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Gabriela Fragancias\Base de datos\"/>
    </mc:Choice>
  </mc:AlternateContent>
  <bookViews>
    <workbookView xWindow="0" yWindow="0" windowWidth="28800" windowHeight="12330" activeTab="2"/>
  </bookViews>
  <sheets>
    <sheet name="Hoja1" sheetId="2" r:id="rId1"/>
    <sheet name="2017" sheetId="6" r:id="rId2"/>
    <sheet name="2018" sheetId="8" r:id="rId3"/>
    <sheet name="InformConf" sheetId="9" r:id="rId4"/>
    <sheet name="Hoja3" sheetId="7" r:id="rId5"/>
    <sheet name="Zona 1 Sta Rita" sheetId="4" r:id="rId6"/>
    <sheet name="Zona 2 Km 40" sheetId="5" r:id="rId7"/>
    <sheet name="Zona 3 Oviedo" sheetId="3" r:id="rId8"/>
    <sheet name="Zona 4 Paraguari" sheetId="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195" i="8" l="1"/>
  <c r="T1195" i="8"/>
  <c r="T1196" i="8" s="1"/>
  <c r="N1195" i="8"/>
  <c r="L1196" i="8" s="1"/>
  <c r="L1195" i="8"/>
  <c r="F1195" i="8"/>
  <c r="D1196" i="8" s="1"/>
  <c r="D1195" i="8"/>
  <c r="AT1195" i="8" l="1"/>
  <c r="AR1195" i="8"/>
  <c r="AL1195" i="8"/>
  <c r="AJ1195" i="8"/>
  <c r="AJ1196" i="8" s="1"/>
  <c r="AD1195" i="8"/>
  <c r="AB1195" i="8"/>
  <c r="AB1196" i="8" l="1"/>
  <c r="AR1196" i="8"/>
  <c r="AT1125" i="8"/>
  <c r="AR1125" i="8"/>
  <c r="AR1126" i="8" s="1"/>
  <c r="AL1125" i="8"/>
  <c r="AJ1125" i="8"/>
  <c r="AJ1126" i="8" s="1"/>
  <c r="V1127" i="8"/>
  <c r="T1127" i="8"/>
  <c r="T1128" i="8" s="1"/>
  <c r="N1127" i="8"/>
  <c r="L1127" i="8"/>
  <c r="L1128" i="8" s="1"/>
  <c r="F1127" i="8" l="1"/>
  <c r="D1127" i="8"/>
  <c r="AD1125" i="8"/>
  <c r="AB1125" i="8"/>
  <c r="AB1126" i="8" l="1"/>
  <c r="D1128" i="8"/>
  <c r="AJ1057" i="8"/>
  <c r="AL1057" i="8"/>
  <c r="AJ1058" i="8" l="1"/>
  <c r="AT1056" i="8"/>
  <c r="AR1056" i="8"/>
  <c r="AR1057" i="8" l="1"/>
  <c r="V1050" i="8"/>
  <c r="T1050" i="8"/>
  <c r="N1056" i="8" l="1"/>
  <c r="L1056" i="8"/>
  <c r="AD1038" i="8" l="1"/>
  <c r="AB1038" i="8"/>
  <c r="F1038" i="8"/>
  <c r="D1038" i="8"/>
  <c r="AB1039" i="8" l="1"/>
  <c r="T1051" i="8"/>
  <c r="L1057" i="8"/>
  <c r="D1039" i="8"/>
  <c r="AL970" i="8"/>
  <c r="AJ970" i="8"/>
  <c r="AJ971" i="8" l="1"/>
  <c r="T971" i="8"/>
  <c r="V970" i="8"/>
  <c r="T970" i="8"/>
  <c r="AT970" i="8"/>
  <c r="AR970" i="8"/>
  <c r="AD970" i="8"/>
  <c r="AB970" i="8"/>
  <c r="N970" i="8"/>
  <c r="L970" i="8"/>
  <c r="F970" i="8"/>
  <c r="D970" i="8"/>
  <c r="AR971" i="8" l="1"/>
  <c r="AB971" i="8"/>
  <c r="L971" i="8"/>
  <c r="D971" i="8"/>
  <c r="V895" i="8"/>
  <c r="T895" i="8"/>
  <c r="AL902" i="8"/>
  <c r="AJ902" i="8"/>
  <c r="AT890" i="8"/>
  <c r="AR890" i="8"/>
  <c r="AD890" i="8"/>
  <c r="AB890" i="8"/>
  <c r="N890" i="8"/>
  <c r="L890" i="8"/>
  <c r="F890" i="8"/>
  <c r="D890" i="8"/>
  <c r="AR891" i="8" l="1"/>
  <c r="AJ903" i="8"/>
  <c r="AB891" i="8"/>
  <c r="L891" i="8"/>
  <c r="D891" i="8"/>
  <c r="AL822" i="8"/>
  <c r="AJ822" i="8"/>
  <c r="AT810" i="8" l="1"/>
  <c r="AR810" i="8"/>
  <c r="AR811" i="8" s="1"/>
  <c r="AD810" i="8"/>
  <c r="AB810" i="8"/>
  <c r="AJ823" i="8" l="1"/>
  <c r="AB811" i="8"/>
  <c r="F810" i="8"/>
  <c r="D810" i="8"/>
  <c r="D811" i="8" s="1"/>
  <c r="N810" i="8"/>
  <c r="L810" i="8"/>
  <c r="L811" i="8" s="1"/>
  <c r="T810" i="8" l="1"/>
  <c r="V810" i="8"/>
  <c r="T811" i="8" l="1"/>
  <c r="AD739" i="8"/>
  <c r="AB739" i="8"/>
  <c r="N743" i="8"/>
  <c r="L743" i="8"/>
  <c r="A730" i="8"/>
  <c r="AB740" i="8" l="1"/>
  <c r="L744" i="8"/>
  <c r="F739" i="8"/>
  <c r="D739" i="8"/>
  <c r="D740" i="8" s="1"/>
  <c r="AL739" i="8"/>
  <c r="AJ739" i="8"/>
  <c r="AT729" i="8"/>
  <c r="AR729" i="8"/>
  <c r="V728" i="8"/>
  <c r="T728" i="8"/>
  <c r="AR730" i="8" l="1"/>
  <c r="AJ740" i="8"/>
  <c r="T729" i="8"/>
  <c r="AT650" i="8"/>
  <c r="AR650" i="8"/>
  <c r="AL660" i="8"/>
  <c r="AJ660" i="8"/>
  <c r="AD650" i="8"/>
  <c r="AB650" i="8"/>
  <c r="AR651" i="8" l="1"/>
  <c r="V649" i="8"/>
  <c r="T649" i="8"/>
  <c r="N649" i="8"/>
  <c r="L649" i="8"/>
  <c r="F649" i="8"/>
  <c r="D649" i="8"/>
  <c r="AB651" i="8" l="1"/>
  <c r="T650" i="8"/>
  <c r="L650" i="8"/>
  <c r="D650" i="8"/>
  <c r="L3" i="9"/>
  <c r="L20" i="9"/>
  <c r="D581" i="8" l="1"/>
  <c r="F581" i="8"/>
  <c r="D582" i="8" l="1"/>
  <c r="AL581" i="8"/>
  <c r="AJ581" i="8"/>
  <c r="AD581" i="8"/>
  <c r="AB581" i="8"/>
  <c r="V581" i="8"/>
  <c r="T581" i="8"/>
  <c r="N581" i="8"/>
  <c r="L581" i="8"/>
  <c r="AT573" i="8"/>
  <c r="AR573" i="8"/>
  <c r="AJ582" i="8" l="1"/>
  <c r="AR574" i="8"/>
  <c r="AB582" i="8"/>
  <c r="T582" i="8"/>
  <c r="L582" i="8"/>
  <c r="L502" i="8"/>
  <c r="N501" i="8"/>
  <c r="L501" i="8"/>
  <c r="F513" i="8"/>
  <c r="D513" i="8"/>
  <c r="AL501" i="8" l="1"/>
  <c r="AJ501" i="8"/>
  <c r="AD501" i="8"/>
  <c r="AB501" i="8"/>
  <c r="V501" i="8"/>
  <c r="T501" i="8"/>
  <c r="AT493" i="8"/>
  <c r="AR493" i="8"/>
  <c r="F433" i="8"/>
  <c r="D433" i="8"/>
  <c r="N433" i="8"/>
  <c r="L433" i="8"/>
  <c r="AJ430" i="8"/>
  <c r="AL429" i="8"/>
  <c r="AJ429" i="8"/>
  <c r="AJ502" i="8" l="1"/>
  <c r="AR494" i="8"/>
  <c r="AB502" i="8"/>
  <c r="T502" i="8"/>
  <c r="D514" i="8"/>
  <c r="L434" i="8"/>
  <c r="AD429" i="8"/>
  <c r="AB429" i="8"/>
  <c r="AB430" i="8" s="1"/>
  <c r="V429" i="8"/>
  <c r="T429" i="8"/>
  <c r="T430" i="8" l="1"/>
  <c r="F361" i="8" l="1"/>
  <c r="D361" i="8"/>
  <c r="D362" i="8" s="1"/>
  <c r="AT421" i="8"/>
  <c r="AR421" i="8"/>
  <c r="AR422" i="8" l="1"/>
  <c r="AL361" i="8"/>
  <c r="AJ361" i="8"/>
  <c r="AJ362" i="8" l="1"/>
  <c r="AD361" i="8"/>
  <c r="AB361" i="8"/>
  <c r="AB362" i="8" l="1"/>
  <c r="L343" i="8"/>
  <c r="N343" i="8"/>
  <c r="L344" i="8"/>
  <c r="D283" i="8" l="1"/>
  <c r="F283" i="8"/>
  <c r="AT343" i="8"/>
  <c r="AR343" i="8"/>
  <c r="V329" i="8"/>
  <c r="T329" i="8"/>
  <c r="AR344" i="8" l="1"/>
  <c r="T330" i="8"/>
  <c r="N257" i="8"/>
  <c r="L257" i="8"/>
  <c r="L258" i="8" s="1"/>
  <c r="D284" i="8" l="1"/>
  <c r="AT283" i="8"/>
  <c r="AR283" i="8"/>
  <c r="AL283" i="8"/>
  <c r="AJ283" i="8"/>
  <c r="AD263" i="8"/>
  <c r="AB263" i="8"/>
  <c r="V256" i="8"/>
  <c r="T256" i="8"/>
  <c r="AJ284" i="8" l="1"/>
  <c r="AR284" i="8"/>
  <c r="AB264" i="8"/>
  <c r="T257" i="8"/>
  <c r="AL188" i="8"/>
  <c r="AJ188" i="8"/>
  <c r="AJ189" i="8" s="1"/>
  <c r="F210" i="8" l="1"/>
  <c r="D210" i="8"/>
  <c r="AT123" i="8" l="1"/>
  <c r="AR123" i="8"/>
  <c r="AR124" i="8" l="1"/>
  <c r="AT188" i="8"/>
  <c r="AR188" i="8"/>
  <c r="AR189" i="8" l="1"/>
  <c r="AD181" i="8"/>
  <c r="AB181" i="8"/>
  <c r="N181" i="8"/>
  <c r="L181" i="8"/>
  <c r="V174" i="8"/>
  <c r="T174" i="8"/>
  <c r="AB182" i="8" l="1"/>
  <c r="T175" i="8"/>
  <c r="L182" i="8"/>
  <c r="AL129" i="8"/>
  <c r="AJ129" i="8"/>
  <c r="AD116" i="8" l="1"/>
  <c r="AB116" i="8"/>
  <c r="AB117" i="8" s="1"/>
  <c r="N116" i="8" l="1"/>
  <c r="L116" i="8"/>
  <c r="F116" i="8"/>
  <c r="D116" i="8"/>
  <c r="V109" i="8"/>
  <c r="T109" i="8"/>
  <c r="AJ130" i="8" l="1"/>
  <c r="T110" i="8"/>
  <c r="L117" i="8"/>
  <c r="D117" i="8"/>
  <c r="AD63" i="8"/>
  <c r="AB63" i="8"/>
  <c r="AB64" i="8" l="1"/>
  <c r="V44" i="8"/>
  <c r="T44" i="8"/>
  <c r="N44" i="8"/>
  <c r="L44" i="8"/>
  <c r="L45" i="8" s="1"/>
  <c r="F44" i="8"/>
  <c r="D44" i="8"/>
  <c r="AL63" i="8"/>
  <c r="AJ63" i="8"/>
  <c r="AJ64" i="8" l="1"/>
  <c r="T45" i="8"/>
  <c r="AF2548" i="6"/>
  <c r="AD2548" i="6"/>
  <c r="X2538" i="6" l="1"/>
  <c r="V2538" i="6"/>
  <c r="V2539" i="6" s="1"/>
  <c r="O2538" i="6"/>
  <c r="M2538" i="6"/>
  <c r="M2539" i="6" l="1"/>
  <c r="F2535" i="6"/>
  <c r="D2535" i="6"/>
  <c r="R2484" i="6"/>
  <c r="S2484" i="6" s="1"/>
  <c r="K2483" i="6"/>
  <c r="F2483" i="6"/>
  <c r="D2483" i="6"/>
  <c r="K2482" i="6"/>
  <c r="AF2481" i="6"/>
  <c r="AD2482" i="6" s="1"/>
  <c r="AD2481" i="6"/>
  <c r="K2481" i="6"/>
  <c r="K2480" i="6"/>
  <c r="K2479" i="6"/>
  <c r="K2484" i="6" s="1"/>
  <c r="O2478" i="6"/>
  <c r="M2479" i="6" s="1"/>
  <c r="M2478" i="6"/>
  <c r="X2475" i="6"/>
  <c r="V2475" i="6"/>
  <c r="V2476" i="6" s="1"/>
  <c r="D2484" i="6" l="1"/>
  <c r="D2536" i="6"/>
  <c r="F2433" i="6"/>
  <c r="D2433" i="6"/>
  <c r="V2425" i="6" l="1"/>
  <c r="AF2425" i="6" l="1"/>
  <c r="AD2425" i="6"/>
  <c r="X2425" i="6"/>
  <c r="O2425" i="6"/>
  <c r="M2425" i="6"/>
  <c r="AD2426" i="6" l="1"/>
  <c r="V2426" i="6"/>
  <c r="M2426" i="6"/>
  <c r="AF2358" i="6"/>
  <c r="AD2358" i="6"/>
  <c r="AD2359" i="6" l="1"/>
  <c r="O2358" i="6"/>
  <c r="M2358" i="6"/>
  <c r="M2359" i="6" s="1"/>
  <c r="F2358" i="6" l="1"/>
  <c r="D2358" i="6"/>
  <c r="D2359" i="6" s="1"/>
  <c r="X2358" i="6"/>
  <c r="V2358" i="6"/>
  <c r="V2359" i="6" l="1"/>
  <c r="O2291" i="6"/>
  <c r="M2291" i="6"/>
  <c r="F2260" i="6"/>
  <c r="D2260" i="6"/>
  <c r="AD2281" i="6"/>
  <c r="AF2280" i="6"/>
  <c r="AD2280" i="6"/>
  <c r="K2209" i="6" l="1"/>
  <c r="K2204" i="6"/>
  <c r="K2205" i="6"/>
  <c r="K2206" i="6"/>
  <c r="K2207" i="6"/>
  <c r="K2208" i="6"/>
  <c r="S2209" i="6"/>
  <c r="R2209" i="6"/>
  <c r="X2275" i="6" l="1"/>
  <c r="V2275" i="6"/>
  <c r="F2208" i="6"/>
  <c r="D2208" i="6"/>
  <c r="AD2207" i="6"/>
  <c r="AF2206" i="6"/>
  <c r="AD2206" i="6"/>
  <c r="O2203" i="6"/>
  <c r="M2203" i="6"/>
  <c r="X2200" i="6"/>
  <c r="V2200" i="6"/>
  <c r="V2201" i="6" l="1"/>
  <c r="M2204" i="6"/>
  <c r="V2276" i="6"/>
  <c r="M2292" i="6"/>
  <c r="D2209" i="6"/>
  <c r="AF2158" i="6"/>
  <c r="AD2158" i="6"/>
  <c r="X2158" i="6"/>
  <c r="V2158" i="6"/>
  <c r="F2154" i="6"/>
  <c r="D2154" i="6"/>
  <c r="O2150" i="6"/>
  <c r="M2150" i="6"/>
  <c r="AD2159" i="6" l="1"/>
  <c r="V2159" i="6"/>
  <c r="M2151" i="6"/>
  <c r="D2155" i="6"/>
  <c r="X1959" i="6"/>
  <c r="V1959" i="6"/>
  <c r="F2090" i="6"/>
  <c r="D2090" i="6"/>
  <c r="V1960" i="6" l="1"/>
  <c r="AF2091" i="6"/>
  <c r="AD2091" i="6"/>
  <c r="AD2092" i="6" s="1"/>
  <c r="X2088" i="6"/>
  <c r="V2088" i="6"/>
  <c r="V2089" i="6" s="1"/>
  <c r="O2088" i="6"/>
  <c r="M2088" i="6"/>
  <c r="M2089" i="6" l="1"/>
  <c r="D2091" i="6"/>
  <c r="AD2029" i="6"/>
  <c r="AF2029" i="6"/>
  <c r="X2024" i="6" l="1"/>
  <c r="V2024" i="6"/>
  <c r="O1962" i="6"/>
  <c r="M1962" i="6"/>
  <c r="O2024" i="6" l="1"/>
  <c r="M2024" i="6"/>
  <c r="F2024" i="6"/>
  <c r="D2024" i="6"/>
  <c r="M2025" i="6" l="1"/>
  <c r="D2025" i="6"/>
  <c r="X1917" i="6"/>
  <c r="V1917" i="6"/>
  <c r="AF1965" i="6" l="1"/>
  <c r="AD1965" i="6"/>
  <c r="F1959" i="6"/>
  <c r="D1959" i="6"/>
  <c r="O1907" i="6"/>
  <c r="M1907" i="6"/>
  <c r="AD1966" i="6" l="1"/>
  <c r="M1963" i="6"/>
  <c r="D1960" i="6"/>
  <c r="F1907" i="6"/>
  <c r="D1907" i="6"/>
  <c r="AF1917" i="6"/>
  <c r="AD1917" i="6"/>
  <c r="AD1918" i="6" l="1"/>
  <c r="V1918" i="6"/>
  <c r="D1908" i="6"/>
  <c r="AF1837" i="6"/>
  <c r="AD1837" i="6"/>
  <c r="X1832" i="6"/>
  <c r="V1832" i="6"/>
  <c r="O1848" i="6"/>
  <c r="M1848" i="6"/>
  <c r="F1809" i="6"/>
  <c r="D1809" i="6"/>
  <c r="AD1703" i="6"/>
  <c r="AF1703" i="6"/>
  <c r="X1692" i="6" l="1"/>
  <c r="V1692" i="6"/>
  <c r="AD1838" i="6" l="1"/>
  <c r="V1833" i="6"/>
  <c r="M1849" i="6"/>
  <c r="O1692" i="6"/>
  <c r="M1692" i="6"/>
  <c r="O1768" i="6"/>
  <c r="M1768" i="6"/>
  <c r="AF1762" i="6" l="1"/>
  <c r="AD1762" i="6"/>
  <c r="X1757" i="6"/>
  <c r="V1757" i="6"/>
  <c r="F1757" i="6"/>
  <c r="D1757" i="6"/>
  <c r="AD1763" i="6" l="1"/>
  <c r="V1758" i="6"/>
  <c r="M1769" i="6"/>
  <c r="D1758" i="6"/>
  <c r="AD1655" i="6"/>
  <c r="X1650" i="6"/>
  <c r="V1650" i="6"/>
  <c r="D1697" i="6"/>
  <c r="F1697" i="6"/>
  <c r="O1650" i="6"/>
  <c r="M1650" i="6"/>
  <c r="AF1655" i="6"/>
  <c r="M1693" i="6" l="1"/>
  <c r="AD1704" i="6"/>
  <c r="AD1656" i="6"/>
  <c r="V1651" i="6"/>
  <c r="D1698" i="6"/>
  <c r="V1693" i="6"/>
  <c r="F1650" i="6"/>
  <c r="D1650" i="6"/>
  <c r="D1651" i="6" l="1"/>
  <c r="AF1584" i="6"/>
  <c r="AD1584" i="6"/>
  <c r="X1576" i="6" l="1"/>
  <c r="V1576" i="6"/>
  <c r="O1596" i="6"/>
  <c r="M1596" i="6"/>
  <c r="F1564" i="6"/>
  <c r="D1564" i="6"/>
  <c r="AF1377" i="6"/>
  <c r="AD1377" i="6"/>
  <c r="AD1585" i="6" l="1"/>
  <c r="V1577" i="6"/>
  <c r="M1597" i="6"/>
  <c r="D1565" i="6"/>
  <c r="AD1378" i="6"/>
  <c r="AF1513" i="6"/>
  <c r="AD1513" i="6"/>
  <c r="X1500" i="6" l="1"/>
  <c r="V1500" i="6"/>
  <c r="X1377" i="6"/>
  <c r="V1377" i="6"/>
  <c r="O1501" i="6"/>
  <c r="M1501" i="6"/>
  <c r="AD1514" i="6" l="1"/>
  <c r="V1501" i="6"/>
  <c r="V1378" i="6"/>
  <c r="F1496" i="6"/>
  <c r="D1496" i="6"/>
  <c r="D1497" i="6" l="1"/>
  <c r="AF1436" i="6"/>
  <c r="AD1436" i="6"/>
  <c r="V1423" i="6"/>
  <c r="O1445" i="6"/>
  <c r="M1445" i="6"/>
  <c r="F1428" i="6"/>
  <c r="D1428" i="6"/>
  <c r="X1423" i="6"/>
  <c r="AD1437" i="6" l="1"/>
  <c r="V1424" i="6"/>
  <c r="M1446" i="6"/>
  <c r="AF1324" i="6"/>
  <c r="AD1324" i="6"/>
  <c r="O1377" i="6"/>
  <c r="M1377" i="6"/>
  <c r="F1366" i="6"/>
  <c r="D1366" i="6"/>
  <c r="M1378" i="6" l="1"/>
  <c r="AG1252" i="6"/>
  <c r="AE1252" i="6"/>
  <c r="X1269" i="6"/>
  <c r="V1269" i="6"/>
  <c r="AE1253" i="6" l="1"/>
  <c r="V1270" i="6"/>
  <c r="O1343" i="6"/>
  <c r="M1343" i="6"/>
  <c r="F1343" i="6" l="1"/>
  <c r="D1343" i="6"/>
  <c r="X1324" i="6"/>
  <c r="V1324" i="6"/>
  <c r="V1325" i="6" l="1"/>
  <c r="D1344" i="6"/>
  <c r="O1278" i="6"/>
  <c r="M1278" i="6"/>
  <c r="F1269" i="6"/>
  <c r="D1269" i="6"/>
  <c r="M1279" i="6" l="1"/>
  <c r="D1270" i="6"/>
  <c r="AF1203" i="6"/>
  <c r="AD1203" i="6"/>
  <c r="O1206" i="6" l="1"/>
  <c r="M1206" i="6"/>
  <c r="F1184" i="6" l="1"/>
  <c r="D1184" i="6"/>
  <c r="X1180" i="6"/>
  <c r="V1180" i="6"/>
  <c r="V1181" i="6" l="1"/>
  <c r="AD1204" i="6"/>
  <c r="M1207" i="6"/>
  <c r="W1070" i="7"/>
  <c r="W1069" i="7"/>
  <c r="W1068" i="7"/>
  <c r="W1067" i="7"/>
  <c r="W1066" i="7"/>
  <c r="W1065" i="7"/>
  <c r="W1053" i="7"/>
  <c r="W1051" i="7"/>
  <c r="W1037" i="7"/>
  <c r="U1030" i="7"/>
  <c r="U1031" i="7" s="1"/>
  <c r="U1032" i="7" s="1"/>
  <c r="U1033" i="7" s="1"/>
  <c r="U1034" i="7" s="1"/>
  <c r="U1035" i="7" s="1"/>
  <c r="U1036" i="7" s="1"/>
  <c r="U1037" i="7" s="1"/>
  <c r="U1038" i="7" s="1"/>
  <c r="U1039" i="7" s="1"/>
  <c r="U1040" i="7" s="1"/>
  <c r="U1041" i="7" s="1"/>
  <c r="U1042" i="7" s="1"/>
  <c r="U1043" i="7" s="1"/>
  <c r="U1044" i="7" s="1"/>
  <c r="U1045" i="7" s="1"/>
  <c r="U1046" i="7" s="1"/>
  <c r="U1047" i="7" s="1"/>
  <c r="U1048" i="7" s="1"/>
  <c r="U1049" i="7" s="1"/>
  <c r="U1050" i="7" s="1"/>
  <c r="U1051" i="7" s="1"/>
  <c r="U1052" i="7" s="1"/>
  <c r="U1053" i="7" s="1"/>
  <c r="U1054" i="7" s="1"/>
  <c r="U1055" i="7" s="1"/>
  <c r="U1056" i="7" s="1"/>
  <c r="U1057" i="7" s="1"/>
  <c r="U1058" i="7" s="1"/>
  <c r="U1059" i="7" s="1"/>
  <c r="U1060" i="7" s="1"/>
  <c r="U1061" i="7" s="1"/>
  <c r="U1062" i="7" s="1"/>
  <c r="U1063" i="7" s="1"/>
  <c r="U1064" i="7" s="1"/>
  <c r="U1065" i="7" s="1"/>
  <c r="U1066" i="7" s="1"/>
  <c r="U1067" i="7" s="1"/>
  <c r="U1068" i="7" s="1"/>
  <c r="U1069" i="7" s="1"/>
  <c r="U1070" i="7" s="1"/>
  <c r="D21" i="2"/>
  <c r="D22" i="2"/>
  <c r="D23" i="2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F59" i="2"/>
  <c r="F58" i="2"/>
  <c r="F57" i="2"/>
  <c r="F56" i="2"/>
  <c r="F55" i="2"/>
  <c r="F54" i="2"/>
  <c r="F42" i="2"/>
  <c r="F40" i="2"/>
  <c r="F26" i="2"/>
  <c r="D19" i="2"/>
  <c r="D20" i="2" s="1"/>
  <c r="R229" i="1" l="1"/>
  <c r="Q229" i="1"/>
  <c r="P229" i="1"/>
  <c r="R227" i="1"/>
  <c r="Q227" i="1"/>
  <c r="P227" i="1"/>
  <c r="J227" i="1"/>
  <c r="R226" i="1"/>
  <c r="Q226" i="1"/>
  <c r="P226" i="1"/>
  <c r="J226" i="1"/>
  <c r="R225" i="1"/>
  <c r="Q225" i="1"/>
  <c r="P225" i="1"/>
  <c r="J225" i="1"/>
  <c r="R224" i="1"/>
  <c r="Q224" i="1"/>
  <c r="P224" i="1"/>
  <c r="J224" i="1"/>
  <c r="R223" i="1"/>
  <c r="Q223" i="1"/>
  <c r="P223" i="1"/>
  <c r="J223" i="1"/>
  <c r="R222" i="1"/>
  <c r="Q222" i="1"/>
  <c r="P222" i="1"/>
  <c r="J222" i="1"/>
  <c r="R221" i="1"/>
  <c r="Q221" i="1"/>
  <c r="P221" i="1"/>
  <c r="J221" i="1"/>
  <c r="J220" i="1"/>
  <c r="R219" i="1"/>
  <c r="Q219" i="1"/>
  <c r="P219" i="1"/>
  <c r="J219" i="1"/>
  <c r="R218" i="1"/>
  <c r="Q218" i="1"/>
  <c r="P218" i="1"/>
  <c r="J218" i="1"/>
  <c r="J217" i="1"/>
  <c r="J216" i="1"/>
  <c r="R215" i="1"/>
  <c r="Q215" i="1"/>
  <c r="P215" i="1"/>
  <c r="J215" i="1"/>
  <c r="R214" i="1"/>
  <c r="Q214" i="1"/>
  <c r="P214" i="1"/>
  <c r="J214" i="1"/>
  <c r="J213" i="1"/>
  <c r="R212" i="1"/>
  <c r="Q212" i="1"/>
  <c r="P212" i="1"/>
  <c r="J212" i="1"/>
  <c r="J211" i="1"/>
  <c r="R210" i="1"/>
  <c r="Q210" i="1"/>
  <c r="P210" i="1"/>
  <c r="J210" i="1"/>
  <c r="J209" i="1"/>
  <c r="R208" i="1"/>
  <c r="Q208" i="1"/>
  <c r="P208" i="1"/>
  <c r="J208" i="1"/>
  <c r="J207" i="1"/>
  <c r="R206" i="1"/>
  <c r="Q206" i="1"/>
  <c r="P206" i="1"/>
  <c r="J206" i="1"/>
  <c r="J205" i="1"/>
  <c r="J204" i="1"/>
  <c r="R203" i="1"/>
  <c r="Q203" i="1"/>
  <c r="P203" i="1"/>
  <c r="J203" i="1"/>
  <c r="J202" i="1"/>
  <c r="R201" i="1"/>
  <c r="Q201" i="1"/>
  <c r="P201" i="1"/>
  <c r="J201" i="1"/>
  <c r="J200" i="1"/>
  <c r="J199" i="1"/>
  <c r="R198" i="1"/>
  <c r="Q198" i="1"/>
  <c r="P198" i="1"/>
  <c r="J198" i="1"/>
  <c r="R197" i="1"/>
  <c r="Q197" i="1"/>
  <c r="P197" i="1"/>
  <c r="J197" i="1"/>
  <c r="J196" i="1"/>
  <c r="R195" i="1"/>
  <c r="Q195" i="1"/>
  <c r="P195" i="1"/>
  <c r="J195" i="1"/>
  <c r="R194" i="1"/>
  <c r="Q194" i="1"/>
  <c r="P194" i="1"/>
  <c r="J194" i="1"/>
  <c r="J193" i="1"/>
  <c r="R192" i="1"/>
  <c r="Q192" i="1"/>
  <c r="P192" i="1"/>
  <c r="J192" i="1"/>
  <c r="R191" i="1"/>
  <c r="Q191" i="1"/>
  <c r="P191" i="1"/>
  <c r="J191" i="1"/>
  <c r="J190" i="1"/>
  <c r="R189" i="1"/>
  <c r="Q189" i="1"/>
  <c r="P189" i="1"/>
  <c r="J189" i="1"/>
  <c r="R188" i="1"/>
  <c r="Q188" i="1"/>
  <c r="P188" i="1"/>
  <c r="J188" i="1"/>
  <c r="J186" i="1"/>
  <c r="J185" i="1"/>
  <c r="R184" i="1"/>
  <c r="Q184" i="1"/>
  <c r="P184" i="1"/>
  <c r="J184" i="1"/>
  <c r="J183" i="1"/>
  <c r="J182" i="1"/>
  <c r="J181" i="1"/>
  <c r="J180" i="1"/>
  <c r="R179" i="1"/>
  <c r="Q179" i="1"/>
  <c r="P179" i="1"/>
  <c r="J179" i="1"/>
  <c r="J178" i="1"/>
  <c r="J177" i="1"/>
  <c r="J176" i="1"/>
  <c r="J175" i="1"/>
  <c r="R174" i="1"/>
  <c r="Q174" i="1"/>
  <c r="P174" i="1"/>
  <c r="J174" i="1"/>
  <c r="J173" i="1"/>
  <c r="J172" i="1"/>
  <c r="J171" i="1"/>
  <c r="J170" i="1"/>
  <c r="R169" i="1"/>
  <c r="Q169" i="1"/>
  <c r="P169" i="1"/>
  <c r="J169" i="1"/>
  <c r="J168" i="1"/>
  <c r="J167" i="1"/>
  <c r="R166" i="1"/>
  <c r="Q166" i="1"/>
  <c r="P166" i="1"/>
  <c r="J166" i="1"/>
  <c r="J165" i="1"/>
  <c r="J164" i="1"/>
  <c r="R163" i="1"/>
  <c r="Q163" i="1"/>
  <c r="P163" i="1"/>
  <c r="J163" i="1"/>
  <c r="J162" i="1"/>
  <c r="R161" i="1"/>
  <c r="Q161" i="1"/>
  <c r="P161" i="1"/>
  <c r="J161" i="1"/>
  <c r="J160" i="1"/>
  <c r="R159" i="1"/>
  <c r="Q159" i="1"/>
  <c r="P159" i="1"/>
  <c r="J159" i="1"/>
  <c r="R158" i="1"/>
  <c r="Q158" i="1"/>
  <c r="P158" i="1"/>
  <c r="J158" i="1"/>
  <c r="J157" i="1"/>
  <c r="J156" i="1"/>
  <c r="J155" i="1"/>
  <c r="R154" i="1"/>
  <c r="Q154" i="1"/>
  <c r="P154" i="1"/>
  <c r="J154" i="1"/>
  <c r="J153" i="1"/>
  <c r="J152" i="1"/>
  <c r="R151" i="1"/>
  <c r="Q151" i="1"/>
  <c r="P151" i="1"/>
  <c r="J151" i="1"/>
  <c r="J150" i="1"/>
  <c r="R149" i="1"/>
  <c r="Q149" i="1"/>
  <c r="P149" i="1"/>
  <c r="J149" i="1"/>
  <c r="J148" i="1"/>
  <c r="J147" i="1"/>
  <c r="J146" i="1"/>
  <c r="J145" i="1"/>
  <c r="J144" i="1"/>
  <c r="R143" i="1"/>
  <c r="Q143" i="1"/>
  <c r="P143" i="1"/>
  <c r="J143" i="1"/>
  <c r="J142" i="1"/>
  <c r="J141" i="1"/>
  <c r="R140" i="1"/>
  <c r="Q140" i="1"/>
  <c r="P140" i="1"/>
  <c r="J140" i="1"/>
  <c r="J139" i="1"/>
  <c r="R138" i="1"/>
  <c r="Q138" i="1"/>
  <c r="P138" i="1"/>
  <c r="J138" i="1"/>
  <c r="J137" i="1"/>
  <c r="R136" i="1"/>
  <c r="Q136" i="1"/>
  <c r="P136" i="1"/>
  <c r="J136" i="1"/>
  <c r="J135" i="1"/>
  <c r="J134" i="1"/>
  <c r="J133" i="1"/>
  <c r="J132" i="1"/>
  <c r="J131" i="1"/>
  <c r="J130" i="1"/>
  <c r="R129" i="1"/>
  <c r="Q129" i="1"/>
  <c r="P129" i="1"/>
  <c r="J129" i="1"/>
  <c r="J128" i="1"/>
  <c r="R127" i="1"/>
  <c r="Q127" i="1"/>
  <c r="P127" i="1"/>
  <c r="J127" i="1"/>
  <c r="J126" i="1"/>
  <c r="J125" i="1"/>
  <c r="J124" i="1"/>
  <c r="J123" i="1"/>
  <c r="J122" i="1"/>
  <c r="J121" i="1"/>
  <c r="R120" i="1"/>
  <c r="Q120" i="1"/>
  <c r="P120" i="1"/>
  <c r="J120" i="1"/>
  <c r="J119" i="1"/>
  <c r="J118" i="1"/>
  <c r="J117" i="1"/>
  <c r="J116" i="1"/>
  <c r="J115" i="1"/>
  <c r="R114" i="1"/>
  <c r="Q114" i="1"/>
  <c r="P114" i="1"/>
  <c r="J114" i="1"/>
  <c r="J113" i="1"/>
  <c r="J112" i="1"/>
  <c r="J111" i="1"/>
  <c r="J110" i="1"/>
  <c r="R109" i="1"/>
  <c r="Q109" i="1"/>
  <c r="P109" i="1"/>
  <c r="J109" i="1"/>
  <c r="J108" i="1"/>
  <c r="R107" i="1"/>
  <c r="Q107" i="1"/>
  <c r="P107" i="1"/>
  <c r="J107" i="1"/>
  <c r="R106" i="1"/>
  <c r="Q106" i="1"/>
  <c r="P106" i="1"/>
  <c r="J106" i="1"/>
  <c r="J105" i="1"/>
  <c r="J104" i="1"/>
  <c r="J103" i="1"/>
  <c r="J102" i="1"/>
  <c r="J101" i="1"/>
  <c r="J100" i="1"/>
  <c r="R99" i="1"/>
  <c r="Q99" i="1"/>
  <c r="P99" i="1"/>
  <c r="J99" i="1"/>
  <c r="J98" i="1"/>
  <c r="R97" i="1"/>
  <c r="Q97" i="1"/>
  <c r="P97" i="1"/>
  <c r="J97" i="1"/>
  <c r="J96" i="1"/>
  <c r="R95" i="1"/>
  <c r="Q95" i="1"/>
  <c r="P95" i="1"/>
  <c r="J95" i="1"/>
  <c r="J94" i="1"/>
  <c r="J93" i="1"/>
  <c r="J92" i="1"/>
  <c r="R91" i="1"/>
  <c r="Q91" i="1"/>
  <c r="P91" i="1"/>
  <c r="J91" i="1"/>
  <c r="J90" i="1"/>
  <c r="J89" i="1"/>
  <c r="R88" i="1"/>
  <c r="Q88" i="1"/>
  <c r="P88" i="1"/>
  <c r="J88" i="1"/>
  <c r="J87" i="1"/>
  <c r="J86" i="1"/>
  <c r="J85" i="1"/>
  <c r="J84" i="1"/>
  <c r="J83" i="1"/>
  <c r="J82" i="1"/>
  <c r="R81" i="1"/>
  <c r="Q81" i="1"/>
  <c r="P81" i="1"/>
  <c r="J81" i="1"/>
  <c r="J80" i="1"/>
  <c r="R79" i="1"/>
  <c r="Q79" i="1"/>
  <c r="P79" i="1"/>
  <c r="J79" i="1"/>
  <c r="J78" i="1"/>
  <c r="J77" i="1"/>
  <c r="J76" i="1"/>
  <c r="J75" i="1"/>
  <c r="J74" i="1"/>
  <c r="R73" i="1"/>
  <c r="Q73" i="1"/>
  <c r="P73" i="1"/>
  <c r="J73" i="1"/>
  <c r="J72" i="1"/>
  <c r="J71" i="1"/>
  <c r="J70" i="1"/>
  <c r="J69" i="1"/>
  <c r="J68" i="1"/>
  <c r="J67" i="1"/>
  <c r="R66" i="1"/>
  <c r="Q66" i="1"/>
  <c r="P66" i="1"/>
  <c r="J66" i="1"/>
  <c r="J65" i="1"/>
  <c r="J64" i="1"/>
  <c r="J63" i="1"/>
  <c r="J62" i="1"/>
  <c r="R61" i="1"/>
  <c r="Q61" i="1"/>
  <c r="P61" i="1"/>
  <c r="J61" i="1"/>
  <c r="J60" i="1"/>
  <c r="J59" i="1"/>
  <c r="J58" i="1"/>
  <c r="R57" i="1"/>
  <c r="Q57" i="1"/>
  <c r="P57" i="1"/>
  <c r="J57" i="1"/>
  <c r="J56" i="1"/>
  <c r="J55" i="1"/>
  <c r="J54" i="1"/>
  <c r="J53" i="1"/>
  <c r="R52" i="1"/>
  <c r="Q52" i="1"/>
  <c r="P52" i="1"/>
  <c r="J52" i="1"/>
  <c r="R51" i="1"/>
  <c r="Q51" i="1"/>
  <c r="P51" i="1"/>
  <c r="J51" i="1"/>
  <c r="R50" i="1"/>
  <c r="Q50" i="1"/>
  <c r="P50" i="1"/>
  <c r="J50" i="1"/>
  <c r="J49" i="1"/>
  <c r="J48" i="1"/>
  <c r="J47" i="1"/>
  <c r="J46" i="1"/>
  <c r="R45" i="1"/>
  <c r="Q45" i="1"/>
  <c r="P45" i="1"/>
  <c r="J45" i="1"/>
  <c r="J44" i="1"/>
  <c r="R43" i="1"/>
  <c r="Q43" i="1"/>
  <c r="P43" i="1"/>
  <c r="J43" i="1"/>
  <c r="J42" i="1"/>
  <c r="J41" i="1"/>
  <c r="J40" i="1"/>
  <c r="J39" i="1"/>
  <c r="J38" i="1"/>
  <c r="J37" i="1"/>
  <c r="R36" i="1"/>
  <c r="Q36" i="1"/>
  <c r="P36" i="1"/>
  <c r="J36" i="1"/>
  <c r="J35" i="1"/>
  <c r="J34" i="1"/>
  <c r="J33" i="1"/>
  <c r="J32" i="1"/>
  <c r="J31" i="1"/>
  <c r="J30" i="1"/>
  <c r="R29" i="1"/>
  <c r="Q29" i="1"/>
  <c r="P29" i="1"/>
  <c r="J29" i="1"/>
  <c r="J28" i="1"/>
  <c r="J27" i="1"/>
  <c r="J26" i="1"/>
  <c r="J25" i="1"/>
  <c r="R24" i="1"/>
  <c r="Q24" i="1"/>
  <c r="P24" i="1"/>
  <c r="J24" i="1"/>
  <c r="R23" i="1"/>
  <c r="Q23" i="1"/>
  <c r="P23" i="1"/>
  <c r="J23" i="1"/>
  <c r="J22" i="1"/>
  <c r="J21" i="1"/>
  <c r="J20" i="1"/>
  <c r="J19" i="1"/>
  <c r="J18" i="1"/>
  <c r="J17" i="1"/>
  <c r="R16" i="1"/>
  <c r="Q16" i="1"/>
  <c r="P16" i="1"/>
  <c r="J16" i="1"/>
  <c r="J15" i="1"/>
  <c r="J14" i="1"/>
  <c r="J13" i="1"/>
  <c r="R12" i="1"/>
  <c r="Q12" i="1"/>
  <c r="P12" i="1"/>
  <c r="J12" i="1"/>
  <c r="J11" i="1"/>
  <c r="J10" i="1"/>
  <c r="J9" i="1"/>
  <c r="J8" i="1"/>
  <c r="J7" i="1"/>
  <c r="J6" i="1"/>
  <c r="J5" i="1"/>
  <c r="R4" i="1"/>
  <c r="Q4" i="1"/>
  <c r="P4" i="1"/>
  <c r="J4" i="1"/>
  <c r="J3" i="1"/>
  <c r="R2" i="1"/>
  <c r="Q2" i="1"/>
  <c r="P2" i="1"/>
  <c r="J2" i="1"/>
  <c r="R989" i="3"/>
  <c r="Q989" i="3"/>
  <c r="P989" i="3"/>
  <c r="J987" i="3"/>
  <c r="J986" i="3"/>
  <c r="J985" i="3"/>
  <c r="J984" i="3"/>
  <c r="J983" i="3"/>
  <c r="J982" i="3"/>
  <c r="J981" i="3"/>
  <c r="R980" i="3"/>
  <c r="Q980" i="3"/>
  <c r="P980" i="3"/>
  <c r="J980" i="3"/>
  <c r="R979" i="3"/>
  <c r="Q979" i="3"/>
  <c r="P979" i="3"/>
  <c r="J979" i="3"/>
  <c r="R978" i="3"/>
  <c r="Q978" i="3"/>
  <c r="P978" i="3"/>
  <c r="J978" i="3"/>
  <c r="R977" i="3"/>
  <c r="Q977" i="3"/>
  <c r="P977" i="3"/>
  <c r="J977" i="3"/>
  <c r="R976" i="3"/>
  <c r="Q976" i="3"/>
  <c r="P976" i="3"/>
  <c r="J976" i="3"/>
  <c r="R975" i="3"/>
  <c r="Q975" i="3"/>
  <c r="P975" i="3"/>
  <c r="J975" i="3"/>
  <c r="R974" i="3"/>
  <c r="Q974" i="3"/>
  <c r="P974" i="3"/>
  <c r="J974" i="3"/>
  <c r="R973" i="3"/>
  <c r="Q973" i="3"/>
  <c r="P973" i="3"/>
  <c r="J973" i="3"/>
  <c r="R972" i="3"/>
  <c r="Q972" i="3"/>
  <c r="P972" i="3"/>
  <c r="J972" i="3"/>
  <c r="R971" i="3"/>
  <c r="Q971" i="3"/>
  <c r="P971" i="3"/>
  <c r="J971" i="3"/>
  <c r="J970" i="3"/>
  <c r="R969" i="3"/>
  <c r="Q969" i="3"/>
  <c r="P969" i="3"/>
  <c r="J969" i="3"/>
  <c r="R968" i="3"/>
  <c r="Q968" i="3"/>
  <c r="P968" i="3"/>
  <c r="J968" i="3"/>
  <c r="R967" i="3"/>
  <c r="Q967" i="3"/>
  <c r="P967" i="3"/>
  <c r="J967" i="3"/>
  <c r="R966" i="3"/>
  <c r="Q966" i="3"/>
  <c r="P966" i="3"/>
  <c r="J966" i="3"/>
  <c r="R965" i="3"/>
  <c r="Q965" i="3"/>
  <c r="P965" i="3"/>
  <c r="J965" i="3"/>
  <c r="R964" i="3"/>
  <c r="Q964" i="3"/>
  <c r="P964" i="3"/>
  <c r="J964" i="3"/>
  <c r="J963" i="3"/>
  <c r="R962" i="3"/>
  <c r="Q962" i="3"/>
  <c r="P962" i="3"/>
  <c r="J962" i="3"/>
  <c r="R961" i="3"/>
  <c r="Q961" i="3"/>
  <c r="P961" i="3"/>
  <c r="J961" i="3"/>
  <c r="J960" i="3"/>
  <c r="J959" i="3"/>
  <c r="J958" i="3"/>
  <c r="J957" i="3"/>
  <c r="J956" i="3"/>
  <c r="R955" i="3"/>
  <c r="Q955" i="3"/>
  <c r="P955" i="3"/>
  <c r="J955" i="3"/>
  <c r="J954" i="3"/>
  <c r="J953" i="3"/>
  <c r="J952" i="3"/>
  <c r="J951" i="3"/>
  <c r="J950" i="3"/>
  <c r="R949" i="3"/>
  <c r="Q949" i="3"/>
  <c r="P949" i="3"/>
  <c r="J949" i="3"/>
  <c r="J948" i="3"/>
  <c r="J947" i="3"/>
  <c r="J946" i="3"/>
  <c r="J945" i="3"/>
  <c r="J944" i="3"/>
  <c r="J943" i="3"/>
  <c r="R942" i="3"/>
  <c r="Q942" i="3"/>
  <c r="P942" i="3"/>
  <c r="J942" i="3"/>
  <c r="R941" i="3"/>
  <c r="Q941" i="3"/>
  <c r="P941" i="3"/>
  <c r="J941" i="3"/>
  <c r="J940" i="3"/>
  <c r="J939" i="3"/>
  <c r="J938" i="3"/>
  <c r="R937" i="3"/>
  <c r="Q937" i="3"/>
  <c r="P937" i="3"/>
  <c r="J937" i="3"/>
  <c r="J936" i="3"/>
  <c r="J935" i="3"/>
  <c r="R934" i="3"/>
  <c r="Q934" i="3"/>
  <c r="P934" i="3"/>
  <c r="J934" i="3"/>
  <c r="J933" i="3"/>
  <c r="J932" i="3"/>
  <c r="J931" i="3"/>
  <c r="R930" i="3"/>
  <c r="Q930" i="3"/>
  <c r="P930" i="3"/>
  <c r="J930" i="3"/>
  <c r="J929" i="3"/>
  <c r="J928" i="3"/>
  <c r="R927" i="3"/>
  <c r="Q927" i="3"/>
  <c r="P927" i="3"/>
  <c r="J927" i="3"/>
  <c r="J926" i="3"/>
  <c r="R925" i="3"/>
  <c r="Q925" i="3"/>
  <c r="P925" i="3"/>
  <c r="J925" i="3"/>
  <c r="J924" i="3"/>
  <c r="R923" i="3"/>
  <c r="Q923" i="3"/>
  <c r="P923" i="3"/>
  <c r="J923" i="3"/>
  <c r="J922" i="3"/>
  <c r="J921" i="3"/>
  <c r="J920" i="3"/>
  <c r="J919" i="3"/>
  <c r="J918" i="3"/>
  <c r="J917" i="3"/>
  <c r="J916" i="3"/>
  <c r="J915" i="3"/>
  <c r="R914" i="3"/>
  <c r="Q914" i="3"/>
  <c r="P914" i="3"/>
  <c r="J914" i="3"/>
  <c r="J913" i="3"/>
  <c r="J912" i="3"/>
  <c r="R911" i="3"/>
  <c r="Q911" i="3"/>
  <c r="P911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R899" i="3"/>
  <c r="Q899" i="3"/>
  <c r="P899" i="3"/>
  <c r="J899" i="3"/>
  <c r="J898" i="3"/>
  <c r="R897" i="3"/>
  <c r="Q897" i="3"/>
  <c r="P897" i="3"/>
  <c r="J897" i="3"/>
  <c r="J896" i="3"/>
  <c r="J895" i="3"/>
  <c r="J894" i="3"/>
  <c r="J893" i="3"/>
  <c r="J892" i="3"/>
  <c r="J891" i="3"/>
  <c r="J890" i="3"/>
  <c r="J889" i="3"/>
  <c r="J888" i="3"/>
  <c r="R887" i="3"/>
  <c r="Q887" i="3"/>
  <c r="P887" i="3"/>
  <c r="J887" i="3"/>
  <c r="J886" i="3"/>
  <c r="J885" i="3"/>
  <c r="J884" i="3"/>
  <c r="R883" i="3"/>
  <c r="Q883" i="3"/>
  <c r="P883" i="3"/>
  <c r="J883" i="3"/>
  <c r="J882" i="3"/>
  <c r="J881" i="3"/>
  <c r="J880" i="3"/>
  <c r="R879" i="3"/>
  <c r="Q879" i="3"/>
  <c r="P879" i="3"/>
  <c r="J879" i="3"/>
  <c r="J878" i="3"/>
  <c r="J877" i="3"/>
  <c r="R876" i="3"/>
  <c r="Q876" i="3"/>
  <c r="P876" i="3"/>
  <c r="J876" i="3"/>
  <c r="J875" i="3"/>
  <c r="J874" i="3"/>
  <c r="J873" i="3"/>
  <c r="R872" i="3"/>
  <c r="Q872" i="3"/>
  <c r="P872" i="3"/>
  <c r="J872" i="3"/>
  <c r="J871" i="3"/>
  <c r="J870" i="3"/>
  <c r="J869" i="3"/>
  <c r="J868" i="3"/>
  <c r="J867" i="3"/>
  <c r="J866" i="3"/>
  <c r="J865" i="3"/>
  <c r="J864" i="3"/>
  <c r="J863" i="3"/>
  <c r="J862" i="3"/>
  <c r="J861" i="3"/>
  <c r="J860" i="3"/>
  <c r="J859" i="3"/>
  <c r="R858" i="3"/>
  <c r="Q858" i="3"/>
  <c r="P858" i="3"/>
  <c r="J858" i="3"/>
  <c r="J857" i="3"/>
  <c r="J856" i="3"/>
  <c r="R855" i="3"/>
  <c r="Q855" i="3"/>
  <c r="P855" i="3"/>
  <c r="J855" i="3"/>
  <c r="J854" i="3"/>
  <c r="J853" i="3"/>
  <c r="J852" i="3"/>
  <c r="J851" i="3"/>
  <c r="J850" i="3"/>
  <c r="J849" i="3"/>
  <c r="R848" i="3"/>
  <c r="Q848" i="3"/>
  <c r="P848" i="3"/>
  <c r="J848" i="3"/>
  <c r="J847" i="3"/>
  <c r="J846" i="3"/>
  <c r="J845" i="3"/>
  <c r="J844" i="3"/>
  <c r="J843" i="3"/>
  <c r="J842" i="3"/>
  <c r="R841" i="3"/>
  <c r="Q841" i="3"/>
  <c r="P841" i="3"/>
  <c r="J841" i="3"/>
  <c r="J840" i="3"/>
  <c r="J839" i="3"/>
  <c r="J838" i="3"/>
  <c r="J837" i="3"/>
  <c r="R836" i="3"/>
  <c r="Q836" i="3"/>
  <c r="P836" i="3"/>
  <c r="J836" i="3"/>
  <c r="J835" i="3"/>
  <c r="J834" i="3"/>
  <c r="J833" i="3"/>
  <c r="J832" i="3"/>
  <c r="R831" i="3"/>
  <c r="Q831" i="3"/>
  <c r="P831" i="3"/>
  <c r="J831" i="3"/>
  <c r="J830" i="3"/>
  <c r="J829" i="3"/>
  <c r="J828" i="3"/>
  <c r="J827" i="3"/>
  <c r="J826" i="3"/>
  <c r="R825" i="3"/>
  <c r="Q825" i="3"/>
  <c r="P825" i="3"/>
  <c r="J825" i="3"/>
  <c r="R824" i="3"/>
  <c r="Q824" i="3"/>
  <c r="P824" i="3"/>
  <c r="J824" i="3"/>
  <c r="R823" i="3"/>
  <c r="Q823" i="3"/>
  <c r="P823" i="3"/>
  <c r="J823" i="3"/>
  <c r="J822" i="3"/>
  <c r="J821" i="3"/>
  <c r="R820" i="3"/>
  <c r="Q820" i="3"/>
  <c r="P820" i="3"/>
  <c r="J820" i="3"/>
  <c r="J819" i="3"/>
  <c r="J818" i="3"/>
  <c r="J817" i="3"/>
  <c r="J816" i="3"/>
  <c r="J815" i="3"/>
  <c r="J814" i="3"/>
  <c r="R813" i="3"/>
  <c r="Q813" i="3"/>
  <c r="P813" i="3"/>
  <c r="J813" i="3"/>
  <c r="J812" i="3"/>
  <c r="J811" i="3"/>
  <c r="J810" i="3"/>
  <c r="J809" i="3"/>
  <c r="J808" i="3"/>
  <c r="R807" i="3"/>
  <c r="Q807" i="3"/>
  <c r="P807" i="3"/>
  <c r="J807" i="3"/>
  <c r="J806" i="3"/>
  <c r="J805" i="3"/>
  <c r="R804" i="3"/>
  <c r="Q804" i="3"/>
  <c r="P804" i="3"/>
  <c r="J804" i="3"/>
  <c r="J803" i="3"/>
  <c r="J802" i="3"/>
  <c r="J801" i="3"/>
  <c r="J800" i="3"/>
  <c r="J799" i="3"/>
  <c r="R798" i="3"/>
  <c r="Q798" i="3"/>
  <c r="P798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R786" i="3"/>
  <c r="Q786" i="3"/>
  <c r="P786" i="3"/>
  <c r="J786" i="3"/>
  <c r="J785" i="3"/>
  <c r="R784" i="3"/>
  <c r="Q784" i="3"/>
  <c r="P784" i="3"/>
  <c r="J784" i="3"/>
  <c r="J783" i="3"/>
  <c r="J782" i="3"/>
  <c r="J781" i="3"/>
  <c r="J780" i="3"/>
  <c r="R779" i="3"/>
  <c r="Q779" i="3"/>
  <c r="P779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R764" i="3"/>
  <c r="Q764" i="3"/>
  <c r="P764" i="3"/>
  <c r="J764" i="3"/>
  <c r="J763" i="3"/>
  <c r="J762" i="3"/>
  <c r="J761" i="3"/>
  <c r="J760" i="3"/>
  <c r="J759" i="3"/>
  <c r="J758" i="3"/>
  <c r="J757" i="3"/>
  <c r="R756" i="3"/>
  <c r="Q756" i="3"/>
  <c r="P756" i="3"/>
  <c r="J756" i="3"/>
  <c r="J755" i="3"/>
  <c r="J754" i="3"/>
  <c r="J753" i="3"/>
  <c r="J752" i="3"/>
  <c r="J751" i="3"/>
  <c r="J750" i="3"/>
  <c r="J749" i="3"/>
  <c r="J748" i="3"/>
  <c r="R747" i="3"/>
  <c r="Q747" i="3"/>
  <c r="P747" i="3"/>
  <c r="J747" i="3"/>
  <c r="J746" i="3"/>
  <c r="J745" i="3"/>
  <c r="J744" i="3"/>
  <c r="R743" i="3"/>
  <c r="Q743" i="3"/>
  <c r="P743" i="3"/>
  <c r="J743" i="3"/>
  <c r="J742" i="3"/>
  <c r="R741" i="3"/>
  <c r="Q741" i="3"/>
  <c r="P741" i="3"/>
  <c r="J741" i="3"/>
  <c r="J740" i="3"/>
  <c r="J739" i="3"/>
  <c r="J738" i="3"/>
  <c r="J737" i="3"/>
  <c r="J736" i="3"/>
  <c r="J735" i="3"/>
  <c r="J734" i="3"/>
  <c r="R733" i="3"/>
  <c r="Q733" i="3"/>
  <c r="P733" i="3"/>
  <c r="J733" i="3"/>
  <c r="J732" i="3"/>
  <c r="J731" i="3"/>
  <c r="R730" i="3"/>
  <c r="Q730" i="3"/>
  <c r="P730" i="3"/>
  <c r="J730" i="3"/>
  <c r="J729" i="3"/>
  <c r="J728" i="3"/>
  <c r="R727" i="3"/>
  <c r="Q727" i="3"/>
  <c r="P727" i="3"/>
  <c r="J727" i="3"/>
  <c r="J726" i="3"/>
  <c r="J725" i="3"/>
  <c r="R724" i="3"/>
  <c r="Q724" i="3"/>
  <c r="P724" i="3"/>
  <c r="J724" i="3"/>
  <c r="J723" i="3"/>
  <c r="R722" i="3"/>
  <c r="Q722" i="3"/>
  <c r="P722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R710" i="3"/>
  <c r="Q710" i="3"/>
  <c r="P710" i="3"/>
  <c r="J710" i="3"/>
  <c r="J709" i="3"/>
  <c r="R708" i="3"/>
  <c r="Q708" i="3"/>
  <c r="P708" i="3"/>
  <c r="J708" i="3"/>
  <c r="J707" i="3"/>
  <c r="R706" i="3"/>
  <c r="Q706" i="3"/>
  <c r="P706" i="3"/>
  <c r="J706" i="3"/>
  <c r="J705" i="3"/>
  <c r="J704" i="3"/>
  <c r="R703" i="3"/>
  <c r="Q703" i="3"/>
  <c r="P703" i="3"/>
  <c r="J703" i="3"/>
  <c r="J702" i="3"/>
  <c r="J701" i="3"/>
  <c r="J700" i="3"/>
  <c r="J699" i="3"/>
  <c r="J698" i="3"/>
  <c r="J697" i="3"/>
  <c r="J696" i="3"/>
  <c r="R695" i="3"/>
  <c r="Q695" i="3"/>
  <c r="P695" i="3"/>
  <c r="J695" i="3"/>
  <c r="R694" i="3"/>
  <c r="Q694" i="3"/>
  <c r="P694" i="3"/>
  <c r="J694" i="3"/>
  <c r="J693" i="3"/>
  <c r="J692" i="3"/>
  <c r="J691" i="3"/>
  <c r="J690" i="3"/>
  <c r="J689" i="3"/>
  <c r="R688" i="3"/>
  <c r="Q688" i="3"/>
  <c r="P688" i="3"/>
  <c r="J688" i="3"/>
  <c r="J687" i="3"/>
  <c r="J686" i="3"/>
  <c r="J685" i="3"/>
  <c r="J684" i="3"/>
  <c r="R683" i="3"/>
  <c r="Q683" i="3"/>
  <c r="P683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R664" i="3"/>
  <c r="Q664" i="3"/>
  <c r="P664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R646" i="3"/>
  <c r="Q646" i="3"/>
  <c r="P646" i="3"/>
  <c r="J646" i="3"/>
  <c r="J645" i="3"/>
  <c r="J644" i="3"/>
  <c r="J643" i="3"/>
  <c r="J642" i="3"/>
  <c r="R641" i="3"/>
  <c r="Q641" i="3"/>
  <c r="P641" i="3"/>
  <c r="J641" i="3"/>
  <c r="J640" i="3"/>
  <c r="J639" i="3"/>
  <c r="J638" i="3"/>
  <c r="J637" i="3"/>
  <c r="J636" i="3"/>
  <c r="R635" i="3"/>
  <c r="Q635" i="3"/>
  <c r="P635" i="3"/>
  <c r="J635" i="3"/>
  <c r="J634" i="3"/>
  <c r="J633" i="3"/>
  <c r="J632" i="3"/>
  <c r="J631" i="3"/>
  <c r="J630" i="3"/>
  <c r="J629" i="3"/>
  <c r="R628" i="3"/>
  <c r="Q628" i="3"/>
  <c r="P628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R615" i="3"/>
  <c r="Q615" i="3"/>
  <c r="P615" i="3"/>
  <c r="J615" i="3"/>
  <c r="J614" i="3"/>
  <c r="J613" i="3"/>
  <c r="J612" i="3"/>
  <c r="J611" i="3"/>
  <c r="J610" i="3"/>
  <c r="R609" i="3"/>
  <c r="Q609" i="3"/>
  <c r="P609" i="3"/>
  <c r="J609" i="3"/>
  <c r="J608" i="3"/>
  <c r="J607" i="3"/>
  <c r="R606" i="3"/>
  <c r="Q606" i="3"/>
  <c r="P606" i="3"/>
  <c r="J606" i="3"/>
  <c r="J605" i="3"/>
  <c r="J604" i="3"/>
  <c r="J603" i="3"/>
  <c r="J602" i="3"/>
  <c r="J601" i="3"/>
  <c r="J600" i="3"/>
  <c r="J599" i="3"/>
  <c r="J598" i="3"/>
  <c r="R597" i="3"/>
  <c r="Q597" i="3"/>
  <c r="P597" i="3"/>
  <c r="J597" i="3"/>
  <c r="J596" i="3"/>
  <c r="J595" i="3"/>
  <c r="J594" i="3"/>
  <c r="J593" i="3"/>
  <c r="R592" i="3"/>
  <c r="Q592" i="3"/>
  <c r="P592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R562" i="3"/>
  <c r="Q562" i="3"/>
  <c r="P562" i="3"/>
  <c r="J562" i="3"/>
  <c r="J561" i="3"/>
  <c r="J560" i="3"/>
  <c r="J559" i="3"/>
  <c r="R558" i="3"/>
  <c r="Q558" i="3"/>
  <c r="P558" i="3"/>
  <c r="J558" i="3"/>
  <c r="J557" i="3"/>
  <c r="J556" i="3"/>
  <c r="J555" i="3"/>
  <c r="J554" i="3"/>
  <c r="J553" i="3"/>
  <c r="R552" i="3"/>
  <c r="Q552" i="3"/>
  <c r="P552" i="3"/>
  <c r="J552" i="3"/>
  <c r="J551" i="3"/>
  <c r="J550" i="3"/>
  <c r="J549" i="3"/>
  <c r="J548" i="3"/>
  <c r="R547" i="3"/>
  <c r="Q547" i="3"/>
  <c r="P547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R513" i="3"/>
  <c r="Q513" i="3"/>
  <c r="P513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R463" i="3"/>
  <c r="Q463" i="3"/>
  <c r="P463" i="3"/>
  <c r="J463" i="3"/>
  <c r="J462" i="3"/>
  <c r="J461" i="3"/>
  <c r="J460" i="3"/>
  <c r="R459" i="3"/>
  <c r="Q459" i="3"/>
  <c r="P459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R447" i="3"/>
  <c r="Q447" i="3"/>
  <c r="P447" i="3"/>
  <c r="J447" i="3"/>
  <c r="J446" i="3"/>
  <c r="J445" i="3"/>
  <c r="J444" i="3"/>
  <c r="J443" i="3"/>
  <c r="R442" i="3"/>
  <c r="Q442" i="3"/>
  <c r="P442" i="3"/>
  <c r="J442" i="3"/>
  <c r="J441" i="3"/>
  <c r="J440" i="3"/>
  <c r="J439" i="3"/>
  <c r="J438" i="3"/>
  <c r="J437" i="3"/>
  <c r="J436" i="3"/>
  <c r="J435" i="3"/>
  <c r="J434" i="3"/>
  <c r="R433" i="3"/>
  <c r="Q433" i="3"/>
  <c r="P433" i="3"/>
  <c r="J433" i="3"/>
  <c r="J432" i="3"/>
  <c r="J431" i="3"/>
  <c r="J430" i="3"/>
  <c r="J429" i="3"/>
  <c r="R428" i="3"/>
  <c r="Q428" i="3"/>
  <c r="P428" i="3"/>
  <c r="J428" i="3"/>
  <c r="J427" i="3"/>
  <c r="J426" i="3"/>
  <c r="J425" i="3"/>
  <c r="J424" i="3"/>
  <c r="J423" i="3"/>
  <c r="J422" i="3"/>
  <c r="J421" i="3"/>
  <c r="R420" i="3"/>
  <c r="Q420" i="3"/>
  <c r="P420" i="3"/>
  <c r="J420" i="3"/>
  <c r="J419" i="3"/>
  <c r="J418" i="3"/>
  <c r="J417" i="3"/>
  <c r="J416" i="3"/>
  <c r="R415" i="3"/>
  <c r="Q415" i="3"/>
  <c r="P415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R402" i="3"/>
  <c r="Q402" i="3"/>
  <c r="P402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R385" i="3"/>
  <c r="Q385" i="3"/>
  <c r="P385" i="3"/>
  <c r="J385" i="3"/>
  <c r="J384" i="3"/>
  <c r="J383" i="3"/>
  <c r="J382" i="3"/>
  <c r="J381" i="3"/>
  <c r="J380" i="3"/>
  <c r="J379" i="3"/>
  <c r="J378" i="3"/>
  <c r="R377" i="3"/>
  <c r="Q377" i="3"/>
  <c r="P377" i="3"/>
  <c r="J377" i="3"/>
  <c r="J376" i="3"/>
  <c r="J375" i="3"/>
  <c r="J374" i="3"/>
  <c r="R373" i="3"/>
  <c r="Q373" i="3"/>
  <c r="P373" i="3"/>
  <c r="J373" i="3"/>
  <c r="J372" i="3"/>
  <c r="J371" i="3"/>
  <c r="J370" i="3"/>
  <c r="J369" i="3"/>
  <c r="J368" i="3"/>
  <c r="J367" i="3"/>
  <c r="J366" i="3"/>
  <c r="J365" i="3"/>
  <c r="R364" i="3"/>
  <c r="Q364" i="3"/>
  <c r="P364" i="3"/>
  <c r="J364" i="3"/>
  <c r="J363" i="3"/>
  <c r="J362" i="3"/>
  <c r="J361" i="3"/>
  <c r="J360" i="3"/>
  <c r="J359" i="3"/>
  <c r="R358" i="3"/>
  <c r="Q358" i="3"/>
  <c r="P358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R340" i="3"/>
  <c r="Q340" i="3"/>
  <c r="P340" i="3"/>
  <c r="J340" i="3"/>
  <c r="J339" i="3"/>
  <c r="J338" i="3"/>
  <c r="J337" i="3"/>
  <c r="J336" i="3"/>
  <c r="J335" i="3"/>
  <c r="J334" i="3"/>
  <c r="J333" i="3"/>
  <c r="J332" i="3"/>
  <c r="J331" i="3"/>
  <c r="J330" i="3"/>
  <c r="R329" i="3"/>
  <c r="Q329" i="3"/>
  <c r="P329" i="3"/>
  <c r="J329" i="3"/>
  <c r="J328" i="3"/>
  <c r="J327" i="3"/>
  <c r="J326" i="3"/>
  <c r="J325" i="3"/>
  <c r="J324" i="3"/>
  <c r="J323" i="3"/>
  <c r="R322" i="3"/>
  <c r="Q322" i="3"/>
  <c r="P322" i="3"/>
  <c r="J322" i="3"/>
  <c r="J321" i="3"/>
  <c r="J320" i="3"/>
  <c r="J319" i="3"/>
  <c r="J318" i="3"/>
  <c r="J317" i="3"/>
  <c r="J316" i="3"/>
  <c r="J315" i="3"/>
  <c r="J314" i="3"/>
  <c r="R313" i="3"/>
  <c r="Q313" i="3"/>
  <c r="P313" i="3"/>
  <c r="J313" i="3"/>
  <c r="J312" i="3"/>
  <c r="R311" i="3"/>
  <c r="Q311" i="3"/>
  <c r="P311" i="3"/>
  <c r="J311" i="3"/>
  <c r="J310" i="3"/>
  <c r="J309" i="3"/>
  <c r="J308" i="3"/>
  <c r="J307" i="3"/>
  <c r="J306" i="3"/>
  <c r="J305" i="3"/>
  <c r="J304" i="3"/>
  <c r="R303" i="3"/>
  <c r="Q303" i="3"/>
  <c r="P303" i="3"/>
  <c r="J303" i="3"/>
  <c r="J302" i="3"/>
  <c r="J301" i="3"/>
  <c r="J300" i="3"/>
  <c r="J299" i="3"/>
  <c r="R298" i="3"/>
  <c r="Q298" i="3"/>
  <c r="P298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R281" i="3"/>
  <c r="Q281" i="3"/>
  <c r="P281" i="3"/>
  <c r="J281" i="3"/>
  <c r="J280" i="3"/>
  <c r="J279" i="3"/>
  <c r="J278" i="3"/>
  <c r="R277" i="3"/>
  <c r="Q277" i="3"/>
  <c r="P277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R263" i="3"/>
  <c r="Q263" i="3"/>
  <c r="P263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R249" i="3"/>
  <c r="Q249" i="3"/>
  <c r="P249" i="3"/>
  <c r="J249" i="3"/>
  <c r="J248" i="3"/>
  <c r="J247" i="3"/>
  <c r="J246" i="3"/>
  <c r="J245" i="3"/>
  <c r="J244" i="3"/>
  <c r="J243" i="3"/>
  <c r="J242" i="3"/>
  <c r="R241" i="3"/>
  <c r="Q241" i="3"/>
  <c r="P241" i="3"/>
  <c r="J241" i="3"/>
  <c r="J240" i="3"/>
  <c r="J239" i="3"/>
  <c r="J238" i="3"/>
  <c r="R237" i="3"/>
  <c r="Q237" i="3"/>
  <c r="P237" i="3"/>
  <c r="J237" i="3"/>
  <c r="J236" i="3"/>
  <c r="R235" i="3"/>
  <c r="Q235" i="3"/>
  <c r="P235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R220" i="3"/>
  <c r="Q220" i="3"/>
  <c r="P220" i="3"/>
  <c r="J220" i="3"/>
  <c r="J219" i="3"/>
  <c r="J218" i="3"/>
  <c r="J217" i="3"/>
  <c r="J216" i="3"/>
  <c r="J215" i="3"/>
  <c r="J214" i="3"/>
  <c r="J213" i="3"/>
  <c r="R212" i="3"/>
  <c r="Q212" i="3"/>
  <c r="P212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R197" i="3"/>
  <c r="Q197" i="3"/>
  <c r="P197" i="3"/>
  <c r="J197" i="3"/>
  <c r="J196" i="3"/>
  <c r="J195" i="3"/>
  <c r="J194" i="3"/>
  <c r="J193" i="3"/>
  <c r="J192" i="3"/>
  <c r="J191" i="3"/>
  <c r="J190" i="3"/>
  <c r="J189" i="3"/>
  <c r="J188" i="3"/>
  <c r="R187" i="3"/>
  <c r="Q187" i="3"/>
  <c r="P187" i="3"/>
  <c r="J187" i="3"/>
  <c r="J186" i="3"/>
  <c r="J185" i="3"/>
  <c r="J184" i="3"/>
  <c r="J183" i="3"/>
  <c r="J182" i="3"/>
  <c r="J181" i="3"/>
  <c r="J180" i="3"/>
  <c r="J179" i="3"/>
  <c r="J178" i="3"/>
  <c r="J177" i="3"/>
  <c r="R176" i="3"/>
  <c r="Q176" i="3"/>
  <c r="P176" i="3"/>
  <c r="J176" i="3"/>
  <c r="J175" i="3"/>
  <c r="J174" i="3"/>
  <c r="J173" i="3"/>
  <c r="J172" i="3"/>
  <c r="J171" i="3"/>
  <c r="J170" i="3"/>
  <c r="R169" i="3"/>
  <c r="Q169" i="3"/>
  <c r="P169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R146" i="3"/>
  <c r="Q146" i="3"/>
  <c r="P146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R130" i="3"/>
  <c r="Q130" i="3"/>
  <c r="P130" i="3"/>
  <c r="J130" i="3"/>
  <c r="J129" i="3"/>
  <c r="J128" i="3"/>
  <c r="J127" i="3"/>
  <c r="J126" i="3"/>
  <c r="J125" i="3"/>
  <c r="J124" i="3"/>
  <c r="J123" i="3"/>
  <c r="J122" i="3"/>
  <c r="R121" i="3"/>
  <c r="Q121" i="3"/>
  <c r="P121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R107" i="3"/>
  <c r="Q107" i="3"/>
  <c r="P107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R90" i="3"/>
  <c r="Q90" i="3"/>
  <c r="P90" i="3"/>
  <c r="J90" i="3"/>
  <c r="J89" i="3"/>
  <c r="J88" i="3"/>
  <c r="J87" i="3"/>
  <c r="J86" i="3"/>
  <c r="R85" i="3"/>
  <c r="Q85" i="3"/>
  <c r="P85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R56" i="3"/>
  <c r="Q56" i="3"/>
  <c r="P56" i="3"/>
  <c r="J56" i="3"/>
  <c r="J55" i="3"/>
  <c r="J54" i="3"/>
  <c r="R53" i="3"/>
  <c r="Q53" i="3"/>
  <c r="P53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R36" i="3"/>
  <c r="Q36" i="3"/>
  <c r="P36" i="3"/>
  <c r="J36" i="3"/>
  <c r="J35" i="3"/>
  <c r="R34" i="3"/>
  <c r="Q34" i="3"/>
  <c r="P34" i="3"/>
  <c r="J34" i="3"/>
  <c r="J33" i="3"/>
  <c r="J32" i="3"/>
  <c r="J31" i="3"/>
  <c r="R30" i="3"/>
  <c r="Q30" i="3"/>
  <c r="P30" i="3"/>
  <c r="J30" i="3"/>
  <c r="J29" i="3"/>
  <c r="J28" i="3"/>
  <c r="J27" i="3"/>
  <c r="R26" i="3"/>
  <c r="Q26" i="3"/>
  <c r="P26" i="3"/>
  <c r="J26" i="3"/>
  <c r="J25" i="3"/>
  <c r="J24" i="3"/>
  <c r="J23" i="3"/>
  <c r="R22" i="3"/>
  <c r="Q22" i="3"/>
  <c r="P22" i="3"/>
  <c r="J22" i="3"/>
  <c r="J21" i="3"/>
  <c r="J20" i="3"/>
  <c r="J19" i="3"/>
  <c r="J18" i="3"/>
  <c r="J17" i="3"/>
  <c r="R16" i="3"/>
  <c r="Q16" i="3"/>
  <c r="P16" i="3"/>
  <c r="J16" i="3"/>
  <c r="J15" i="3"/>
  <c r="J14" i="3"/>
  <c r="J13" i="3"/>
  <c r="J12" i="3"/>
  <c r="J11" i="3"/>
  <c r="R10" i="3"/>
  <c r="Q10" i="3"/>
  <c r="P10" i="3"/>
  <c r="J10" i="3"/>
  <c r="J9" i="3"/>
  <c r="J8" i="3"/>
  <c r="J7" i="3"/>
  <c r="J6" i="3"/>
  <c r="J5" i="3"/>
  <c r="J4" i="3"/>
  <c r="J3" i="3"/>
  <c r="R2" i="3"/>
  <c r="Q2" i="3"/>
  <c r="P2" i="3"/>
  <c r="J2" i="3"/>
  <c r="R837" i="5"/>
  <c r="Q837" i="5"/>
  <c r="P837" i="5"/>
  <c r="J835" i="5"/>
  <c r="J834" i="5"/>
  <c r="J833" i="5"/>
  <c r="R832" i="5"/>
  <c r="Q832" i="5"/>
  <c r="P832" i="5"/>
  <c r="J832" i="5"/>
  <c r="R831" i="5"/>
  <c r="Q831" i="5"/>
  <c r="P831" i="5"/>
  <c r="J831" i="5"/>
  <c r="J830" i="5"/>
  <c r="R829" i="5"/>
  <c r="Q829" i="5"/>
  <c r="P829" i="5"/>
  <c r="J829" i="5"/>
  <c r="J828" i="5"/>
  <c r="R827" i="5"/>
  <c r="Q827" i="5"/>
  <c r="P827" i="5"/>
  <c r="J827" i="5"/>
  <c r="J826" i="5"/>
  <c r="R825" i="5"/>
  <c r="Q825" i="5"/>
  <c r="P825" i="5"/>
  <c r="J825" i="5"/>
  <c r="J824" i="5"/>
  <c r="J823" i="5"/>
  <c r="R822" i="5"/>
  <c r="Q822" i="5"/>
  <c r="P822" i="5"/>
  <c r="J822" i="5"/>
  <c r="J821" i="5"/>
  <c r="J820" i="5"/>
  <c r="R819" i="5"/>
  <c r="Q819" i="5"/>
  <c r="P819" i="5"/>
  <c r="J819" i="5"/>
  <c r="R818" i="5"/>
  <c r="Q818" i="5"/>
  <c r="P818" i="5"/>
  <c r="J818" i="5"/>
  <c r="R817" i="5"/>
  <c r="Q817" i="5"/>
  <c r="P817" i="5"/>
  <c r="J817" i="5"/>
  <c r="J816" i="5"/>
  <c r="R815" i="5"/>
  <c r="Q815" i="5"/>
  <c r="P815" i="5"/>
  <c r="J815" i="5"/>
  <c r="J814" i="5"/>
  <c r="J813" i="5"/>
  <c r="R812" i="5"/>
  <c r="Q812" i="5"/>
  <c r="P812" i="5"/>
  <c r="J812" i="5"/>
  <c r="J811" i="5"/>
  <c r="J810" i="5"/>
  <c r="J809" i="5"/>
  <c r="R808" i="5"/>
  <c r="Q808" i="5"/>
  <c r="P808" i="5"/>
  <c r="J808" i="5"/>
  <c r="J807" i="5"/>
  <c r="J806" i="5"/>
  <c r="J805" i="5"/>
  <c r="R804" i="5"/>
  <c r="Q804" i="5"/>
  <c r="P804" i="5"/>
  <c r="J804" i="5"/>
  <c r="J803" i="5"/>
  <c r="J802" i="5"/>
  <c r="R801" i="5"/>
  <c r="Q801" i="5"/>
  <c r="P801" i="5"/>
  <c r="J801" i="5"/>
  <c r="J800" i="5"/>
  <c r="R799" i="5"/>
  <c r="Q799" i="5"/>
  <c r="P799" i="5"/>
  <c r="J799" i="5"/>
  <c r="J798" i="5"/>
  <c r="J797" i="5"/>
  <c r="J796" i="5"/>
  <c r="J795" i="5"/>
  <c r="J794" i="5"/>
  <c r="J793" i="5"/>
  <c r="J792" i="5"/>
  <c r="R791" i="5"/>
  <c r="Q791" i="5"/>
  <c r="P791" i="5"/>
  <c r="J791" i="5"/>
  <c r="J790" i="5"/>
  <c r="J789" i="5"/>
  <c r="R788" i="5"/>
  <c r="Q788" i="5"/>
  <c r="P788" i="5"/>
  <c r="J788" i="5"/>
  <c r="J787" i="5"/>
  <c r="J786" i="5"/>
  <c r="J785" i="5"/>
  <c r="J784" i="5"/>
  <c r="R783" i="5"/>
  <c r="Q783" i="5"/>
  <c r="P783" i="5"/>
  <c r="J783" i="5"/>
  <c r="J782" i="5"/>
  <c r="R781" i="5"/>
  <c r="Q781" i="5"/>
  <c r="P781" i="5"/>
  <c r="J781" i="5"/>
  <c r="J780" i="5"/>
  <c r="J779" i="5"/>
  <c r="R778" i="5"/>
  <c r="Q778" i="5"/>
  <c r="P778" i="5"/>
  <c r="J778" i="5"/>
  <c r="J777" i="5"/>
  <c r="J776" i="5"/>
  <c r="R775" i="5"/>
  <c r="Q775" i="5"/>
  <c r="P775" i="5"/>
  <c r="J775" i="5"/>
  <c r="J774" i="5"/>
  <c r="J773" i="5"/>
  <c r="R772" i="5"/>
  <c r="Q772" i="5"/>
  <c r="P772" i="5"/>
  <c r="J772" i="5"/>
  <c r="J771" i="5"/>
  <c r="R770" i="5"/>
  <c r="Q770" i="5"/>
  <c r="P770" i="5"/>
  <c r="J770" i="5"/>
  <c r="J769" i="5"/>
  <c r="J768" i="5"/>
  <c r="R767" i="5"/>
  <c r="Q767" i="5"/>
  <c r="P767" i="5"/>
  <c r="J767" i="5"/>
  <c r="J766" i="5"/>
  <c r="J765" i="5"/>
  <c r="J764" i="5"/>
  <c r="J763" i="5"/>
  <c r="J762" i="5"/>
  <c r="J761" i="5"/>
  <c r="J760" i="5"/>
  <c r="J759" i="5"/>
  <c r="J758" i="5"/>
  <c r="R757" i="5"/>
  <c r="Q757" i="5"/>
  <c r="P757" i="5"/>
  <c r="J757" i="5"/>
  <c r="J756" i="5"/>
  <c r="J755" i="5"/>
  <c r="R754" i="5"/>
  <c r="Q754" i="5"/>
  <c r="P754" i="5"/>
  <c r="J754" i="5"/>
  <c r="J753" i="5"/>
  <c r="J752" i="5"/>
  <c r="R751" i="5"/>
  <c r="Q751" i="5"/>
  <c r="P751" i="5"/>
  <c r="J751" i="5"/>
  <c r="J750" i="5"/>
  <c r="J749" i="5"/>
  <c r="J748" i="5"/>
  <c r="R747" i="5"/>
  <c r="Q747" i="5"/>
  <c r="P747" i="5"/>
  <c r="J747" i="5"/>
  <c r="J746" i="5"/>
  <c r="J745" i="5"/>
  <c r="J744" i="5"/>
  <c r="J743" i="5"/>
  <c r="J742" i="5"/>
  <c r="R741" i="5"/>
  <c r="Q741" i="5"/>
  <c r="P741" i="5"/>
  <c r="J741" i="5"/>
  <c r="J740" i="5"/>
  <c r="J739" i="5"/>
  <c r="J738" i="5"/>
  <c r="J737" i="5"/>
  <c r="J736" i="5"/>
  <c r="R735" i="5"/>
  <c r="Q735" i="5"/>
  <c r="P735" i="5"/>
  <c r="J735" i="5"/>
  <c r="J734" i="5"/>
  <c r="J733" i="5"/>
  <c r="J732" i="5"/>
  <c r="J731" i="5"/>
  <c r="J730" i="5"/>
  <c r="J729" i="5"/>
  <c r="J728" i="5"/>
  <c r="J727" i="5"/>
  <c r="R726" i="5"/>
  <c r="Q726" i="5"/>
  <c r="P726" i="5"/>
  <c r="J726" i="5"/>
  <c r="J725" i="5"/>
  <c r="J724" i="5"/>
  <c r="J723" i="5"/>
  <c r="R722" i="5"/>
  <c r="Q722" i="5"/>
  <c r="P722" i="5"/>
  <c r="J722" i="5"/>
  <c r="J721" i="5"/>
  <c r="J720" i="5"/>
  <c r="J719" i="5"/>
  <c r="R718" i="5"/>
  <c r="Q718" i="5"/>
  <c r="P718" i="5"/>
  <c r="J718" i="5"/>
  <c r="J717" i="5"/>
  <c r="J716" i="5"/>
  <c r="J715" i="5"/>
  <c r="J714" i="5"/>
  <c r="J713" i="5"/>
  <c r="R712" i="5"/>
  <c r="Q712" i="5"/>
  <c r="P712" i="5"/>
  <c r="J712" i="5"/>
  <c r="J711" i="5"/>
  <c r="J710" i="5"/>
  <c r="J709" i="5"/>
  <c r="R708" i="5"/>
  <c r="Q708" i="5"/>
  <c r="P708" i="5"/>
  <c r="J708" i="5"/>
  <c r="J707" i="5"/>
  <c r="R706" i="5"/>
  <c r="Q706" i="5"/>
  <c r="P706" i="5"/>
  <c r="J706" i="5"/>
  <c r="J705" i="5"/>
  <c r="J704" i="5"/>
  <c r="J703" i="5"/>
  <c r="R702" i="5"/>
  <c r="Q702" i="5"/>
  <c r="P702" i="5"/>
  <c r="J702" i="5"/>
  <c r="J701" i="5"/>
  <c r="J700" i="5"/>
  <c r="J699" i="5"/>
  <c r="R698" i="5"/>
  <c r="Q698" i="5"/>
  <c r="P698" i="5"/>
  <c r="J698" i="5"/>
  <c r="J697" i="5"/>
  <c r="J696" i="5"/>
  <c r="J695" i="5"/>
  <c r="J694" i="5"/>
  <c r="R693" i="5"/>
  <c r="Q693" i="5"/>
  <c r="P693" i="5"/>
  <c r="J693" i="5"/>
  <c r="J692" i="5"/>
  <c r="J691" i="5"/>
  <c r="R690" i="5"/>
  <c r="Q690" i="5"/>
  <c r="P690" i="5"/>
  <c r="J690" i="5"/>
  <c r="J689" i="5"/>
  <c r="J688" i="5"/>
  <c r="J687" i="5"/>
  <c r="J686" i="5"/>
  <c r="J685" i="5"/>
  <c r="R684" i="5"/>
  <c r="Q684" i="5"/>
  <c r="P684" i="5"/>
  <c r="J684" i="5"/>
  <c r="J683" i="5"/>
  <c r="J682" i="5"/>
  <c r="J681" i="5"/>
  <c r="R680" i="5"/>
  <c r="Q680" i="5"/>
  <c r="P680" i="5"/>
  <c r="J680" i="5"/>
  <c r="J679" i="5"/>
  <c r="J678" i="5"/>
  <c r="J677" i="5"/>
  <c r="R676" i="5"/>
  <c r="Q676" i="5"/>
  <c r="P676" i="5"/>
  <c r="J676" i="5"/>
  <c r="J675" i="5"/>
  <c r="R674" i="5"/>
  <c r="Q674" i="5"/>
  <c r="P674" i="5"/>
  <c r="J674" i="5"/>
  <c r="J673" i="5"/>
  <c r="R672" i="5"/>
  <c r="Q672" i="5"/>
  <c r="P672" i="5"/>
  <c r="J672" i="5"/>
  <c r="J671" i="5"/>
  <c r="J670" i="5"/>
  <c r="R669" i="5"/>
  <c r="Q669" i="5"/>
  <c r="P669" i="5"/>
  <c r="J669" i="5"/>
  <c r="J668" i="5"/>
  <c r="J667" i="5"/>
  <c r="J666" i="5"/>
  <c r="J665" i="5"/>
  <c r="J664" i="5"/>
  <c r="J663" i="5"/>
  <c r="J662" i="5"/>
  <c r="R661" i="5"/>
  <c r="Q661" i="5"/>
  <c r="P661" i="5"/>
  <c r="J661" i="5"/>
  <c r="J660" i="5"/>
  <c r="J659" i="5"/>
  <c r="J658" i="5"/>
  <c r="J657" i="5"/>
  <c r="J656" i="5"/>
  <c r="J655" i="5"/>
  <c r="R654" i="5"/>
  <c r="Q654" i="5"/>
  <c r="P654" i="5"/>
  <c r="J654" i="5"/>
  <c r="J653" i="5"/>
  <c r="J652" i="5"/>
  <c r="J651" i="5"/>
  <c r="J650" i="5"/>
  <c r="J649" i="5"/>
  <c r="J648" i="5"/>
  <c r="R647" i="5"/>
  <c r="Q647" i="5"/>
  <c r="P647" i="5"/>
  <c r="J647" i="5"/>
  <c r="J646" i="5"/>
  <c r="J645" i="5"/>
  <c r="J644" i="5"/>
  <c r="J643" i="5"/>
  <c r="R642" i="5"/>
  <c r="Q642" i="5"/>
  <c r="P642" i="5"/>
  <c r="J642" i="5"/>
  <c r="J641" i="5"/>
  <c r="J640" i="5"/>
  <c r="J639" i="5"/>
  <c r="J638" i="5"/>
  <c r="J637" i="5"/>
  <c r="R636" i="5"/>
  <c r="Q636" i="5"/>
  <c r="P636" i="5"/>
  <c r="J636" i="5"/>
  <c r="J635" i="5"/>
  <c r="J634" i="5"/>
  <c r="J633" i="5"/>
  <c r="J632" i="5"/>
  <c r="J631" i="5"/>
  <c r="J630" i="5"/>
  <c r="J629" i="5"/>
  <c r="J628" i="5"/>
  <c r="J627" i="5"/>
  <c r="J626" i="5"/>
  <c r="R625" i="5"/>
  <c r="Q625" i="5"/>
  <c r="P625" i="5"/>
  <c r="J625" i="5"/>
  <c r="J624" i="5"/>
  <c r="J623" i="5"/>
  <c r="J622" i="5"/>
  <c r="J621" i="5"/>
  <c r="R620" i="5"/>
  <c r="Q620" i="5"/>
  <c r="P620" i="5"/>
  <c r="J620" i="5"/>
  <c r="J619" i="5"/>
  <c r="J618" i="5"/>
  <c r="J617" i="5"/>
  <c r="J616" i="5"/>
  <c r="R615" i="5"/>
  <c r="Q615" i="5"/>
  <c r="P615" i="5"/>
  <c r="J615" i="5"/>
  <c r="J614" i="5"/>
  <c r="J613" i="5"/>
  <c r="J612" i="5"/>
  <c r="J611" i="5"/>
  <c r="J610" i="5"/>
  <c r="J609" i="5"/>
  <c r="J608" i="5"/>
  <c r="J607" i="5"/>
  <c r="R606" i="5"/>
  <c r="Q606" i="5"/>
  <c r="P606" i="5"/>
  <c r="J606" i="5"/>
  <c r="J605" i="5"/>
  <c r="J604" i="5"/>
  <c r="J603" i="5"/>
  <c r="J602" i="5"/>
  <c r="R601" i="5"/>
  <c r="Q601" i="5"/>
  <c r="P601" i="5"/>
  <c r="J601" i="5"/>
  <c r="J600" i="5"/>
  <c r="R599" i="5"/>
  <c r="Q599" i="5"/>
  <c r="P599" i="5"/>
  <c r="J599" i="5"/>
  <c r="J598" i="5"/>
  <c r="J597" i="5"/>
  <c r="J596" i="5"/>
  <c r="J595" i="5"/>
  <c r="J594" i="5"/>
  <c r="J593" i="5"/>
  <c r="J592" i="5"/>
  <c r="J591" i="5"/>
  <c r="J590" i="5"/>
  <c r="J589" i="5"/>
  <c r="J588" i="5"/>
  <c r="J587" i="5"/>
  <c r="R586" i="5"/>
  <c r="Q586" i="5"/>
  <c r="P586" i="5"/>
  <c r="J586" i="5"/>
  <c r="R585" i="5"/>
  <c r="Q585" i="5"/>
  <c r="P585" i="5"/>
  <c r="J585" i="5"/>
  <c r="J584" i="5"/>
  <c r="J583" i="5"/>
  <c r="J582" i="5"/>
  <c r="J581" i="5"/>
  <c r="J580" i="5"/>
  <c r="J579" i="5"/>
  <c r="J578" i="5"/>
  <c r="J577" i="5"/>
  <c r="J576" i="5"/>
  <c r="J575" i="5"/>
  <c r="J574" i="5"/>
  <c r="J573" i="5"/>
  <c r="R572" i="5"/>
  <c r="Q572" i="5"/>
  <c r="P572" i="5"/>
  <c r="J572" i="5"/>
  <c r="J571" i="5"/>
  <c r="J570" i="5"/>
  <c r="J569" i="5"/>
  <c r="R568" i="5"/>
  <c r="Q568" i="5"/>
  <c r="P568" i="5"/>
  <c r="J568" i="5"/>
  <c r="J567" i="5"/>
  <c r="J566" i="5"/>
  <c r="J565" i="5"/>
  <c r="J564" i="5"/>
  <c r="J563" i="5"/>
  <c r="J562" i="5"/>
  <c r="J561" i="5"/>
  <c r="J560" i="5"/>
  <c r="R559" i="5"/>
  <c r="Q559" i="5"/>
  <c r="P559" i="5"/>
  <c r="J559" i="5"/>
  <c r="J558" i="5"/>
  <c r="J557" i="5"/>
  <c r="R556" i="5"/>
  <c r="Q556" i="5"/>
  <c r="P556" i="5"/>
  <c r="J556" i="5"/>
  <c r="J555" i="5"/>
  <c r="R554" i="5"/>
  <c r="Q554" i="5"/>
  <c r="P554" i="5"/>
  <c r="J554" i="5"/>
  <c r="J553" i="5"/>
  <c r="J552" i="5"/>
  <c r="J551" i="5"/>
  <c r="J550" i="5"/>
  <c r="J549" i="5"/>
  <c r="J548" i="5"/>
  <c r="R547" i="5"/>
  <c r="Q547" i="5"/>
  <c r="P547" i="5"/>
  <c r="J547" i="5"/>
  <c r="J546" i="5"/>
  <c r="J545" i="5"/>
  <c r="J544" i="5"/>
  <c r="J543" i="5"/>
  <c r="J542" i="5"/>
  <c r="R541" i="5"/>
  <c r="Q541" i="5"/>
  <c r="P541" i="5"/>
  <c r="J541" i="5"/>
  <c r="J540" i="5"/>
  <c r="J539" i="5"/>
  <c r="J538" i="5"/>
  <c r="R537" i="5"/>
  <c r="Q537" i="5"/>
  <c r="P537" i="5"/>
  <c r="J537" i="5"/>
  <c r="J536" i="5"/>
  <c r="J535" i="5"/>
  <c r="R534" i="5"/>
  <c r="Q534" i="5"/>
  <c r="P534" i="5"/>
  <c r="J534" i="5"/>
  <c r="J533" i="5"/>
  <c r="J532" i="5"/>
  <c r="J531" i="5"/>
  <c r="J530" i="5"/>
  <c r="J529" i="5"/>
  <c r="J528" i="5"/>
  <c r="J527" i="5"/>
  <c r="J526" i="5"/>
  <c r="J525" i="5"/>
  <c r="J524" i="5"/>
  <c r="R523" i="5"/>
  <c r="Q523" i="5"/>
  <c r="P523" i="5"/>
  <c r="J523" i="5"/>
  <c r="J522" i="5"/>
  <c r="J521" i="5"/>
  <c r="R520" i="5"/>
  <c r="Q520" i="5"/>
  <c r="P520" i="5"/>
  <c r="J520" i="5"/>
  <c r="J519" i="5"/>
  <c r="J518" i="5"/>
  <c r="J517" i="5"/>
  <c r="J516" i="5"/>
  <c r="J515" i="5"/>
  <c r="J514" i="5"/>
  <c r="R513" i="5"/>
  <c r="Q513" i="5"/>
  <c r="P513" i="5"/>
  <c r="J513" i="5"/>
  <c r="J512" i="5"/>
  <c r="R511" i="5"/>
  <c r="Q511" i="5"/>
  <c r="P511" i="5"/>
  <c r="J511" i="5"/>
  <c r="J510" i="5"/>
  <c r="J509" i="5"/>
  <c r="J508" i="5"/>
  <c r="J507" i="5"/>
  <c r="J506" i="5"/>
  <c r="J505" i="5"/>
  <c r="J504" i="5"/>
  <c r="J503" i="5"/>
  <c r="J502" i="5"/>
  <c r="J501" i="5"/>
  <c r="J500" i="5"/>
  <c r="J499" i="5"/>
  <c r="R498" i="5"/>
  <c r="Q498" i="5"/>
  <c r="P498" i="5"/>
  <c r="J498" i="5"/>
  <c r="J497" i="5"/>
  <c r="R496" i="5"/>
  <c r="Q496" i="5"/>
  <c r="P496" i="5"/>
  <c r="J496" i="5"/>
  <c r="J495" i="5"/>
  <c r="J494" i="5"/>
  <c r="J493" i="5"/>
  <c r="J492" i="5"/>
  <c r="J491" i="5"/>
  <c r="J490" i="5"/>
  <c r="J489" i="5"/>
  <c r="J488" i="5"/>
  <c r="J487" i="5"/>
  <c r="R486" i="5"/>
  <c r="Q486" i="5"/>
  <c r="P486" i="5"/>
  <c r="J486" i="5"/>
  <c r="J485" i="5"/>
  <c r="J484" i="5"/>
  <c r="J483" i="5"/>
  <c r="J482" i="5"/>
  <c r="J481" i="5"/>
  <c r="R480" i="5"/>
  <c r="Q480" i="5"/>
  <c r="P480" i="5"/>
  <c r="J480" i="5"/>
  <c r="J479" i="5"/>
  <c r="J478" i="5"/>
  <c r="J477" i="5"/>
  <c r="J476" i="5"/>
  <c r="J475" i="5"/>
  <c r="R474" i="5"/>
  <c r="Q474" i="5"/>
  <c r="P474" i="5"/>
  <c r="J474" i="5"/>
  <c r="J473" i="5"/>
  <c r="J472" i="5"/>
  <c r="J471" i="5"/>
  <c r="J470" i="5"/>
  <c r="J469" i="5"/>
  <c r="J468" i="5"/>
  <c r="R467" i="5"/>
  <c r="Q467" i="5"/>
  <c r="P467" i="5"/>
  <c r="J467" i="5"/>
  <c r="J466" i="5"/>
  <c r="J465" i="5"/>
  <c r="R464" i="5"/>
  <c r="Q464" i="5"/>
  <c r="P464" i="5"/>
  <c r="J464" i="5"/>
  <c r="J463" i="5"/>
  <c r="J462" i="5"/>
  <c r="J461" i="5"/>
  <c r="J460" i="5"/>
  <c r="J459" i="5"/>
  <c r="J458" i="5"/>
  <c r="J457" i="5"/>
  <c r="J456" i="5"/>
  <c r="J455" i="5"/>
  <c r="R454" i="5"/>
  <c r="Q454" i="5"/>
  <c r="P454" i="5"/>
  <c r="J454" i="5"/>
  <c r="J453" i="5"/>
  <c r="J452" i="5"/>
  <c r="J451" i="5"/>
  <c r="R450" i="5"/>
  <c r="Q450" i="5"/>
  <c r="P450" i="5"/>
  <c r="J450" i="5"/>
  <c r="J449" i="5"/>
  <c r="J448" i="5"/>
  <c r="R447" i="5"/>
  <c r="Q447" i="5"/>
  <c r="P447" i="5"/>
  <c r="J447" i="5"/>
  <c r="R446" i="5"/>
  <c r="Q446" i="5"/>
  <c r="P446" i="5"/>
  <c r="J446" i="5"/>
  <c r="J445" i="5"/>
  <c r="J444" i="5"/>
  <c r="J443" i="5"/>
  <c r="R442" i="5"/>
  <c r="Q442" i="5"/>
  <c r="P442" i="5"/>
  <c r="J442" i="5"/>
  <c r="J441" i="5"/>
  <c r="J440" i="5"/>
  <c r="R439" i="5"/>
  <c r="Q439" i="5"/>
  <c r="P439" i="5"/>
  <c r="J439" i="5"/>
  <c r="J438" i="5"/>
  <c r="J437" i="5"/>
  <c r="J436" i="5"/>
  <c r="R435" i="5"/>
  <c r="Q435" i="5"/>
  <c r="P435" i="5"/>
  <c r="J435" i="5"/>
  <c r="J434" i="5"/>
  <c r="R433" i="5"/>
  <c r="Q433" i="5"/>
  <c r="P433" i="5"/>
  <c r="J433" i="5"/>
  <c r="J432" i="5"/>
  <c r="J431" i="5"/>
  <c r="R430" i="5"/>
  <c r="Q430" i="5"/>
  <c r="P430" i="5"/>
  <c r="J430" i="5"/>
  <c r="J429" i="5"/>
  <c r="J428" i="5"/>
  <c r="R427" i="5"/>
  <c r="Q427" i="5"/>
  <c r="P427" i="5"/>
  <c r="J427" i="5"/>
  <c r="R426" i="5"/>
  <c r="Q426" i="5"/>
  <c r="P426" i="5"/>
  <c r="J426" i="5"/>
  <c r="R425" i="5"/>
  <c r="Q425" i="5"/>
  <c r="P425" i="5"/>
  <c r="J425" i="5"/>
  <c r="J424" i="5"/>
  <c r="J423" i="5"/>
  <c r="J422" i="5"/>
  <c r="J421" i="5"/>
  <c r="J420" i="5"/>
  <c r="J419" i="5"/>
  <c r="J418" i="5"/>
  <c r="J417" i="5"/>
  <c r="J416" i="5"/>
  <c r="R415" i="5"/>
  <c r="Q415" i="5"/>
  <c r="P415" i="5"/>
  <c r="J415" i="5"/>
  <c r="J414" i="5"/>
  <c r="J413" i="5"/>
  <c r="J412" i="5"/>
  <c r="J411" i="5"/>
  <c r="J410" i="5"/>
  <c r="J409" i="5"/>
  <c r="R408" i="5"/>
  <c r="Q408" i="5"/>
  <c r="P408" i="5"/>
  <c r="J408" i="5"/>
  <c r="R406" i="5"/>
  <c r="Q406" i="5"/>
  <c r="P406" i="5"/>
  <c r="J406" i="5"/>
  <c r="J405" i="5"/>
  <c r="J404" i="5"/>
  <c r="J403" i="5"/>
  <c r="J402" i="5"/>
  <c r="J401" i="5"/>
  <c r="J400" i="5"/>
  <c r="R399" i="5"/>
  <c r="Q399" i="5"/>
  <c r="P399" i="5"/>
  <c r="J399" i="5"/>
  <c r="J398" i="5"/>
  <c r="J397" i="5"/>
  <c r="J396" i="5"/>
  <c r="J395" i="5"/>
  <c r="J394" i="5"/>
  <c r="J393" i="5"/>
  <c r="R392" i="5"/>
  <c r="Q392" i="5"/>
  <c r="P392" i="5"/>
  <c r="J392" i="5"/>
  <c r="J391" i="5"/>
  <c r="J390" i="5"/>
  <c r="J389" i="5"/>
  <c r="J388" i="5"/>
  <c r="J387" i="5"/>
  <c r="J386" i="5"/>
  <c r="J385" i="5"/>
  <c r="R384" i="5"/>
  <c r="Q384" i="5"/>
  <c r="P384" i="5"/>
  <c r="J384" i="5"/>
  <c r="J383" i="5"/>
  <c r="J382" i="5"/>
  <c r="J381" i="5"/>
  <c r="J380" i="5"/>
  <c r="J379" i="5"/>
  <c r="R378" i="5"/>
  <c r="Q378" i="5"/>
  <c r="P378" i="5"/>
  <c r="J378" i="5"/>
  <c r="J377" i="5"/>
  <c r="J376" i="5"/>
  <c r="J375" i="5"/>
  <c r="J374" i="5"/>
  <c r="J373" i="5"/>
  <c r="J372" i="5"/>
  <c r="J371" i="5"/>
  <c r="J370" i="5"/>
  <c r="J369" i="5"/>
  <c r="R368" i="5"/>
  <c r="Q368" i="5"/>
  <c r="P368" i="5"/>
  <c r="J368" i="5"/>
  <c r="J367" i="5"/>
  <c r="R366" i="5"/>
  <c r="Q366" i="5"/>
  <c r="P366" i="5"/>
  <c r="J366" i="5"/>
  <c r="R365" i="5"/>
  <c r="Q365" i="5"/>
  <c r="P365" i="5"/>
  <c r="J365" i="5"/>
  <c r="J364" i="5"/>
  <c r="J363" i="5"/>
  <c r="J362" i="5"/>
  <c r="R361" i="5"/>
  <c r="Q361" i="5"/>
  <c r="P361" i="5"/>
  <c r="J361" i="5"/>
  <c r="J360" i="5"/>
  <c r="J359" i="5"/>
  <c r="J358" i="5"/>
  <c r="J357" i="5"/>
  <c r="J356" i="5"/>
  <c r="J355" i="5"/>
  <c r="J354" i="5"/>
  <c r="J353" i="5"/>
  <c r="J352" i="5"/>
  <c r="J351" i="5"/>
  <c r="R350" i="5"/>
  <c r="Q350" i="5"/>
  <c r="P350" i="5"/>
  <c r="J350" i="5"/>
  <c r="J349" i="5"/>
  <c r="J348" i="5"/>
  <c r="J347" i="5"/>
  <c r="J346" i="5"/>
  <c r="J345" i="5"/>
  <c r="J344" i="5"/>
  <c r="R343" i="5"/>
  <c r="Q343" i="5"/>
  <c r="P343" i="5"/>
  <c r="J343" i="5"/>
  <c r="J342" i="5"/>
  <c r="J341" i="5"/>
  <c r="J340" i="5"/>
  <c r="J339" i="5"/>
  <c r="J338" i="5"/>
  <c r="J337" i="5"/>
  <c r="J336" i="5"/>
  <c r="R335" i="5"/>
  <c r="Q335" i="5"/>
  <c r="P335" i="5"/>
  <c r="J335" i="5"/>
  <c r="J334" i="5"/>
  <c r="J333" i="5"/>
  <c r="R332" i="5"/>
  <c r="Q332" i="5"/>
  <c r="P332" i="5"/>
  <c r="J332" i="5"/>
  <c r="J331" i="5"/>
  <c r="J330" i="5"/>
  <c r="J329" i="5"/>
  <c r="R328" i="5"/>
  <c r="Q328" i="5"/>
  <c r="P328" i="5"/>
  <c r="J328" i="5"/>
  <c r="J327" i="5"/>
  <c r="J326" i="5"/>
  <c r="J325" i="5"/>
  <c r="J324" i="5"/>
  <c r="J323" i="5"/>
  <c r="R322" i="5"/>
  <c r="Q322" i="5"/>
  <c r="P322" i="5"/>
  <c r="J322" i="5"/>
  <c r="J321" i="5"/>
  <c r="J320" i="5"/>
  <c r="J319" i="5"/>
  <c r="J318" i="5"/>
  <c r="R317" i="5"/>
  <c r="Q317" i="5"/>
  <c r="P317" i="5"/>
  <c r="J317" i="5"/>
  <c r="J316" i="5"/>
  <c r="J315" i="5"/>
  <c r="R314" i="5"/>
  <c r="Q314" i="5"/>
  <c r="P314" i="5"/>
  <c r="J314" i="5"/>
  <c r="J313" i="5"/>
  <c r="R312" i="5"/>
  <c r="Q312" i="5"/>
  <c r="P312" i="5"/>
  <c r="J312" i="5"/>
  <c r="J311" i="5"/>
  <c r="R310" i="5"/>
  <c r="Q310" i="5"/>
  <c r="P310" i="5"/>
  <c r="J310" i="5"/>
  <c r="J309" i="5"/>
  <c r="R308" i="5"/>
  <c r="Q308" i="5"/>
  <c r="P308" i="5"/>
  <c r="J308" i="5"/>
  <c r="J307" i="5"/>
  <c r="J306" i="5"/>
  <c r="J305" i="5"/>
  <c r="J304" i="5"/>
  <c r="R303" i="5"/>
  <c r="Q303" i="5"/>
  <c r="P303" i="5"/>
  <c r="J303" i="5"/>
  <c r="J302" i="5"/>
  <c r="J301" i="5"/>
  <c r="J300" i="5"/>
  <c r="R299" i="5"/>
  <c r="Q299" i="5"/>
  <c r="P299" i="5"/>
  <c r="J299" i="5"/>
  <c r="J298" i="5"/>
  <c r="R297" i="5"/>
  <c r="Q297" i="5"/>
  <c r="P297" i="5"/>
  <c r="J297" i="5"/>
  <c r="J296" i="5"/>
  <c r="J295" i="5"/>
  <c r="R294" i="5"/>
  <c r="Q294" i="5"/>
  <c r="P294" i="5"/>
  <c r="J294" i="5"/>
  <c r="R293" i="5"/>
  <c r="Q293" i="5"/>
  <c r="P293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R276" i="5"/>
  <c r="Q276" i="5"/>
  <c r="P276" i="5"/>
  <c r="J276" i="5"/>
  <c r="J275" i="5"/>
  <c r="J274" i="5"/>
  <c r="R273" i="5"/>
  <c r="Q273" i="5"/>
  <c r="P273" i="5"/>
  <c r="J273" i="5"/>
  <c r="R272" i="5"/>
  <c r="Q272" i="5"/>
  <c r="P272" i="5"/>
  <c r="J272" i="5"/>
  <c r="J271" i="5"/>
  <c r="R270" i="5"/>
  <c r="Q270" i="5"/>
  <c r="P270" i="5"/>
  <c r="J270" i="5"/>
  <c r="J269" i="5"/>
  <c r="J268" i="5"/>
  <c r="R267" i="5"/>
  <c r="Q267" i="5"/>
  <c r="P267" i="5"/>
  <c r="J267" i="5"/>
  <c r="J266" i="5"/>
  <c r="R265" i="5"/>
  <c r="Q265" i="5"/>
  <c r="P265" i="5"/>
  <c r="J265" i="5"/>
  <c r="J264" i="5"/>
  <c r="J263" i="5"/>
  <c r="J262" i="5"/>
  <c r="R261" i="5"/>
  <c r="Q261" i="5"/>
  <c r="P261" i="5"/>
  <c r="J261" i="5"/>
  <c r="J260" i="5"/>
  <c r="J259" i="5"/>
  <c r="R258" i="5"/>
  <c r="Q258" i="5"/>
  <c r="P258" i="5"/>
  <c r="J258" i="5"/>
  <c r="J257" i="5"/>
  <c r="J256" i="5"/>
  <c r="J255" i="5"/>
  <c r="R254" i="5"/>
  <c r="Q254" i="5"/>
  <c r="P254" i="5"/>
  <c r="J254" i="5"/>
  <c r="J253" i="5"/>
  <c r="R252" i="5"/>
  <c r="Q252" i="5"/>
  <c r="P252" i="5"/>
  <c r="J252" i="5"/>
  <c r="J251" i="5"/>
  <c r="J250" i="5"/>
  <c r="J249" i="5"/>
  <c r="J248" i="5"/>
  <c r="J247" i="5"/>
  <c r="J246" i="5"/>
  <c r="R245" i="5"/>
  <c r="Q245" i="5"/>
  <c r="P245" i="5"/>
  <c r="J245" i="5"/>
  <c r="J244" i="5"/>
  <c r="J243" i="5"/>
  <c r="J242" i="5"/>
  <c r="J241" i="5"/>
  <c r="J240" i="5"/>
  <c r="R239" i="5"/>
  <c r="Q239" i="5"/>
  <c r="P239" i="5"/>
  <c r="J239" i="5"/>
  <c r="J238" i="5"/>
  <c r="J237" i="5"/>
  <c r="J236" i="5"/>
  <c r="R235" i="5"/>
  <c r="Q235" i="5"/>
  <c r="P235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R212" i="5"/>
  <c r="Q212" i="5"/>
  <c r="P212" i="5"/>
  <c r="J212" i="5"/>
  <c r="J211" i="5"/>
  <c r="J210" i="5"/>
  <c r="J209" i="5"/>
  <c r="J208" i="5"/>
  <c r="J207" i="5"/>
  <c r="J206" i="5"/>
  <c r="J205" i="5"/>
  <c r="J204" i="5"/>
  <c r="J203" i="5"/>
  <c r="R202" i="5"/>
  <c r="Q202" i="5"/>
  <c r="P202" i="5"/>
  <c r="J202" i="5"/>
  <c r="J201" i="5"/>
  <c r="J200" i="5"/>
  <c r="J199" i="5"/>
  <c r="J198" i="5"/>
  <c r="J197" i="5"/>
  <c r="J196" i="5"/>
  <c r="J195" i="5"/>
  <c r="R194" i="5"/>
  <c r="Q194" i="5"/>
  <c r="P194" i="5"/>
  <c r="J194" i="5"/>
  <c r="J193" i="5"/>
  <c r="J192" i="5"/>
  <c r="R191" i="5"/>
  <c r="Q191" i="5"/>
  <c r="P191" i="5"/>
  <c r="J191" i="5"/>
  <c r="J190" i="5"/>
  <c r="J189" i="5"/>
  <c r="J188" i="5"/>
  <c r="R187" i="5"/>
  <c r="Q187" i="5"/>
  <c r="P187" i="5"/>
  <c r="J187" i="5"/>
  <c r="J186" i="5"/>
  <c r="R185" i="5"/>
  <c r="Q185" i="5"/>
  <c r="P185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R163" i="5"/>
  <c r="Q163" i="5"/>
  <c r="P163" i="5"/>
  <c r="J163" i="5"/>
  <c r="R162" i="5"/>
  <c r="Q162" i="5"/>
  <c r="P162" i="5"/>
  <c r="J162" i="5"/>
  <c r="J161" i="5"/>
  <c r="J160" i="5"/>
  <c r="R159" i="5"/>
  <c r="Q159" i="5"/>
  <c r="P159" i="5"/>
  <c r="J159" i="5"/>
  <c r="J158" i="5"/>
  <c r="J157" i="5"/>
  <c r="R156" i="5"/>
  <c r="Q156" i="5"/>
  <c r="P156" i="5"/>
  <c r="J156" i="5"/>
  <c r="R155" i="5"/>
  <c r="Q155" i="5"/>
  <c r="P155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R140" i="5"/>
  <c r="Q140" i="5"/>
  <c r="P140" i="5"/>
  <c r="J140" i="5"/>
  <c r="J139" i="5"/>
  <c r="J138" i="5"/>
  <c r="R137" i="5"/>
  <c r="Q137" i="5"/>
  <c r="P137" i="5"/>
  <c r="J137" i="5"/>
  <c r="J136" i="5"/>
  <c r="J135" i="5"/>
  <c r="J134" i="5"/>
  <c r="J133" i="5"/>
  <c r="J132" i="5"/>
  <c r="J131" i="5"/>
  <c r="J130" i="5"/>
  <c r="J129" i="5"/>
  <c r="J128" i="5"/>
  <c r="J127" i="5"/>
  <c r="R126" i="5"/>
  <c r="Q126" i="5"/>
  <c r="P126" i="5"/>
  <c r="J126" i="5"/>
  <c r="J125" i="5"/>
  <c r="R124" i="5"/>
  <c r="Q124" i="5"/>
  <c r="P124" i="5"/>
  <c r="J124" i="5"/>
  <c r="J123" i="5"/>
  <c r="J122" i="5"/>
  <c r="J121" i="5"/>
  <c r="J120" i="5"/>
  <c r="J119" i="5"/>
  <c r="J118" i="5"/>
  <c r="J117" i="5"/>
  <c r="J116" i="5"/>
  <c r="J115" i="5"/>
  <c r="J114" i="5"/>
  <c r="R113" i="5"/>
  <c r="Q113" i="5"/>
  <c r="P113" i="5"/>
  <c r="J113" i="5"/>
  <c r="J112" i="5"/>
  <c r="J111" i="5"/>
  <c r="R110" i="5"/>
  <c r="Q110" i="5"/>
  <c r="P110" i="5"/>
  <c r="J110" i="5"/>
  <c r="J109" i="5"/>
  <c r="R108" i="5"/>
  <c r="Q108" i="5"/>
  <c r="P108" i="5"/>
  <c r="J108" i="5"/>
  <c r="J107" i="5"/>
  <c r="J106" i="5"/>
  <c r="J105" i="5"/>
  <c r="J104" i="5"/>
  <c r="J103" i="5"/>
  <c r="J102" i="5"/>
  <c r="J101" i="5"/>
  <c r="R100" i="5"/>
  <c r="Q100" i="5"/>
  <c r="P100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R82" i="5"/>
  <c r="Q82" i="5"/>
  <c r="P82" i="5"/>
  <c r="J82" i="5"/>
  <c r="J81" i="5"/>
  <c r="J80" i="5"/>
  <c r="R79" i="5"/>
  <c r="Q79" i="5"/>
  <c r="P79" i="5"/>
  <c r="J79" i="5"/>
  <c r="J78" i="5"/>
  <c r="J77" i="5"/>
  <c r="J76" i="5"/>
  <c r="J75" i="5"/>
  <c r="J74" i="5"/>
  <c r="J73" i="5"/>
  <c r="J72" i="5"/>
  <c r="R71" i="5"/>
  <c r="Q71" i="5"/>
  <c r="P71" i="5"/>
  <c r="J71" i="5"/>
  <c r="J70" i="5"/>
  <c r="J69" i="5"/>
  <c r="J68" i="5"/>
  <c r="J67" i="5"/>
  <c r="J66" i="5"/>
  <c r="R65" i="5"/>
  <c r="Q65" i="5"/>
  <c r="P65" i="5"/>
  <c r="J65" i="5"/>
  <c r="J64" i="5"/>
  <c r="J63" i="5"/>
  <c r="J62" i="5"/>
  <c r="J61" i="5"/>
  <c r="J60" i="5"/>
  <c r="J59" i="5"/>
  <c r="J58" i="5"/>
  <c r="J57" i="5"/>
  <c r="R56" i="5"/>
  <c r="Q56" i="5"/>
  <c r="P56" i="5"/>
  <c r="J56" i="5"/>
  <c r="J55" i="5"/>
  <c r="J54" i="5"/>
  <c r="J53" i="5"/>
  <c r="J52" i="5"/>
  <c r="J51" i="5"/>
  <c r="R50" i="5"/>
  <c r="Q50" i="5"/>
  <c r="P50" i="5"/>
  <c r="J50" i="5"/>
  <c r="R49" i="5"/>
  <c r="Q49" i="5"/>
  <c r="P49" i="5"/>
  <c r="J49" i="5"/>
  <c r="J48" i="5"/>
  <c r="R47" i="5"/>
  <c r="Q47" i="5"/>
  <c r="P47" i="5"/>
  <c r="J47" i="5"/>
  <c r="J46" i="5"/>
  <c r="J45" i="5"/>
  <c r="J44" i="5"/>
  <c r="J43" i="5"/>
  <c r="R42" i="5"/>
  <c r="Q42" i="5"/>
  <c r="P42" i="5"/>
  <c r="J42" i="5"/>
  <c r="J41" i="5"/>
  <c r="J40" i="5"/>
  <c r="R39" i="5"/>
  <c r="Q39" i="5"/>
  <c r="P39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R23" i="5"/>
  <c r="Q23" i="5"/>
  <c r="P23" i="5"/>
  <c r="J23" i="5"/>
  <c r="J22" i="5"/>
  <c r="J21" i="5"/>
  <c r="J20" i="5"/>
  <c r="R19" i="5"/>
  <c r="Q19" i="5"/>
  <c r="P19" i="5"/>
  <c r="J19" i="5"/>
  <c r="J18" i="5"/>
  <c r="J17" i="5"/>
  <c r="J16" i="5"/>
  <c r="R15" i="5"/>
  <c r="Q15" i="5"/>
  <c r="P15" i="5"/>
  <c r="J15" i="5"/>
  <c r="J14" i="5"/>
  <c r="R13" i="5"/>
  <c r="Q13" i="5"/>
  <c r="P13" i="5"/>
  <c r="J13" i="5"/>
  <c r="R12" i="5"/>
  <c r="Q12" i="5"/>
  <c r="P12" i="5"/>
  <c r="J12" i="5"/>
  <c r="J11" i="5"/>
  <c r="J10" i="5"/>
  <c r="J9" i="5"/>
  <c r="R8" i="5"/>
  <c r="Q8" i="5"/>
  <c r="P8" i="5"/>
  <c r="J8" i="5"/>
  <c r="J7" i="5"/>
  <c r="J6" i="5"/>
  <c r="J5" i="5"/>
  <c r="R4" i="5"/>
  <c r="Q4" i="5"/>
  <c r="P4" i="5"/>
  <c r="J4" i="5"/>
  <c r="J3" i="5"/>
  <c r="R2" i="5"/>
  <c r="Q2" i="5"/>
  <c r="P2" i="5"/>
  <c r="J2" i="5"/>
  <c r="R1281" i="4"/>
  <c r="Q1281" i="4"/>
  <c r="P1281" i="4"/>
  <c r="J1277" i="4"/>
  <c r="R1276" i="4"/>
  <c r="Q1276" i="4"/>
  <c r="P1276" i="4"/>
  <c r="J1276" i="4"/>
  <c r="J1275" i="4"/>
  <c r="R1274" i="4"/>
  <c r="Q1274" i="4"/>
  <c r="P1274" i="4"/>
  <c r="J1274" i="4"/>
  <c r="J1273" i="4"/>
  <c r="J1272" i="4"/>
  <c r="J1271" i="4"/>
  <c r="R1270" i="4"/>
  <c r="Q1270" i="4"/>
  <c r="P1270" i="4"/>
  <c r="J1270" i="4"/>
  <c r="J1269" i="4"/>
  <c r="R1268" i="4"/>
  <c r="Q1268" i="4"/>
  <c r="P1268" i="4"/>
  <c r="J1268" i="4"/>
  <c r="J1267" i="4"/>
  <c r="R1266" i="4"/>
  <c r="Q1266" i="4"/>
  <c r="P1266" i="4"/>
  <c r="J1266" i="4"/>
  <c r="J1265" i="4"/>
  <c r="J1264" i="4"/>
  <c r="J1263" i="4"/>
  <c r="R1262" i="4"/>
  <c r="Q1262" i="4"/>
  <c r="P1262" i="4"/>
  <c r="J1262" i="4"/>
  <c r="J1261" i="4"/>
  <c r="R1260" i="4"/>
  <c r="Q1260" i="4"/>
  <c r="P1260" i="4"/>
  <c r="J1260" i="4"/>
  <c r="J1259" i="4"/>
  <c r="J1258" i="4"/>
  <c r="J1257" i="4"/>
  <c r="J1256" i="4"/>
  <c r="J1255" i="4"/>
  <c r="R1254" i="4"/>
  <c r="Q1254" i="4"/>
  <c r="P1254" i="4"/>
  <c r="J1254" i="4"/>
  <c r="J1253" i="4"/>
  <c r="J1252" i="4"/>
  <c r="J1251" i="4"/>
  <c r="J1250" i="4"/>
  <c r="R1249" i="4"/>
  <c r="Q1249" i="4"/>
  <c r="P1249" i="4"/>
  <c r="J1249" i="4"/>
  <c r="J1248" i="4"/>
  <c r="J1247" i="4"/>
  <c r="J1246" i="4"/>
  <c r="R1245" i="4"/>
  <c r="Q1245" i="4"/>
  <c r="P1245" i="4"/>
  <c r="J1245" i="4"/>
  <c r="J1244" i="4"/>
  <c r="J1243" i="4"/>
  <c r="R1242" i="4"/>
  <c r="Q1242" i="4"/>
  <c r="P1242" i="4"/>
  <c r="J1242" i="4"/>
  <c r="J1241" i="4"/>
  <c r="J1240" i="4"/>
  <c r="J1239" i="4"/>
  <c r="J1238" i="4"/>
  <c r="J1237" i="4"/>
  <c r="J1236" i="4"/>
  <c r="J1235" i="4"/>
  <c r="J1234" i="4"/>
  <c r="R1233" i="4"/>
  <c r="Q1233" i="4"/>
  <c r="P1233" i="4"/>
  <c r="J1233" i="4"/>
  <c r="J1232" i="4"/>
  <c r="J1231" i="4"/>
  <c r="R1230" i="4"/>
  <c r="Q1230" i="4"/>
  <c r="P1230" i="4"/>
  <c r="J1230" i="4"/>
  <c r="J1229" i="4"/>
  <c r="R1228" i="4"/>
  <c r="Q1228" i="4"/>
  <c r="P1228" i="4"/>
  <c r="J1228" i="4"/>
  <c r="J1227" i="4"/>
  <c r="J1226" i="4"/>
  <c r="J1225" i="4"/>
  <c r="J1224" i="4"/>
  <c r="R1223" i="4"/>
  <c r="Q1223" i="4"/>
  <c r="P1223" i="4"/>
  <c r="J1223" i="4"/>
  <c r="R1222" i="4"/>
  <c r="Q1222" i="4"/>
  <c r="P1222" i="4"/>
  <c r="J1222" i="4"/>
  <c r="J1221" i="4"/>
  <c r="J1220" i="4"/>
  <c r="R1219" i="4"/>
  <c r="Q1219" i="4"/>
  <c r="P1219" i="4"/>
  <c r="J1219" i="4"/>
  <c r="J1218" i="4"/>
  <c r="J1217" i="4"/>
  <c r="J1216" i="4"/>
  <c r="J1215" i="4"/>
  <c r="J1214" i="4"/>
  <c r="J1213" i="4"/>
  <c r="R1212" i="4"/>
  <c r="Q1212" i="4"/>
  <c r="P1212" i="4"/>
  <c r="J1212" i="4"/>
  <c r="J1211" i="4"/>
  <c r="R1210" i="4"/>
  <c r="Q1210" i="4"/>
  <c r="P1210" i="4"/>
  <c r="J1210" i="4"/>
  <c r="J1209" i="4"/>
  <c r="J1208" i="4"/>
  <c r="J1207" i="4"/>
  <c r="J1206" i="4"/>
  <c r="J1205" i="4"/>
  <c r="J1204" i="4"/>
  <c r="J1203" i="4"/>
  <c r="J1202" i="4"/>
  <c r="J1201" i="4"/>
  <c r="J1200" i="4"/>
  <c r="J1199" i="4"/>
  <c r="J1198" i="4"/>
  <c r="J1197" i="4"/>
  <c r="J1196" i="4"/>
  <c r="J1195" i="4"/>
  <c r="R1194" i="4"/>
  <c r="Q1194" i="4"/>
  <c r="P1194" i="4"/>
  <c r="J1194" i="4"/>
  <c r="J1193" i="4"/>
  <c r="J1192" i="4"/>
  <c r="J1191" i="4"/>
  <c r="J1190" i="4"/>
  <c r="R1189" i="4"/>
  <c r="Q1189" i="4"/>
  <c r="P1189" i="4"/>
  <c r="J1189" i="4"/>
  <c r="R1188" i="4"/>
  <c r="Q1188" i="4"/>
  <c r="P1188" i="4"/>
  <c r="J1188" i="4"/>
  <c r="J1187" i="4"/>
  <c r="J1186" i="4"/>
  <c r="J1185" i="4"/>
  <c r="J1184" i="4"/>
  <c r="J1183" i="4"/>
  <c r="J1182" i="4"/>
  <c r="J1181" i="4"/>
  <c r="J1180" i="4"/>
  <c r="J1179" i="4"/>
  <c r="J1178" i="4"/>
  <c r="J1177" i="4"/>
  <c r="R1176" i="4"/>
  <c r="Q1176" i="4"/>
  <c r="P1176" i="4"/>
  <c r="J1176" i="4"/>
  <c r="R1175" i="4"/>
  <c r="Q1175" i="4"/>
  <c r="P1175" i="4"/>
  <c r="J1175" i="4"/>
  <c r="J1174" i="4"/>
  <c r="J1173" i="4"/>
  <c r="J1172" i="4"/>
  <c r="J1171" i="4"/>
  <c r="J1170" i="4"/>
  <c r="R1169" i="4"/>
  <c r="Q1169" i="4"/>
  <c r="P1169" i="4"/>
  <c r="J1169" i="4"/>
  <c r="J1168" i="4"/>
  <c r="J1167" i="4"/>
  <c r="R1166" i="4"/>
  <c r="Q1166" i="4"/>
  <c r="P1166" i="4"/>
  <c r="J1166" i="4"/>
  <c r="J1165" i="4"/>
  <c r="J1164" i="4"/>
  <c r="J1163" i="4"/>
  <c r="J1162" i="4"/>
  <c r="J1161" i="4"/>
  <c r="J1160" i="4"/>
  <c r="J1159" i="4"/>
  <c r="J1158" i="4"/>
  <c r="J1157" i="4"/>
  <c r="J1156" i="4"/>
  <c r="J1155" i="4"/>
  <c r="J1154" i="4"/>
  <c r="J1153" i="4"/>
  <c r="J1152" i="4"/>
  <c r="J1151" i="4"/>
  <c r="J1150" i="4"/>
  <c r="J1149" i="4"/>
  <c r="J1148" i="4"/>
  <c r="J1147" i="4"/>
  <c r="J1146" i="4"/>
  <c r="J1145" i="4"/>
  <c r="J1144" i="4"/>
  <c r="J1143" i="4"/>
  <c r="J1142" i="4"/>
  <c r="R1141" i="4"/>
  <c r="Q1141" i="4"/>
  <c r="P1141" i="4"/>
  <c r="J1141" i="4"/>
  <c r="J1140" i="4"/>
  <c r="J1139" i="4"/>
  <c r="J1138" i="4"/>
  <c r="J1137" i="4"/>
  <c r="J1136" i="4"/>
  <c r="J1135" i="4"/>
  <c r="J1134" i="4"/>
  <c r="J1133" i="4"/>
  <c r="J1132" i="4"/>
  <c r="J1131" i="4"/>
  <c r="J1130" i="4"/>
  <c r="J1129" i="4"/>
  <c r="J1128" i="4"/>
  <c r="J1127" i="4"/>
  <c r="R1126" i="4"/>
  <c r="Q1126" i="4"/>
  <c r="P1126" i="4"/>
  <c r="J1126" i="4"/>
  <c r="J1125" i="4"/>
  <c r="J1124" i="4"/>
  <c r="J1123" i="4"/>
  <c r="J1122" i="4"/>
  <c r="J1121" i="4"/>
  <c r="R1120" i="4"/>
  <c r="Q1120" i="4"/>
  <c r="P1120" i="4"/>
  <c r="J1120" i="4"/>
  <c r="J1119" i="4"/>
  <c r="J1118" i="4"/>
  <c r="R1117" i="4"/>
  <c r="Q1117" i="4"/>
  <c r="P1117" i="4"/>
  <c r="J1117" i="4"/>
  <c r="J1116" i="4"/>
  <c r="J1115" i="4"/>
  <c r="J1114" i="4"/>
  <c r="J1113" i="4"/>
  <c r="J1112" i="4"/>
  <c r="J1111" i="4"/>
  <c r="R1110" i="4"/>
  <c r="Q1110" i="4"/>
  <c r="P1110" i="4"/>
  <c r="J1110" i="4"/>
  <c r="J1109" i="4"/>
  <c r="R1108" i="4"/>
  <c r="Q1108" i="4"/>
  <c r="P1108" i="4"/>
  <c r="J1108" i="4"/>
  <c r="J1107" i="4"/>
  <c r="J1106" i="4"/>
  <c r="J1105" i="4"/>
  <c r="J1104" i="4"/>
  <c r="J1103" i="4"/>
  <c r="J1102" i="4"/>
  <c r="J1101" i="4"/>
  <c r="J1100" i="4"/>
  <c r="J1099" i="4"/>
  <c r="R1098" i="4"/>
  <c r="Q1098" i="4"/>
  <c r="P1098" i="4"/>
  <c r="J1098" i="4"/>
  <c r="J1097" i="4"/>
  <c r="J1096" i="4"/>
  <c r="J1095" i="4"/>
  <c r="R1094" i="4"/>
  <c r="Q1094" i="4"/>
  <c r="P1094" i="4"/>
  <c r="J1094" i="4"/>
  <c r="J1093" i="4"/>
  <c r="J1092" i="4"/>
  <c r="J1091" i="4"/>
  <c r="J1090" i="4"/>
  <c r="J1089" i="4"/>
  <c r="J1088" i="4"/>
  <c r="J1087" i="4"/>
  <c r="J1086" i="4"/>
  <c r="J1085" i="4"/>
  <c r="J1084" i="4"/>
  <c r="J1083" i="4"/>
  <c r="J1082" i="4"/>
  <c r="J1081" i="4"/>
  <c r="J1080" i="4"/>
  <c r="R1079" i="4"/>
  <c r="Q1079" i="4"/>
  <c r="P1079" i="4"/>
  <c r="J1079" i="4"/>
  <c r="J1078" i="4"/>
  <c r="J1077" i="4"/>
  <c r="J1076" i="4"/>
  <c r="J1075" i="4"/>
  <c r="J1074" i="4"/>
  <c r="R1073" i="4"/>
  <c r="Q1073" i="4"/>
  <c r="P1073" i="4"/>
  <c r="J1073" i="4"/>
  <c r="J1072" i="4"/>
  <c r="J1071" i="4"/>
  <c r="J1070" i="4"/>
  <c r="J1069" i="4"/>
  <c r="J1068" i="4"/>
  <c r="J1067" i="4"/>
  <c r="J1066" i="4"/>
  <c r="J1065" i="4"/>
  <c r="J1064" i="4"/>
  <c r="R1063" i="4"/>
  <c r="Q1063" i="4"/>
  <c r="P1063" i="4"/>
  <c r="J1063" i="4"/>
  <c r="J1062" i="4"/>
  <c r="J1061" i="4"/>
  <c r="J1060" i="4"/>
  <c r="R1059" i="4"/>
  <c r="Q1059" i="4"/>
  <c r="P1059" i="4"/>
  <c r="J1059" i="4"/>
  <c r="J1058" i="4"/>
  <c r="J1057" i="4"/>
  <c r="J1056" i="4"/>
  <c r="J1055" i="4"/>
  <c r="J1054" i="4"/>
  <c r="J1053" i="4"/>
  <c r="J1052" i="4"/>
  <c r="J1051" i="4"/>
  <c r="J1050" i="4"/>
  <c r="J1049" i="4"/>
  <c r="J1048" i="4"/>
  <c r="R1047" i="4"/>
  <c r="Q1047" i="4"/>
  <c r="P1047" i="4"/>
  <c r="J1047" i="4"/>
  <c r="J1046" i="4"/>
  <c r="J1045" i="4"/>
  <c r="R1044" i="4"/>
  <c r="Q1044" i="4"/>
  <c r="P1044" i="4"/>
  <c r="J1044" i="4"/>
  <c r="J1043" i="4"/>
  <c r="J1042" i="4"/>
  <c r="J1041" i="4"/>
  <c r="J1040" i="4"/>
  <c r="J1039" i="4"/>
  <c r="J1038" i="4"/>
  <c r="J1037" i="4"/>
  <c r="J1036" i="4"/>
  <c r="R1035" i="4"/>
  <c r="Q1035" i="4"/>
  <c r="P1035" i="4"/>
  <c r="J1035" i="4"/>
  <c r="J1034" i="4"/>
  <c r="R1033" i="4"/>
  <c r="Q1033" i="4"/>
  <c r="P1033" i="4"/>
  <c r="J1033" i="4"/>
  <c r="J1032" i="4"/>
  <c r="J1031" i="4"/>
  <c r="R1030" i="4"/>
  <c r="Q1030" i="4"/>
  <c r="P1030" i="4"/>
  <c r="J1030" i="4"/>
  <c r="J1029" i="4"/>
  <c r="J1028" i="4"/>
  <c r="J1027" i="4"/>
  <c r="J1026" i="4"/>
  <c r="J1025" i="4"/>
  <c r="J1024" i="4"/>
  <c r="R1023" i="4"/>
  <c r="Q1023" i="4"/>
  <c r="P1023" i="4"/>
  <c r="J1023" i="4"/>
  <c r="J1022" i="4"/>
  <c r="R1021" i="4"/>
  <c r="Q1021" i="4"/>
  <c r="P1021" i="4"/>
  <c r="J1021" i="4"/>
  <c r="J1020" i="4"/>
  <c r="J1019" i="4"/>
  <c r="J1018" i="4"/>
  <c r="J1017" i="4"/>
  <c r="J1016" i="4"/>
  <c r="R1015" i="4"/>
  <c r="Q1015" i="4"/>
  <c r="P1015" i="4"/>
  <c r="J1015" i="4"/>
  <c r="R1014" i="4"/>
  <c r="Q1014" i="4"/>
  <c r="P1014" i="4"/>
  <c r="J1014" i="4"/>
  <c r="J1013" i="4"/>
  <c r="J1012" i="4"/>
  <c r="J1011" i="4"/>
  <c r="J1010" i="4"/>
  <c r="J1009" i="4"/>
  <c r="J1008" i="4"/>
  <c r="J1007" i="4"/>
  <c r="J1006" i="4"/>
  <c r="R1005" i="4"/>
  <c r="Q1005" i="4"/>
  <c r="P1005" i="4"/>
  <c r="J1005" i="4"/>
  <c r="J1004" i="4"/>
  <c r="J1003" i="4"/>
  <c r="J1002" i="4"/>
  <c r="J1001" i="4"/>
  <c r="J1000" i="4"/>
  <c r="J999" i="4"/>
  <c r="J998" i="4"/>
  <c r="J997" i="4"/>
  <c r="J996" i="4"/>
  <c r="J995" i="4"/>
  <c r="J994" i="4"/>
  <c r="J993" i="4"/>
  <c r="J992" i="4"/>
  <c r="J991" i="4"/>
  <c r="J990" i="4"/>
  <c r="J989" i="4"/>
  <c r="J988" i="4"/>
  <c r="J987" i="4"/>
  <c r="J986" i="4"/>
  <c r="J985" i="4"/>
  <c r="J984" i="4"/>
  <c r="J983" i="4"/>
  <c r="J982" i="4"/>
  <c r="J981" i="4"/>
  <c r="J980" i="4"/>
  <c r="J979" i="4"/>
  <c r="J978" i="4"/>
  <c r="J977" i="4"/>
  <c r="J976" i="4"/>
  <c r="R975" i="4"/>
  <c r="Q975" i="4"/>
  <c r="P975" i="4"/>
  <c r="J975" i="4"/>
  <c r="J974" i="4"/>
  <c r="J973" i="4"/>
  <c r="J972" i="4"/>
  <c r="J971" i="4"/>
  <c r="R970" i="4"/>
  <c r="Q970" i="4"/>
  <c r="P970" i="4"/>
  <c r="J970" i="4"/>
  <c r="J969" i="4"/>
  <c r="J968" i="4"/>
  <c r="J967" i="4"/>
  <c r="J966" i="4"/>
  <c r="J965" i="4"/>
  <c r="J964" i="4"/>
  <c r="J963" i="4"/>
  <c r="J962" i="4"/>
  <c r="J961" i="4"/>
  <c r="J960" i="4"/>
  <c r="J959" i="4"/>
  <c r="J958" i="4"/>
  <c r="J957" i="4"/>
  <c r="J956" i="4"/>
  <c r="J955" i="4"/>
  <c r="J954" i="4"/>
  <c r="J953" i="4"/>
  <c r="J952" i="4"/>
  <c r="J951" i="4"/>
  <c r="J950" i="4"/>
  <c r="J949" i="4"/>
  <c r="J948" i="4"/>
  <c r="J947" i="4"/>
  <c r="J946" i="4"/>
  <c r="J945" i="4"/>
  <c r="J944" i="4"/>
  <c r="J943" i="4"/>
  <c r="R942" i="4"/>
  <c r="Q942" i="4"/>
  <c r="P942" i="4"/>
  <c r="J942" i="4"/>
  <c r="J941" i="4"/>
  <c r="J940" i="4"/>
  <c r="J939" i="4"/>
  <c r="J938" i="4"/>
  <c r="J937" i="4"/>
  <c r="J936" i="4"/>
  <c r="J935" i="4"/>
  <c r="J934" i="4"/>
  <c r="J933" i="4"/>
  <c r="J932" i="4"/>
  <c r="J931" i="4"/>
  <c r="J930" i="4"/>
  <c r="J929" i="4"/>
  <c r="J928" i="4"/>
  <c r="J927" i="4"/>
  <c r="J926" i="4"/>
  <c r="J925" i="4"/>
  <c r="J924" i="4"/>
  <c r="J923" i="4"/>
  <c r="J922" i="4"/>
  <c r="J921" i="4"/>
  <c r="J920" i="4"/>
  <c r="J919" i="4"/>
  <c r="J918" i="4"/>
  <c r="J917" i="4"/>
  <c r="J916" i="4"/>
  <c r="J915" i="4"/>
  <c r="J914" i="4"/>
  <c r="J913" i="4"/>
  <c r="R912" i="4"/>
  <c r="Q912" i="4"/>
  <c r="P912" i="4"/>
  <c r="J912" i="4"/>
  <c r="J911" i="4"/>
  <c r="J910" i="4"/>
  <c r="J909" i="4"/>
  <c r="J908" i="4"/>
  <c r="J907" i="4"/>
  <c r="J906" i="4"/>
  <c r="R905" i="4"/>
  <c r="Q905" i="4"/>
  <c r="P905" i="4"/>
  <c r="J905" i="4"/>
  <c r="J904" i="4"/>
  <c r="J903" i="4"/>
  <c r="J902" i="4"/>
  <c r="R901" i="4"/>
  <c r="Q901" i="4"/>
  <c r="P901" i="4"/>
  <c r="J901" i="4"/>
  <c r="J900" i="4"/>
  <c r="J899" i="4"/>
  <c r="R898" i="4"/>
  <c r="Q898" i="4"/>
  <c r="P898" i="4"/>
  <c r="J898" i="4"/>
  <c r="R897" i="4"/>
  <c r="Q897" i="4"/>
  <c r="P897" i="4"/>
  <c r="J897" i="4"/>
  <c r="J896" i="4"/>
  <c r="J895" i="4"/>
  <c r="R894" i="4"/>
  <c r="Q894" i="4"/>
  <c r="P894" i="4"/>
  <c r="J894" i="4"/>
  <c r="J893" i="4"/>
  <c r="J892" i="4"/>
  <c r="J891" i="4"/>
  <c r="J890" i="4"/>
  <c r="J889" i="4"/>
  <c r="J888" i="4"/>
  <c r="J887" i="4"/>
  <c r="J886" i="4"/>
  <c r="J885" i="4"/>
  <c r="J884" i="4"/>
  <c r="J883" i="4"/>
  <c r="J882" i="4"/>
  <c r="J881" i="4"/>
  <c r="J880" i="4"/>
  <c r="R879" i="4"/>
  <c r="Q879" i="4"/>
  <c r="P879" i="4"/>
  <c r="J879" i="4"/>
  <c r="R878" i="4"/>
  <c r="Q878" i="4"/>
  <c r="P878" i="4"/>
  <c r="J878" i="4"/>
  <c r="J877" i="4"/>
  <c r="J876" i="4"/>
  <c r="J875" i="4"/>
  <c r="R874" i="4"/>
  <c r="Q874" i="4"/>
  <c r="P874" i="4"/>
  <c r="J874" i="4"/>
  <c r="J873" i="4"/>
  <c r="J872" i="4"/>
  <c r="J871" i="4"/>
  <c r="J870" i="4"/>
  <c r="J869" i="4"/>
  <c r="J868" i="4"/>
  <c r="J867" i="4"/>
  <c r="J866" i="4"/>
  <c r="J865" i="4"/>
  <c r="J864" i="4"/>
  <c r="J863" i="4"/>
  <c r="J862" i="4"/>
  <c r="J861" i="4"/>
  <c r="J860" i="4"/>
  <c r="J859" i="4"/>
  <c r="J858" i="4"/>
  <c r="J857" i="4"/>
  <c r="J856" i="4"/>
  <c r="J855" i="4"/>
  <c r="J854" i="4"/>
  <c r="J853" i="4"/>
  <c r="J852" i="4"/>
  <c r="R851" i="4"/>
  <c r="Q851" i="4"/>
  <c r="P851" i="4"/>
  <c r="J851" i="4"/>
  <c r="J850" i="4"/>
  <c r="J849" i="4"/>
  <c r="J848" i="4"/>
  <c r="J847" i="4"/>
  <c r="J846" i="4"/>
  <c r="R845" i="4"/>
  <c r="Q845" i="4"/>
  <c r="P845" i="4"/>
  <c r="J845" i="4"/>
  <c r="J844" i="4"/>
  <c r="J843" i="4"/>
  <c r="J842" i="4"/>
  <c r="J841" i="4"/>
  <c r="J840" i="4"/>
  <c r="J839" i="4"/>
  <c r="R838" i="4"/>
  <c r="Q838" i="4"/>
  <c r="P838" i="4"/>
  <c r="J838" i="4"/>
  <c r="J837" i="4"/>
  <c r="J836" i="4"/>
  <c r="R835" i="4"/>
  <c r="Q835" i="4"/>
  <c r="P835" i="4"/>
  <c r="J835" i="4"/>
  <c r="J834" i="4"/>
  <c r="J833" i="4"/>
  <c r="R832" i="4"/>
  <c r="Q832" i="4"/>
  <c r="P832" i="4"/>
  <c r="J832" i="4"/>
  <c r="J831" i="4"/>
  <c r="R830" i="4"/>
  <c r="Q830" i="4"/>
  <c r="P830" i="4"/>
  <c r="J830" i="4"/>
  <c r="J829" i="4"/>
  <c r="J828" i="4"/>
  <c r="J827" i="4"/>
  <c r="J826" i="4"/>
  <c r="R825" i="4"/>
  <c r="Q825" i="4"/>
  <c r="P825" i="4"/>
  <c r="J825" i="4"/>
  <c r="J824" i="4"/>
  <c r="J823" i="4"/>
  <c r="J822" i="4"/>
  <c r="J821" i="4"/>
  <c r="J820" i="4"/>
  <c r="J819" i="4"/>
  <c r="J818" i="4"/>
  <c r="J817" i="4"/>
  <c r="J816" i="4"/>
  <c r="J815" i="4"/>
  <c r="J814" i="4"/>
  <c r="J813" i="4"/>
  <c r="J812" i="4"/>
  <c r="J811" i="4"/>
  <c r="R810" i="4"/>
  <c r="Q810" i="4"/>
  <c r="P810" i="4"/>
  <c r="J810" i="4"/>
  <c r="J809" i="4"/>
  <c r="J808" i="4"/>
  <c r="J807" i="4"/>
  <c r="R806" i="4"/>
  <c r="Q806" i="4"/>
  <c r="P806" i="4"/>
  <c r="J806" i="4"/>
  <c r="R805" i="4"/>
  <c r="Q805" i="4"/>
  <c r="P805" i="4"/>
  <c r="J805" i="4"/>
  <c r="J804" i="4"/>
  <c r="J803" i="4"/>
  <c r="J802" i="4"/>
  <c r="R801" i="4"/>
  <c r="Q801" i="4"/>
  <c r="P801" i="4"/>
  <c r="J801" i="4"/>
  <c r="J800" i="4"/>
  <c r="J799" i="4"/>
  <c r="J798" i="4"/>
  <c r="J797" i="4"/>
  <c r="J796" i="4"/>
  <c r="J795" i="4"/>
  <c r="J794" i="4"/>
  <c r="J793" i="4"/>
  <c r="J792" i="4"/>
  <c r="J791" i="4"/>
  <c r="J790" i="4"/>
  <c r="J789" i="4"/>
  <c r="R788" i="4"/>
  <c r="Q788" i="4"/>
  <c r="P788" i="4"/>
  <c r="J788" i="4"/>
  <c r="J787" i="4"/>
  <c r="R786" i="4"/>
  <c r="Q786" i="4"/>
  <c r="P786" i="4"/>
  <c r="J786" i="4"/>
  <c r="J785" i="4"/>
  <c r="J784" i="4"/>
  <c r="J783" i="4"/>
  <c r="J782" i="4"/>
  <c r="J781" i="4"/>
  <c r="J780" i="4"/>
  <c r="J779" i="4"/>
  <c r="J778" i="4"/>
  <c r="J777" i="4"/>
  <c r="J776" i="4"/>
  <c r="J775" i="4"/>
  <c r="J774" i="4"/>
  <c r="J773" i="4"/>
  <c r="J772" i="4"/>
  <c r="J771" i="4"/>
  <c r="J770" i="4"/>
  <c r="R769" i="4"/>
  <c r="Q769" i="4"/>
  <c r="P769" i="4"/>
  <c r="J769" i="4"/>
  <c r="J768" i="4"/>
  <c r="J767" i="4"/>
  <c r="R766" i="4"/>
  <c r="Q766" i="4"/>
  <c r="P766" i="4"/>
  <c r="J766" i="4"/>
  <c r="J765" i="4"/>
  <c r="J764" i="4"/>
  <c r="J763" i="4"/>
  <c r="J762" i="4"/>
  <c r="J761" i="4"/>
  <c r="J760" i="4"/>
  <c r="J759" i="4"/>
  <c r="J758" i="4"/>
  <c r="J757" i="4"/>
  <c r="R756" i="4"/>
  <c r="Q756" i="4"/>
  <c r="P756" i="4"/>
  <c r="J756" i="4"/>
  <c r="J755" i="4"/>
  <c r="J754" i="4"/>
  <c r="J753" i="4"/>
  <c r="J752" i="4"/>
  <c r="J751" i="4"/>
  <c r="J750" i="4"/>
  <c r="J749" i="4"/>
  <c r="R748" i="4"/>
  <c r="Q748" i="4"/>
  <c r="P748" i="4"/>
  <c r="J748" i="4"/>
  <c r="J747" i="4"/>
  <c r="J746" i="4"/>
  <c r="R745" i="4"/>
  <c r="Q745" i="4"/>
  <c r="P745" i="4"/>
  <c r="J745" i="4"/>
  <c r="J744" i="4"/>
  <c r="J743" i="4"/>
  <c r="J742" i="4"/>
  <c r="J741" i="4"/>
  <c r="J740" i="4"/>
  <c r="J739" i="4"/>
  <c r="J738" i="4"/>
  <c r="J737" i="4"/>
  <c r="J736" i="4"/>
  <c r="J735" i="4"/>
  <c r="J734" i="4"/>
  <c r="J733" i="4"/>
  <c r="J732" i="4"/>
  <c r="J731" i="4"/>
  <c r="J730" i="4"/>
  <c r="J729" i="4"/>
  <c r="J728" i="4"/>
  <c r="J727" i="4"/>
  <c r="J726" i="4"/>
  <c r="J725" i="4"/>
  <c r="J724" i="4"/>
  <c r="J723" i="4"/>
  <c r="J722" i="4"/>
  <c r="J721" i="4"/>
  <c r="R720" i="4"/>
  <c r="Q720" i="4"/>
  <c r="P720" i="4"/>
  <c r="J720" i="4"/>
  <c r="R719" i="4"/>
  <c r="Q719" i="4"/>
  <c r="P719" i="4"/>
  <c r="J719" i="4"/>
  <c r="J718" i="4"/>
  <c r="J717" i="4"/>
  <c r="J716" i="4"/>
  <c r="J715" i="4"/>
  <c r="J714" i="4"/>
  <c r="J713" i="4"/>
  <c r="J712" i="4"/>
  <c r="J711" i="4"/>
  <c r="J710" i="4"/>
  <c r="J709" i="4"/>
  <c r="J708" i="4"/>
  <c r="J707" i="4"/>
  <c r="J706" i="4"/>
  <c r="J705" i="4"/>
  <c r="J704" i="4"/>
  <c r="R703" i="4"/>
  <c r="Q703" i="4"/>
  <c r="P703" i="4"/>
  <c r="J703" i="4"/>
  <c r="J702" i="4"/>
  <c r="J701" i="4"/>
  <c r="J700" i="4"/>
  <c r="J699" i="4"/>
  <c r="J698" i="4"/>
  <c r="J697" i="4"/>
  <c r="J696" i="4"/>
  <c r="J695" i="4"/>
  <c r="J694" i="4"/>
  <c r="J693" i="4"/>
  <c r="J692" i="4"/>
  <c r="J691" i="4"/>
  <c r="J690" i="4"/>
  <c r="J689" i="4"/>
  <c r="J688" i="4"/>
  <c r="J687" i="4"/>
  <c r="J686" i="4"/>
  <c r="J685" i="4"/>
  <c r="J684" i="4"/>
  <c r="J683" i="4"/>
  <c r="J682" i="4"/>
  <c r="R681" i="4"/>
  <c r="Q681" i="4"/>
  <c r="P681" i="4"/>
  <c r="J681" i="4"/>
  <c r="J680" i="4"/>
  <c r="J679" i="4"/>
  <c r="J678" i="4"/>
  <c r="J677" i="4"/>
  <c r="J676" i="4"/>
  <c r="J675" i="4"/>
  <c r="J674" i="4"/>
  <c r="J673" i="4"/>
  <c r="J672" i="4"/>
  <c r="R671" i="4"/>
  <c r="Q671" i="4"/>
  <c r="P671" i="4"/>
  <c r="J671" i="4"/>
  <c r="J670" i="4"/>
  <c r="R669" i="4"/>
  <c r="Q669" i="4"/>
  <c r="P669" i="4"/>
  <c r="J669" i="4"/>
  <c r="J668" i="4"/>
  <c r="J667" i="4"/>
  <c r="J666" i="4"/>
  <c r="J665" i="4"/>
  <c r="J664" i="4"/>
  <c r="J663" i="4"/>
  <c r="J662" i="4"/>
  <c r="R661" i="4"/>
  <c r="Q661" i="4"/>
  <c r="P661" i="4"/>
  <c r="J661" i="4"/>
  <c r="J660" i="4"/>
  <c r="J659" i="4"/>
  <c r="R658" i="4"/>
  <c r="Q658" i="4"/>
  <c r="P658" i="4"/>
  <c r="J658" i="4"/>
  <c r="J657" i="4"/>
  <c r="R656" i="4"/>
  <c r="Q656" i="4"/>
  <c r="P656" i="4"/>
  <c r="J656" i="4"/>
  <c r="R655" i="4"/>
  <c r="Q655" i="4"/>
  <c r="P655" i="4"/>
  <c r="J655" i="4"/>
  <c r="J654" i="4"/>
  <c r="J653" i="4"/>
  <c r="J652" i="4"/>
  <c r="J651" i="4"/>
  <c r="J650" i="4"/>
  <c r="J649" i="4"/>
  <c r="J648" i="4"/>
  <c r="J647" i="4"/>
  <c r="J646" i="4"/>
  <c r="J645" i="4"/>
  <c r="J644" i="4"/>
  <c r="J643" i="4"/>
  <c r="R642" i="4"/>
  <c r="Q642" i="4"/>
  <c r="P642" i="4"/>
  <c r="J642" i="4"/>
  <c r="J641" i="4"/>
  <c r="J640" i="4"/>
  <c r="J639" i="4"/>
  <c r="J638" i="4"/>
  <c r="J637" i="4"/>
  <c r="R636" i="4"/>
  <c r="Q636" i="4"/>
  <c r="P636" i="4"/>
  <c r="J636" i="4"/>
  <c r="J635" i="4"/>
  <c r="J634" i="4"/>
  <c r="J633" i="4"/>
  <c r="J632" i="4"/>
  <c r="J631" i="4"/>
  <c r="J630" i="4"/>
  <c r="R629" i="4"/>
  <c r="Q629" i="4"/>
  <c r="P629" i="4"/>
  <c r="J629" i="4"/>
  <c r="J628" i="4"/>
  <c r="J627" i="4"/>
  <c r="R626" i="4"/>
  <c r="Q626" i="4"/>
  <c r="P626" i="4"/>
  <c r="J626" i="4"/>
  <c r="J625" i="4"/>
  <c r="J624" i="4"/>
  <c r="J623" i="4"/>
  <c r="J622" i="4"/>
  <c r="J621" i="4"/>
  <c r="J620" i="4"/>
  <c r="J619" i="4"/>
  <c r="J618" i="4"/>
  <c r="J617" i="4"/>
  <c r="J616" i="4"/>
  <c r="J615" i="4"/>
  <c r="J614" i="4"/>
  <c r="J613" i="4"/>
  <c r="J612" i="4"/>
  <c r="J611" i="4"/>
  <c r="J610" i="4"/>
  <c r="J609" i="4"/>
  <c r="J608" i="4"/>
  <c r="J607" i="4"/>
  <c r="J606" i="4"/>
  <c r="J605" i="4"/>
  <c r="J604" i="4"/>
  <c r="J603" i="4"/>
  <c r="J602" i="4"/>
  <c r="J601" i="4"/>
  <c r="J600" i="4"/>
  <c r="J599" i="4"/>
  <c r="J598" i="4"/>
  <c r="R597" i="4"/>
  <c r="Q597" i="4"/>
  <c r="P597" i="4"/>
  <c r="J597" i="4"/>
  <c r="J596" i="4"/>
  <c r="J595" i="4"/>
  <c r="R594" i="4"/>
  <c r="Q594" i="4"/>
  <c r="P594" i="4"/>
  <c r="J594" i="4"/>
  <c r="J593" i="4"/>
  <c r="J592" i="4"/>
  <c r="J591" i="4"/>
  <c r="J590" i="4"/>
  <c r="J589" i="4"/>
  <c r="J588" i="4"/>
  <c r="J587" i="4"/>
  <c r="J586" i="4"/>
  <c r="J585" i="4"/>
  <c r="J584" i="4"/>
  <c r="J583" i="4"/>
  <c r="J582" i="4"/>
  <c r="J581" i="4"/>
  <c r="J580" i="4"/>
  <c r="J579" i="4"/>
  <c r="J578" i="4"/>
  <c r="J577" i="4"/>
  <c r="J576" i="4"/>
  <c r="J575" i="4"/>
  <c r="J574" i="4"/>
  <c r="J573" i="4"/>
  <c r="J572" i="4"/>
  <c r="J571" i="4"/>
  <c r="J570" i="4"/>
  <c r="J569" i="4"/>
  <c r="R568" i="4"/>
  <c r="Q568" i="4"/>
  <c r="P568" i="4"/>
  <c r="J568" i="4"/>
  <c r="J567" i="4"/>
  <c r="J566" i="4"/>
  <c r="J565" i="4"/>
  <c r="J564" i="4"/>
  <c r="J563" i="4"/>
  <c r="J562" i="4"/>
  <c r="R561" i="4"/>
  <c r="Q561" i="4"/>
  <c r="P561" i="4"/>
  <c r="J561" i="4"/>
  <c r="R560" i="4"/>
  <c r="Q560" i="4"/>
  <c r="P560" i="4"/>
  <c r="J560" i="4"/>
  <c r="J559" i="4"/>
  <c r="R558" i="4"/>
  <c r="Q558" i="4"/>
  <c r="P558" i="4"/>
  <c r="J558" i="4"/>
  <c r="J557" i="4"/>
  <c r="J556" i="4"/>
  <c r="J555" i="4"/>
  <c r="R554" i="4"/>
  <c r="Q554" i="4"/>
  <c r="P554" i="4"/>
  <c r="J554" i="4"/>
  <c r="J553" i="4"/>
  <c r="J552" i="4"/>
  <c r="J551" i="4"/>
  <c r="R550" i="4"/>
  <c r="Q550" i="4"/>
  <c r="P550" i="4"/>
  <c r="J550" i="4"/>
  <c r="J549" i="4"/>
  <c r="J548" i="4"/>
  <c r="J547" i="4"/>
  <c r="J546" i="4"/>
  <c r="J545" i="4"/>
  <c r="J544" i="4"/>
  <c r="J543" i="4"/>
  <c r="J542" i="4"/>
  <c r="J541" i="4"/>
  <c r="J540" i="4"/>
  <c r="J539" i="4"/>
  <c r="J538" i="4"/>
  <c r="J537" i="4"/>
  <c r="J536" i="4"/>
  <c r="J535" i="4"/>
  <c r="J534" i="4"/>
  <c r="R533" i="4"/>
  <c r="Q533" i="4"/>
  <c r="P533" i="4"/>
  <c r="J533" i="4"/>
  <c r="J532" i="4"/>
  <c r="J531" i="4"/>
  <c r="R530" i="4"/>
  <c r="Q530" i="4"/>
  <c r="P530" i="4"/>
  <c r="J530" i="4"/>
  <c r="J529" i="4"/>
  <c r="J528" i="4"/>
  <c r="R527" i="4"/>
  <c r="Q527" i="4"/>
  <c r="P527" i="4"/>
  <c r="J527" i="4"/>
  <c r="J526" i="4"/>
  <c r="J525" i="4"/>
  <c r="J524" i="4"/>
  <c r="J523" i="4"/>
  <c r="J522" i="4"/>
  <c r="J521" i="4"/>
  <c r="J520" i="4"/>
  <c r="J519" i="4"/>
  <c r="J518" i="4"/>
  <c r="J517" i="4"/>
  <c r="J516" i="4"/>
  <c r="J515" i="4"/>
  <c r="J514" i="4"/>
  <c r="J513" i="4"/>
  <c r="J512" i="4"/>
  <c r="J511" i="4"/>
  <c r="J510" i="4"/>
  <c r="J509" i="4"/>
  <c r="J508" i="4"/>
  <c r="J507" i="4"/>
  <c r="J506" i="4"/>
  <c r="J505" i="4"/>
  <c r="J504" i="4"/>
  <c r="J503" i="4"/>
  <c r="J502" i="4"/>
  <c r="J501" i="4"/>
  <c r="J500" i="4"/>
  <c r="J499" i="4"/>
  <c r="J498" i="4"/>
  <c r="J497" i="4"/>
  <c r="R496" i="4"/>
  <c r="Q496" i="4"/>
  <c r="P496" i="4"/>
  <c r="J496" i="4"/>
  <c r="J495" i="4"/>
  <c r="J494" i="4"/>
  <c r="J493" i="4"/>
  <c r="R492" i="4"/>
  <c r="Q492" i="4"/>
  <c r="P492" i="4"/>
  <c r="J492" i="4"/>
  <c r="J491" i="4"/>
  <c r="J490" i="4"/>
  <c r="J489" i="4"/>
  <c r="J488" i="4"/>
  <c r="J487" i="4"/>
  <c r="J486" i="4"/>
  <c r="J485" i="4"/>
  <c r="J484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R442" i="4"/>
  <c r="Q442" i="4"/>
  <c r="P442" i="4"/>
  <c r="J442" i="4"/>
  <c r="J441" i="4"/>
  <c r="J440" i="4"/>
  <c r="J439" i="4"/>
  <c r="J438" i="4"/>
  <c r="J437" i="4"/>
  <c r="J436" i="4"/>
  <c r="R435" i="4"/>
  <c r="Q435" i="4"/>
  <c r="P435" i="4"/>
  <c r="J435" i="4"/>
  <c r="J434" i="4"/>
  <c r="J433" i="4"/>
  <c r="R432" i="4"/>
  <c r="Q432" i="4"/>
  <c r="P432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R407" i="4"/>
  <c r="Q407" i="4"/>
  <c r="P407" i="4"/>
  <c r="J407" i="4"/>
  <c r="J406" i="4"/>
  <c r="J405" i="4"/>
  <c r="J404" i="4"/>
  <c r="J403" i="4"/>
  <c r="R402" i="4"/>
  <c r="Q402" i="4"/>
  <c r="P402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R388" i="4"/>
  <c r="Q388" i="4"/>
  <c r="P388" i="4"/>
  <c r="J388" i="4"/>
  <c r="J387" i="4"/>
  <c r="J386" i="4"/>
  <c r="J385" i="4"/>
  <c r="J384" i="4"/>
  <c r="J383" i="4"/>
  <c r="J382" i="4"/>
  <c r="J381" i="4"/>
  <c r="J380" i="4"/>
  <c r="J379" i="4"/>
  <c r="R378" i="4"/>
  <c r="Q378" i="4"/>
  <c r="P378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R359" i="4"/>
  <c r="Q359" i="4"/>
  <c r="P359" i="4"/>
  <c r="J359" i="4"/>
  <c r="R358" i="4"/>
  <c r="Q358" i="4"/>
  <c r="P358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R346" i="4"/>
  <c r="Q346" i="4"/>
  <c r="P346" i="4"/>
  <c r="J346" i="4"/>
  <c r="J345" i="4"/>
  <c r="J344" i="4"/>
  <c r="J343" i="4"/>
  <c r="J342" i="4"/>
  <c r="J341" i="4"/>
  <c r="R340" i="4"/>
  <c r="Q340" i="4"/>
  <c r="P340" i="4"/>
  <c r="J340" i="4"/>
  <c r="J339" i="4"/>
  <c r="J338" i="4"/>
  <c r="J337" i="4"/>
  <c r="J336" i="4"/>
  <c r="J335" i="4"/>
  <c r="J334" i="4"/>
  <c r="J333" i="4"/>
  <c r="R332" i="4"/>
  <c r="Q332" i="4"/>
  <c r="P332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R297" i="4"/>
  <c r="Q297" i="4"/>
  <c r="P297" i="4"/>
  <c r="J297" i="4"/>
  <c r="J296" i="4"/>
  <c r="J295" i="4"/>
  <c r="J294" i="4"/>
  <c r="R293" i="4"/>
  <c r="Q293" i="4"/>
  <c r="P293" i="4"/>
  <c r="J293" i="4"/>
  <c r="J292" i="4"/>
  <c r="J291" i="4"/>
  <c r="J290" i="4"/>
  <c r="J289" i="4"/>
  <c r="J288" i="4"/>
  <c r="J287" i="4"/>
  <c r="J286" i="4"/>
  <c r="J285" i="4"/>
  <c r="J284" i="4"/>
  <c r="R283" i="4"/>
  <c r="Q283" i="4"/>
  <c r="P283" i="4"/>
  <c r="J283" i="4"/>
  <c r="J282" i="4"/>
  <c r="J281" i="4"/>
  <c r="J280" i="4"/>
  <c r="J279" i="4"/>
  <c r="J278" i="4"/>
  <c r="R277" i="4"/>
  <c r="Q277" i="4"/>
  <c r="P277" i="4"/>
  <c r="J277" i="4"/>
  <c r="J276" i="4"/>
  <c r="J275" i="4"/>
  <c r="J274" i="4"/>
  <c r="J273" i="4"/>
  <c r="J272" i="4"/>
  <c r="J271" i="4"/>
  <c r="J270" i="4"/>
  <c r="J269" i="4"/>
  <c r="R268" i="4"/>
  <c r="Q268" i="4"/>
  <c r="P268" i="4"/>
  <c r="J268" i="4"/>
  <c r="J267" i="4"/>
  <c r="J266" i="4"/>
  <c r="J265" i="4"/>
  <c r="R264" i="4"/>
  <c r="Q264" i="4"/>
  <c r="P264" i="4"/>
  <c r="J264" i="4"/>
  <c r="J263" i="4"/>
  <c r="J262" i="4"/>
  <c r="J261" i="4"/>
  <c r="R260" i="4"/>
  <c r="Q260" i="4"/>
  <c r="P260" i="4"/>
  <c r="J260" i="4"/>
  <c r="J259" i="4"/>
  <c r="J258" i="4"/>
  <c r="R257" i="4"/>
  <c r="Q257" i="4"/>
  <c r="P257" i="4"/>
  <c r="J257" i="4"/>
  <c r="J256" i="4"/>
  <c r="R255" i="4"/>
  <c r="Q255" i="4"/>
  <c r="P255" i="4"/>
  <c r="J255" i="4"/>
  <c r="J254" i="4"/>
  <c r="J253" i="4"/>
  <c r="J252" i="4"/>
  <c r="J251" i="4"/>
  <c r="J250" i="4"/>
  <c r="J249" i="4"/>
  <c r="J248" i="4"/>
  <c r="J247" i="4"/>
  <c r="J246" i="4"/>
  <c r="R245" i="4"/>
  <c r="Q245" i="4"/>
  <c r="P245" i="4"/>
  <c r="J245" i="4"/>
  <c r="J244" i="4"/>
  <c r="J243" i="4"/>
  <c r="J242" i="4"/>
  <c r="J241" i="4"/>
  <c r="J240" i="4"/>
  <c r="J239" i="4"/>
  <c r="J238" i="4"/>
  <c r="J237" i="4"/>
  <c r="J236" i="4"/>
  <c r="J235" i="4"/>
  <c r="R234" i="4"/>
  <c r="Q234" i="4"/>
  <c r="P234" i="4"/>
  <c r="J234" i="4"/>
  <c r="J233" i="4"/>
  <c r="J232" i="4"/>
  <c r="R231" i="4"/>
  <c r="Q231" i="4"/>
  <c r="P231" i="4"/>
  <c r="J231" i="4"/>
  <c r="J230" i="4"/>
  <c r="J229" i="4"/>
  <c r="J228" i="4"/>
  <c r="J227" i="4"/>
  <c r="J226" i="4"/>
  <c r="J225" i="4"/>
  <c r="J224" i="4"/>
  <c r="J223" i="4"/>
  <c r="R222" i="4"/>
  <c r="Q222" i="4"/>
  <c r="P222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R205" i="4"/>
  <c r="Q205" i="4"/>
  <c r="P205" i="4"/>
  <c r="J205" i="4"/>
  <c r="J204" i="4"/>
  <c r="J203" i="4"/>
  <c r="R202" i="4"/>
  <c r="Q202" i="4"/>
  <c r="P202" i="4"/>
  <c r="J202" i="4"/>
  <c r="J201" i="4"/>
  <c r="J200" i="4"/>
  <c r="J199" i="4"/>
  <c r="J198" i="4"/>
  <c r="J197" i="4"/>
  <c r="J196" i="4"/>
  <c r="R195" i="4"/>
  <c r="Q195" i="4"/>
  <c r="P195" i="4"/>
  <c r="J195" i="4"/>
  <c r="J194" i="4"/>
  <c r="J193" i="4"/>
  <c r="J192" i="4"/>
  <c r="J191" i="4"/>
  <c r="J190" i="4"/>
  <c r="J189" i="4"/>
  <c r="J188" i="4"/>
  <c r="R187" i="4"/>
  <c r="Q187" i="4"/>
  <c r="P187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R168" i="4"/>
  <c r="Q168" i="4"/>
  <c r="P168" i="4"/>
  <c r="J168" i="4"/>
  <c r="J167" i="4"/>
  <c r="J166" i="4"/>
  <c r="J165" i="4"/>
  <c r="J164" i="4"/>
  <c r="J163" i="4"/>
  <c r="R162" i="4"/>
  <c r="Q162" i="4"/>
  <c r="P162" i="4"/>
  <c r="J162" i="4"/>
  <c r="J161" i="4"/>
  <c r="R160" i="4"/>
  <c r="Q160" i="4"/>
  <c r="P160" i="4"/>
  <c r="J160" i="4"/>
  <c r="J159" i="4"/>
  <c r="J158" i="4"/>
  <c r="J157" i="4"/>
  <c r="J156" i="4"/>
  <c r="R155" i="4"/>
  <c r="Q155" i="4"/>
  <c r="P155" i="4"/>
  <c r="J155" i="4"/>
  <c r="R154" i="4"/>
  <c r="Q154" i="4"/>
  <c r="P154" i="4"/>
  <c r="J154" i="4"/>
  <c r="J153" i="4"/>
  <c r="J152" i="4"/>
  <c r="J151" i="4"/>
  <c r="J150" i="4"/>
  <c r="J149" i="4"/>
  <c r="J148" i="4"/>
  <c r="J147" i="4"/>
  <c r="J146" i="4"/>
  <c r="J145" i="4"/>
  <c r="J144" i="4"/>
  <c r="R143" i="4"/>
  <c r="Q143" i="4"/>
  <c r="P143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R128" i="4"/>
  <c r="Q128" i="4"/>
  <c r="P128" i="4"/>
  <c r="J128" i="4"/>
  <c r="R127" i="4"/>
  <c r="Q127" i="4"/>
  <c r="P127" i="4"/>
  <c r="J127" i="4"/>
  <c r="J126" i="4"/>
  <c r="J125" i="4"/>
  <c r="J124" i="4"/>
  <c r="J123" i="4"/>
  <c r="R122" i="4"/>
  <c r="Q122" i="4"/>
  <c r="P122" i="4"/>
  <c r="J122" i="4"/>
  <c r="J121" i="4"/>
  <c r="J120" i="4"/>
  <c r="J119" i="4"/>
  <c r="J118" i="4"/>
  <c r="J117" i="4"/>
  <c r="J116" i="4"/>
  <c r="J115" i="4"/>
  <c r="J114" i="4"/>
  <c r="R113" i="4"/>
  <c r="Q113" i="4"/>
  <c r="P113" i="4"/>
  <c r="J113" i="4"/>
  <c r="J112" i="4"/>
  <c r="J111" i="4"/>
  <c r="R110" i="4"/>
  <c r="Q110" i="4"/>
  <c r="P110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R46" i="4"/>
  <c r="Q46" i="4"/>
  <c r="P46" i="4"/>
  <c r="J46" i="4"/>
  <c r="J45" i="4"/>
  <c r="J44" i="4"/>
  <c r="R43" i="4"/>
  <c r="Q43" i="4"/>
  <c r="P43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R16" i="4"/>
  <c r="Q16" i="4"/>
  <c r="P16" i="4"/>
  <c r="J16" i="4"/>
  <c r="J15" i="4"/>
  <c r="R14" i="4"/>
  <c r="Q14" i="4"/>
  <c r="P14" i="4"/>
  <c r="J14" i="4"/>
  <c r="J13" i="4"/>
  <c r="J12" i="4"/>
  <c r="J11" i="4"/>
  <c r="J10" i="4"/>
  <c r="J9" i="4"/>
  <c r="R8" i="4"/>
  <c r="Q8" i="4"/>
  <c r="P8" i="4"/>
  <c r="J8" i="4"/>
  <c r="J7" i="4"/>
  <c r="J6" i="4"/>
  <c r="J5" i="4"/>
  <c r="R4" i="4"/>
  <c r="Q4" i="4"/>
  <c r="P4" i="4"/>
  <c r="J4" i="4"/>
  <c r="J3" i="4"/>
  <c r="R2" i="4"/>
  <c r="Q2" i="4"/>
  <c r="P2" i="4"/>
  <c r="J2" i="4"/>
  <c r="G1147" i="7"/>
  <c r="D1147" i="7"/>
  <c r="C1147" i="7"/>
  <c r="G1146" i="7"/>
  <c r="F1146" i="7"/>
  <c r="D1146" i="7"/>
  <c r="G1141" i="7"/>
  <c r="E1141" i="7"/>
  <c r="G1140" i="7"/>
  <c r="E1140" i="7"/>
  <c r="G1139" i="7"/>
  <c r="E1139" i="7"/>
  <c r="G1138" i="7"/>
  <c r="E1138" i="7"/>
  <c r="G1137" i="7"/>
  <c r="E1137" i="7"/>
  <c r="G1136" i="7"/>
  <c r="E1136" i="7"/>
  <c r="G1135" i="7"/>
  <c r="E1135" i="7"/>
  <c r="E1134" i="7"/>
  <c r="E1133" i="7"/>
  <c r="E1132" i="7"/>
  <c r="E1131" i="7"/>
  <c r="E1130" i="7"/>
  <c r="E1129" i="7"/>
  <c r="E1128" i="7"/>
  <c r="E1127" i="7"/>
  <c r="E1126" i="7"/>
  <c r="E1125" i="7"/>
  <c r="E1124" i="7"/>
  <c r="E1123" i="7"/>
  <c r="E1122" i="7"/>
  <c r="E1121" i="7"/>
  <c r="E1120" i="7"/>
  <c r="E1119" i="7"/>
  <c r="E1118" i="7"/>
  <c r="E1117" i="7"/>
  <c r="E1116" i="7"/>
  <c r="E1115" i="7"/>
  <c r="E1114" i="7"/>
  <c r="E1113" i="7"/>
  <c r="E1112" i="7"/>
  <c r="E1111" i="7"/>
  <c r="E1110" i="7"/>
  <c r="E1109" i="7"/>
  <c r="E1108" i="7"/>
  <c r="E1107" i="7"/>
  <c r="E1106" i="7"/>
  <c r="E1105" i="7"/>
  <c r="E1104" i="7"/>
  <c r="G1103" i="7"/>
  <c r="E1103" i="7"/>
  <c r="E1102" i="7"/>
  <c r="E1101" i="7"/>
  <c r="E1100" i="7"/>
  <c r="E1099" i="7"/>
  <c r="E1098" i="7"/>
  <c r="E1097" i="7"/>
  <c r="E1096" i="7"/>
  <c r="G1095" i="7"/>
  <c r="E1095" i="7"/>
  <c r="E1094" i="7"/>
  <c r="S1093" i="7"/>
  <c r="E1093" i="7"/>
  <c r="W1092" i="7"/>
  <c r="V1092" i="7"/>
  <c r="T1092" i="7"/>
  <c r="T1093" i="7" s="1"/>
  <c r="W1093" i="7" s="1"/>
  <c r="E1092" i="7"/>
  <c r="E1091" i="7"/>
  <c r="E1090" i="7"/>
  <c r="G1089" i="7"/>
  <c r="E1089" i="7"/>
  <c r="G1088" i="7"/>
  <c r="E1088" i="7"/>
  <c r="E1087" i="7"/>
  <c r="E1086" i="7"/>
  <c r="E1085" i="7"/>
  <c r="E1084" i="7"/>
  <c r="O1081" i="7"/>
  <c r="L1081" i="7"/>
  <c r="K1081" i="7"/>
  <c r="G1081" i="7"/>
  <c r="D1081" i="7"/>
  <c r="C1081" i="7"/>
  <c r="O1080" i="7"/>
  <c r="N1080" i="7"/>
  <c r="L1080" i="7"/>
  <c r="G1080" i="7"/>
  <c r="F1080" i="7"/>
  <c r="D1080" i="7"/>
  <c r="G1078" i="7"/>
  <c r="E1078" i="7"/>
  <c r="E1077" i="7"/>
  <c r="E1076" i="7"/>
  <c r="O1075" i="7"/>
  <c r="M1075" i="7"/>
  <c r="E1075" i="7"/>
  <c r="O1074" i="7"/>
  <c r="M1074" i="7"/>
  <c r="E1074" i="7"/>
  <c r="O1073" i="7"/>
  <c r="M1073" i="7"/>
  <c r="E1073" i="7"/>
  <c r="O1072" i="7"/>
  <c r="M1072" i="7"/>
  <c r="E1072" i="7"/>
  <c r="O1071" i="7"/>
  <c r="M1071" i="7"/>
  <c r="E1071" i="7"/>
  <c r="O1070" i="7"/>
  <c r="M1070" i="7"/>
  <c r="E1070" i="7"/>
  <c r="O1069" i="7"/>
  <c r="M1069" i="7"/>
  <c r="E1069" i="7"/>
  <c r="O1068" i="7"/>
  <c r="M1068" i="7"/>
  <c r="E1068" i="7"/>
  <c r="O1067" i="7"/>
  <c r="M1067" i="7"/>
  <c r="G1067" i="7"/>
  <c r="E1067" i="7"/>
  <c r="M1066" i="7"/>
  <c r="G1066" i="7"/>
  <c r="E1066" i="7"/>
  <c r="M1065" i="7"/>
  <c r="G1065" i="7"/>
  <c r="E1065" i="7"/>
  <c r="M1064" i="7"/>
  <c r="E1064" i="7"/>
  <c r="M1063" i="7"/>
  <c r="E1063" i="7"/>
  <c r="M1062" i="7"/>
  <c r="E1062" i="7"/>
  <c r="M1061" i="7"/>
  <c r="E1061" i="7"/>
  <c r="M1060" i="7"/>
  <c r="E1060" i="7"/>
  <c r="M1059" i="7"/>
  <c r="E1059" i="7"/>
  <c r="M1058" i="7"/>
  <c r="E1058" i="7"/>
  <c r="M1057" i="7"/>
  <c r="E1057" i="7"/>
  <c r="M1056" i="7"/>
  <c r="E1056" i="7"/>
  <c r="M1055" i="7"/>
  <c r="E1055" i="7"/>
  <c r="M1054" i="7"/>
  <c r="E1054" i="7"/>
  <c r="M1053" i="7"/>
  <c r="E1053" i="7"/>
  <c r="M1052" i="7"/>
  <c r="E1052" i="7"/>
  <c r="M1051" i="7"/>
  <c r="E1051" i="7"/>
  <c r="M1050" i="7"/>
  <c r="E1050" i="7"/>
  <c r="M1049" i="7"/>
  <c r="G1049" i="7"/>
  <c r="E1049" i="7"/>
  <c r="M1048" i="7"/>
  <c r="E1048" i="7"/>
  <c r="M1047" i="7"/>
  <c r="E1047" i="7"/>
  <c r="M1046" i="7"/>
  <c r="E1046" i="7"/>
  <c r="M1045" i="7"/>
  <c r="E1045" i="7"/>
  <c r="M1044" i="7"/>
  <c r="E1044" i="7"/>
  <c r="M1043" i="7"/>
  <c r="G1043" i="7"/>
  <c r="E1043" i="7"/>
  <c r="M1042" i="7"/>
  <c r="E1042" i="7"/>
  <c r="M1041" i="7"/>
  <c r="E1041" i="7"/>
  <c r="M1040" i="7"/>
  <c r="E1040" i="7"/>
  <c r="O1039" i="7"/>
  <c r="M1039" i="7"/>
  <c r="G1039" i="7"/>
  <c r="E1039" i="7"/>
  <c r="O1038" i="7"/>
  <c r="M1038" i="7"/>
  <c r="G1038" i="7"/>
  <c r="E1038" i="7"/>
  <c r="O1037" i="7"/>
  <c r="M1037" i="7"/>
  <c r="E1037" i="7"/>
  <c r="M1036" i="7"/>
  <c r="E1036" i="7"/>
  <c r="M1035" i="7"/>
  <c r="E1035" i="7"/>
  <c r="M1034" i="7"/>
  <c r="E1034" i="7"/>
  <c r="M1033" i="7"/>
  <c r="E1033" i="7"/>
  <c r="O1032" i="7"/>
  <c r="M1032" i="7"/>
  <c r="E1032" i="7"/>
  <c r="M1031" i="7"/>
  <c r="E1031" i="7"/>
  <c r="M1030" i="7"/>
  <c r="E1030" i="7"/>
  <c r="W1027" i="7"/>
  <c r="T1027" i="7"/>
  <c r="S1027" i="7"/>
  <c r="O1027" i="7"/>
  <c r="L1027" i="7"/>
  <c r="K1027" i="7"/>
  <c r="G1027" i="7"/>
  <c r="D1027" i="7"/>
  <c r="C1027" i="7"/>
  <c r="W1026" i="7"/>
  <c r="V1026" i="7"/>
  <c r="T1026" i="7"/>
  <c r="O1026" i="7"/>
  <c r="N1026" i="7"/>
  <c r="L1026" i="7"/>
  <c r="G1026" i="7"/>
  <c r="F1026" i="7"/>
  <c r="D1026" i="7"/>
  <c r="W1021" i="7"/>
  <c r="U1021" i="7"/>
  <c r="W1020" i="7"/>
  <c r="U1020" i="7"/>
  <c r="G1020" i="7"/>
  <c r="E1020" i="7"/>
  <c r="W1019" i="7"/>
  <c r="U1019" i="7"/>
  <c r="G1019" i="7"/>
  <c r="E1019" i="7"/>
  <c r="W1018" i="7"/>
  <c r="U1018" i="7"/>
  <c r="G1018" i="7"/>
  <c r="E1018" i="7"/>
  <c r="W1017" i="7"/>
  <c r="U1017" i="7"/>
  <c r="G1017" i="7"/>
  <c r="E1017" i="7"/>
  <c r="W1016" i="7"/>
  <c r="U1016" i="7"/>
  <c r="G1016" i="7"/>
  <c r="E1016" i="7"/>
  <c r="W1015" i="7"/>
  <c r="U1015" i="7"/>
  <c r="G1015" i="7"/>
  <c r="E1015" i="7"/>
  <c r="U1014" i="7"/>
  <c r="G1014" i="7"/>
  <c r="E1014" i="7"/>
  <c r="U1013" i="7"/>
  <c r="G1013" i="7"/>
  <c r="E1013" i="7"/>
  <c r="U1012" i="7"/>
  <c r="G1012" i="7"/>
  <c r="E1012" i="7"/>
  <c r="U1011" i="7"/>
  <c r="E1011" i="7"/>
  <c r="U1010" i="7"/>
  <c r="E1010" i="7"/>
  <c r="U1009" i="7"/>
  <c r="E1009" i="7"/>
  <c r="U1008" i="7"/>
  <c r="E1008" i="7"/>
  <c r="U1007" i="7"/>
  <c r="E1007" i="7"/>
  <c r="U1006" i="7"/>
  <c r="E1006" i="7"/>
  <c r="U1005" i="7"/>
  <c r="E1005" i="7"/>
  <c r="U1004" i="7"/>
  <c r="E1004" i="7"/>
  <c r="U1003" i="7"/>
  <c r="O1003" i="7"/>
  <c r="M1003" i="7"/>
  <c r="E1003" i="7"/>
  <c r="U1002" i="7"/>
  <c r="M1002" i="7"/>
  <c r="E1002" i="7"/>
  <c r="U1001" i="7"/>
  <c r="M1001" i="7"/>
  <c r="E1001" i="7"/>
  <c r="U1000" i="7"/>
  <c r="M1000" i="7"/>
  <c r="E1000" i="7"/>
  <c r="U999" i="7"/>
  <c r="M999" i="7"/>
  <c r="E999" i="7"/>
  <c r="U998" i="7"/>
  <c r="M998" i="7"/>
  <c r="E998" i="7"/>
  <c r="U997" i="7"/>
  <c r="M997" i="7"/>
  <c r="E997" i="7"/>
  <c r="U996" i="7"/>
  <c r="M996" i="7"/>
  <c r="E996" i="7"/>
  <c r="U995" i="7"/>
  <c r="M995" i="7"/>
  <c r="E995" i="7"/>
  <c r="U994" i="7"/>
  <c r="M994" i="7"/>
  <c r="E994" i="7"/>
  <c r="U993" i="7"/>
  <c r="M993" i="7"/>
  <c r="G993" i="7"/>
  <c r="E993" i="7"/>
  <c r="U992" i="7"/>
  <c r="M992" i="7"/>
  <c r="E992" i="7"/>
  <c r="U991" i="7"/>
  <c r="M991" i="7"/>
  <c r="E991" i="7"/>
  <c r="U990" i="7"/>
  <c r="M990" i="7"/>
  <c r="E990" i="7"/>
  <c r="U989" i="7"/>
  <c r="M989" i="7"/>
  <c r="E989" i="7"/>
  <c r="U988" i="7"/>
  <c r="M988" i="7"/>
  <c r="E988" i="7"/>
  <c r="U987" i="7"/>
  <c r="M987" i="7"/>
  <c r="E987" i="7"/>
  <c r="U986" i="7"/>
  <c r="M986" i="7"/>
  <c r="E986" i="7"/>
  <c r="U985" i="7"/>
  <c r="M985" i="7"/>
  <c r="G985" i="7"/>
  <c r="E985" i="7"/>
  <c r="U984" i="7"/>
  <c r="M984" i="7"/>
  <c r="E984" i="7"/>
  <c r="W983" i="7"/>
  <c r="U983" i="7"/>
  <c r="O983" i="7"/>
  <c r="M983" i="7"/>
  <c r="E983" i="7"/>
  <c r="U982" i="7"/>
  <c r="M982" i="7"/>
  <c r="E982" i="7"/>
  <c r="U981" i="7"/>
  <c r="M981" i="7"/>
  <c r="E981" i="7"/>
  <c r="U980" i="7"/>
  <c r="M980" i="7"/>
  <c r="E980" i="7"/>
  <c r="U979" i="7"/>
  <c r="O979" i="7"/>
  <c r="M979" i="7"/>
  <c r="E979" i="7"/>
  <c r="U978" i="7"/>
  <c r="M978" i="7"/>
  <c r="E978" i="7"/>
  <c r="U977" i="7"/>
  <c r="M977" i="7"/>
  <c r="E977" i="7"/>
  <c r="U976" i="7"/>
  <c r="M976" i="7"/>
  <c r="E976" i="7"/>
  <c r="W975" i="7"/>
  <c r="U975" i="7"/>
  <c r="O975" i="7"/>
  <c r="M975" i="7"/>
  <c r="E975" i="7"/>
  <c r="U974" i="7"/>
  <c r="M974" i="7"/>
  <c r="E974" i="7"/>
  <c r="U973" i="7"/>
  <c r="M973" i="7"/>
  <c r="E973" i="7"/>
  <c r="U972" i="7"/>
  <c r="M972" i="7"/>
  <c r="E972" i="7"/>
  <c r="U971" i="7"/>
  <c r="M971" i="7"/>
  <c r="E971" i="7"/>
  <c r="U970" i="7"/>
  <c r="M970" i="7"/>
  <c r="E970" i="7"/>
  <c r="W969" i="7"/>
  <c r="U969" i="7"/>
  <c r="M969" i="7"/>
  <c r="E969" i="7"/>
  <c r="W968" i="7"/>
  <c r="U968" i="7"/>
  <c r="M968" i="7"/>
  <c r="E968" i="7"/>
  <c r="U967" i="7"/>
  <c r="M967" i="7"/>
  <c r="E967" i="7"/>
  <c r="U966" i="7"/>
  <c r="M966" i="7"/>
  <c r="G966" i="7"/>
  <c r="E966" i="7"/>
  <c r="U965" i="7"/>
  <c r="M965" i="7"/>
  <c r="E965" i="7"/>
  <c r="U964" i="7"/>
  <c r="M964" i="7"/>
  <c r="E964" i="7"/>
  <c r="W961" i="7"/>
  <c r="T961" i="7"/>
  <c r="S961" i="7"/>
  <c r="O961" i="7"/>
  <c r="L961" i="7"/>
  <c r="K961" i="7"/>
  <c r="G961" i="7"/>
  <c r="D961" i="7"/>
  <c r="C961" i="7"/>
  <c r="W960" i="7"/>
  <c r="V960" i="7"/>
  <c r="T960" i="7"/>
  <c r="O960" i="7"/>
  <c r="N960" i="7"/>
  <c r="L960" i="7"/>
  <c r="G960" i="7"/>
  <c r="F960" i="7"/>
  <c r="D960" i="7"/>
  <c r="W949" i="7"/>
  <c r="U949" i="7"/>
  <c r="O949" i="7"/>
  <c r="M949" i="7"/>
  <c r="W948" i="7"/>
  <c r="U948" i="7"/>
  <c r="O948" i="7"/>
  <c r="M948" i="7"/>
  <c r="W947" i="7"/>
  <c r="U947" i="7"/>
  <c r="O947" i="7"/>
  <c r="M947" i="7"/>
  <c r="W946" i="7"/>
  <c r="U946" i="7"/>
  <c r="O946" i="7"/>
  <c r="M946" i="7"/>
  <c r="W945" i="7"/>
  <c r="U945" i="7"/>
  <c r="O945" i="7"/>
  <c r="M945" i="7"/>
  <c r="W944" i="7"/>
  <c r="U944" i="7"/>
  <c r="O944" i="7"/>
  <c r="M944" i="7"/>
  <c r="G944" i="7"/>
  <c r="E944" i="7"/>
  <c r="W943" i="7"/>
  <c r="U943" i="7"/>
  <c r="M943" i="7"/>
  <c r="G943" i="7"/>
  <c r="E943" i="7"/>
  <c r="W942" i="7"/>
  <c r="U942" i="7"/>
  <c r="M942" i="7"/>
  <c r="G942" i="7"/>
  <c r="E942" i="7"/>
  <c r="W941" i="7"/>
  <c r="U941" i="7"/>
  <c r="M941" i="7"/>
  <c r="G941" i="7"/>
  <c r="E941" i="7"/>
  <c r="U940" i="7"/>
  <c r="M940" i="7"/>
  <c r="E940" i="7"/>
  <c r="U939" i="7"/>
  <c r="M939" i="7"/>
  <c r="E939" i="7"/>
  <c r="U938" i="7"/>
  <c r="M938" i="7"/>
  <c r="E938" i="7"/>
  <c r="U937" i="7"/>
  <c r="M937" i="7"/>
  <c r="E937" i="7"/>
  <c r="U936" i="7"/>
  <c r="M936" i="7"/>
  <c r="E936" i="7"/>
  <c r="U935" i="7"/>
  <c r="M935" i="7"/>
  <c r="E935" i="7"/>
  <c r="U934" i="7"/>
  <c r="M934" i="7"/>
  <c r="E934" i="7"/>
  <c r="U933" i="7"/>
  <c r="M933" i="7"/>
  <c r="E933" i="7"/>
  <c r="U932" i="7"/>
  <c r="M932" i="7"/>
  <c r="E932" i="7"/>
  <c r="U931" i="7"/>
  <c r="M931" i="7"/>
  <c r="E931" i="7"/>
  <c r="U930" i="7"/>
  <c r="M930" i="7"/>
  <c r="E930" i="7"/>
  <c r="U929" i="7"/>
  <c r="M929" i="7"/>
  <c r="G929" i="7"/>
  <c r="E929" i="7"/>
  <c r="U928" i="7"/>
  <c r="M928" i="7"/>
  <c r="E928" i="7"/>
  <c r="U927" i="7"/>
  <c r="M927" i="7"/>
  <c r="E927" i="7"/>
  <c r="U926" i="7"/>
  <c r="M926" i="7"/>
  <c r="E926" i="7"/>
  <c r="U925" i="7"/>
  <c r="M925" i="7"/>
  <c r="E925" i="7"/>
  <c r="U924" i="7"/>
  <c r="M924" i="7"/>
  <c r="E924" i="7"/>
  <c r="U923" i="7"/>
  <c r="M923" i="7"/>
  <c r="E923" i="7"/>
  <c r="W922" i="7"/>
  <c r="U922" i="7"/>
  <c r="M922" i="7"/>
  <c r="E922" i="7"/>
  <c r="W921" i="7"/>
  <c r="U921" i="7"/>
  <c r="M921" i="7"/>
  <c r="E921" i="7"/>
  <c r="U920" i="7"/>
  <c r="M920" i="7"/>
  <c r="E920" i="7"/>
  <c r="U919" i="7"/>
  <c r="M919" i="7"/>
  <c r="E919" i="7"/>
  <c r="U918" i="7"/>
  <c r="M918" i="7"/>
  <c r="E918" i="7"/>
  <c r="U917" i="7"/>
  <c r="M917" i="7"/>
  <c r="E917" i="7"/>
  <c r="U916" i="7"/>
  <c r="M916" i="7"/>
  <c r="E916" i="7"/>
  <c r="U915" i="7"/>
  <c r="M915" i="7"/>
  <c r="E915" i="7"/>
  <c r="U914" i="7"/>
  <c r="M914" i="7"/>
  <c r="E914" i="7"/>
  <c r="U913" i="7"/>
  <c r="O913" i="7"/>
  <c r="M913" i="7"/>
  <c r="E913" i="7"/>
  <c r="U912" i="7"/>
  <c r="M912" i="7"/>
  <c r="E912" i="7"/>
  <c r="U911" i="7"/>
  <c r="M911" i="7"/>
  <c r="E911" i="7"/>
  <c r="W910" i="7"/>
  <c r="U910" i="7"/>
  <c r="M910" i="7"/>
  <c r="E910" i="7"/>
  <c r="U909" i="7"/>
  <c r="M909" i="7"/>
  <c r="E909" i="7"/>
  <c r="U908" i="7"/>
  <c r="M908" i="7"/>
  <c r="E908" i="7"/>
  <c r="U907" i="7"/>
  <c r="M907" i="7"/>
  <c r="E907" i="7"/>
  <c r="U906" i="7"/>
  <c r="M906" i="7"/>
  <c r="E906" i="7"/>
  <c r="U905" i="7"/>
  <c r="M905" i="7"/>
  <c r="E905" i="7"/>
  <c r="U904" i="7"/>
  <c r="M904" i="7"/>
  <c r="E904" i="7"/>
  <c r="U903" i="7"/>
  <c r="M903" i="7"/>
  <c r="G903" i="7"/>
  <c r="E903" i="7"/>
  <c r="U902" i="7"/>
  <c r="M902" i="7"/>
  <c r="E902" i="7"/>
  <c r="U901" i="7"/>
  <c r="O901" i="7"/>
  <c r="M901" i="7"/>
  <c r="E901" i="7"/>
  <c r="U900" i="7"/>
  <c r="M900" i="7"/>
  <c r="G900" i="7"/>
  <c r="E900" i="7"/>
  <c r="U899" i="7"/>
  <c r="M899" i="7"/>
  <c r="E899" i="7"/>
  <c r="U898" i="7"/>
  <c r="M898" i="7"/>
  <c r="G898" i="7"/>
  <c r="E898" i="7"/>
  <c r="W895" i="7"/>
  <c r="T895" i="7"/>
  <c r="S895" i="7"/>
  <c r="K895" i="7"/>
  <c r="G895" i="7"/>
  <c r="D895" i="7"/>
  <c r="C895" i="7"/>
  <c r="W894" i="7"/>
  <c r="V894" i="7"/>
  <c r="T894" i="7"/>
  <c r="G894" i="7"/>
  <c r="F894" i="7"/>
  <c r="D894" i="7"/>
  <c r="G892" i="7"/>
  <c r="E892" i="7"/>
  <c r="O891" i="7"/>
  <c r="M891" i="7"/>
  <c r="G891" i="7"/>
  <c r="E891" i="7"/>
  <c r="O890" i="7"/>
  <c r="M890" i="7"/>
  <c r="G890" i="7"/>
  <c r="E890" i="7"/>
  <c r="O889" i="7"/>
  <c r="M889" i="7"/>
  <c r="G889" i="7"/>
  <c r="E889" i="7"/>
  <c r="O888" i="7"/>
  <c r="M888" i="7"/>
  <c r="G888" i="7"/>
  <c r="E888" i="7"/>
  <c r="O887" i="7"/>
  <c r="M887" i="7"/>
  <c r="G887" i="7"/>
  <c r="E887" i="7"/>
  <c r="M886" i="7"/>
  <c r="G886" i="7"/>
  <c r="E886" i="7"/>
  <c r="M885" i="7"/>
  <c r="G885" i="7"/>
  <c r="E885" i="7"/>
  <c r="W884" i="7"/>
  <c r="U884" i="7"/>
  <c r="M884" i="7"/>
  <c r="G884" i="7"/>
  <c r="E884" i="7"/>
  <c r="W883" i="7"/>
  <c r="U883" i="7"/>
  <c r="M883" i="7"/>
  <c r="G883" i="7"/>
  <c r="E883" i="7"/>
  <c r="W882" i="7"/>
  <c r="U882" i="7"/>
  <c r="M882" i="7"/>
  <c r="G882" i="7"/>
  <c r="E882" i="7"/>
  <c r="W881" i="7"/>
  <c r="U881" i="7"/>
  <c r="M881" i="7"/>
  <c r="G881" i="7"/>
  <c r="E881" i="7"/>
  <c r="W880" i="7"/>
  <c r="U880" i="7"/>
  <c r="M880" i="7"/>
  <c r="G880" i="7"/>
  <c r="E880" i="7"/>
  <c r="W879" i="7"/>
  <c r="U879" i="7"/>
  <c r="M879" i="7"/>
  <c r="E879" i="7"/>
  <c r="U878" i="7"/>
  <c r="M878" i="7"/>
  <c r="E878" i="7"/>
  <c r="W877" i="7"/>
  <c r="U877" i="7"/>
  <c r="M877" i="7"/>
  <c r="E877" i="7"/>
  <c r="W876" i="7"/>
  <c r="U876" i="7"/>
  <c r="M876" i="7"/>
  <c r="E876" i="7"/>
  <c r="U875" i="7"/>
  <c r="M875" i="7"/>
  <c r="E875" i="7"/>
  <c r="W874" i="7"/>
  <c r="U874" i="7"/>
  <c r="O874" i="7"/>
  <c r="M874" i="7"/>
  <c r="E874" i="7"/>
  <c r="U873" i="7"/>
  <c r="M873" i="7"/>
  <c r="E873" i="7"/>
  <c r="U872" i="7"/>
  <c r="M872" i="7"/>
  <c r="E872" i="7"/>
  <c r="U871" i="7"/>
  <c r="M871" i="7"/>
  <c r="E871" i="7"/>
  <c r="U870" i="7"/>
  <c r="O870" i="7"/>
  <c r="M870" i="7"/>
  <c r="E870" i="7"/>
  <c r="U869" i="7"/>
  <c r="M869" i="7"/>
  <c r="E869" i="7"/>
  <c r="U868" i="7"/>
  <c r="M868" i="7"/>
  <c r="E868" i="7"/>
  <c r="U867" i="7"/>
  <c r="M867" i="7"/>
  <c r="E867" i="7"/>
  <c r="U866" i="7"/>
  <c r="M866" i="7"/>
  <c r="G866" i="7"/>
  <c r="E866" i="7"/>
  <c r="W865" i="7"/>
  <c r="U865" i="7"/>
  <c r="M865" i="7"/>
  <c r="E865" i="7"/>
  <c r="U864" i="7"/>
  <c r="O864" i="7"/>
  <c r="M864" i="7"/>
  <c r="E864" i="7"/>
  <c r="U863" i="7"/>
  <c r="M863" i="7"/>
  <c r="E863" i="7"/>
  <c r="U862" i="7"/>
  <c r="M862" i="7"/>
  <c r="E862" i="7"/>
  <c r="W861" i="7"/>
  <c r="U861" i="7"/>
  <c r="M861" i="7"/>
  <c r="E861" i="7"/>
  <c r="U860" i="7"/>
  <c r="M860" i="7"/>
  <c r="E860" i="7"/>
  <c r="U859" i="7"/>
  <c r="M859" i="7"/>
  <c r="E859" i="7"/>
  <c r="U858" i="7"/>
  <c r="M858" i="7"/>
  <c r="E858" i="7"/>
  <c r="W857" i="7"/>
  <c r="U857" i="7"/>
  <c r="M857" i="7"/>
  <c r="E857" i="7"/>
  <c r="U856" i="7"/>
  <c r="M856" i="7"/>
  <c r="E856" i="7"/>
  <c r="U855" i="7"/>
  <c r="O855" i="7"/>
  <c r="M855" i="7"/>
  <c r="E855" i="7"/>
  <c r="U854" i="7"/>
  <c r="M854" i="7"/>
  <c r="E854" i="7"/>
  <c r="U853" i="7"/>
  <c r="M853" i="7"/>
  <c r="E853" i="7"/>
  <c r="U852" i="7"/>
  <c r="M852" i="7"/>
  <c r="G852" i="7"/>
  <c r="E852" i="7"/>
  <c r="U851" i="7"/>
  <c r="M851" i="7"/>
  <c r="G851" i="7"/>
  <c r="E851" i="7"/>
  <c r="W850" i="7"/>
  <c r="U850" i="7"/>
  <c r="O850" i="7"/>
  <c r="M850" i="7"/>
  <c r="E850" i="7"/>
  <c r="U849" i="7"/>
  <c r="M849" i="7"/>
  <c r="G849" i="7"/>
  <c r="E849" i="7"/>
  <c r="W848" i="7"/>
  <c r="U848" i="7"/>
  <c r="M848" i="7"/>
  <c r="E848" i="7"/>
  <c r="U847" i="7"/>
  <c r="M847" i="7"/>
  <c r="E847" i="7"/>
  <c r="U846" i="7"/>
  <c r="M846" i="7"/>
  <c r="G846" i="7"/>
  <c r="E846" i="7"/>
  <c r="U845" i="7"/>
  <c r="M845" i="7"/>
  <c r="E845" i="7"/>
  <c r="U844" i="7"/>
  <c r="M844" i="7"/>
  <c r="E844" i="7"/>
  <c r="U843" i="7"/>
  <c r="M843" i="7"/>
  <c r="E843" i="7"/>
  <c r="U842" i="7"/>
  <c r="M842" i="7"/>
  <c r="E842" i="7"/>
  <c r="U841" i="7"/>
  <c r="M841" i="7"/>
  <c r="E841" i="7"/>
  <c r="U840" i="7"/>
  <c r="M840" i="7"/>
  <c r="E840" i="7"/>
  <c r="U839" i="7"/>
  <c r="M839" i="7"/>
  <c r="E839" i="7"/>
  <c r="U838" i="7"/>
  <c r="M838" i="7"/>
  <c r="E838" i="7"/>
  <c r="U837" i="7"/>
  <c r="M837" i="7"/>
  <c r="E837" i="7"/>
  <c r="U836" i="7"/>
  <c r="M836" i="7"/>
  <c r="E836" i="7"/>
  <c r="W835" i="7"/>
  <c r="U835" i="7"/>
  <c r="M835" i="7"/>
  <c r="E835" i="7"/>
  <c r="U834" i="7"/>
  <c r="M834" i="7"/>
  <c r="E834" i="7"/>
  <c r="U833" i="7"/>
  <c r="M833" i="7"/>
  <c r="E833" i="7"/>
  <c r="U832" i="7"/>
  <c r="M832" i="7"/>
  <c r="E832" i="7"/>
  <c r="O829" i="7"/>
  <c r="L829" i="7"/>
  <c r="K829" i="7"/>
  <c r="O828" i="7"/>
  <c r="N828" i="7"/>
  <c r="L828" i="7"/>
  <c r="O827" i="7"/>
  <c r="M827" i="7"/>
  <c r="O826" i="7"/>
  <c r="M826" i="7"/>
  <c r="O825" i="7"/>
  <c r="M825" i="7"/>
  <c r="O824" i="7"/>
  <c r="M824" i="7"/>
  <c r="O823" i="7"/>
  <c r="M823" i="7"/>
  <c r="O822" i="7"/>
  <c r="M822" i="7"/>
  <c r="O821" i="7"/>
  <c r="M821" i="7"/>
  <c r="O820" i="7"/>
  <c r="M820" i="7"/>
  <c r="O819" i="7"/>
  <c r="M819" i="7"/>
  <c r="O818" i="7"/>
  <c r="M818" i="7"/>
  <c r="M817" i="7"/>
  <c r="M816" i="7"/>
  <c r="M815" i="7"/>
  <c r="M814" i="7"/>
  <c r="M813" i="7"/>
  <c r="O812" i="7"/>
  <c r="M812" i="7"/>
  <c r="M811" i="7"/>
  <c r="M810" i="7"/>
  <c r="M809" i="7"/>
  <c r="M808" i="7"/>
  <c r="M807" i="7"/>
  <c r="M806" i="7"/>
  <c r="W805" i="7"/>
  <c r="T805" i="7"/>
  <c r="S805" i="7"/>
  <c r="O805" i="7"/>
  <c r="M805" i="7"/>
  <c r="W804" i="7"/>
  <c r="V804" i="7"/>
  <c r="T804" i="7"/>
  <c r="M804" i="7"/>
  <c r="M803" i="7"/>
  <c r="W802" i="7"/>
  <c r="U802" i="7"/>
  <c r="O802" i="7"/>
  <c r="M802" i="7"/>
  <c r="W801" i="7"/>
  <c r="U801" i="7"/>
  <c r="M801" i="7"/>
  <c r="W800" i="7"/>
  <c r="U800" i="7"/>
  <c r="O800" i="7"/>
  <c r="M800" i="7"/>
  <c r="G800" i="7"/>
  <c r="D800" i="7"/>
  <c r="C800" i="7"/>
  <c r="W799" i="7"/>
  <c r="U799" i="7"/>
  <c r="M799" i="7"/>
  <c r="G799" i="7"/>
  <c r="F799" i="7"/>
  <c r="D799" i="7"/>
  <c r="W798" i="7"/>
  <c r="U798" i="7"/>
  <c r="M798" i="7"/>
  <c r="W797" i="7"/>
  <c r="U797" i="7"/>
  <c r="M797" i="7"/>
  <c r="W796" i="7"/>
  <c r="U796" i="7"/>
  <c r="M796" i="7"/>
  <c r="G796" i="7"/>
  <c r="E796" i="7"/>
  <c r="U795" i="7"/>
  <c r="M795" i="7"/>
  <c r="E795" i="7"/>
  <c r="U794" i="7"/>
  <c r="O794" i="7"/>
  <c r="M794" i="7"/>
  <c r="E794" i="7"/>
  <c r="U793" i="7"/>
  <c r="M793" i="7"/>
  <c r="G793" i="7"/>
  <c r="E793" i="7"/>
  <c r="U792" i="7"/>
  <c r="M792" i="7"/>
  <c r="E792" i="7"/>
  <c r="W791" i="7"/>
  <c r="U791" i="7"/>
  <c r="M791" i="7"/>
  <c r="G791" i="7"/>
  <c r="E791" i="7"/>
  <c r="U790" i="7"/>
  <c r="M790" i="7"/>
  <c r="E790" i="7"/>
  <c r="U789" i="7"/>
  <c r="O789" i="7"/>
  <c r="M789" i="7"/>
  <c r="E789" i="7"/>
  <c r="U788" i="7"/>
  <c r="M788" i="7"/>
  <c r="E788" i="7"/>
  <c r="U787" i="7"/>
  <c r="M787" i="7"/>
  <c r="E787" i="7"/>
  <c r="U786" i="7"/>
  <c r="M786" i="7"/>
  <c r="E786" i="7"/>
  <c r="U785" i="7"/>
  <c r="M785" i="7"/>
  <c r="E785" i="7"/>
  <c r="U784" i="7"/>
  <c r="M784" i="7"/>
  <c r="E784" i="7"/>
  <c r="U783" i="7"/>
  <c r="M783" i="7"/>
  <c r="E783" i="7"/>
  <c r="W782" i="7"/>
  <c r="U782" i="7"/>
  <c r="M782" i="7"/>
  <c r="E782" i="7"/>
  <c r="W781" i="7"/>
  <c r="U781" i="7"/>
  <c r="M781" i="7"/>
  <c r="E781" i="7"/>
  <c r="U780" i="7"/>
  <c r="M780" i="7"/>
  <c r="E780" i="7"/>
  <c r="U779" i="7"/>
  <c r="M779" i="7"/>
  <c r="E779" i="7"/>
  <c r="U778" i="7"/>
  <c r="O778" i="7"/>
  <c r="M778" i="7"/>
  <c r="E778" i="7"/>
  <c r="U777" i="7"/>
  <c r="M777" i="7"/>
  <c r="G777" i="7"/>
  <c r="E777" i="7"/>
  <c r="W776" i="7"/>
  <c r="U776" i="7"/>
  <c r="O776" i="7"/>
  <c r="M776" i="7"/>
  <c r="E776" i="7"/>
  <c r="U775" i="7"/>
  <c r="O775" i="7"/>
  <c r="M775" i="7"/>
  <c r="G775" i="7"/>
  <c r="E775" i="7"/>
  <c r="U774" i="7"/>
  <c r="M774" i="7"/>
  <c r="E774" i="7"/>
  <c r="U773" i="7"/>
  <c r="M773" i="7"/>
  <c r="E773" i="7"/>
  <c r="U772" i="7"/>
  <c r="M772" i="7"/>
  <c r="E772" i="7"/>
  <c r="W771" i="7"/>
  <c r="U771" i="7"/>
  <c r="M771" i="7"/>
  <c r="E771" i="7"/>
  <c r="U770" i="7"/>
  <c r="M770" i="7"/>
  <c r="E770" i="7"/>
  <c r="U769" i="7"/>
  <c r="M769" i="7"/>
  <c r="E769" i="7"/>
  <c r="U768" i="7"/>
  <c r="M768" i="7"/>
  <c r="E768" i="7"/>
  <c r="U767" i="7"/>
  <c r="M767" i="7"/>
  <c r="G767" i="7"/>
  <c r="E767" i="7"/>
  <c r="U766" i="7"/>
  <c r="M766" i="7"/>
  <c r="E766" i="7"/>
  <c r="U765" i="7"/>
  <c r="M765" i="7"/>
  <c r="E765" i="7"/>
  <c r="U764" i="7"/>
  <c r="M764" i="7"/>
  <c r="E764" i="7"/>
  <c r="U763" i="7"/>
  <c r="M763" i="7"/>
  <c r="E763" i="7"/>
  <c r="U762" i="7"/>
  <c r="M762" i="7"/>
  <c r="G762" i="7"/>
  <c r="E762" i="7"/>
  <c r="U761" i="7"/>
  <c r="M761" i="7"/>
  <c r="E761" i="7"/>
  <c r="U760" i="7"/>
  <c r="M760" i="7"/>
  <c r="E760" i="7"/>
  <c r="U759" i="7"/>
  <c r="M759" i="7"/>
  <c r="E759" i="7"/>
  <c r="U758" i="7"/>
  <c r="M758" i="7"/>
  <c r="E758" i="7"/>
  <c r="U757" i="7"/>
  <c r="M757" i="7"/>
  <c r="E757" i="7"/>
  <c r="U756" i="7"/>
  <c r="M756" i="7"/>
  <c r="E756" i="7"/>
  <c r="U755" i="7"/>
  <c r="M755" i="7"/>
  <c r="G755" i="7"/>
  <c r="E755" i="7"/>
  <c r="U754" i="7"/>
  <c r="M754" i="7"/>
  <c r="E754" i="7"/>
  <c r="U753" i="7"/>
  <c r="M753" i="7"/>
  <c r="E753" i="7"/>
  <c r="U752" i="7"/>
  <c r="M752" i="7"/>
  <c r="E752" i="7"/>
  <c r="U751" i="7"/>
  <c r="M751" i="7"/>
  <c r="E751" i="7"/>
  <c r="W750" i="7"/>
  <c r="U750" i="7"/>
  <c r="M750" i="7"/>
  <c r="E750" i="7"/>
  <c r="W749" i="7"/>
  <c r="U749" i="7"/>
  <c r="M749" i="7"/>
  <c r="E749" i="7"/>
  <c r="U748" i="7"/>
  <c r="M748" i="7"/>
  <c r="E748" i="7"/>
  <c r="U747" i="7"/>
  <c r="M747" i="7"/>
  <c r="G747" i="7"/>
  <c r="E747" i="7"/>
  <c r="W744" i="7"/>
  <c r="T744" i="7"/>
  <c r="S744" i="7"/>
  <c r="K744" i="7"/>
  <c r="G744" i="7"/>
  <c r="D744" i="7"/>
  <c r="C744" i="7"/>
  <c r="W743" i="7"/>
  <c r="V743" i="7"/>
  <c r="T743" i="7"/>
  <c r="G743" i="7"/>
  <c r="F743" i="7"/>
  <c r="D743" i="7"/>
  <c r="O737" i="7"/>
  <c r="M737" i="7"/>
  <c r="M736" i="7"/>
  <c r="U735" i="7"/>
  <c r="M735" i="7"/>
  <c r="U734" i="7"/>
  <c r="M734" i="7"/>
  <c r="U733" i="7"/>
  <c r="M733" i="7"/>
  <c r="U732" i="7"/>
  <c r="M732" i="7"/>
  <c r="U731" i="7"/>
  <c r="M731" i="7"/>
  <c r="U730" i="7"/>
  <c r="O730" i="7"/>
  <c r="M730" i="7"/>
  <c r="U729" i="7"/>
  <c r="M729" i="7"/>
  <c r="U728" i="7"/>
  <c r="M728" i="7"/>
  <c r="G728" i="7"/>
  <c r="E728" i="7"/>
  <c r="U727" i="7"/>
  <c r="O727" i="7"/>
  <c r="M727" i="7"/>
  <c r="G727" i="7"/>
  <c r="E727" i="7"/>
  <c r="U726" i="7"/>
  <c r="M726" i="7"/>
  <c r="G726" i="7"/>
  <c r="E726" i="7"/>
  <c r="U725" i="7"/>
  <c r="M725" i="7"/>
  <c r="G725" i="7"/>
  <c r="E725" i="7"/>
  <c r="U724" i="7"/>
  <c r="M724" i="7"/>
  <c r="G724" i="7"/>
  <c r="E724" i="7"/>
  <c r="W723" i="7"/>
  <c r="U723" i="7"/>
  <c r="M723" i="7"/>
  <c r="E723" i="7"/>
  <c r="U722" i="7"/>
  <c r="M722" i="7"/>
  <c r="E722" i="7"/>
  <c r="U721" i="7"/>
  <c r="M721" i="7"/>
  <c r="E721" i="7"/>
  <c r="U720" i="7"/>
  <c r="M720" i="7"/>
  <c r="E720" i="7"/>
  <c r="U719" i="7"/>
  <c r="M719" i="7"/>
  <c r="E719" i="7"/>
  <c r="U718" i="7"/>
  <c r="M718" i="7"/>
  <c r="E718" i="7"/>
  <c r="W717" i="7"/>
  <c r="U717" i="7"/>
  <c r="M717" i="7"/>
  <c r="E717" i="7"/>
  <c r="U716" i="7"/>
  <c r="M716" i="7"/>
  <c r="E716" i="7"/>
  <c r="U715" i="7"/>
  <c r="M715" i="7"/>
  <c r="E715" i="7"/>
  <c r="U714" i="7"/>
  <c r="M714" i="7"/>
  <c r="E714" i="7"/>
  <c r="U713" i="7"/>
  <c r="M713" i="7"/>
  <c r="E713" i="7"/>
  <c r="W712" i="7"/>
  <c r="U712" i="7"/>
  <c r="M712" i="7"/>
  <c r="E712" i="7"/>
  <c r="U711" i="7"/>
  <c r="M711" i="7"/>
  <c r="E711" i="7"/>
  <c r="W710" i="7"/>
  <c r="U710" i="7"/>
  <c r="M710" i="7"/>
  <c r="E710" i="7"/>
  <c r="U709" i="7"/>
  <c r="O709" i="7"/>
  <c r="M709" i="7"/>
  <c r="G709" i="7"/>
  <c r="E709" i="7"/>
  <c r="W708" i="7"/>
  <c r="U708" i="7"/>
  <c r="O708" i="7"/>
  <c r="M708" i="7"/>
  <c r="E708" i="7"/>
  <c r="U707" i="7"/>
  <c r="M707" i="7"/>
  <c r="G707" i="7"/>
  <c r="E707" i="7"/>
  <c r="U706" i="7"/>
  <c r="M706" i="7"/>
  <c r="E706" i="7"/>
  <c r="W705" i="7"/>
  <c r="U705" i="7"/>
  <c r="M705" i="7"/>
  <c r="E705" i="7"/>
  <c r="U704" i="7"/>
  <c r="M704" i="7"/>
  <c r="E704" i="7"/>
  <c r="U703" i="7"/>
  <c r="M703" i="7"/>
  <c r="E703" i="7"/>
  <c r="U702" i="7"/>
  <c r="M702" i="7"/>
  <c r="E702" i="7"/>
  <c r="U701" i="7"/>
  <c r="M701" i="7"/>
  <c r="E701" i="7"/>
  <c r="W700" i="7"/>
  <c r="U700" i="7"/>
  <c r="O700" i="7"/>
  <c r="M700" i="7"/>
  <c r="E700" i="7"/>
  <c r="U699" i="7"/>
  <c r="M699" i="7"/>
  <c r="E699" i="7"/>
  <c r="U698" i="7"/>
  <c r="M698" i="7"/>
  <c r="E698" i="7"/>
  <c r="U697" i="7"/>
  <c r="M697" i="7"/>
  <c r="E697" i="7"/>
  <c r="W696" i="7"/>
  <c r="U696" i="7"/>
  <c r="M696" i="7"/>
  <c r="E696" i="7"/>
  <c r="U695" i="7"/>
  <c r="M695" i="7"/>
  <c r="E695" i="7"/>
  <c r="W692" i="7"/>
  <c r="T692" i="7"/>
  <c r="S692" i="7"/>
  <c r="O692" i="7"/>
  <c r="L692" i="7"/>
  <c r="K692" i="7"/>
  <c r="G692" i="7"/>
  <c r="D692" i="7"/>
  <c r="C692" i="7"/>
  <c r="W691" i="7"/>
  <c r="V691" i="7"/>
  <c r="T691" i="7"/>
  <c r="O691" i="7"/>
  <c r="N691" i="7"/>
  <c r="L691" i="7"/>
  <c r="G691" i="7"/>
  <c r="F691" i="7"/>
  <c r="D691" i="7"/>
  <c r="M690" i="7"/>
  <c r="M689" i="7"/>
  <c r="M688" i="7"/>
  <c r="M687" i="7"/>
  <c r="U686" i="7"/>
  <c r="M686" i="7"/>
  <c r="U685" i="7"/>
  <c r="M685" i="7"/>
  <c r="U684" i="7"/>
  <c r="O684" i="7"/>
  <c r="M684" i="7"/>
  <c r="U683" i="7"/>
  <c r="M683" i="7"/>
  <c r="U682" i="7"/>
  <c r="M682" i="7"/>
  <c r="U681" i="7"/>
  <c r="O681" i="7"/>
  <c r="M681" i="7"/>
  <c r="U680" i="7"/>
  <c r="O680" i="7"/>
  <c r="M680" i="7"/>
  <c r="U679" i="7"/>
  <c r="M679" i="7"/>
  <c r="W678" i="7"/>
  <c r="U678" i="7"/>
  <c r="M678" i="7"/>
  <c r="U677" i="7"/>
  <c r="M677" i="7"/>
  <c r="U676" i="7"/>
  <c r="M676" i="7"/>
  <c r="W675" i="7"/>
  <c r="U675" i="7"/>
  <c r="M675" i="7"/>
  <c r="U674" i="7"/>
  <c r="M674" i="7"/>
  <c r="U673" i="7"/>
  <c r="M673" i="7"/>
  <c r="G673" i="7"/>
  <c r="E673" i="7"/>
  <c r="U672" i="7"/>
  <c r="M672" i="7"/>
  <c r="E672" i="7"/>
  <c r="U671" i="7"/>
  <c r="M671" i="7"/>
  <c r="E671" i="7"/>
  <c r="U670" i="7"/>
  <c r="M670" i="7"/>
  <c r="E670" i="7"/>
  <c r="U669" i="7"/>
  <c r="O669" i="7"/>
  <c r="M669" i="7"/>
  <c r="E669" i="7"/>
  <c r="U668" i="7"/>
  <c r="M668" i="7"/>
  <c r="E668" i="7"/>
  <c r="U667" i="7"/>
  <c r="O667" i="7"/>
  <c r="M667" i="7"/>
  <c r="E667" i="7"/>
  <c r="U666" i="7"/>
  <c r="M666" i="7"/>
  <c r="E666" i="7"/>
  <c r="W665" i="7"/>
  <c r="U665" i="7"/>
  <c r="M665" i="7"/>
  <c r="E665" i="7"/>
  <c r="U664" i="7"/>
  <c r="M664" i="7"/>
  <c r="E664" i="7"/>
  <c r="U663" i="7"/>
  <c r="M663" i="7"/>
  <c r="G663" i="7"/>
  <c r="E663" i="7"/>
  <c r="U662" i="7"/>
  <c r="M662" i="7"/>
  <c r="E662" i="7"/>
  <c r="U661" i="7"/>
  <c r="M661" i="7"/>
  <c r="E661" i="7"/>
  <c r="U660" i="7"/>
  <c r="M660" i="7"/>
  <c r="E660" i="7"/>
  <c r="U659" i="7"/>
  <c r="M659" i="7"/>
  <c r="E659" i="7"/>
  <c r="U658" i="7"/>
  <c r="O658" i="7"/>
  <c r="M658" i="7"/>
  <c r="G658" i="7"/>
  <c r="E658" i="7"/>
  <c r="U657" i="7"/>
  <c r="M657" i="7"/>
  <c r="E657" i="7"/>
  <c r="W656" i="7"/>
  <c r="U656" i="7"/>
  <c r="O656" i="7"/>
  <c r="M656" i="7"/>
  <c r="E656" i="7"/>
  <c r="U655" i="7"/>
  <c r="O655" i="7"/>
  <c r="M655" i="7"/>
  <c r="E655" i="7"/>
  <c r="U654" i="7"/>
  <c r="M654" i="7"/>
  <c r="E654" i="7"/>
  <c r="U653" i="7"/>
  <c r="O653" i="7"/>
  <c r="M653" i="7"/>
  <c r="E653" i="7"/>
  <c r="U652" i="7"/>
  <c r="M652" i="7"/>
  <c r="E652" i="7"/>
  <c r="W651" i="7"/>
  <c r="U651" i="7"/>
  <c r="M651" i="7"/>
  <c r="E651" i="7"/>
  <c r="U650" i="7"/>
  <c r="M650" i="7"/>
  <c r="E650" i="7"/>
  <c r="W649" i="7"/>
  <c r="U649" i="7"/>
  <c r="M649" i="7"/>
  <c r="E649" i="7"/>
  <c r="U648" i="7"/>
  <c r="M648" i="7"/>
  <c r="E648" i="7"/>
  <c r="U647" i="7"/>
  <c r="M647" i="7"/>
  <c r="E647" i="7"/>
  <c r="U646" i="7"/>
  <c r="M646" i="7"/>
  <c r="E646" i="7"/>
  <c r="U645" i="7"/>
  <c r="M645" i="7"/>
  <c r="E645" i="7"/>
  <c r="U644" i="7"/>
  <c r="M644" i="7"/>
  <c r="E644" i="7"/>
  <c r="U643" i="7"/>
  <c r="M643" i="7"/>
  <c r="E643" i="7"/>
  <c r="U642" i="7"/>
  <c r="M642" i="7"/>
  <c r="E642" i="7"/>
  <c r="U641" i="7"/>
  <c r="M641" i="7"/>
  <c r="E641" i="7"/>
  <c r="U640" i="7"/>
  <c r="M640" i="7"/>
  <c r="E640" i="7"/>
  <c r="U639" i="7"/>
  <c r="M639" i="7"/>
  <c r="E639" i="7"/>
  <c r="W636" i="7"/>
  <c r="T636" i="7"/>
  <c r="S636" i="7"/>
  <c r="O636" i="7"/>
  <c r="L636" i="7"/>
  <c r="K636" i="7"/>
  <c r="G636" i="7"/>
  <c r="D636" i="7"/>
  <c r="C636" i="7"/>
  <c r="W635" i="7"/>
  <c r="V635" i="7"/>
  <c r="T635" i="7"/>
  <c r="O635" i="7"/>
  <c r="N635" i="7"/>
  <c r="L635" i="7"/>
  <c r="G635" i="7"/>
  <c r="F635" i="7"/>
  <c r="D635" i="7"/>
  <c r="O633" i="7"/>
  <c r="M633" i="7"/>
  <c r="G633" i="7"/>
  <c r="E633" i="7"/>
  <c r="O632" i="7"/>
  <c r="M632" i="7"/>
  <c r="G632" i="7"/>
  <c r="E632" i="7"/>
  <c r="O631" i="7"/>
  <c r="M631" i="7"/>
  <c r="E631" i="7"/>
  <c r="O630" i="7"/>
  <c r="M630" i="7"/>
  <c r="E630" i="7"/>
  <c r="M629" i="7"/>
  <c r="E629" i="7"/>
  <c r="M628" i="7"/>
  <c r="E628" i="7"/>
  <c r="M627" i="7"/>
  <c r="E627" i="7"/>
  <c r="M626" i="7"/>
  <c r="E626" i="7"/>
  <c r="M625" i="7"/>
  <c r="G625" i="7"/>
  <c r="E625" i="7"/>
  <c r="U624" i="7"/>
  <c r="M624" i="7"/>
  <c r="E624" i="7"/>
  <c r="U623" i="7"/>
  <c r="M623" i="7"/>
  <c r="E623" i="7"/>
  <c r="U622" i="7"/>
  <c r="M622" i="7"/>
  <c r="E622" i="7"/>
  <c r="U621" i="7"/>
  <c r="M621" i="7"/>
  <c r="E621" i="7"/>
  <c r="U620" i="7"/>
  <c r="M620" i="7"/>
  <c r="E620" i="7"/>
  <c r="U619" i="7"/>
  <c r="M619" i="7"/>
  <c r="G619" i="7"/>
  <c r="E619" i="7"/>
  <c r="U618" i="7"/>
  <c r="M618" i="7"/>
  <c r="G618" i="7"/>
  <c r="E618" i="7"/>
  <c r="U617" i="7"/>
  <c r="M617" i="7"/>
  <c r="E617" i="7"/>
  <c r="U616" i="7"/>
  <c r="O616" i="7"/>
  <c r="M616" i="7"/>
  <c r="E616" i="7"/>
  <c r="U615" i="7"/>
  <c r="M615" i="7"/>
  <c r="E615" i="7"/>
  <c r="U614" i="7"/>
  <c r="M614" i="7"/>
  <c r="E614" i="7"/>
  <c r="U613" i="7"/>
  <c r="M613" i="7"/>
  <c r="E613" i="7"/>
  <c r="U612" i="7"/>
  <c r="M612" i="7"/>
  <c r="E612" i="7"/>
  <c r="U611" i="7"/>
  <c r="O611" i="7"/>
  <c r="M611" i="7"/>
  <c r="G611" i="7"/>
  <c r="E611" i="7"/>
  <c r="U610" i="7"/>
  <c r="M610" i="7"/>
  <c r="E610" i="7"/>
  <c r="U609" i="7"/>
  <c r="M609" i="7"/>
  <c r="E609" i="7"/>
  <c r="U608" i="7"/>
  <c r="M608" i="7"/>
  <c r="E608" i="7"/>
  <c r="W607" i="7"/>
  <c r="U607" i="7"/>
  <c r="M607" i="7"/>
  <c r="E607" i="7"/>
  <c r="U606" i="7"/>
  <c r="M606" i="7"/>
  <c r="E606" i="7"/>
  <c r="W605" i="7"/>
  <c r="U605" i="7"/>
  <c r="M605" i="7"/>
  <c r="E605" i="7"/>
  <c r="U604" i="7"/>
  <c r="M604" i="7"/>
  <c r="E604" i="7"/>
  <c r="U603" i="7"/>
  <c r="M603" i="7"/>
  <c r="G603" i="7"/>
  <c r="E603" i="7"/>
  <c r="W602" i="7"/>
  <c r="U602" i="7"/>
  <c r="M602" i="7"/>
  <c r="G602" i="7"/>
  <c r="E602" i="7"/>
  <c r="U601" i="7"/>
  <c r="M601" i="7"/>
  <c r="E601" i="7"/>
  <c r="U600" i="7"/>
  <c r="M600" i="7"/>
  <c r="E600" i="7"/>
  <c r="U599" i="7"/>
  <c r="M599" i="7"/>
  <c r="E599" i="7"/>
  <c r="W598" i="7"/>
  <c r="U598" i="7"/>
  <c r="O598" i="7"/>
  <c r="M598" i="7"/>
  <c r="E598" i="7"/>
  <c r="W597" i="7"/>
  <c r="U597" i="7"/>
  <c r="M597" i="7"/>
  <c r="E597" i="7"/>
  <c r="U596" i="7"/>
  <c r="O596" i="7"/>
  <c r="M596" i="7"/>
  <c r="E596" i="7"/>
  <c r="U595" i="7"/>
  <c r="M595" i="7"/>
  <c r="E595" i="7"/>
  <c r="W594" i="7"/>
  <c r="U594" i="7"/>
  <c r="M594" i="7"/>
  <c r="E594" i="7"/>
  <c r="U593" i="7"/>
  <c r="M593" i="7"/>
  <c r="E593" i="7"/>
  <c r="U592" i="7"/>
  <c r="M592" i="7"/>
  <c r="E592" i="7"/>
  <c r="U591" i="7"/>
  <c r="M591" i="7"/>
  <c r="E591" i="7"/>
  <c r="U590" i="7"/>
  <c r="M590" i="7"/>
  <c r="G590" i="7"/>
  <c r="E590" i="7"/>
  <c r="U589" i="7"/>
  <c r="M589" i="7"/>
  <c r="E589" i="7"/>
  <c r="U588" i="7"/>
  <c r="M588" i="7"/>
  <c r="E588" i="7"/>
  <c r="U587" i="7"/>
  <c r="M587" i="7"/>
  <c r="E587" i="7"/>
  <c r="W584" i="7"/>
  <c r="T584" i="7"/>
  <c r="S584" i="7"/>
  <c r="O584" i="7"/>
  <c r="L584" i="7"/>
  <c r="K584" i="7"/>
  <c r="G584" i="7"/>
  <c r="D584" i="7"/>
  <c r="C584" i="7"/>
  <c r="W583" i="7"/>
  <c r="V583" i="7"/>
  <c r="T583" i="7"/>
  <c r="O583" i="7"/>
  <c r="N583" i="7"/>
  <c r="L583" i="7"/>
  <c r="G583" i="7"/>
  <c r="F583" i="7"/>
  <c r="D583" i="7"/>
  <c r="G578" i="7"/>
  <c r="E578" i="7"/>
  <c r="G577" i="7"/>
  <c r="E577" i="7"/>
  <c r="G576" i="7"/>
  <c r="E576" i="7"/>
  <c r="G575" i="7"/>
  <c r="E575" i="7"/>
  <c r="G574" i="7"/>
  <c r="E574" i="7"/>
  <c r="E573" i="7"/>
  <c r="E572" i="7"/>
  <c r="G571" i="7"/>
  <c r="E571" i="7"/>
  <c r="G570" i="7"/>
  <c r="E570" i="7"/>
  <c r="G569" i="7"/>
  <c r="E569" i="7"/>
  <c r="E568" i="7"/>
  <c r="E567" i="7"/>
  <c r="E566" i="7"/>
  <c r="E565" i="7"/>
  <c r="E564" i="7"/>
  <c r="G563" i="7"/>
  <c r="E563" i="7"/>
  <c r="E562" i="7"/>
  <c r="G561" i="7"/>
  <c r="E561" i="7"/>
  <c r="E560" i="7"/>
  <c r="U559" i="7"/>
  <c r="E559" i="7"/>
  <c r="U558" i="7"/>
  <c r="O558" i="7"/>
  <c r="E558" i="7"/>
  <c r="W557" i="7"/>
  <c r="U557" i="7"/>
  <c r="O557" i="7"/>
  <c r="E557" i="7"/>
  <c r="U556" i="7"/>
  <c r="E556" i="7"/>
  <c r="W555" i="7"/>
  <c r="U555" i="7"/>
  <c r="E555" i="7"/>
  <c r="U554" i="7"/>
  <c r="G554" i="7"/>
  <c r="E554" i="7"/>
  <c r="U553" i="7"/>
  <c r="G553" i="7"/>
  <c r="E553" i="7"/>
  <c r="U552" i="7"/>
  <c r="O552" i="7"/>
  <c r="E552" i="7"/>
  <c r="U551" i="7"/>
  <c r="E551" i="7"/>
  <c r="U550" i="7"/>
  <c r="O550" i="7"/>
  <c r="E550" i="7"/>
  <c r="U549" i="7"/>
  <c r="O549" i="7"/>
  <c r="E549" i="7"/>
  <c r="U548" i="7"/>
  <c r="E548" i="7"/>
  <c r="U547" i="7"/>
  <c r="G547" i="7"/>
  <c r="E547" i="7"/>
  <c r="U546" i="7"/>
  <c r="E546" i="7"/>
  <c r="U545" i="7"/>
  <c r="E545" i="7"/>
  <c r="U544" i="7"/>
  <c r="E544" i="7"/>
  <c r="U543" i="7"/>
  <c r="E543" i="7"/>
  <c r="U542" i="7"/>
  <c r="E542" i="7"/>
  <c r="U541" i="7"/>
  <c r="O541" i="7"/>
  <c r="E541" i="7"/>
  <c r="U540" i="7"/>
  <c r="E540" i="7"/>
  <c r="U539" i="7"/>
  <c r="E539" i="7"/>
  <c r="U538" i="7"/>
  <c r="E538" i="7"/>
  <c r="U537" i="7"/>
  <c r="E537" i="7"/>
  <c r="U536" i="7"/>
  <c r="E536" i="7"/>
  <c r="W535" i="7"/>
  <c r="U535" i="7"/>
  <c r="E535" i="7"/>
  <c r="U534" i="7"/>
  <c r="E534" i="7"/>
  <c r="W533" i="7"/>
  <c r="U533" i="7"/>
  <c r="E533" i="7"/>
  <c r="U532" i="7"/>
  <c r="E532" i="7"/>
  <c r="U531" i="7"/>
  <c r="E531" i="7"/>
  <c r="U530" i="7"/>
  <c r="E530" i="7"/>
  <c r="W529" i="7"/>
  <c r="U529" i="7"/>
  <c r="E529" i="7"/>
  <c r="U528" i="7"/>
  <c r="E528" i="7"/>
  <c r="U527" i="7"/>
  <c r="G527" i="7"/>
  <c r="E527" i="7"/>
  <c r="U526" i="7"/>
  <c r="E526" i="7"/>
  <c r="U525" i="7"/>
  <c r="G525" i="7"/>
  <c r="E525" i="7"/>
  <c r="U524" i="7"/>
  <c r="G524" i="7"/>
  <c r="E524" i="7"/>
  <c r="U523" i="7"/>
  <c r="E523" i="7"/>
  <c r="U522" i="7"/>
  <c r="E522" i="7"/>
  <c r="U521" i="7"/>
  <c r="G521" i="7"/>
  <c r="E521" i="7"/>
  <c r="U520" i="7"/>
  <c r="E520" i="7"/>
  <c r="U519" i="7"/>
  <c r="E519" i="7"/>
  <c r="U518" i="7"/>
  <c r="O518" i="7"/>
  <c r="M518" i="7"/>
  <c r="E518" i="7"/>
  <c r="U517" i="7"/>
  <c r="M517" i="7"/>
  <c r="E517" i="7"/>
  <c r="G514" i="7"/>
  <c r="D514" i="7"/>
  <c r="G513" i="7"/>
  <c r="F513" i="7"/>
  <c r="D513" i="7"/>
  <c r="E512" i="7"/>
  <c r="E511" i="7"/>
  <c r="E510" i="7"/>
  <c r="E509" i="7"/>
  <c r="E508" i="7"/>
  <c r="E507" i="7"/>
  <c r="E506" i="7"/>
  <c r="E505" i="7"/>
  <c r="E504" i="7"/>
  <c r="G503" i="7"/>
  <c r="E503" i="7"/>
  <c r="E502" i="7"/>
  <c r="W501" i="7"/>
  <c r="T501" i="7"/>
  <c r="S501" i="7"/>
  <c r="O501" i="7"/>
  <c r="L501" i="7"/>
  <c r="K501" i="7"/>
  <c r="E501" i="7"/>
  <c r="W500" i="7"/>
  <c r="V500" i="7"/>
  <c r="T500" i="7"/>
  <c r="O500" i="7"/>
  <c r="N500" i="7"/>
  <c r="L500" i="7"/>
  <c r="G500" i="7"/>
  <c r="E500" i="7"/>
  <c r="E499" i="7"/>
  <c r="E498" i="7"/>
  <c r="E497" i="7"/>
  <c r="E496" i="7"/>
  <c r="E495" i="7"/>
  <c r="G494" i="7"/>
  <c r="E494" i="7"/>
  <c r="E493" i="7"/>
  <c r="E492" i="7"/>
  <c r="E491" i="7"/>
  <c r="O490" i="7"/>
  <c r="M490" i="7"/>
  <c r="E490" i="7"/>
  <c r="O489" i="7"/>
  <c r="M489" i="7"/>
  <c r="E489" i="7"/>
  <c r="O488" i="7"/>
  <c r="M488" i="7"/>
  <c r="E488" i="7"/>
  <c r="M487" i="7"/>
  <c r="E487" i="7"/>
  <c r="M486" i="7"/>
  <c r="E486" i="7"/>
  <c r="W485" i="7"/>
  <c r="U485" i="7"/>
  <c r="M485" i="7"/>
  <c r="E485" i="7"/>
  <c r="W484" i="7"/>
  <c r="U484" i="7"/>
  <c r="O484" i="7"/>
  <c r="M484" i="7"/>
  <c r="G484" i="7"/>
  <c r="E484" i="7"/>
  <c r="W483" i="7"/>
  <c r="U483" i="7"/>
  <c r="M483" i="7"/>
  <c r="E483" i="7"/>
  <c r="W482" i="7"/>
  <c r="U482" i="7"/>
  <c r="M482" i="7"/>
  <c r="E482" i="7"/>
  <c r="U481" i="7"/>
  <c r="O481" i="7"/>
  <c r="M481" i="7"/>
  <c r="E481" i="7"/>
  <c r="U480" i="7"/>
  <c r="M480" i="7"/>
  <c r="E480" i="7"/>
  <c r="U479" i="7"/>
  <c r="M479" i="7"/>
  <c r="E479" i="7"/>
  <c r="U478" i="7"/>
  <c r="M478" i="7"/>
  <c r="E478" i="7"/>
  <c r="U477" i="7"/>
  <c r="M477" i="7"/>
  <c r="E477" i="7"/>
  <c r="W476" i="7"/>
  <c r="U476" i="7"/>
  <c r="M476" i="7"/>
  <c r="E476" i="7"/>
  <c r="U475" i="7"/>
  <c r="M475" i="7"/>
  <c r="E475" i="7"/>
  <c r="U474" i="7"/>
  <c r="M474" i="7"/>
  <c r="E474" i="7"/>
  <c r="U473" i="7"/>
  <c r="M473" i="7"/>
  <c r="G473" i="7"/>
  <c r="E473" i="7"/>
  <c r="U472" i="7"/>
  <c r="M472" i="7"/>
  <c r="E472" i="7"/>
  <c r="U471" i="7"/>
  <c r="M471" i="7"/>
  <c r="E471" i="7"/>
  <c r="U470" i="7"/>
  <c r="M470" i="7"/>
  <c r="E470" i="7"/>
  <c r="U469" i="7"/>
  <c r="M469" i="7"/>
  <c r="E469" i="7"/>
  <c r="U468" i="7"/>
  <c r="M468" i="7"/>
  <c r="E468" i="7"/>
  <c r="U467" i="7"/>
  <c r="M467" i="7"/>
  <c r="E467" i="7"/>
  <c r="U466" i="7"/>
  <c r="M466" i="7"/>
  <c r="G466" i="7"/>
  <c r="E466" i="7"/>
  <c r="W465" i="7"/>
  <c r="U465" i="7"/>
  <c r="M465" i="7"/>
  <c r="G465" i="7"/>
  <c r="E465" i="7"/>
  <c r="U464" i="7"/>
  <c r="M464" i="7"/>
  <c r="E464" i="7"/>
  <c r="U463" i="7"/>
  <c r="M463" i="7"/>
  <c r="E463" i="7"/>
  <c r="U462" i="7"/>
  <c r="M462" i="7"/>
  <c r="E462" i="7"/>
  <c r="U461" i="7"/>
  <c r="M461" i="7"/>
  <c r="E461" i="7"/>
  <c r="U460" i="7"/>
  <c r="M460" i="7"/>
  <c r="E460" i="7"/>
  <c r="U459" i="7"/>
  <c r="M459" i="7"/>
  <c r="E459" i="7"/>
  <c r="U458" i="7"/>
  <c r="M458" i="7"/>
  <c r="E458" i="7"/>
  <c r="U457" i="7"/>
  <c r="M457" i="7"/>
  <c r="E457" i="7"/>
  <c r="U456" i="7"/>
  <c r="M456" i="7"/>
  <c r="E456" i="7"/>
  <c r="W455" i="7"/>
  <c r="U455" i="7"/>
  <c r="M455" i="7"/>
  <c r="E455" i="7"/>
  <c r="U454" i="7"/>
  <c r="M454" i="7"/>
  <c r="G454" i="7"/>
  <c r="E454" i="7"/>
  <c r="U453" i="7"/>
  <c r="M453" i="7"/>
  <c r="E453" i="7"/>
  <c r="U452" i="7"/>
  <c r="M452" i="7"/>
  <c r="G452" i="7"/>
  <c r="E452" i="7"/>
  <c r="U451" i="7"/>
  <c r="M451" i="7"/>
  <c r="E451" i="7"/>
  <c r="U450" i="7"/>
  <c r="M450" i="7"/>
  <c r="G450" i="7"/>
  <c r="E450" i="7"/>
  <c r="U449" i="7"/>
  <c r="M449" i="7"/>
  <c r="E449" i="7"/>
  <c r="U448" i="7"/>
  <c r="M448" i="7"/>
  <c r="E448" i="7"/>
  <c r="W447" i="7"/>
  <c r="U447" i="7"/>
  <c r="M447" i="7"/>
  <c r="E447" i="7"/>
  <c r="U446" i="7"/>
  <c r="M446" i="7"/>
  <c r="G446" i="7"/>
  <c r="E446" i="7"/>
  <c r="U445" i="7"/>
  <c r="M445" i="7"/>
  <c r="E445" i="7"/>
  <c r="U444" i="7"/>
  <c r="M444" i="7"/>
  <c r="E444" i="7"/>
  <c r="U443" i="7"/>
  <c r="M443" i="7"/>
  <c r="E443" i="7"/>
  <c r="U442" i="7"/>
  <c r="M442" i="7"/>
  <c r="E442" i="7"/>
  <c r="U441" i="7"/>
  <c r="M441" i="7"/>
  <c r="E441" i="7"/>
  <c r="U440" i="7"/>
  <c r="M440" i="7"/>
  <c r="E440" i="7"/>
  <c r="U439" i="7"/>
  <c r="M439" i="7"/>
  <c r="E439" i="7"/>
  <c r="U438" i="7"/>
  <c r="M438" i="7"/>
  <c r="G438" i="7"/>
  <c r="E438" i="7"/>
  <c r="U437" i="7"/>
  <c r="O437" i="7"/>
  <c r="M437" i="7"/>
  <c r="E437" i="7"/>
  <c r="U436" i="7"/>
  <c r="M436" i="7"/>
  <c r="E436" i="7"/>
  <c r="U435" i="7"/>
  <c r="M435" i="7"/>
  <c r="E435" i="7"/>
  <c r="U434" i="7"/>
  <c r="M434" i="7"/>
  <c r="E434" i="7"/>
  <c r="W431" i="7"/>
  <c r="T431" i="7"/>
  <c r="O431" i="7"/>
  <c r="L431" i="7"/>
  <c r="G431" i="7"/>
  <c r="D431" i="7"/>
  <c r="W430" i="7"/>
  <c r="V430" i="7"/>
  <c r="T430" i="7"/>
  <c r="O430" i="7"/>
  <c r="N430" i="7"/>
  <c r="L430" i="7"/>
  <c r="G430" i="7"/>
  <c r="F430" i="7"/>
  <c r="D430" i="7"/>
  <c r="W424" i="7"/>
  <c r="U424" i="7"/>
  <c r="W423" i="7"/>
  <c r="U423" i="7"/>
  <c r="W422" i="7"/>
  <c r="U422" i="7"/>
  <c r="U421" i="7"/>
  <c r="U420" i="7"/>
  <c r="U419" i="7"/>
  <c r="U418" i="7"/>
  <c r="G418" i="7"/>
  <c r="E418" i="7"/>
  <c r="U417" i="7"/>
  <c r="G417" i="7"/>
  <c r="E417" i="7"/>
  <c r="U416" i="7"/>
  <c r="G416" i="7"/>
  <c r="E416" i="7"/>
  <c r="U415" i="7"/>
  <c r="G415" i="7"/>
  <c r="E415" i="7"/>
  <c r="U414" i="7"/>
  <c r="G414" i="7"/>
  <c r="E414" i="7"/>
  <c r="U413" i="7"/>
  <c r="G413" i="7"/>
  <c r="E413" i="7"/>
  <c r="U412" i="7"/>
  <c r="G412" i="7"/>
  <c r="E412" i="7"/>
  <c r="U411" i="7"/>
  <c r="G411" i="7"/>
  <c r="E411" i="7"/>
  <c r="U410" i="7"/>
  <c r="G410" i="7"/>
  <c r="E410" i="7"/>
  <c r="U409" i="7"/>
  <c r="G409" i="7"/>
  <c r="E409" i="7"/>
  <c r="U408" i="7"/>
  <c r="G408" i="7"/>
  <c r="E408" i="7"/>
  <c r="U407" i="7"/>
  <c r="E407" i="7"/>
  <c r="U406" i="7"/>
  <c r="E406" i="7"/>
  <c r="U405" i="7"/>
  <c r="E405" i="7"/>
  <c r="U404" i="7"/>
  <c r="E404" i="7"/>
  <c r="U403" i="7"/>
  <c r="E403" i="7"/>
  <c r="U402" i="7"/>
  <c r="O402" i="7"/>
  <c r="M402" i="7"/>
  <c r="E402" i="7"/>
  <c r="U401" i="7"/>
  <c r="O401" i="7"/>
  <c r="M401" i="7"/>
  <c r="E401" i="7"/>
  <c r="U400" i="7"/>
  <c r="M400" i="7"/>
  <c r="E400" i="7"/>
  <c r="U399" i="7"/>
  <c r="M399" i="7"/>
  <c r="E399" i="7"/>
  <c r="U398" i="7"/>
  <c r="M398" i="7"/>
  <c r="G398" i="7"/>
  <c r="E398" i="7"/>
  <c r="U397" i="7"/>
  <c r="M397" i="7"/>
  <c r="E397" i="7"/>
  <c r="U396" i="7"/>
  <c r="M396" i="7"/>
  <c r="E396" i="7"/>
  <c r="U395" i="7"/>
  <c r="M395" i="7"/>
  <c r="E395" i="7"/>
  <c r="U394" i="7"/>
  <c r="M394" i="7"/>
  <c r="E394" i="7"/>
  <c r="U393" i="7"/>
  <c r="M393" i="7"/>
  <c r="E393" i="7"/>
  <c r="W392" i="7"/>
  <c r="U392" i="7"/>
  <c r="M392" i="7"/>
  <c r="E392" i="7"/>
  <c r="W391" i="7"/>
  <c r="U391" i="7"/>
  <c r="M391" i="7"/>
  <c r="E391" i="7"/>
  <c r="U390" i="7"/>
  <c r="M390" i="7"/>
  <c r="E390" i="7"/>
  <c r="U389" i="7"/>
  <c r="M389" i="7"/>
  <c r="E389" i="7"/>
  <c r="U388" i="7"/>
  <c r="M388" i="7"/>
  <c r="E388" i="7"/>
  <c r="U387" i="7"/>
  <c r="M387" i="7"/>
  <c r="E387" i="7"/>
  <c r="U386" i="7"/>
  <c r="M386" i="7"/>
  <c r="E386" i="7"/>
  <c r="U385" i="7"/>
  <c r="M385" i="7"/>
  <c r="E385" i="7"/>
  <c r="U384" i="7"/>
  <c r="M384" i="7"/>
  <c r="E384" i="7"/>
  <c r="U383" i="7"/>
  <c r="M383" i="7"/>
  <c r="E383" i="7"/>
  <c r="U382" i="7"/>
  <c r="M382" i="7"/>
  <c r="E382" i="7"/>
  <c r="U381" i="7"/>
  <c r="M381" i="7"/>
  <c r="E381" i="7"/>
  <c r="U380" i="7"/>
  <c r="M380" i="7"/>
  <c r="E380" i="7"/>
  <c r="U379" i="7"/>
  <c r="M379" i="7"/>
  <c r="G379" i="7"/>
  <c r="E379" i="7"/>
  <c r="U378" i="7"/>
  <c r="O378" i="7"/>
  <c r="M378" i="7"/>
  <c r="E378" i="7"/>
  <c r="U377" i="7"/>
  <c r="M377" i="7"/>
  <c r="E377" i="7"/>
  <c r="U376" i="7"/>
  <c r="M376" i="7"/>
  <c r="E376" i="7"/>
  <c r="W375" i="7"/>
  <c r="U375" i="7"/>
  <c r="M375" i="7"/>
  <c r="G375" i="7"/>
  <c r="E375" i="7"/>
  <c r="U374" i="7"/>
  <c r="M374" i="7"/>
  <c r="E374" i="7"/>
  <c r="U373" i="7"/>
  <c r="M373" i="7"/>
  <c r="E373" i="7"/>
  <c r="U372" i="7"/>
  <c r="M372" i="7"/>
  <c r="E372" i="7"/>
  <c r="U371" i="7"/>
  <c r="M371" i="7"/>
  <c r="E371" i="7"/>
  <c r="U370" i="7"/>
  <c r="M370" i="7"/>
  <c r="E370" i="7"/>
  <c r="U369" i="7"/>
  <c r="M369" i="7"/>
  <c r="E369" i="7"/>
  <c r="U368" i="7"/>
  <c r="M368" i="7"/>
  <c r="E368" i="7"/>
  <c r="U367" i="7"/>
  <c r="M367" i="7"/>
  <c r="E367" i="7"/>
  <c r="U366" i="7"/>
  <c r="M366" i="7"/>
  <c r="E366" i="7"/>
  <c r="U365" i="7"/>
  <c r="M365" i="7"/>
  <c r="E365" i="7"/>
  <c r="U364" i="7"/>
  <c r="M364" i="7"/>
  <c r="E364" i="7"/>
  <c r="T361" i="7"/>
  <c r="L361" i="7"/>
  <c r="D361" i="7"/>
  <c r="W360" i="7"/>
  <c r="V360" i="7"/>
  <c r="T360" i="7"/>
  <c r="O360" i="7"/>
  <c r="N360" i="7"/>
  <c r="L360" i="7"/>
  <c r="G360" i="7"/>
  <c r="F360" i="7"/>
  <c r="D360" i="7"/>
  <c r="O339" i="7"/>
  <c r="M339" i="7"/>
  <c r="O338" i="7"/>
  <c r="M338" i="7"/>
  <c r="O337" i="7"/>
  <c r="M337" i="7"/>
  <c r="E337" i="7"/>
  <c r="M336" i="7"/>
  <c r="E336" i="7"/>
  <c r="M335" i="7"/>
  <c r="E335" i="7"/>
  <c r="M334" i="7"/>
  <c r="E334" i="7"/>
  <c r="M333" i="7"/>
  <c r="E333" i="7"/>
  <c r="O332" i="7"/>
  <c r="M332" i="7"/>
  <c r="E332" i="7"/>
  <c r="M331" i="7"/>
  <c r="G331" i="7"/>
  <c r="E331" i="7"/>
  <c r="W330" i="7"/>
  <c r="U330" i="7"/>
  <c r="M330" i="7"/>
  <c r="E330" i="7"/>
  <c r="W329" i="7"/>
  <c r="U329" i="7"/>
  <c r="M329" i="7"/>
  <c r="G329" i="7"/>
  <c r="E329" i="7"/>
  <c r="W328" i="7"/>
  <c r="U328" i="7"/>
  <c r="M328" i="7"/>
  <c r="E328" i="7"/>
  <c r="W327" i="7"/>
  <c r="U327" i="7"/>
  <c r="M327" i="7"/>
  <c r="E327" i="7"/>
  <c r="W326" i="7"/>
  <c r="U326" i="7"/>
  <c r="M326" i="7"/>
  <c r="E326" i="7"/>
  <c r="W325" i="7"/>
  <c r="U325" i="7"/>
  <c r="M325" i="7"/>
  <c r="E325" i="7"/>
  <c r="W324" i="7"/>
  <c r="U324" i="7"/>
  <c r="M324" i="7"/>
  <c r="E324" i="7"/>
  <c r="U323" i="7"/>
  <c r="M323" i="7"/>
  <c r="E323" i="7"/>
  <c r="U322" i="7"/>
  <c r="M322" i="7"/>
  <c r="E322" i="7"/>
  <c r="U321" i="7"/>
  <c r="M321" i="7"/>
  <c r="E321" i="7"/>
  <c r="U320" i="7"/>
  <c r="M320" i="7"/>
  <c r="E320" i="7"/>
  <c r="W319" i="7"/>
  <c r="U319" i="7"/>
  <c r="M319" i="7"/>
  <c r="E319" i="7"/>
  <c r="W318" i="7"/>
  <c r="U318" i="7"/>
  <c r="M318" i="7"/>
  <c r="E318" i="7"/>
  <c r="U317" i="7"/>
  <c r="M317" i="7"/>
  <c r="G317" i="7"/>
  <c r="E317" i="7"/>
  <c r="U316" i="7"/>
  <c r="M316" i="7"/>
  <c r="E316" i="7"/>
  <c r="W315" i="7"/>
  <c r="U315" i="7"/>
  <c r="M315" i="7"/>
  <c r="E315" i="7"/>
  <c r="U314" i="7"/>
  <c r="O314" i="7"/>
  <c r="M314" i="7"/>
  <c r="E314" i="7"/>
  <c r="U313" i="7"/>
  <c r="M313" i="7"/>
  <c r="E313" i="7"/>
  <c r="W312" i="7"/>
  <c r="U312" i="7"/>
  <c r="M312" i="7"/>
  <c r="E312" i="7"/>
  <c r="U311" i="7"/>
  <c r="M311" i="7"/>
  <c r="E311" i="7"/>
  <c r="U310" i="7"/>
  <c r="O310" i="7"/>
  <c r="M310" i="7"/>
  <c r="E310" i="7"/>
  <c r="W309" i="7"/>
  <c r="U309" i="7"/>
  <c r="M309" i="7"/>
  <c r="E309" i="7"/>
  <c r="U308" i="7"/>
  <c r="M308" i="7"/>
  <c r="E308" i="7"/>
  <c r="U307" i="7"/>
  <c r="O307" i="7"/>
  <c r="M307" i="7"/>
  <c r="E307" i="7"/>
  <c r="U306" i="7"/>
  <c r="M306" i="7"/>
  <c r="E306" i="7"/>
  <c r="U305" i="7"/>
  <c r="O305" i="7"/>
  <c r="M305" i="7"/>
  <c r="E305" i="7"/>
  <c r="U304" i="7"/>
  <c r="M304" i="7"/>
  <c r="G304" i="7"/>
  <c r="E304" i="7"/>
  <c r="U303" i="7"/>
  <c r="O303" i="7"/>
  <c r="M303" i="7"/>
  <c r="E303" i="7"/>
  <c r="U302" i="7"/>
  <c r="M302" i="7"/>
  <c r="E302" i="7"/>
  <c r="U301" i="7"/>
  <c r="M301" i="7"/>
  <c r="E301" i="7"/>
  <c r="U300" i="7"/>
  <c r="O300" i="7"/>
  <c r="M300" i="7"/>
  <c r="E300" i="7"/>
  <c r="U299" i="7"/>
  <c r="M299" i="7"/>
  <c r="E299" i="7"/>
  <c r="U298" i="7"/>
  <c r="M298" i="7"/>
  <c r="E298" i="7"/>
  <c r="W297" i="7"/>
  <c r="U297" i="7"/>
  <c r="O297" i="7"/>
  <c r="M297" i="7"/>
  <c r="E297" i="7"/>
  <c r="W296" i="7"/>
  <c r="U296" i="7"/>
  <c r="M296" i="7"/>
  <c r="E296" i="7"/>
  <c r="U295" i="7"/>
  <c r="M295" i="7"/>
  <c r="E295" i="7"/>
  <c r="U294" i="7"/>
  <c r="M294" i="7"/>
  <c r="E294" i="7"/>
  <c r="T291" i="7"/>
  <c r="L291" i="7"/>
  <c r="D291" i="7"/>
  <c r="W290" i="7"/>
  <c r="V290" i="7"/>
  <c r="T290" i="7"/>
  <c r="O290" i="7"/>
  <c r="N290" i="7"/>
  <c r="L290" i="7"/>
  <c r="G290" i="7"/>
  <c r="F290" i="7"/>
  <c r="D290" i="7"/>
  <c r="G276" i="7"/>
  <c r="E276" i="7"/>
  <c r="E275" i="7"/>
  <c r="E274" i="7"/>
  <c r="E273" i="7"/>
  <c r="E272" i="7"/>
  <c r="E271" i="7"/>
  <c r="E270" i="7"/>
  <c r="E269" i="7"/>
  <c r="E268" i="7"/>
  <c r="U267" i="7"/>
  <c r="E267" i="7"/>
  <c r="U266" i="7"/>
  <c r="E266" i="7"/>
  <c r="U265" i="7"/>
  <c r="E265" i="7"/>
  <c r="U264" i="7"/>
  <c r="E264" i="7"/>
  <c r="U263" i="7"/>
  <c r="E263" i="7"/>
  <c r="U262" i="7"/>
  <c r="E262" i="7"/>
  <c r="U261" i="7"/>
  <c r="E261" i="7"/>
  <c r="U260" i="7"/>
  <c r="E260" i="7"/>
  <c r="U259" i="7"/>
  <c r="E259" i="7"/>
  <c r="U258" i="7"/>
  <c r="E258" i="7"/>
  <c r="U257" i="7"/>
  <c r="E257" i="7"/>
  <c r="U256" i="7"/>
  <c r="O256" i="7"/>
  <c r="M256" i="7"/>
  <c r="E256" i="7"/>
  <c r="U255" i="7"/>
  <c r="O255" i="7"/>
  <c r="M255" i="7"/>
  <c r="E255" i="7"/>
  <c r="U254" i="7"/>
  <c r="M254" i="7"/>
  <c r="G254" i="7"/>
  <c r="E254" i="7"/>
  <c r="U253" i="7"/>
  <c r="M253" i="7"/>
  <c r="E253" i="7"/>
  <c r="U252" i="7"/>
  <c r="M252" i="7"/>
  <c r="E252" i="7"/>
  <c r="U251" i="7"/>
  <c r="M251" i="7"/>
  <c r="E251" i="7"/>
  <c r="U250" i="7"/>
  <c r="M250" i="7"/>
  <c r="E250" i="7"/>
  <c r="U249" i="7"/>
  <c r="M249" i="7"/>
  <c r="E249" i="7"/>
  <c r="U248" i="7"/>
  <c r="M248" i="7"/>
  <c r="E248" i="7"/>
  <c r="U247" i="7"/>
  <c r="O247" i="7"/>
  <c r="M247" i="7"/>
  <c r="E247" i="7"/>
  <c r="U246" i="7"/>
  <c r="O246" i="7"/>
  <c r="M246" i="7"/>
  <c r="G246" i="7"/>
  <c r="E246" i="7"/>
  <c r="U245" i="7"/>
  <c r="M245" i="7"/>
  <c r="E245" i="7"/>
  <c r="U244" i="7"/>
  <c r="M244" i="7"/>
  <c r="E244" i="7"/>
  <c r="U243" i="7"/>
  <c r="M243" i="7"/>
  <c r="E243" i="7"/>
  <c r="U242" i="7"/>
  <c r="M242" i="7"/>
  <c r="E242" i="7"/>
  <c r="U241" i="7"/>
  <c r="M241" i="7"/>
  <c r="E241" i="7"/>
  <c r="U240" i="7"/>
  <c r="M240" i="7"/>
  <c r="G240" i="7"/>
  <c r="E240" i="7"/>
  <c r="W239" i="7"/>
  <c r="U239" i="7"/>
  <c r="M239" i="7"/>
  <c r="E239" i="7"/>
  <c r="U238" i="7"/>
  <c r="O238" i="7"/>
  <c r="M238" i="7"/>
  <c r="E238" i="7"/>
  <c r="W237" i="7"/>
  <c r="U237" i="7"/>
  <c r="M237" i="7"/>
  <c r="E237" i="7"/>
  <c r="U236" i="7"/>
  <c r="M236" i="7"/>
  <c r="E236" i="7"/>
  <c r="U235" i="7"/>
  <c r="M235" i="7"/>
  <c r="E235" i="7"/>
  <c r="U234" i="7"/>
  <c r="M234" i="7"/>
  <c r="E234" i="7"/>
  <c r="U233" i="7"/>
  <c r="M233" i="7"/>
  <c r="E233" i="7"/>
  <c r="W232" i="7"/>
  <c r="U232" i="7"/>
  <c r="M232" i="7"/>
  <c r="E232" i="7"/>
  <c r="U231" i="7"/>
  <c r="M231" i="7"/>
  <c r="E231" i="7"/>
  <c r="U230" i="7"/>
  <c r="M230" i="7"/>
  <c r="E230" i="7"/>
  <c r="W229" i="7"/>
  <c r="U229" i="7"/>
  <c r="M229" i="7"/>
  <c r="E229" i="7"/>
  <c r="U228" i="7"/>
  <c r="M228" i="7"/>
  <c r="E228" i="7"/>
  <c r="U227" i="7"/>
  <c r="M227" i="7"/>
  <c r="E227" i="7"/>
  <c r="U226" i="7"/>
  <c r="M226" i="7"/>
  <c r="G226" i="7"/>
  <c r="E226" i="7"/>
  <c r="U225" i="7"/>
  <c r="M225" i="7"/>
  <c r="G225" i="7"/>
  <c r="E225" i="7"/>
  <c r="U224" i="7"/>
  <c r="M224" i="7"/>
  <c r="E224" i="7"/>
  <c r="L221" i="7"/>
  <c r="D221" i="7"/>
  <c r="W220" i="7"/>
  <c r="T220" i="7"/>
  <c r="O220" i="7"/>
  <c r="N220" i="7"/>
  <c r="L220" i="7"/>
  <c r="G220" i="7"/>
  <c r="F220" i="7"/>
  <c r="D220" i="7"/>
  <c r="W219" i="7"/>
  <c r="V219" i="7"/>
  <c r="T219" i="7"/>
  <c r="M203" i="7"/>
  <c r="M202" i="7"/>
  <c r="O201" i="7"/>
  <c r="M201" i="7"/>
  <c r="G201" i="7"/>
  <c r="E201" i="7"/>
  <c r="O200" i="7"/>
  <c r="M200" i="7"/>
  <c r="G200" i="7"/>
  <c r="E200" i="7"/>
  <c r="O199" i="7"/>
  <c r="M199" i="7"/>
  <c r="G199" i="7"/>
  <c r="E199" i="7"/>
  <c r="O198" i="7"/>
  <c r="M198" i="7"/>
  <c r="G198" i="7"/>
  <c r="E198" i="7"/>
  <c r="W197" i="7"/>
  <c r="U197" i="7"/>
  <c r="O197" i="7"/>
  <c r="M197" i="7"/>
  <c r="G197" i="7"/>
  <c r="E197" i="7"/>
  <c r="W196" i="7"/>
  <c r="U196" i="7"/>
  <c r="M196" i="7"/>
  <c r="G196" i="7"/>
  <c r="E196" i="7"/>
  <c r="W195" i="7"/>
  <c r="U195" i="7"/>
  <c r="M195" i="7"/>
  <c r="E195" i="7"/>
  <c r="W194" i="7"/>
  <c r="U194" i="7"/>
  <c r="M194" i="7"/>
  <c r="E194" i="7"/>
  <c r="W193" i="7"/>
  <c r="U193" i="7"/>
  <c r="M193" i="7"/>
  <c r="E193" i="7"/>
  <c r="W192" i="7"/>
  <c r="U192" i="7"/>
  <c r="M192" i="7"/>
  <c r="E192" i="7"/>
  <c r="W191" i="7"/>
  <c r="U191" i="7"/>
  <c r="M191" i="7"/>
  <c r="E191" i="7"/>
  <c r="W190" i="7"/>
  <c r="U190" i="7"/>
  <c r="M190" i="7"/>
  <c r="E190" i="7"/>
  <c r="W189" i="7"/>
  <c r="U189" i="7"/>
  <c r="M189" i="7"/>
  <c r="G189" i="7"/>
  <c r="E189" i="7"/>
  <c r="U188" i="7"/>
  <c r="M188" i="7"/>
  <c r="E188" i="7"/>
  <c r="U187" i="7"/>
  <c r="M187" i="7"/>
  <c r="E187" i="7"/>
  <c r="U186" i="7"/>
  <c r="M186" i="7"/>
  <c r="E186" i="7"/>
  <c r="U185" i="7"/>
  <c r="M185" i="7"/>
  <c r="E185" i="7"/>
  <c r="U184" i="7"/>
  <c r="M184" i="7"/>
  <c r="G184" i="7"/>
  <c r="E184" i="7"/>
  <c r="W183" i="7"/>
  <c r="U183" i="7"/>
  <c r="M183" i="7"/>
  <c r="G183" i="7"/>
  <c r="E183" i="7"/>
  <c r="U182" i="7"/>
  <c r="M182" i="7"/>
  <c r="E182" i="7"/>
  <c r="U181" i="7"/>
  <c r="M181" i="7"/>
  <c r="E181" i="7"/>
  <c r="U180" i="7"/>
  <c r="M180" i="7"/>
  <c r="G180" i="7"/>
  <c r="E180" i="7"/>
  <c r="U179" i="7"/>
  <c r="M179" i="7"/>
  <c r="G179" i="7"/>
  <c r="E179" i="7"/>
  <c r="U178" i="7"/>
  <c r="M178" i="7"/>
  <c r="E178" i="7"/>
  <c r="U177" i="7"/>
  <c r="M177" i="7"/>
  <c r="E177" i="7"/>
  <c r="U176" i="7"/>
  <c r="M176" i="7"/>
  <c r="E176" i="7"/>
  <c r="W175" i="7"/>
  <c r="U175" i="7"/>
  <c r="M175" i="7"/>
  <c r="E175" i="7"/>
  <c r="U174" i="7"/>
  <c r="M174" i="7"/>
  <c r="E174" i="7"/>
  <c r="U173" i="7"/>
  <c r="M173" i="7"/>
  <c r="E173" i="7"/>
  <c r="U172" i="7"/>
  <c r="M172" i="7"/>
  <c r="G172" i="7"/>
  <c r="E172" i="7"/>
  <c r="U171" i="7"/>
  <c r="M171" i="7"/>
  <c r="E171" i="7"/>
  <c r="W170" i="7"/>
  <c r="U170" i="7"/>
  <c r="M170" i="7"/>
  <c r="E170" i="7"/>
  <c r="U169" i="7"/>
  <c r="M169" i="7"/>
  <c r="E169" i="7"/>
  <c r="U168" i="7"/>
  <c r="M168" i="7"/>
  <c r="E168" i="7"/>
  <c r="U167" i="7"/>
  <c r="M167" i="7"/>
  <c r="E167" i="7"/>
  <c r="W166" i="7"/>
  <c r="U166" i="7"/>
  <c r="M166" i="7"/>
  <c r="E166" i="7"/>
  <c r="U165" i="7"/>
  <c r="M165" i="7"/>
  <c r="E165" i="7"/>
  <c r="W164" i="7"/>
  <c r="U164" i="7"/>
  <c r="O164" i="7"/>
  <c r="M164" i="7"/>
  <c r="E164" i="7"/>
  <c r="U163" i="7"/>
  <c r="M163" i="7"/>
  <c r="E163" i="7"/>
  <c r="U162" i="7"/>
  <c r="M162" i="7"/>
  <c r="E162" i="7"/>
  <c r="U161" i="7"/>
  <c r="M161" i="7"/>
  <c r="E161" i="7"/>
  <c r="U160" i="7"/>
  <c r="M160" i="7"/>
  <c r="E160" i="7"/>
  <c r="U159" i="7"/>
  <c r="O159" i="7"/>
  <c r="M159" i="7"/>
  <c r="G159" i="7"/>
  <c r="E159" i="7"/>
  <c r="U158" i="7"/>
  <c r="M158" i="7"/>
  <c r="G158" i="7"/>
  <c r="E158" i="7"/>
  <c r="U157" i="7"/>
  <c r="M157" i="7"/>
  <c r="E157" i="7"/>
  <c r="U156" i="7"/>
  <c r="M156" i="7"/>
  <c r="E156" i="7"/>
  <c r="U155" i="7"/>
  <c r="M155" i="7"/>
  <c r="E155" i="7"/>
  <c r="U154" i="7"/>
  <c r="M154" i="7"/>
  <c r="E154" i="7"/>
  <c r="T152" i="7"/>
  <c r="W151" i="7"/>
  <c r="V151" i="7"/>
  <c r="T151" i="7"/>
  <c r="O151" i="7"/>
  <c r="L151" i="7"/>
  <c r="G151" i="7"/>
  <c r="D151" i="7"/>
  <c r="O150" i="7"/>
  <c r="N150" i="7"/>
  <c r="L150" i="7"/>
  <c r="G150" i="7"/>
  <c r="F150" i="7"/>
  <c r="D150" i="7"/>
  <c r="M139" i="7"/>
  <c r="M138" i="7"/>
  <c r="O137" i="7"/>
  <c r="M137" i="7"/>
  <c r="M136" i="7"/>
  <c r="M135" i="7"/>
  <c r="M134" i="7"/>
  <c r="M133" i="7"/>
  <c r="M132" i="7"/>
  <c r="M131" i="7"/>
  <c r="M130" i="7"/>
  <c r="M129" i="7"/>
  <c r="M128" i="7"/>
  <c r="M127" i="7"/>
  <c r="M126" i="7"/>
  <c r="G126" i="7"/>
  <c r="E126" i="7"/>
  <c r="W125" i="7"/>
  <c r="U125" i="7"/>
  <c r="M125" i="7"/>
  <c r="G125" i="7"/>
  <c r="E125" i="7"/>
  <c r="W124" i="7"/>
  <c r="U124" i="7"/>
  <c r="M124" i="7"/>
  <c r="E124" i="7"/>
  <c r="U123" i="7"/>
  <c r="M123" i="7"/>
  <c r="E123" i="7"/>
  <c r="U122" i="7"/>
  <c r="M122" i="7"/>
  <c r="E122" i="7"/>
  <c r="U121" i="7"/>
  <c r="M121" i="7"/>
  <c r="E121" i="7"/>
  <c r="U120" i="7"/>
  <c r="M120" i="7"/>
  <c r="E120" i="7"/>
  <c r="U119" i="7"/>
  <c r="M119" i="7"/>
  <c r="E119" i="7"/>
  <c r="U118" i="7"/>
  <c r="M118" i="7"/>
  <c r="E118" i="7"/>
  <c r="U117" i="7"/>
  <c r="M117" i="7"/>
  <c r="E117" i="7"/>
  <c r="U116" i="7"/>
  <c r="M116" i="7"/>
  <c r="E116" i="7"/>
  <c r="U115" i="7"/>
  <c r="M115" i="7"/>
  <c r="E115" i="7"/>
  <c r="U114" i="7"/>
  <c r="M114" i="7"/>
  <c r="E114" i="7"/>
  <c r="U113" i="7"/>
  <c r="M113" i="7"/>
  <c r="E113" i="7"/>
  <c r="U112" i="7"/>
  <c r="M112" i="7"/>
  <c r="E112" i="7"/>
  <c r="U111" i="7"/>
  <c r="M111" i="7"/>
  <c r="G111" i="7"/>
  <c r="E111" i="7"/>
  <c r="U110" i="7"/>
  <c r="M110" i="7"/>
  <c r="E110" i="7"/>
  <c r="U109" i="7"/>
  <c r="M109" i="7"/>
  <c r="E109" i="7"/>
  <c r="U108" i="7"/>
  <c r="O108" i="7"/>
  <c r="M108" i="7"/>
  <c r="E108" i="7"/>
  <c r="U107" i="7"/>
  <c r="M107" i="7"/>
  <c r="E107" i="7"/>
  <c r="U106" i="7"/>
  <c r="M106" i="7"/>
  <c r="E106" i="7"/>
  <c r="U105" i="7"/>
  <c r="M105" i="7"/>
  <c r="E105" i="7"/>
  <c r="U104" i="7"/>
  <c r="M104" i="7"/>
  <c r="E104" i="7"/>
  <c r="U103" i="7"/>
  <c r="M103" i="7"/>
  <c r="E103" i="7"/>
  <c r="U102" i="7"/>
  <c r="M102" i="7"/>
  <c r="E102" i="7"/>
  <c r="U101" i="7"/>
  <c r="M101" i="7"/>
  <c r="E101" i="7"/>
  <c r="U100" i="7"/>
  <c r="M100" i="7"/>
  <c r="E100" i="7"/>
  <c r="U99" i="7"/>
  <c r="M99" i="7"/>
  <c r="G99" i="7"/>
  <c r="E99" i="7"/>
  <c r="U98" i="7"/>
  <c r="M98" i="7"/>
  <c r="E98" i="7"/>
  <c r="U97" i="7"/>
  <c r="M97" i="7"/>
  <c r="E97" i="7"/>
  <c r="U96" i="7"/>
  <c r="M96" i="7"/>
  <c r="G96" i="7"/>
  <c r="E96" i="7"/>
  <c r="U95" i="7"/>
  <c r="M95" i="7"/>
  <c r="E95" i="7"/>
  <c r="U94" i="7"/>
  <c r="M94" i="7"/>
  <c r="E94" i="7"/>
  <c r="W93" i="7"/>
  <c r="U93" i="7"/>
  <c r="M93" i="7"/>
  <c r="G93" i="7"/>
  <c r="E93" i="7"/>
  <c r="U92" i="7"/>
  <c r="M92" i="7"/>
  <c r="E92" i="7"/>
  <c r="W91" i="7"/>
  <c r="U91" i="7"/>
  <c r="M91" i="7"/>
  <c r="E91" i="7"/>
  <c r="U90" i="7"/>
  <c r="M90" i="7"/>
  <c r="G90" i="7"/>
  <c r="E90" i="7"/>
  <c r="U89" i="7"/>
  <c r="M89" i="7"/>
  <c r="G89" i="7"/>
  <c r="E89" i="7"/>
  <c r="U88" i="7"/>
  <c r="M88" i="7"/>
  <c r="E88" i="7"/>
  <c r="W87" i="7"/>
  <c r="U87" i="7"/>
  <c r="M87" i="7"/>
  <c r="E87" i="7"/>
  <c r="U86" i="7"/>
  <c r="M86" i="7"/>
  <c r="G86" i="7"/>
  <c r="E86" i="7"/>
  <c r="W85" i="7"/>
  <c r="U85" i="7"/>
  <c r="M85" i="7"/>
  <c r="E85" i="7"/>
  <c r="C82" i="7"/>
  <c r="E79" i="7"/>
  <c r="D79" i="7"/>
  <c r="C79" i="7"/>
  <c r="E77" i="7"/>
  <c r="D77" i="7"/>
  <c r="C77" i="7"/>
  <c r="D75" i="7"/>
  <c r="T72" i="7"/>
  <c r="L72" i="7"/>
  <c r="D72" i="7"/>
  <c r="D69" i="7"/>
  <c r="T68" i="7"/>
  <c r="L68" i="7"/>
  <c r="G68" i="7"/>
  <c r="F68" i="7"/>
  <c r="D68" i="7"/>
  <c r="W67" i="7"/>
  <c r="V67" i="7"/>
  <c r="T67" i="7"/>
  <c r="O67" i="7"/>
  <c r="N67" i="7"/>
  <c r="L67" i="7"/>
  <c r="G67" i="7"/>
  <c r="E67" i="7"/>
  <c r="G66" i="7"/>
  <c r="E66" i="7"/>
  <c r="G65" i="7"/>
  <c r="E65" i="7"/>
  <c r="G64" i="7"/>
  <c r="E64" i="7"/>
  <c r="G63" i="7"/>
  <c r="E63" i="7"/>
  <c r="E62" i="7"/>
  <c r="E61" i="7"/>
  <c r="E60" i="7"/>
  <c r="G59" i="7"/>
  <c r="E59" i="7"/>
  <c r="E58" i="7"/>
  <c r="E57" i="7"/>
  <c r="W56" i="7"/>
  <c r="U56" i="7"/>
  <c r="E56" i="7"/>
  <c r="W55" i="7"/>
  <c r="U55" i="7"/>
  <c r="E55" i="7"/>
  <c r="U54" i="7"/>
  <c r="E54" i="7"/>
  <c r="U53" i="7"/>
  <c r="E53" i="7"/>
  <c r="U52" i="7"/>
  <c r="E52" i="7"/>
  <c r="U51" i="7"/>
  <c r="E51" i="7"/>
  <c r="U50" i="7"/>
  <c r="E50" i="7"/>
  <c r="U49" i="7"/>
  <c r="O49" i="7"/>
  <c r="M49" i="7"/>
  <c r="E49" i="7"/>
  <c r="U48" i="7"/>
  <c r="O48" i="7"/>
  <c r="M48" i="7"/>
  <c r="E48" i="7"/>
  <c r="U47" i="7"/>
  <c r="O47" i="7"/>
  <c r="M47" i="7"/>
  <c r="E47" i="7"/>
  <c r="U46" i="7"/>
  <c r="O46" i="7"/>
  <c r="M46" i="7"/>
  <c r="E46" i="7"/>
  <c r="U45" i="7"/>
  <c r="O45" i="7"/>
  <c r="M45" i="7"/>
  <c r="E45" i="7"/>
  <c r="U44" i="7"/>
  <c r="O44" i="7"/>
  <c r="M44" i="7"/>
  <c r="E44" i="7"/>
  <c r="U43" i="7"/>
  <c r="O43" i="7"/>
  <c r="M43" i="7"/>
  <c r="E43" i="7"/>
  <c r="U42" i="7"/>
  <c r="M42" i="7"/>
  <c r="E42" i="7"/>
  <c r="U41" i="7"/>
  <c r="M41" i="7"/>
  <c r="E41" i="7"/>
  <c r="U40" i="7"/>
  <c r="M40" i="7"/>
  <c r="E40" i="7"/>
  <c r="U39" i="7"/>
  <c r="M39" i="7"/>
  <c r="E39" i="7"/>
  <c r="U38" i="7"/>
  <c r="M38" i="7"/>
  <c r="E38" i="7"/>
  <c r="U37" i="7"/>
  <c r="M37" i="7"/>
  <c r="E37" i="7"/>
  <c r="U36" i="7"/>
  <c r="M36" i="7"/>
  <c r="E36" i="7"/>
  <c r="U35" i="7"/>
  <c r="M35" i="7"/>
  <c r="E35" i="7"/>
  <c r="U34" i="7"/>
  <c r="M34" i="7"/>
  <c r="G34" i="7"/>
  <c r="E34" i="7"/>
  <c r="U33" i="7"/>
  <c r="M33" i="7"/>
  <c r="E33" i="7"/>
  <c r="U32" i="7"/>
  <c r="M32" i="7"/>
  <c r="E32" i="7"/>
  <c r="U31" i="7"/>
  <c r="M31" i="7"/>
  <c r="E31" i="7"/>
  <c r="U30" i="7"/>
  <c r="M30" i="7"/>
  <c r="E30" i="7"/>
  <c r="U29" i="7"/>
  <c r="M29" i="7"/>
  <c r="E29" i="7"/>
  <c r="U28" i="7"/>
  <c r="M28" i="7"/>
  <c r="E28" i="7"/>
  <c r="U27" i="7"/>
  <c r="M27" i="7"/>
  <c r="E27" i="7"/>
  <c r="U26" i="7"/>
  <c r="M26" i="7"/>
  <c r="E26" i="7"/>
  <c r="U25" i="7"/>
  <c r="M25" i="7"/>
  <c r="E25" i="7"/>
  <c r="U24" i="7"/>
  <c r="M24" i="7"/>
  <c r="E24" i="7"/>
  <c r="U23" i="7"/>
  <c r="M23" i="7"/>
  <c r="E23" i="7"/>
  <c r="U22" i="7"/>
  <c r="M22" i="7"/>
  <c r="E22" i="7"/>
  <c r="U21" i="7"/>
  <c r="M21" i="7"/>
  <c r="E21" i="7"/>
  <c r="U20" i="7"/>
  <c r="M20" i="7"/>
  <c r="E20" i="7"/>
  <c r="U19" i="7"/>
  <c r="M19" i="7"/>
  <c r="E19" i="7"/>
  <c r="U18" i="7"/>
  <c r="M18" i="7"/>
  <c r="E18" i="7"/>
  <c r="W17" i="7"/>
  <c r="U17" i="7"/>
  <c r="M17" i="7"/>
  <c r="G17" i="7"/>
  <c r="E17" i="7"/>
  <c r="U16" i="7"/>
  <c r="M16" i="7"/>
  <c r="E16" i="7"/>
  <c r="U15" i="7"/>
  <c r="M15" i="7"/>
  <c r="E15" i="7"/>
  <c r="U14" i="7"/>
  <c r="M14" i="7"/>
  <c r="G14" i="7"/>
  <c r="E14" i="7"/>
  <c r="W13" i="7"/>
  <c r="U13" i="7"/>
  <c r="M13" i="7"/>
  <c r="E13" i="7"/>
  <c r="U12" i="7"/>
  <c r="M12" i="7"/>
  <c r="E12" i="7"/>
  <c r="U11" i="7"/>
  <c r="M11" i="7"/>
  <c r="E11" i="7"/>
  <c r="U10" i="7"/>
  <c r="O10" i="7"/>
  <c r="M10" i="7"/>
  <c r="E10" i="7"/>
  <c r="W9" i="7"/>
  <c r="U9" i="7"/>
  <c r="M9" i="7"/>
  <c r="E9" i="7"/>
  <c r="U8" i="7"/>
  <c r="M8" i="7"/>
  <c r="E8" i="7"/>
  <c r="U7" i="7"/>
  <c r="M7" i="7"/>
  <c r="E7" i="7"/>
  <c r="U6" i="7"/>
  <c r="O6" i="7"/>
  <c r="M6" i="7"/>
  <c r="E6" i="7"/>
  <c r="W5" i="7"/>
  <c r="U5" i="7"/>
  <c r="M5" i="7"/>
  <c r="E5" i="7"/>
  <c r="U4" i="7"/>
  <c r="M4" i="7"/>
  <c r="E4" i="7"/>
  <c r="U3" i="7"/>
  <c r="O3" i="7"/>
  <c r="M3" i="7"/>
  <c r="E3" i="7"/>
  <c r="U2" i="7"/>
  <c r="M2" i="7"/>
  <c r="AF1134" i="6"/>
  <c r="AD1134" i="6"/>
  <c r="O1132" i="6"/>
  <c r="M1132" i="6"/>
  <c r="M1133" i="6" s="1"/>
  <c r="F1126" i="6"/>
  <c r="D1126" i="6"/>
  <c r="X1117" i="6"/>
  <c r="V1117" i="6"/>
  <c r="AF1071" i="6"/>
  <c r="AD1071" i="6"/>
  <c r="O1069" i="6"/>
  <c r="M1069" i="6"/>
  <c r="M1070" i="6" s="1"/>
  <c r="F1063" i="6"/>
  <c r="D1064" i="6" s="1"/>
  <c r="D1063" i="6"/>
  <c r="X1054" i="6"/>
  <c r="V1054" i="6"/>
  <c r="V1055" i="6" s="1"/>
  <c r="O1008" i="6"/>
  <c r="M1008" i="6"/>
  <c r="F1008" i="6"/>
  <c r="D1008" i="6"/>
  <c r="D1009" i="6" s="1"/>
  <c r="AD1007" i="6"/>
  <c r="AF1006" i="6"/>
  <c r="AD1006" i="6"/>
  <c r="X1006" i="6"/>
  <c r="V1006" i="6"/>
  <c r="O941" i="6"/>
  <c r="M941" i="6"/>
  <c r="M942" i="6" s="1"/>
  <c r="AF911" i="6"/>
  <c r="AD911" i="6"/>
  <c r="X911" i="6"/>
  <c r="V911" i="6"/>
  <c r="V912" i="6" s="1"/>
  <c r="F900" i="6"/>
  <c r="D900" i="6"/>
  <c r="F846" i="6"/>
  <c r="D846" i="6"/>
  <c r="D847" i="6" s="1"/>
  <c r="AF845" i="6"/>
  <c r="AD845" i="6"/>
  <c r="X845" i="6"/>
  <c r="V845" i="6"/>
  <c r="V846" i="6" s="1"/>
  <c r="O845" i="6"/>
  <c r="M845" i="6"/>
  <c r="AF794" i="6"/>
  <c r="AD794" i="6"/>
  <c r="AD795" i="6" s="1"/>
  <c r="X790" i="6"/>
  <c r="V790" i="6"/>
  <c r="O790" i="6"/>
  <c r="M790" i="6"/>
  <c r="M791" i="6" s="1"/>
  <c r="F790" i="6"/>
  <c r="D790" i="6"/>
  <c r="O739" i="6"/>
  <c r="M739" i="6"/>
  <c r="M740" i="6" s="1"/>
  <c r="F739" i="6"/>
  <c r="D739" i="6"/>
  <c r="X735" i="6"/>
  <c r="V735" i="6"/>
  <c r="AF733" i="6"/>
  <c r="AD733" i="6"/>
  <c r="O673" i="6"/>
  <c r="M673" i="6"/>
  <c r="M674" i="6" s="1"/>
  <c r="D659" i="6"/>
  <c r="F658" i="6"/>
  <c r="D658" i="6"/>
  <c r="X650" i="6"/>
  <c r="V650" i="6"/>
  <c r="AF648" i="6"/>
  <c r="AD648" i="6"/>
  <c r="AF588" i="6"/>
  <c r="AD588" i="6"/>
  <c r="X588" i="6"/>
  <c r="V588" i="6"/>
  <c r="V589" i="6" s="1"/>
  <c r="O588" i="6"/>
  <c r="M588" i="6"/>
  <c r="M589" i="6" s="1"/>
  <c r="F588" i="6"/>
  <c r="D588" i="6"/>
  <c r="D589" i="6" s="1"/>
  <c r="AF528" i="6"/>
  <c r="AD528" i="6"/>
  <c r="X528" i="6"/>
  <c r="V528" i="6"/>
  <c r="O528" i="6"/>
  <c r="M528" i="6"/>
  <c r="F528" i="6"/>
  <c r="D528" i="6"/>
  <c r="AF470" i="6"/>
  <c r="AD470" i="6"/>
  <c r="X470" i="6"/>
  <c r="V470" i="6"/>
  <c r="V471" i="6" s="1"/>
  <c r="O470" i="6"/>
  <c r="M470" i="6"/>
  <c r="F470" i="6"/>
  <c r="D470" i="6"/>
  <c r="D471" i="6" s="1"/>
  <c r="X416" i="6"/>
  <c r="V416" i="6"/>
  <c r="O416" i="6"/>
  <c r="M416" i="6"/>
  <c r="M417" i="6" s="1"/>
  <c r="F416" i="6"/>
  <c r="D416" i="6"/>
  <c r="AF405" i="6"/>
  <c r="AD405" i="6"/>
  <c r="AD406" i="6" s="1"/>
  <c r="O346" i="6"/>
  <c r="M346" i="6"/>
  <c r="AF344" i="6"/>
  <c r="AD344" i="6"/>
  <c r="AD345" i="6" s="1"/>
  <c r="V344" i="6"/>
  <c r="X343" i="6"/>
  <c r="V343" i="6"/>
  <c r="F343" i="6"/>
  <c r="D343" i="6"/>
  <c r="D344" i="6" s="1"/>
  <c r="AF285" i="6"/>
  <c r="AD285" i="6"/>
  <c r="X285" i="6"/>
  <c r="V285" i="6"/>
  <c r="O285" i="6"/>
  <c r="M285" i="6"/>
  <c r="F285" i="6"/>
  <c r="D285" i="6"/>
  <c r="AF234" i="6"/>
  <c r="AD232" i="6"/>
  <c r="X232" i="6"/>
  <c r="V232" i="6"/>
  <c r="V233" i="6" s="1"/>
  <c r="O232" i="6"/>
  <c r="M232" i="6"/>
  <c r="F232" i="6"/>
  <c r="D232" i="6"/>
  <c r="D233" i="6" s="1"/>
  <c r="AF176" i="6"/>
  <c r="AD174" i="6"/>
  <c r="X174" i="6"/>
  <c r="V174" i="6"/>
  <c r="V175" i="6" s="1"/>
  <c r="O174" i="6"/>
  <c r="M175" i="6" s="1"/>
  <c r="M174" i="6"/>
  <c r="F174" i="6"/>
  <c r="D174" i="6"/>
  <c r="D175" i="6" s="1"/>
  <c r="F116" i="6"/>
  <c r="D116" i="6"/>
  <c r="W111" i="6"/>
  <c r="O111" i="6"/>
  <c r="M111" i="6" s="1"/>
  <c r="U106" i="6"/>
  <c r="U111" i="6" s="1"/>
  <c r="M106" i="6"/>
  <c r="F58" i="6"/>
  <c r="D58" i="6"/>
  <c r="W50" i="6"/>
  <c r="O50" i="6"/>
  <c r="M50" i="6"/>
  <c r="U45" i="6"/>
  <c r="U50" i="6" s="1"/>
  <c r="M45" i="6"/>
  <c r="E80" i="2"/>
  <c r="E98" i="2" s="1"/>
  <c r="C80" i="2"/>
  <c r="D14" i="2"/>
  <c r="N13" i="2"/>
  <c r="M13" i="2"/>
  <c r="F13" i="2"/>
  <c r="D13" i="2"/>
  <c r="N11" i="2"/>
  <c r="N10" i="2"/>
  <c r="N9" i="2"/>
  <c r="N8" i="2"/>
  <c r="N7" i="2"/>
  <c r="N6" i="2"/>
  <c r="N5" i="2"/>
  <c r="N4" i="2"/>
  <c r="N3" i="2"/>
  <c r="N2" i="2"/>
  <c r="D59" i="6" l="1"/>
  <c r="M347" i="6"/>
  <c r="V417" i="6"/>
  <c r="M471" i="6"/>
  <c r="AD471" i="6"/>
  <c r="M529" i="6"/>
  <c r="AD529" i="6"/>
  <c r="AD589" i="6"/>
  <c r="D901" i="6"/>
  <c r="AD912" i="6"/>
  <c r="V1007" i="6"/>
  <c r="AD1072" i="6"/>
  <c r="D1127" i="6"/>
  <c r="V651" i="6"/>
  <c r="M233" i="6"/>
  <c r="AD234" i="6"/>
  <c r="M286" i="6"/>
  <c r="AD286" i="6"/>
  <c r="AD649" i="6"/>
  <c r="D117" i="6"/>
  <c r="AD176" i="6"/>
  <c r="D286" i="6"/>
  <c r="V286" i="6"/>
  <c r="D529" i="6"/>
  <c r="V529" i="6"/>
  <c r="AD734" i="6"/>
  <c r="D740" i="6"/>
  <c r="D791" i="6"/>
  <c r="V791" i="6"/>
  <c r="M846" i="6"/>
  <c r="AD846" i="6"/>
  <c r="M1009" i="6"/>
  <c r="V1118" i="6"/>
  <c r="AD1135" i="6"/>
  <c r="D417" i="6"/>
  <c r="V736" i="6"/>
  <c r="C81" i="2"/>
  <c r="C98" i="2" s="1"/>
  <c r="C99" i="2" s="1"/>
  <c r="D1185" i="6"/>
  <c r="M1344" i="6"/>
  <c r="D1367" i="6"/>
  <c r="AD1325" i="6"/>
  <c r="D1429" i="6"/>
  <c r="M1502" i="6"/>
  <c r="M1651" i="6"/>
  <c r="D1810" i="6"/>
  <c r="M1908" i="6"/>
  <c r="V2025" i="6"/>
  <c r="AD2030" i="6"/>
  <c r="D2261" i="6"/>
  <c r="D2434" i="6"/>
  <c r="AD2549" i="6"/>
  <c r="D45" i="8"/>
  <c r="D211" i="8"/>
  <c r="D434" i="8"/>
  <c r="AJ661" i="8"/>
  <c r="T896" i="8"/>
  <c r="N743" i="7"/>
  <c r="O894" i="7"/>
  <c r="O743" i="7"/>
  <c r="L743" i="7"/>
  <c r="L744" i="7"/>
  <c r="O744" i="7"/>
  <c r="L894" i="7"/>
  <c r="L895" i="7"/>
  <c r="O895" i="7"/>
  <c r="N894" i="7"/>
</calcChain>
</file>

<file path=xl/sharedStrings.xml><?xml version="1.0" encoding="utf-8"?>
<sst xmlns="http://schemas.openxmlformats.org/spreadsheetml/2006/main" count="5704" uniqueCount="1452">
  <si>
    <t>Zona</t>
  </si>
  <si>
    <t>Cliente</t>
  </si>
  <si>
    <t>N°</t>
  </si>
  <si>
    <t>C.I.</t>
  </si>
  <si>
    <t>Producto</t>
  </si>
  <si>
    <t>Precio</t>
  </si>
  <si>
    <t>Entrega</t>
  </si>
  <si>
    <t>Teléfono</t>
  </si>
  <si>
    <t>Dirección</t>
  </si>
  <si>
    <t>Pago</t>
  </si>
  <si>
    <t>Fecha</t>
  </si>
  <si>
    <t>Vendedor</t>
  </si>
  <si>
    <t>Ciudad</t>
  </si>
  <si>
    <t>Referencia</t>
  </si>
  <si>
    <t>Gabriel Antonio Roa</t>
  </si>
  <si>
    <t>SALDO</t>
  </si>
  <si>
    <t>Gomería cerca de la cancha Olimpia</t>
  </si>
  <si>
    <t>Itá</t>
  </si>
  <si>
    <t>Alba</t>
  </si>
  <si>
    <t>Juan Cornet Pecci</t>
  </si>
  <si>
    <t>Black</t>
  </si>
  <si>
    <t>Yaguarón</t>
  </si>
  <si>
    <t>Km 46</t>
  </si>
  <si>
    <t>Marian</t>
  </si>
  <si>
    <t>BR</t>
  </si>
  <si>
    <t>Paola Rolón</t>
  </si>
  <si>
    <t>Azzaro</t>
  </si>
  <si>
    <t>Carlos Salinas</t>
  </si>
  <si>
    <t>Gold NB</t>
  </si>
  <si>
    <t>Ferretería Tres Hermanos</t>
  </si>
  <si>
    <t>VENTA</t>
  </si>
  <si>
    <t>COBRO</t>
  </si>
  <si>
    <t>Comercial</t>
  </si>
  <si>
    <t>Plaza cerca del semáforo</t>
  </si>
  <si>
    <t>Manuel Gaona</t>
  </si>
  <si>
    <t>US Army</t>
  </si>
  <si>
    <t>Taller de Moto</t>
  </si>
  <si>
    <t>Cerca de Copetrol y Vivero (Héctor)</t>
  </si>
  <si>
    <t>Itagua</t>
  </si>
  <si>
    <t>Juan C. Ortega</t>
  </si>
  <si>
    <t>Hielo Glacial</t>
  </si>
  <si>
    <t>Repuesto Vía Europa</t>
  </si>
  <si>
    <t>FORMA DE PAGO</t>
  </si>
  <si>
    <t>Semanal</t>
  </si>
  <si>
    <t>Quincenal</t>
  </si>
  <si>
    <t xml:space="preserve"> Ángel David Sanabria</t>
  </si>
  <si>
    <t>Cerca de Electroban</t>
  </si>
  <si>
    <t>Ángel Alvarenga (Lalo)</t>
  </si>
  <si>
    <t>Cuba</t>
  </si>
  <si>
    <t>Parada de Colectivos</t>
  </si>
  <si>
    <t>Cerca de Caaguazú'i</t>
  </si>
  <si>
    <t>David Figueredo</t>
  </si>
  <si>
    <t>Gabriel Corvalán</t>
  </si>
  <si>
    <t>Secret</t>
  </si>
  <si>
    <t>Puma</t>
  </si>
  <si>
    <t>Divisoria antes de Peaje</t>
  </si>
  <si>
    <t>Mensual</t>
  </si>
  <si>
    <t>Marciana Ávalos</t>
  </si>
  <si>
    <t>Cooperativa 8 de Marzo</t>
  </si>
  <si>
    <t>Paraguari</t>
  </si>
  <si>
    <t>Isabel Rejala</t>
  </si>
  <si>
    <t>Halloween</t>
  </si>
  <si>
    <t>Hospital Distrital Itá</t>
  </si>
  <si>
    <t>En la cuadra de los Mormones</t>
  </si>
  <si>
    <t>Aldana</t>
  </si>
  <si>
    <t>Sandra Estigarribia</t>
  </si>
  <si>
    <t>Golden Secret</t>
  </si>
  <si>
    <t>Peluquería Gladen</t>
  </si>
  <si>
    <t>Cerca de Visión Banco</t>
  </si>
  <si>
    <t>Mediterráneo</t>
  </si>
  <si>
    <t>Miguel Mendoza</t>
  </si>
  <si>
    <t>8 cuadras de Bodega San Blas</t>
  </si>
  <si>
    <t>Cerca del Cerro</t>
  </si>
  <si>
    <t>Confecciones Fran</t>
  </si>
  <si>
    <t>Pedro Juan Caballero</t>
  </si>
  <si>
    <t>Daysi Branco</t>
  </si>
  <si>
    <t>Adidas</t>
  </si>
  <si>
    <t>Cerca de Seccional Colorada</t>
  </si>
  <si>
    <t>Luis Osmar Centurión</t>
  </si>
  <si>
    <t>AB Black</t>
  </si>
  <si>
    <t>Gustavo Domínguez</t>
  </si>
  <si>
    <t>Clínica Municipal</t>
  </si>
  <si>
    <t>Frente a la Plaza</t>
  </si>
  <si>
    <t>Leticia Mora</t>
  </si>
  <si>
    <t>Chifon</t>
  </si>
  <si>
    <t>Alcides Meza</t>
  </si>
  <si>
    <t>Gold</t>
  </si>
  <si>
    <t>Taller Mecánico Edesa</t>
  </si>
  <si>
    <t>Fabiola Aquino</t>
  </si>
  <si>
    <t>Doriane</t>
  </si>
  <si>
    <t>Estación de Servicio Copetrol</t>
  </si>
  <si>
    <t>Germán Paredes</t>
  </si>
  <si>
    <t>AB Blue</t>
  </si>
  <si>
    <t>Corona sobre la Ruta</t>
  </si>
  <si>
    <t>Maglio Meza</t>
  </si>
  <si>
    <t>AB Secret</t>
  </si>
  <si>
    <t>Taller Los Restauradores</t>
  </si>
  <si>
    <t>Ferrari</t>
  </si>
  <si>
    <t>Darío González</t>
  </si>
  <si>
    <t>Repuestos Yaguarón</t>
  </si>
  <si>
    <t>Cerca de DyG</t>
  </si>
  <si>
    <t>Blanca Duré</t>
  </si>
  <si>
    <t>ANDE</t>
  </si>
  <si>
    <t>Daniel Ortiz</t>
  </si>
  <si>
    <t>Guardia Tapiti</t>
  </si>
  <si>
    <t>Arístides López</t>
  </si>
  <si>
    <t>Policía Caminera</t>
  </si>
  <si>
    <t>Robert Velázquez</t>
  </si>
  <si>
    <t>Ted Lapidus</t>
  </si>
  <si>
    <t>Comedor Gordo</t>
  </si>
  <si>
    <t>Jacinta Núñez</t>
  </si>
  <si>
    <t>Gabriela Sabatini</t>
  </si>
  <si>
    <t>Pollos Don Juan</t>
  </si>
  <si>
    <t>Mercado Municipal</t>
  </si>
  <si>
    <t>Thalía Mariño</t>
  </si>
  <si>
    <t>Dance</t>
  </si>
  <si>
    <t>Rubén Darío Comercial</t>
  </si>
  <si>
    <t>José Manuel Paredes</t>
  </si>
  <si>
    <t>R Cell</t>
  </si>
  <si>
    <t>Cerca de la Plaza</t>
  </si>
  <si>
    <t>Luján Sosa</t>
  </si>
  <si>
    <t>Laboratorio San Luis</t>
  </si>
  <si>
    <t>Cerca de Bodega Cáceres</t>
  </si>
  <si>
    <t>Apolonio González</t>
  </si>
  <si>
    <t>Comisaría</t>
  </si>
  <si>
    <t>Cerca de Mercado Municipal</t>
  </si>
  <si>
    <t>Luis Caballero</t>
  </si>
  <si>
    <t>Ferretería Paraguari</t>
  </si>
  <si>
    <t>Rufina Alderete</t>
  </si>
  <si>
    <t>Lomitería Tío Burger</t>
  </si>
  <si>
    <t>Casa Verde</t>
  </si>
  <si>
    <t>Lilia Flores</t>
  </si>
  <si>
    <t>Supervisión Paraguari</t>
  </si>
  <si>
    <t>Gustavo González</t>
  </si>
  <si>
    <t>Rebobinado Paraguari</t>
  </si>
  <si>
    <t>Zunilda Román</t>
  </si>
  <si>
    <t>Pacha</t>
  </si>
  <si>
    <t>Cerca de Corona</t>
  </si>
  <si>
    <t>Pablo Arévalos</t>
  </si>
  <si>
    <t>José Delgado</t>
  </si>
  <si>
    <t>AB Diavolo</t>
  </si>
  <si>
    <t>Laura González</t>
  </si>
  <si>
    <t>In Love</t>
  </si>
  <si>
    <t>Super Zuni</t>
  </si>
  <si>
    <t>Juan Ángel Díaz</t>
  </si>
  <si>
    <t>Corona</t>
  </si>
  <si>
    <t>Luis Ramírez</t>
  </si>
  <si>
    <t>Taller</t>
  </si>
  <si>
    <t>Yolanda Garay</t>
  </si>
  <si>
    <t>Aubana</t>
  </si>
  <si>
    <t>Material de Construcción</t>
  </si>
  <si>
    <t>Derlis Garay</t>
  </si>
  <si>
    <t>Virginia Talavera</t>
  </si>
  <si>
    <t>Gres Cabotine</t>
  </si>
  <si>
    <t>Particular</t>
  </si>
  <si>
    <t>Gres Cabotine Kit</t>
  </si>
  <si>
    <t>Mabel Rodríguez</t>
  </si>
  <si>
    <t>Ibiza</t>
  </si>
  <si>
    <t>INDERT</t>
  </si>
  <si>
    <t>Cerca de Alex</t>
  </si>
  <si>
    <t>Katya Sanabria</t>
  </si>
  <si>
    <t>Claro PY</t>
  </si>
  <si>
    <t>Mirian Grance</t>
  </si>
  <si>
    <t>IPS</t>
  </si>
  <si>
    <t>Zuni Ayala</t>
  </si>
  <si>
    <t>Motel Carpe Diem</t>
  </si>
  <si>
    <t>Zully</t>
  </si>
  <si>
    <t>Susana Páez</t>
  </si>
  <si>
    <t>Fantasy</t>
  </si>
  <si>
    <t>Sixta Cazan</t>
  </si>
  <si>
    <t>Coral</t>
  </si>
  <si>
    <t>Mirna Marecos</t>
  </si>
  <si>
    <t>Karen Brítez</t>
  </si>
  <si>
    <t>Cerca de Escuela</t>
  </si>
  <si>
    <t>Lapriere</t>
  </si>
  <si>
    <t>Casa Particular</t>
  </si>
  <si>
    <t>Cerca de Bodega San Blas</t>
  </si>
  <si>
    <t>Mavi Romero</t>
  </si>
  <si>
    <t>Guille Torres</t>
  </si>
  <si>
    <t>Pamela Alderete</t>
  </si>
  <si>
    <t>Lourdes Basabe</t>
  </si>
  <si>
    <t>Supervisión Yaguarón</t>
  </si>
  <si>
    <t>Cerca de Dr Francia Frente a Tía Ana</t>
  </si>
  <si>
    <t>Nelson Arzamendia</t>
  </si>
  <si>
    <t>Eva Ayala</t>
  </si>
  <si>
    <t>Ana María Silva</t>
  </si>
  <si>
    <t>Comedor Tía Ana</t>
  </si>
  <si>
    <t>Elizabeth Oroa</t>
  </si>
  <si>
    <t>AB Spirit Dama</t>
  </si>
  <si>
    <t>Osmar Cuenca</t>
  </si>
  <si>
    <t>AB Spirit</t>
  </si>
  <si>
    <t>Petropar Km 34</t>
  </si>
  <si>
    <t>Julio Brítez</t>
  </si>
  <si>
    <t>NIB</t>
  </si>
  <si>
    <t>Petropar</t>
  </si>
  <si>
    <t>Proveedor</t>
  </si>
  <si>
    <t>Factura</t>
  </si>
  <si>
    <t>Transacción</t>
  </si>
  <si>
    <t>Cantidad</t>
  </si>
  <si>
    <t>Mercadería</t>
  </si>
  <si>
    <t>Precio Unitario</t>
  </si>
  <si>
    <t>Subtotal</t>
  </si>
  <si>
    <t>Código</t>
  </si>
  <si>
    <t>Elyzee</t>
  </si>
  <si>
    <t>0092495-1</t>
  </si>
  <si>
    <t>CDE</t>
  </si>
  <si>
    <t>Tipo</t>
  </si>
  <si>
    <t>Sexo</t>
  </si>
  <si>
    <t>Peso ml</t>
  </si>
  <si>
    <t>EDP</t>
  </si>
  <si>
    <t>Masculino</t>
  </si>
  <si>
    <t>Café</t>
  </si>
  <si>
    <t>Femenino</t>
  </si>
  <si>
    <t>5th Avenue</t>
  </si>
  <si>
    <t>Arsenal Madera Grey #320230</t>
  </si>
  <si>
    <t>Café Noir 870303</t>
  </si>
  <si>
    <t>Sweet &amp; Sour Diamond</t>
  </si>
  <si>
    <t>J. A. Amore Mio Kit 39420</t>
  </si>
  <si>
    <t>J. A. Amore Mio Passion Kit 39406</t>
  </si>
  <si>
    <t>J. A. Colonial Club 32643</t>
  </si>
  <si>
    <t>Animale Love Kit 100+7,5 ml</t>
  </si>
  <si>
    <t>Cnel. Oviedo</t>
  </si>
  <si>
    <t>Invincible</t>
  </si>
  <si>
    <t>Gregorio Florentín Pinto</t>
  </si>
  <si>
    <t>Taller de Moto El Buje</t>
  </si>
  <si>
    <t>Lapidus</t>
  </si>
  <si>
    <t>Diego Riquelme</t>
  </si>
  <si>
    <t>Dolce &amp; Gabanna</t>
  </si>
  <si>
    <t>Caaguazú</t>
  </si>
  <si>
    <t>Ariel</t>
  </si>
  <si>
    <t>Celso Bogado Rolón</t>
  </si>
  <si>
    <t>B° Azucena</t>
  </si>
  <si>
    <t>Cerca de la Escuela en la cuadra de</t>
  </si>
  <si>
    <t>Despensa Mirian</t>
  </si>
  <si>
    <t>Eliana González</t>
  </si>
  <si>
    <t>AB Blue Dama</t>
  </si>
  <si>
    <t>Cóndor</t>
  </si>
  <si>
    <t>Francisco Menacho</t>
  </si>
  <si>
    <t>Taller Francisco</t>
  </si>
  <si>
    <t>Gustavo Valenzuela</t>
  </si>
  <si>
    <t>Julio César Sanabria</t>
  </si>
  <si>
    <t>Auto Color</t>
  </si>
  <si>
    <t>Fátima Ortiz</t>
  </si>
  <si>
    <t>Mauro Figueredo</t>
  </si>
  <si>
    <t>Lavadero</t>
  </si>
  <si>
    <t>Cerca de Gasur</t>
  </si>
  <si>
    <t>Fátima</t>
  </si>
  <si>
    <t>Alder Benítez</t>
  </si>
  <si>
    <t>Self Paris</t>
  </si>
  <si>
    <t>Alexis Melgarejo</t>
  </si>
  <si>
    <t>Polo Azul</t>
  </si>
  <si>
    <t>César López</t>
  </si>
  <si>
    <t>Romina</t>
  </si>
  <si>
    <t>Playa de Venta de Auto</t>
  </si>
  <si>
    <t>Casa de Bebidas R&amp;R</t>
  </si>
  <si>
    <t>30/02/2016</t>
  </si>
  <si>
    <t>Ángel Ortiz</t>
  </si>
  <si>
    <t>Bartomeu</t>
  </si>
  <si>
    <t>Haidée Menacho</t>
  </si>
  <si>
    <t>Cuba Royal</t>
  </si>
  <si>
    <t>Shakira</t>
  </si>
  <si>
    <t>Particular. Trabaja en la Gobernación</t>
  </si>
  <si>
    <t>Francisco Taller</t>
  </si>
  <si>
    <t>Bernardino Fleitas</t>
  </si>
  <si>
    <t>Cerca de Yano</t>
  </si>
  <si>
    <t>Detrás de la Cancha</t>
  </si>
  <si>
    <t>Oscar Mendoza</t>
  </si>
  <si>
    <t>Cadena</t>
  </si>
  <si>
    <t>Milder López</t>
  </si>
  <si>
    <t>Pacha Ibiza Diva</t>
  </si>
  <si>
    <t>Jefatura</t>
  </si>
  <si>
    <t>RGO Legend</t>
  </si>
  <si>
    <t>Gabriel González</t>
  </si>
  <si>
    <t>Ulrich de Varens</t>
  </si>
  <si>
    <t>Carlos Sucatão</t>
  </si>
  <si>
    <t>Sweet</t>
  </si>
  <si>
    <t>Chapería Auto Color</t>
  </si>
  <si>
    <t>Cerca de Unión y Fuerza</t>
  </si>
  <si>
    <t>Santiago Franco</t>
  </si>
  <si>
    <t>Game</t>
  </si>
  <si>
    <t>Vaquería</t>
  </si>
  <si>
    <t>20 km Calle Mcal. López</t>
  </si>
  <si>
    <t>Manuel Franco</t>
  </si>
  <si>
    <t>B° Boquerón</t>
  </si>
  <si>
    <t>Cerca de la ANDE</t>
  </si>
  <si>
    <t>Ana M.</t>
  </si>
  <si>
    <t>Gabriel</t>
  </si>
  <si>
    <t>Claudia</t>
  </si>
  <si>
    <t>(0521) 200085</t>
  </si>
  <si>
    <t>Marmolería</t>
  </si>
  <si>
    <t>Ricardo Burgos</t>
  </si>
  <si>
    <t>Frente a Taller Soto</t>
  </si>
  <si>
    <t>Cerca de Muebles Yiyo antes de Stock</t>
  </si>
  <si>
    <t>Reinerio Aguilar</t>
  </si>
  <si>
    <t>AB Golden Secret</t>
  </si>
  <si>
    <t>Cinthia Ortiz</t>
  </si>
  <si>
    <t>Shakira Dance</t>
  </si>
  <si>
    <t>Casa de Bebidas</t>
  </si>
  <si>
    <t>Viviana Osorio</t>
  </si>
  <si>
    <t>RGO Beautiful</t>
  </si>
  <si>
    <t>RGO Evolution</t>
  </si>
  <si>
    <t>Nancy González</t>
  </si>
  <si>
    <t>Duplicado</t>
  </si>
  <si>
    <t>RGO Olimpea</t>
  </si>
  <si>
    <t>Nelly Mabel González</t>
  </si>
  <si>
    <t>Carolina Herrera</t>
  </si>
  <si>
    <t>212 Sexy</t>
  </si>
  <si>
    <t>Catalino Ozorio</t>
  </si>
  <si>
    <t>Calle Villa Hule</t>
  </si>
  <si>
    <t>Elvio Florentín</t>
  </si>
  <si>
    <t>One Million</t>
  </si>
  <si>
    <t>Aserradero Florentín</t>
  </si>
  <si>
    <t>Mariela Morales</t>
  </si>
  <si>
    <t>Peluquería</t>
  </si>
  <si>
    <t>Oscar Barrios</t>
  </si>
  <si>
    <t>Taller Barrios</t>
  </si>
  <si>
    <t>B° Centenario</t>
  </si>
  <si>
    <t>Marilín Insfrán</t>
  </si>
  <si>
    <t>Doline</t>
  </si>
  <si>
    <t>8 cuadras de la plaza San Isidro</t>
  </si>
  <si>
    <t>RGO</t>
  </si>
  <si>
    <t>Norma Velázquez</t>
  </si>
  <si>
    <t>Mirna</t>
  </si>
  <si>
    <t>Gustavo Soto</t>
  </si>
  <si>
    <t>Spirit</t>
  </si>
  <si>
    <t>Taller Soto</t>
  </si>
  <si>
    <t>Dimitripulos Muebles</t>
  </si>
  <si>
    <t>Liz González</t>
  </si>
  <si>
    <t>Red Door</t>
  </si>
  <si>
    <t>Mariza</t>
  </si>
  <si>
    <t>Enseñanza Matemática</t>
  </si>
  <si>
    <t>CONAVI fucsia</t>
  </si>
  <si>
    <t>B° 12 de junio</t>
  </si>
  <si>
    <t>Cerca de ex parquetera</t>
  </si>
  <si>
    <t>Eduardo Martínez</t>
  </si>
  <si>
    <t>NB US Army</t>
  </si>
  <si>
    <t>Lavadero Lava car</t>
  </si>
  <si>
    <t>Ismael Arévalos</t>
  </si>
  <si>
    <t>Azzaro Chrome</t>
  </si>
  <si>
    <t>Gasur</t>
  </si>
  <si>
    <t>Sergio Barrientos</t>
  </si>
  <si>
    <t>Ministerio de Agricultura</t>
  </si>
  <si>
    <t>Rocío</t>
  </si>
  <si>
    <t>Diego Ríos</t>
  </si>
  <si>
    <t>Casa con tejido</t>
  </si>
  <si>
    <t>Jacinta</t>
  </si>
  <si>
    <t>Maximino Martínez</t>
  </si>
  <si>
    <t>Esquina de abogado. 100 m de ruta Ayolas</t>
  </si>
  <si>
    <t>Cerca de Indufar. Taller</t>
  </si>
  <si>
    <t>RGO Cuba</t>
  </si>
  <si>
    <t>Unificó Tarjeta #6</t>
  </si>
  <si>
    <t>Carmen López</t>
  </si>
  <si>
    <t>Hotel Bertea</t>
  </si>
  <si>
    <t>Diego Santacruz</t>
  </si>
  <si>
    <t>Diavolo</t>
  </si>
  <si>
    <t>Copetrol</t>
  </si>
  <si>
    <t>Cerca de la rotonda</t>
  </si>
  <si>
    <t>Mirta Silva de Ortiz</t>
  </si>
  <si>
    <t>Cabotine</t>
  </si>
  <si>
    <t>Casa con muralla en la esquina</t>
  </si>
  <si>
    <t>Laidy Martínez</t>
  </si>
  <si>
    <t>Farmacia Juan David</t>
  </si>
  <si>
    <t>CK Euphoria</t>
  </si>
  <si>
    <t>Amancio Porfirio Giménez</t>
  </si>
  <si>
    <t>Aldo Batte</t>
  </si>
  <si>
    <t>Lavadero Gasur</t>
  </si>
  <si>
    <t>Armando Arzamendia</t>
  </si>
  <si>
    <t>Chapería Wilcar</t>
  </si>
  <si>
    <t>Cerca de la Municipalidad</t>
  </si>
  <si>
    <t>Miguel Bruno</t>
  </si>
  <si>
    <t>Vidriería Nissi</t>
  </si>
  <si>
    <t>Francisco Ibarrola</t>
  </si>
  <si>
    <t>Taller Mecánico</t>
  </si>
  <si>
    <t>Deiz</t>
  </si>
  <si>
    <t>RGO Love Generation</t>
  </si>
  <si>
    <t>Diego León</t>
  </si>
  <si>
    <t>Unilove</t>
  </si>
  <si>
    <t>Cabalo Taller</t>
  </si>
  <si>
    <t>Elma Peralta</t>
  </si>
  <si>
    <t>Arsenio Dutil</t>
  </si>
  <si>
    <t>Cristian Paats</t>
  </si>
  <si>
    <t>Miguel Duré</t>
  </si>
  <si>
    <t>Gold y Diavolo</t>
  </si>
  <si>
    <t>Ulises Portillo</t>
  </si>
  <si>
    <t>María Liz</t>
  </si>
  <si>
    <t>King</t>
  </si>
  <si>
    <t>Jaime Coronel</t>
  </si>
  <si>
    <t>Cinthia Vera</t>
  </si>
  <si>
    <t>Fotocopias</t>
  </si>
  <si>
    <t>Cerca de Empanadas Ña Aga</t>
  </si>
  <si>
    <t>Fredy López</t>
  </si>
  <si>
    <t>RGO Invidos</t>
  </si>
  <si>
    <t>Electroban Lambaré</t>
  </si>
  <si>
    <t>Lambaré</t>
  </si>
  <si>
    <t>Hernán Galarza</t>
  </si>
  <si>
    <t>Richard Riquelme</t>
  </si>
  <si>
    <t>Diavolo Kit</t>
  </si>
  <si>
    <t>RGO XY Hugo Boss</t>
  </si>
  <si>
    <t>Transportadora San Lucas</t>
  </si>
  <si>
    <t>Javier Cáceres</t>
  </si>
  <si>
    <t>212 Men</t>
  </si>
  <si>
    <t>Diego González</t>
  </si>
  <si>
    <t>Global y Cía</t>
  </si>
  <si>
    <t>Aníbal Robadín</t>
  </si>
  <si>
    <t>Jorge Luis Fernández</t>
  </si>
  <si>
    <t>Taller Reka</t>
  </si>
  <si>
    <t>María José</t>
  </si>
  <si>
    <t>Mario Segovia</t>
  </si>
  <si>
    <t>Yannina Martínez</t>
  </si>
  <si>
    <t>En la esquina de Kiara Boutique</t>
  </si>
  <si>
    <t>Alex Cuevas</t>
  </si>
  <si>
    <t>NB Gold</t>
  </si>
  <si>
    <t>Lavadero Car</t>
  </si>
  <si>
    <t>Lorenza Portillo</t>
  </si>
  <si>
    <t>Isa</t>
  </si>
  <si>
    <t>Blanca Duarte</t>
  </si>
  <si>
    <t>Natalia</t>
  </si>
  <si>
    <t>Laba Sexy</t>
  </si>
  <si>
    <t>Alquileres San Ramón</t>
  </si>
  <si>
    <t>Eduardo</t>
  </si>
  <si>
    <t>Carlos Cañete</t>
  </si>
  <si>
    <t>Luis Penayo</t>
  </si>
  <si>
    <t>Jesús González</t>
  </si>
  <si>
    <t>30/16/2016</t>
  </si>
  <si>
    <t>Rodrigo Ortigoza</t>
  </si>
  <si>
    <t>Viviana Portillo</t>
  </si>
  <si>
    <t>Gomería</t>
  </si>
  <si>
    <t>Frente a la Antena</t>
  </si>
  <si>
    <t>Karina Chamorro</t>
  </si>
  <si>
    <t>Only Me</t>
  </si>
  <si>
    <t>Autoservice Buen Precio</t>
  </si>
  <si>
    <t>Dentro del Mercado</t>
  </si>
  <si>
    <t>José Ávalos</t>
  </si>
  <si>
    <t>Chapería</t>
  </si>
  <si>
    <t>Cerca de César</t>
  </si>
  <si>
    <t>Juan Rodríguez</t>
  </si>
  <si>
    <t>JyR Ropa Americana</t>
  </si>
  <si>
    <t>Cerca del Mercado</t>
  </si>
  <si>
    <t>Laura Aranda</t>
  </si>
  <si>
    <t>Enrique Caballero</t>
  </si>
  <si>
    <t>Aracely</t>
  </si>
  <si>
    <t>Mega Repuestos</t>
  </si>
  <si>
    <t>Laura Matto</t>
  </si>
  <si>
    <t>Barbie</t>
  </si>
  <si>
    <t>Despensa</t>
  </si>
  <si>
    <t>Guido Ramón</t>
  </si>
  <si>
    <t>Lavadero Puma</t>
  </si>
  <si>
    <t>José Domínguez</t>
  </si>
  <si>
    <t>Gold NIB</t>
  </si>
  <si>
    <t>Cerca de Cancha</t>
  </si>
  <si>
    <t>Orlando Ariel Varela Saucedo</t>
  </si>
  <si>
    <t>Pulp</t>
  </si>
  <si>
    <t>Guardia</t>
  </si>
  <si>
    <t>Mario Penayo</t>
  </si>
  <si>
    <t>Gustavo Cuevas</t>
  </si>
  <si>
    <t>Bellarosa</t>
  </si>
  <si>
    <t>Isabelino Rodríguez</t>
  </si>
  <si>
    <t>Ropa Americana</t>
  </si>
  <si>
    <t>Ricardo Picco</t>
  </si>
  <si>
    <t>Cuba Silver</t>
  </si>
  <si>
    <t>Elizabet Lezcano</t>
  </si>
  <si>
    <t>Elizabeth Arden</t>
  </si>
  <si>
    <t>William Cohener</t>
  </si>
  <si>
    <t>07/02/2015+I749</t>
  </si>
  <si>
    <t>Carmen Sosa</t>
  </si>
  <si>
    <t>Claudio Brítez</t>
  </si>
  <si>
    <t>Juani Gauto</t>
  </si>
  <si>
    <t>AB Blue Femenino</t>
  </si>
  <si>
    <t>Cabotine + Lapidus</t>
  </si>
  <si>
    <t>Rosas y Chocolate</t>
  </si>
  <si>
    <t>Julia Moreno</t>
  </si>
  <si>
    <t>Cuba Paris</t>
  </si>
  <si>
    <t>En la entrada Espinillo casa Rosada esquina</t>
  </si>
  <si>
    <t>Arminda Torres</t>
  </si>
  <si>
    <t>Café Intenso</t>
  </si>
  <si>
    <t>Detrás de Hotel Bertea</t>
  </si>
  <si>
    <t>Cristhian Picco</t>
  </si>
  <si>
    <t>Self París</t>
  </si>
  <si>
    <t>Pino</t>
  </si>
  <si>
    <t>Cerca de Mundi Pisos</t>
  </si>
  <si>
    <t>Sergio Penayo</t>
  </si>
  <si>
    <t>Shakira Love Rock</t>
  </si>
  <si>
    <t>Camino a Villarrica</t>
  </si>
  <si>
    <t>Juan Carlos Díaz</t>
  </si>
  <si>
    <t>Pastas Don Lucas</t>
  </si>
  <si>
    <t>Cerca de Confitería El Arte</t>
  </si>
  <si>
    <t>Perla</t>
  </si>
  <si>
    <t>Rosmary Vázquez</t>
  </si>
  <si>
    <t>Marilyn Insfrán</t>
  </si>
  <si>
    <t>María Páez</t>
  </si>
  <si>
    <t>Hotel Sancer</t>
  </si>
  <si>
    <t>María González</t>
  </si>
  <si>
    <t>Fredy Benítez Fidel</t>
  </si>
  <si>
    <t>Lavadero Petrobras</t>
  </si>
  <si>
    <t>Emanuel Díaz</t>
  </si>
  <si>
    <t>Isacio Cuevas</t>
  </si>
  <si>
    <t>Stella &amp; Dustin</t>
  </si>
  <si>
    <t>Fredy Mendoza</t>
  </si>
  <si>
    <t>Pacco Rabanne</t>
  </si>
  <si>
    <t>Espinillo</t>
  </si>
  <si>
    <t>Nélida Arévalos</t>
  </si>
  <si>
    <t>Cabotine Kite</t>
  </si>
  <si>
    <t>Cerca de Elizabeth (cliente)</t>
  </si>
  <si>
    <t>Yudith Concepción López</t>
  </si>
  <si>
    <t>Calle Ayolas. Casa anaranjada</t>
  </si>
  <si>
    <t>Frente a Ferretería</t>
  </si>
  <si>
    <t>Fernando Samudio López</t>
  </si>
  <si>
    <t>Animale</t>
  </si>
  <si>
    <t>Yudith (0972) 756272</t>
  </si>
  <si>
    <t>Amelia Sosa</t>
  </si>
  <si>
    <t>Bodega AyG. Bernardino Caballero</t>
  </si>
  <si>
    <t>Vicente Rodríguez</t>
  </si>
  <si>
    <t>Frente a Pepsi</t>
  </si>
  <si>
    <t>Talía Molinas</t>
  </si>
  <si>
    <t>Delicias Rosa Fran</t>
  </si>
  <si>
    <t>Cerca de Colegio Sta. Lucía</t>
  </si>
  <si>
    <t>Eder Ramón Medina Paredes</t>
  </si>
  <si>
    <t>Taller Cirujano Plástico</t>
  </si>
  <si>
    <t>Juan Miguel Chaparro</t>
  </si>
  <si>
    <t>Manuel</t>
  </si>
  <si>
    <t>Aida Rodas</t>
  </si>
  <si>
    <t>Despensa La Familia</t>
  </si>
  <si>
    <t>Cerca de Pechugón</t>
  </si>
  <si>
    <t>Daisy Parra</t>
  </si>
  <si>
    <t>Peluquería Bellísima</t>
  </si>
  <si>
    <t>Cerca de Cancha Sintética</t>
  </si>
  <si>
    <t>Nelson González</t>
  </si>
  <si>
    <t>Entrada Surtidor BR</t>
  </si>
  <si>
    <t>1 1/2 cuadra hacia el coronel</t>
  </si>
  <si>
    <t>Cerca de Casa de Bebidas San Jorge</t>
  </si>
  <si>
    <t>Francisco López</t>
  </si>
  <si>
    <t>Self París + 212</t>
  </si>
  <si>
    <t>César Olmedo</t>
  </si>
  <si>
    <t>Alfredo Francisco</t>
  </si>
  <si>
    <t>Aide Menacho</t>
  </si>
  <si>
    <t>Fernando Martínez</t>
  </si>
  <si>
    <t>Shakira Dance. Self París</t>
  </si>
  <si>
    <t>Auto eléctrica</t>
  </si>
  <si>
    <t>Victor</t>
  </si>
  <si>
    <t>Dior</t>
  </si>
  <si>
    <t>Lubricantes VyD</t>
  </si>
  <si>
    <t>Nicolás Ortiz</t>
  </si>
  <si>
    <t>Cadena y Pulsera</t>
  </si>
  <si>
    <t>Alfredo Paniagua</t>
  </si>
  <si>
    <t>Jissela Flores</t>
  </si>
  <si>
    <t>Boutique Chic</t>
  </si>
  <si>
    <t>Laura López</t>
  </si>
  <si>
    <t>Municipalidad</t>
  </si>
  <si>
    <t>Carlos Duré</t>
  </si>
  <si>
    <t>Mario Gómez</t>
  </si>
  <si>
    <t>Joyería J.M.</t>
  </si>
  <si>
    <t>Frente a Bodega Baratito</t>
  </si>
  <si>
    <t>Ricardo Galeano</t>
  </si>
  <si>
    <t>EMD Paraguari</t>
  </si>
  <si>
    <t>Leonardo Venceslau Flausino</t>
  </si>
  <si>
    <t>Center Maq</t>
  </si>
  <si>
    <t>Taller Cerca de Lavadero</t>
  </si>
  <si>
    <t>Santa Rita</t>
  </si>
  <si>
    <t>Adriana</t>
  </si>
  <si>
    <t>Miguel Saavedra</t>
  </si>
  <si>
    <t>Carpintería</t>
  </si>
  <si>
    <t>Tavapy</t>
  </si>
  <si>
    <t>Joel Contreras</t>
  </si>
  <si>
    <t>Km 28</t>
  </si>
  <si>
    <t>Nelson</t>
  </si>
  <si>
    <t>Merardo Pedrozo</t>
  </si>
  <si>
    <t>Ulrich de Varéns</t>
  </si>
  <si>
    <t>Pandolfo</t>
  </si>
  <si>
    <t>Carlos Benítez</t>
  </si>
  <si>
    <t>Kurusu. Cerca de Diagro</t>
  </si>
  <si>
    <t>Yenny</t>
  </si>
  <si>
    <t>Sevipar</t>
  </si>
  <si>
    <t>Celia Sánchez</t>
  </si>
  <si>
    <t>Panadería Don Eradio</t>
  </si>
  <si>
    <t>Maricel Zárate</t>
  </si>
  <si>
    <t>Km 30</t>
  </si>
  <si>
    <t>Esquina de la Comisaría</t>
  </si>
  <si>
    <t>Casa Verde Sobre Ruta 6°</t>
  </si>
  <si>
    <t>Angelina Sala</t>
  </si>
  <si>
    <t>Casa Particular verde de madera</t>
  </si>
  <si>
    <t>Shakira Elixir</t>
  </si>
  <si>
    <t>Mirta Giménez</t>
  </si>
  <si>
    <t>Petrosur</t>
  </si>
  <si>
    <t>María José Duarte</t>
  </si>
  <si>
    <t>Sexy Me N° 2 Azul</t>
  </si>
  <si>
    <t>Calle San Jorge</t>
  </si>
  <si>
    <t>Lucía</t>
  </si>
  <si>
    <t>Delmar Battisti</t>
  </si>
  <si>
    <t>Tania Bareiro</t>
  </si>
  <si>
    <t>Tuparenda</t>
  </si>
  <si>
    <t>Fábrica de Sillones Santa Rita</t>
  </si>
  <si>
    <t>Evelyn</t>
  </si>
  <si>
    <t>Arnaldo Samudio</t>
  </si>
  <si>
    <t>Por Lui</t>
  </si>
  <si>
    <t>Cerca de AgroÑakunday</t>
  </si>
  <si>
    <t>Victoria Stche</t>
  </si>
  <si>
    <t>Lavandería</t>
  </si>
  <si>
    <t>José Bogado</t>
  </si>
  <si>
    <t>Francisco Centurión</t>
  </si>
  <si>
    <t>Intense Silva</t>
  </si>
  <si>
    <t>Naranjal</t>
  </si>
  <si>
    <t>Nicasio Ayala</t>
  </si>
  <si>
    <t>Casa Verde frente a un almacén</t>
  </si>
  <si>
    <t>Damián López</t>
  </si>
  <si>
    <t>Reinaldo Giménez</t>
  </si>
  <si>
    <t>Km 32 Acaray</t>
  </si>
  <si>
    <t>Se entra 70 metros de la ruta. Rey'i</t>
  </si>
  <si>
    <t>Ramón Ayala</t>
  </si>
  <si>
    <t>Hierro Viejo</t>
  </si>
  <si>
    <t>Zulma García</t>
  </si>
  <si>
    <t>Vicente Villalba</t>
  </si>
  <si>
    <t>Sasha</t>
  </si>
  <si>
    <t>Cerca de Pandolfo</t>
  </si>
  <si>
    <t>Emilce Ojeda</t>
  </si>
  <si>
    <t>Km 60</t>
  </si>
  <si>
    <t>Mirtha Saldívar</t>
  </si>
  <si>
    <t>Agrotec</t>
  </si>
  <si>
    <t>Pablo Vieira Martínez</t>
  </si>
  <si>
    <t>Summer Night</t>
  </si>
  <si>
    <t>Cerca de la casa de Claudio</t>
  </si>
  <si>
    <t>Mario Giménez</t>
  </si>
  <si>
    <t>Pedro Giménez Santander</t>
  </si>
  <si>
    <t>Cuba Platinum</t>
  </si>
  <si>
    <t>MG Electricidad</t>
  </si>
  <si>
    <t>Km 32</t>
  </si>
  <si>
    <t>Lilian Marecos</t>
  </si>
  <si>
    <t>Cerca de Apostá Todo</t>
  </si>
  <si>
    <t>César Alderete</t>
  </si>
  <si>
    <t>Paraná Sofá</t>
  </si>
  <si>
    <t>3 cuadras Fogón Fracción Silva</t>
  </si>
  <si>
    <t>Matheus Hinz</t>
  </si>
  <si>
    <t>Frente a Bosso</t>
  </si>
  <si>
    <t>Taller Senac</t>
  </si>
  <si>
    <t>Misael - Sidemar</t>
  </si>
  <si>
    <t>Laura Bravo</t>
  </si>
  <si>
    <t>Keri Núñez</t>
  </si>
  <si>
    <t>Doline US Army</t>
  </si>
  <si>
    <t>Venta de Sillones</t>
  </si>
  <si>
    <t>Hermana de Keila</t>
  </si>
  <si>
    <t>María Cañete</t>
  </si>
  <si>
    <t>Casa Particular verde</t>
  </si>
  <si>
    <t>Calle del Carmen</t>
  </si>
  <si>
    <t>Patrocinia</t>
  </si>
  <si>
    <t>Mariela Chávez</t>
  </si>
  <si>
    <t>Beautiful Coral</t>
  </si>
  <si>
    <t>Nelson Fleitas</t>
  </si>
  <si>
    <t>Unificó Tarjeta #80</t>
  </si>
  <si>
    <t>Este o Este</t>
  </si>
  <si>
    <t>Estación Puma</t>
  </si>
  <si>
    <t>Darío García</t>
  </si>
  <si>
    <t>Bac Cubiertas</t>
  </si>
  <si>
    <t>Claudio Benítez</t>
  </si>
  <si>
    <t>Petrobras</t>
  </si>
  <si>
    <t>Cerca de la Comisaría</t>
  </si>
  <si>
    <t>Pretty</t>
  </si>
  <si>
    <t>Concepción Caballero</t>
  </si>
  <si>
    <t>Liza Salas</t>
  </si>
  <si>
    <t>Casa Particular Verde</t>
  </si>
  <si>
    <t>Francisco Giménez</t>
  </si>
  <si>
    <t>Arsenal</t>
  </si>
  <si>
    <t>AB Spirit + Invincible</t>
  </si>
  <si>
    <t>Liliana Giménez Benítez</t>
  </si>
  <si>
    <t>Ciudad del Este</t>
  </si>
  <si>
    <t>B° Piro'y</t>
  </si>
  <si>
    <t>Germán Ruiz Díaz</t>
  </si>
  <si>
    <t>Taller Martínez</t>
  </si>
  <si>
    <t>Aduana</t>
  </si>
  <si>
    <t>Taller Rey</t>
  </si>
  <si>
    <t>AB Kit</t>
  </si>
  <si>
    <t>Alex Daniel González</t>
  </si>
  <si>
    <t>Edelmira González</t>
  </si>
  <si>
    <t>Frente a BR</t>
  </si>
  <si>
    <t>Roberto</t>
  </si>
  <si>
    <t>Radiadores Estrela</t>
  </si>
  <si>
    <t>1 1/2 Cuadra a la derecha de Puma</t>
  </si>
  <si>
    <t>Mildo Núñez</t>
  </si>
  <si>
    <t>Electrodomésticos Núñez</t>
  </si>
  <si>
    <t>Zulma Friedenli</t>
  </si>
  <si>
    <t>Frente a BR costado</t>
  </si>
  <si>
    <t>Casa Particular reja blanca</t>
  </si>
  <si>
    <t>Héctor Villalba</t>
  </si>
  <si>
    <t>Martín Legal</t>
  </si>
  <si>
    <t>Lilian Saucedo</t>
  </si>
  <si>
    <t>Secret Game</t>
  </si>
  <si>
    <t>Agroforest</t>
  </si>
  <si>
    <t>Despensa 7</t>
  </si>
  <si>
    <t>Jorge Díaz</t>
  </si>
  <si>
    <t>Cuba Prestige</t>
  </si>
  <si>
    <t>Mari Novedades</t>
  </si>
  <si>
    <t>Cerca de V&amp;D Muebles</t>
  </si>
  <si>
    <t>Juan David Aquino</t>
  </si>
  <si>
    <t>Gisel Aguilera</t>
  </si>
  <si>
    <t>Petrosur G3</t>
  </si>
  <si>
    <t>14 de Mayo</t>
  </si>
  <si>
    <t>Blanca Sanabria</t>
  </si>
  <si>
    <t>Cerca de Oilda</t>
  </si>
  <si>
    <t>Fermina Ayala</t>
  </si>
  <si>
    <t>Casa verde manzana de la Comisaría</t>
  </si>
  <si>
    <t>Sobre Ruta 6°</t>
  </si>
  <si>
    <t>Diego Rafael</t>
  </si>
  <si>
    <t>Peluquería Flavio y Marinez</t>
  </si>
  <si>
    <t>Cerca de Supermercado Primavera</t>
  </si>
  <si>
    <t>CK One</t>
  </si>
  <si>
    <t>Ricardo Aranda</t>
  </si>
  <si>
    <t>Siñuelo - Toyotoshi</t>
  </si>
  <si>
    <t>Glaucea Araujo</t>
  </si>
  <si>
    <t>212 VIP</t>
  </si>
  <si>
    <t>Unificó Tarjeta #139</t>
  </si>
  <si>
    <t>Viviana Friedenly</t>
  </si>
  <si>
    <t>Sixto Benítez Zaracho</t>
  </si>
  <si>
    <t>Poleta Bebidas. Agroforest</t>
  </si>
  <si>
    <t>A 100 m de Capilla San Antonio</t>
  </si>
  <si>
    <t>Ara</t>
  </si>
  <si>
    <t>Casa Particular verde reja blanca</t>
  </si>
  <si>
    <t>Nicolais Riline</t>
  </si>
  <si>
    <t>Hugo Ever Duarte</t>
  </si>
  <si>
    <t>Cuba Black</t>
  </si>
  <si>
    <t>Caacupé</t>
  </si>
  <si>
    <t>Teresa Méndez</t>
  </si>
  <si>
    <t>Azzaro Kit</t>
  </si>
  <si>
    <t>Comercial Campinas Verdes</t>
  </si>
  <si>
    <t>Sobre Empedrado</t>
  </si>
  <si>
    <t>Rosiana B.</t>
  </si>
  <si>
    <t>María Ángela Khove</t>
  </si>
  <si>
    <t>Frente a Mini Mercado San Antonio</t>
  </si>
  <si>
    <t>Armando Andrés Adorno Ayala</t>
  </si>
  <si>
    <t>AB Blue (masculino)</t>
  </si>
  <si>
    <t>Intel Muebles</t>
  </si>
  <si>
    <t>Frente a Salón Río de la Plata</t>
  </si>
  <si>
    <t>Nelson Acosta</t>
  </si>
  <si>
    <t>Comercial San Blas</t>
  </si>
  <si>
    <t>Nidia Rodríguez</t>
  </si>
  <si>
    <t>Unifica con tarjeta #49</t>
  </si>
  <si>
    <t>Julio</t>
  </si>
  <si>
    <t>Unifica con tarjeta #92</t>
  </si>
  <si>
    <t>Restaurant Teipiniki</t>
  </si>
  <si>
    <t>Domicilio Dos Perfumes</t>
  </si>
  <si>
    <t>Juan Carlos Carvallo</t>
  </si>
  <si>
    <t>Timbó</t>
  </si>
  <si>
    <t>Frente Materiales de Construcción Acaray</t>
  </si>
  <si>
    <t>Extasia</t>
  </si>
  <si>
    <t>Javier Abente Gaona</t>
  </si>
  <si>
    <t>Lorena Carballo</t>
  </si>
  <si>
    <t>Britney Spears Fantasy</t>
  </si>
  <si>
    <t>Yessica Fernanda Lores da Silveira</t>
  </si>
  <si>
    <t>2 cuadras del colegio</t>
  </si>
  <si>
    <t>3ra cerca casa de 4 pisos</t>
  </si>
  <si>
    <t>Leonardo Da Silva Elias</t>
  </si>
  <si>
    <t>Domicilio Oro Verde</t>
  </si>
  <si>
    <t>Héctor Colmán</t>
  </si>
  <si>
    <t>Chipería Las Norteñas</t>
  </si>
  <si>
    <t>Aurelio Rotela</t>
  </si>
  <si>
    <t>Agua Brava</t>
  </si>
  <si>
    <t>Cerca de BR</t>
  </si>
  <si>
    <t>Trans Veneto S.R.L. Carga y Logística</t>
  </si>
  <si>
    <t>Juan Carlos Curtido Cardozo</t>
  </si>
  <si>
    <t>Cerca de Hotel Emi</t>
  </si>
  <si>
    <t>Niko</t>
  </si>
  <si>
    <t>Miguel Ángel Giménez</t>
  </si>
  <si>
    <t>Fábrica de Columnas</t>
  </si>
  <si>
    <t>Juan Bobadilla</t>
  </si>
  <si>
    <t>Hugo Velázquez</t>
  </si>
  <si>
    <t>Zully Escobar</t>
  </si>
  <si>
    <t>Cuñada de Liza</t>
  </si>
  <si>
    <t>Lorena Coronel de Ferreira</t>
  </si>
  <si>
    <t>Una cuadra del Colegio. Campinas Verdes</t>
  </si>
  <si>
    <t>Lavadero. Casa roja con cerco blanco</t>
  </si>
  <si>
    <t>Herminio Rojas</t>
  </si>
  <si>
    <t>Animale Kit</t>
  </si>
  <si>
    <t>Bernardo Agüero</t>
  </si>
  <si>
    <t>César Radeski</t>
  </si>
  <si>
    <t>AB Blue Seduction</t>
  </si>
  <si>
    <t>Cerca de Almeida Auto Agrícola</t>
  </si>
  <si>
    <t>Gilberto González</t>
  </si>
  <si>
    <t>AB Spirit masculino</t>
  </si>
  <si>
    <t>Campos del Mañana</t>
  </si>
  <si>
    <t>Cerca de Surtidor Tres Fronteras</t>
  </si>
  <si>
    <t>Carlos Rodas</t>
  </si>
  <si>
    <t>SETAC</t>
  </si>
  <si>
    <t>William Obregón</t>
  </si>
  <si>
    <t>Comercial San Cayetano</t>
  </si>
  <si>
    <t>Verónica Báez</t>
  </si>
  <si>
    <t>Comadre de Blanca</t>
  </si>
  <si>
    <t>Salomón Bernal</t>
  </si>
  <si>
    <t>Ninfa Brítez</t>
  </si>
  <si>
    <t>1 cuadra 2a casa cerca de Lavadero</t>
  </si>
  <si>
    <t>Atilano Fretes</t>
  </si>
  <si>
    <t>Pure Emotion</t>
  </si>
  <si>
    <t>Francisco Sotelo</t>
  </si>
  <si>
    <t>New Brand Gold</t>
  </si>
  <si>
    <t>Blásido Centurión</t>
  </si>
  <si>
    <t>Panadería Los Claveles</t>
  </si>
  <si>
    <t>Cerca de Escuela San Jorge</t>
  </si>
  <si>
    <t>CK</t>
  </si>
  <si>
    <t>Gomería y Lavadero Battisti</t>
  </si>
  <si>
    <t>Cerca de Hierro Viejo Almeida</t>
  </si>
  <si>
    <t>Porfirio Riquelme</t>
  </si>
  <si>
    <t>Lapidus Azzaro</t>
  </si>
  <si>
    <t>Moto Repuestos</t>
  </si>
  <si>
    <t>Eugenio Segovia</t>
  </si>
  <si>
    <t>Cercad de Agrofértil</t>
  </si>
  <si>
    <t>Carlos Acosta</t>
  </si>
  <si>
    <t>Rufino</t>
  </si>
  <si>
    <t>Manuela Florentín</t>
  </si>
  <si>
    <t>Casilla</t>
  </si>
  <si>
    <t>César Espínola</t>
  </si>
  <si>
    <t>Mallorquín</t>
  </si>
  <si>
    <t>Cealio Godoy</t>
  </si>
  <si>
    <t>Mecánica Ortiz</t>
  </si>
  <si>
    <t>Cristian Casco</t>
  </si>
  <si>
    <t>Rumi Brizuela</t>
  </si>
  <si>
    <t>Diosnel Marecos</t>
  </si>
  <si>
    <t>Wilma Chamorro</t>
  </si>
  <si>
    <t>Õ de la Vie</t>
  </si>
  <si>
    <t>Escuela Agrícola</t>
  </si>
  <si>
    <t>Ricardo Ayala</t>
  </si>
  <si>
    <t>Cuba Sexy</t>
  </si>
  <si>
    <t>Tape Porã</t>
  </si>
  <si>
    <t>Santo Domingo</t>
  </si>
  <si>
    <t>Denis Thomas</t>
  </si>
  <si>
    <t>Invictus</t>
  </si>
  <si>
    <t>Pantaleón Zelaya</t>
  </si>
  <si>
    <t>Carpintería Pavón</t>
  </si>
  <si>
    <t>Evelio Quiroga</t>
  </si>
  <si>
    <t>Marco Vázquez</t>
  </si>
  <si>
    <t>Irma Giménez</t>
  </si>
  <si>
    <t>Animale 30 ml</t>
  </si>
  <si>
    <t>Farmacia</t>
  </si>
  <si>
    <t>Cerca de Hotel Principal</t>
  </si>
  <si>
    <t>Rosa</t>
  </si>
  <si>
    <t>Oscar Romero Salinas</t>
  </si>
  <si>
    <t>Barrio Piro'y</t>
  </si>
  <si>
    <t>Richard Kosmon Aquino</t>
  </si>
  <si>
    <t>Stella Dustin</t>
  </si>
  <si>
    <t>Agro Verdes. Ferretería</t>
  </si>
  <si>
    <t>Julio Benegas</t>
  </si>
  <si>
    <t>Tupiniquin</t>
  </si>
  <si>
    <t>Mirna Garcete Sandoval</t>
  </si>
  <si>
    <t>AgroForest</t>
  </si>
  <si>
    <t>Miguel Modelle</t>
  </si>
  <si>
    <t>Derlis Duarte</t>
  </si>
  <si>
    <t>Shakits Dance</t>
  </si>
  <si>
    <t>Mario Javier Arévalos</t>
  </si>
  <si>
    <t>Frente a la escuela Km 27</t>
  </si>
  <si>
    <t>Leandro Johann</t>
  </si>
  <si>
    <t>Frente a Autoeléctrica Bosso</t>
  </si>
  <si>
    <t>Ángel Galeano</t>
  </si>
  <si>
    <t>Venta de Maderas Fredy</t>
  </si>
  <si>
    <t>Oro Verde</t>
  </si>
  <si>
    <t>Ariel Sánchez</t>
  </si>
  <si>
    <t>Ilsa Secare</t>
  </si>
  <si>
    <t>Detrás de la Escuela San Jorge</t>
  </si>
  <si>
    <t>Jonathan Araujo</t>
  </si>
  <si>
    <t>Petromax</t>
  </si>
  <si>
    <t>Rogelio Bogado</t>
  </si>
  <si>
    <t>Casilla Crucero del Este</t>
  </si>
  <si>
    <t>Ramón Sosa</t>
  </si>
  <si>
    <t>Comedor Tupinikin</t>
  </si>
  <si>
    <t>Orlando Molinas</t>
  </si>
  <si>
    <t>Agroferretería Jazmín</t>
  </si>
  <si>
    <t>José Merlo Sarabia</t>
  </si>
  <si>
    <t>Genaro Cáceres</t>
  </si>
  <si>
    <t>Semaco</t>
  </si>
  <si>
    <t>María Elena Carriza</t>
  </si>
  <si>
    <t>Indra</t>
  </si>
  <si>
    <t>Derlis ANDE</t>
  </si>
  <si>
    <t>Hugo Barreto</t>
  </si>
  <si>
    <t>Peluquería Nelson (primo)</t>
  </si>
  <si>
    <t>Alcidio Arévalos</t>
  </si>
  <si>
    <t>NB Gold 1</t>
  </si>
  <si>
    <t>Despensa y Copetín Guillermo Frutos</t>
  </si>
  <si>
    <t>Fredy</t>
  </si>
  <si>
    <t>Francisco Irala</t>
  </si>
  <si>
    <t>Parada de Taxi</t>
  </si>
  <si>
    <t>Liz Centurión</t>
  </si>
  <si>
    <t>Cerca de MG Electricidad</t>
  </si>
  <si>
    <t>Seguridad Eladio Mencia</t>
  </si>
  <si>
    <t>Pablo Weber</t>
  </si>
  <si>
    <t>Frente a la rotonda</t>
  </si>
  <si>
    <t>Jean Carlo</t>
  </si>
  <si>
    <t>María Pabla Jiménez</t>
  </si>
  <si>
    <t>Shakira Dance + Cuba</t>
  </si>
  <si>
    <t>Domicilio Santería</t>
  </si>
  <si>
    <t>Karen Patricia González Candia</t>
  </si>
  <si>
    <t>AB Seduction in Black</t>
  </si>
  <si>
    <t>Casa de madera 2 cuadras de principal</t>
  </si>
  <si>
    <t>una cuadra de Carnicería Boufleur</t>
  </si>
  <si>
    <t>Isabel Garcete</t>
  </si>
  <si>
    <t>Gustavo Cabrera</t>
  </si>
  <si>
    <t>Sobre ruta 6°</t>
  </si>
  <si>
    <t>Juliana Lores</t>
  </si>
  <si>
    <t>2 Cuadras del colegio</t>
  </si>
  <si>
    <t>Casa marrón cerca de 4 pisos</t>
  </si>
  <si>
    <t>Aldo Vera</t>
  </si>
  <si>
    <t>Audilio Lovera</t>
  </si>
  <si>
    <t>Costa Esperanza</t>
  </si>
  <si>
    <t>Josefina Penayo</t>
  </si>
  <si>
    <t>Cristhian Fernández</t>
  </si>
  <si>
    <t>Thiago Deuma</t>
  </si>
  <si>
    <t>Fórmula 1</t>
  </si>
  <si>
    <t>Carlos Bazán</t>
  </si>
  <si>
    <t>AB Mediterráneo</t>
  </si>
  <si>
    <t>Diana Delima</t>
  </si>
  <si>
    <t>Rosa Piñanez</t>
  </si>
  <si>
    <t>Profesor de Matemática</t>
  </si>
  <si>
    <t>Edgar Obregón</t>
  </si>
  <si>
    <t>Andrés Florentín</t>
  </si>
  <si>
    <t>Gym Rotela</t>
  </si>
  <si>
    <t>Nicolás Rojas</t>
  </si>
  <si>
    <t>Detrás del Colegio San Lorenzo</t>
  </si>
  <si>
    <t>Casa roja con blanco</t>
  </si>
  <si>
    <t>Elvira Horita</t>
  </si>
  <si>
    <t>CK Eternity</t>
  </si>
  <si>
    <t>Yguazú</t>
  </si>
  <si>
    <t>Rosana Cabrera</t>
  </si>
  <si>
    <t>Municipalidad. Acción Social</t>
  </si>
  <si>
    <t>Liz Paola Morel</t>
  </si>
  <si>
    <t>El Puma</t>
  </si>
  <si>
    <t>B° San Blas</t>
  </si>
  <si>
    <t>Marlene Castillo</t>
  </si>
  <si>
    <t>Tesãi</t>
  </si>
  <si>
    <t>Luis López</t>
  </si>
  <si>
    <t>Zunilda Benítez</t>
  </si>
  <si>
    <t>Mute</t>
  </si>
  <si>
    <t>Unificó con tarjeta #9</t>
  </si>
  <si>
    <t>Caty Leguizamón</t>
  </si>
  <si>
    <t>Gold Femenino</t>
  </si>
  <si>
    <t>Cerca de Carnicería Victoria</t>
  </si>
  <si>
    <t>Km 40</t>
  </si>
  <si>
    <t>Markito</t>
  </si>
  <si>
    <t>Claudelina Brítez</t>
  </si>
  <si>
    <t>Laloa Sexy Paris</t>
  </si>
  <si>
    <t>B° San Antonio Conavi</t>
  </si>
  <si>
    <t>Derlis</t>
  </si>
  <si>
    <t>Julio Portillo</t>
  </si>
  <si>
    <t>Frente a Ortega Refrigeración</t>
  </si>
  <si>
    <t>Nicolás Portillo</t>
  </si>
  <si>
    <t>Silvana Lezcano</t>
  </si>
  <si>
    <t>B° San Miguel. Costado de Despensa Dese</t>
  </si>
  <si>
    <t>Gladys Guzmán</t>
  </si>
  <si>
    <t>Colegio Nacional Paraguay Japón</t>
  </si>
  <si>
    <t>Osvaldo</t>
  </si>
  <si>
    <t>Cinthia Valdovinos</t>
  </si>
  <si>
    <t>Al lado de Tapicería. Cerca de Grill</t>
  </si>
  <si>
    <t>María Maldonado</t>
  </si>
  <si>
    <t>Carnicería La Victoria</t>
  </si>
  <si>
    <t>Despensa 12</t>
  </si>
  <si>
    <t>Flavia Darold</t>
  </si>
  <si>
    <t>Calle San Miguel</t>
  </si>
  <si>
    <t>Km 39 CECOP</t>
  </si>
  <si>
    <t>Carlos Ayala</t>
  </si>
  <si>
    <t>Cerca de Cándido</t>
  </si>
  <si>
    <t>Antonia Castillo</t>
  </si>
  <si>
    <t>Recicladora</t>
  </si>
  <si>
    <t>Cerca de Jorge Mecánico Km 39</t>
  </si>
  <si>
    <t>Carlos Garcete</t>
  </si>
  <si>
    <t>Ana Pereira</t>
  </si>
  <si>
    <t>Santa Rosa</t>
  </si>
  <si>
    <t>Cristhian Aranda</t>
  </si>
  <si>
    <t>Pollería Km 41</t>
  </si>
  <si>
    <t>Mirta Edelina Espínola</t>
  </si>
  <si>
    <t>Escuela Mcal. Francisco S. López</t>
  </si>
  <si>
    <t>Km 41</t>
  </si>
  <si>
    <t>Julio Benítez</t>
  </si>
  <si>
    <t>Loves</t>
  </si>
  <si>
    <t>Personal de campo. Llamar antes</t>
  </si>
  <si>
    <t>Diana Gaona</t>
  </si>
  <si>
    <t>Librería</t>
  </si>
  <si>
    <t>Cerca de Ishivashi</t>
  </si>
  <si>
    <t>José Amalio González</t>
  </si>
  <si>
    <t>Colonial Club</t>
  </si>
  <si>
    <t>Comedor</t>
  </si>
  <si>
    <t>Cerca de Librería</t>
  </si>
  <si>
    <t>Mirta López</t>
  </si>
  <si>
    <t>,</t>
  </si>
  <si>
    <t>Junior Báez</t>
  </si>
  <si>
    <t>AB Secret Tester</t>
  </si>
  <si>
    <t>Agrosato</t>
  </si>
  <si>
    <t>Delia Ayala</t>
  </si>
  <si>
    <t>Armani Acqua</t>
  </si>
  <si>
    <t>Alex S.A.</t>
  </si>
  <si>
    <t>Cerca de Inverfin</t>
  </si>
  <si>
    <t>Unificó Tarjeta #76</t>
  </si>
  <si>
    <t>Banderleia Pedroso</t>
  </si>
  <si>
    <t>Supermercado 41</t>
  </si>
  <si>
    <t>Km 44</t>
  </si>
  <si>
    <t>Anselmo Torales</t>
  </si>
  <si>
    <t>Lomani</t>
  </si>
  <si>
    <t>San Miguel</t>
  </si>
  <si>
    <t>Herrería Caacupé</t>
  </si>
  <si>
    <t>Karina Mendoza</t>
  </si>
  <si>
    <t>Grill</t>
  </si>
  <si>
    <t>Hernán Ortiz</t>
  </si>
  <si>
    <t>Panadería</t>
  </si>
  <si>
    <t>Km 32. Don Pedro</t>
  </si>
  <si>
    <t>Mirta Ortega</t>
  </si>
  <si>
    <t>AB Blue masculino</t>
  </si>
  <si>
    <t>Confitería Maná. Despensa</t>
  </si>
  <si>
    <t>Rodrigo</t>
  </si>
  <si>
    <t>Melquisedec González</t>
  </si>
  <si>
    <t>Silvio Aguilera</t>
  </si>
  <si>
    <t>Jonatan Da Silva</t>
  </si>
  <si>
    <t>Casa Particular frente a silo</t>
  </si>
  <si>
    <t>Hija de Sonia</t>
  </si>
  <si>
    <t>José Esteche Paredes</t>
  </si>
  <si>
    <t>Km 39</t>
  </si>
  <si>
    <t>Liliana</t>
  </si>
  <si>
    <t>AB Spirit femenino</t>
  </si>
  <si>
    <t>Parador Ña Elvira</t>
  </si>
  <si>
    <t>Cerca de Tesãi</t>
  </si>
  <si>
    <t>Tomás Jorge Ortega</t>
  </si>
  <si>
    <t>B° San Blas Frente al Silo. Detrás de Correo</t>
  </si>
  <si>
    <t>Cool</t>
  </si>
  <si>
    <t>Despensa Mirian Coronel</t>
  </si>
  <si>
    <t>Axel Galeano</t>
  </si>
  <si>
    <t>Casa Particular frente a Cooperativa</t>
  </si>
  <si>
    <t>Nimia Benítez</t>
  </si>
  <si>
    <t>Tol</t>
  </si>
  <si>
    <t>Hugo Báez</t>
  </si>
  <si>
    <t>Bucher</t>
  </si>
  <si>
    <t>Rolando Benítez</t>
  </si>
  <si>
    <t>Polo</t>
  </si>
  <si>
    <t>Liz Benítez</t>
  </si>
  <si>
    <t>Conavi</t>
  </si>
  <si>
    <t>Francisco Ariel Buendía</t>
  </si>
  <si>
    <t>Javier Rojas</t>
  </si>
  <si>
    <t>Frente al silo.</t>
  </si>
  <si>
    <t>Veterinario. Trabaja fuera</t>
  </si>
  <si>
    <t>Zuki Sugahara</t>
  </si>
  <si>
    <t>õ de la Vie</t>
  </si>
  <si>
    <t>AB Blue, AB Black</t>
  </si>
  <si>
    <t>Taller Yguazú</t>
  </si>
  <si>
    <t>Raúl</t>
  </si>
  <si>
    <t>Ilda Ruiz Díaz</t>
  </si>
  <si>
    <t>Antonia Núñez Rotela</t>
  </si>
  <si>
    <t>Shirosawa Sangayo SRL</t>
  </si>
  <si>
    <t>Elpidio Cabañas Garcete</t>
  </si>
  <si>
    <t>Taxi</t>
  </si>
  <si>
    <t>César Coronel</t>
  </si>
  <si>
    <t>Marly Godoy</t>
  </si>
  <si>
    <t>B° San Blas. Cerca de Rocío Aquino</t>
  </si>
  <si>
    <t>Gregorio Cáceres</t>
  </si>
  <si>
    <t>Copaco</t>
  </si>
  <si>
    <t>Claudia Da Silva</t>
  </si>
  <si>
    <t>Frente a Puma</t>
  </si>
  <si>
    <t>Limpieza</t>
  </si>
  <si>
    <t>Antonio Ramírez</t>
  </si>
  <si>
    <t>Alicia Medina</t>
  </si>
  <si>
    <t>Chich Glam</t>
  </si>
  <si>
    <t>Villa del Maestro</t>
  </si>
  <si>
    <t>Cerca de Perla</t>
  </si>
  <si>
    <t>Evandro Rodríguez</t>
  </si>
  <si>
    <t>Tal</t>
  </si>
  <si>
    <t>Gomería Neto</t>
  </si>
  <si>
    <t>Benicio Cabral</t>
  </si>
  <si>
    <t>Cremo Queso</t>
  </si>
  <si>
    <t>Mirian Coronel</t>
  </si>
  <si>
    <t>Ernesto Bareiro</t>
  </si>
  <si>
    <t>Casino. Cerca de Chacomer.</t>
  </si>
  <si>
    <t>Domicilio Paredón</t>
  </si>
  <si>
    <t>Darío Ruiz Díaz</t>
  </si>
  <si>
    <t>Julia Almada</t>
  </si>
  <si>
    <t>Unificó Tarjeta #113</t>
  </si>
  <si>
    <t>Sonia Da Silva</t>
  </si>
  <si>
    <t>Casa particular</t>
  </si>
  <si>
    <t>Mamá de Johnny</t>
  </si>
  <si>
    <t>Abrahán Saavedra</t>
  </si>
  <si>
    <t>Cerca de Loida. Despensa Sari</t>
  </si>
  <si>
    <t>Alicia Martínez</t>
  </si>
  <si>
    <t>Sweet Cat</t>
  </si>
  <si>
    <t>Chion Griar</t>
  </si>
  <si>
    <t>Alejandra</t>
  </si>
  <si>
    <t>Colegio Espíritu Santo</t>
  </si>
  <si>
    <t>Cristian Ricardo Fernández</t>
  </si>
  <si>
    <t>B° San Valentín</t>
  </si>
  <si>
    <t>Rubén Paredes</t>
  </si>
  <si>
    <t>Trabaja fuera</t>
  </si>
  <si>
    <t>Aurelio Castro</t>
  </si>
  <si>
    <t>Copaco Km 45</t>
  </si>
  <si>
    <t>Julián Maciel</t>
  </si>
  <si>
    <t>Schirolla</t>
  </si>
  <si>
    <t>Liliana Bogado</t>
  </si>
  <si>
    <t>Fotocopias Nico</t>
  </si>
  <si>
    <t>Darío Villasboa</t>
  </si>
  <si>
    <t>Al lado de Copetín</t>
  </si>
  <si>
    <t>Perla Sosa</t>
  </si>
  <si>
    <t>Isidora González</t>
  </si>
  <si>
    <t>Casa amarilla. Esquina</t>
  </si>
  <si>
    <t>B° Santa Rosa</t>
  </si>
  <si>
    <t>Robert Núñez</t>
  </si>
  <si>
    <t>VIP Men</t>
  </si>
  <si>
    <t>Tapicería</t>
  </si>
  <si>
    <t>Justina Leguizamón</t>
  </si>
  <si>
    <t>Forever Black</t>
  </si>
  <si>
    <t>Pegado a Despensa. Cerca de Herrería</t>
  </si>
  <si>
    <t>Liz Núñez</t>
  </si>
  <si>
    <t>Escuela Jardín</t>
  </si>
  <si>
    <t>Fabiana Rodríguez</t>
  </si>
  <si>
    <t>Valeria 0972 805553</t>
  </si>
  <si>
    <t>Silvestre</t>
  </si>
  <si>
    <t>Ramón Florentín</t>
  </si>
  <si>
    <t>Walter Alderete</t>
  </si>
  <si>
    <t>Campo 9</t>
  </si>
  <si>
    <t>Elvio Cristaldo</t>
  </si>
  <si>
    <t>Sandra Olmedo</t>
  </si>
  <si>
    <t>Briza</t>
  </si>
  <si>
    <t>Frente a la cancha</t>
  </si>
  <si>
    <t>Jennifer Da Silva</t>
  </si>
  <si>
    <t>Estación ELOP</t>
  </si>
  <si>
    <t>Hermana de Johnny</t>
  </si>
  <si>
    <t>Natalia Cabrera</t>
  </si>
  <si>
    <t>Despensa Samu</t>
  </si>
  <si>
    <t>Dalmy Olmedo Vera</t>
  </si>
  <si>
    <t>Teresa Shirosawa</t>
  </si>
  <si>
    <t>Aubana + Doriane</t>
  </si>
  <si>
    <t>Casa viuda</t>
  </si>
  <si>
    <t>Julio López</t>
  </si>
  <si>
    <t>Derlis Franco</t>
  </si>
  <si>
    <t>Mabel Saucedo</t>
  </si>
  <si>
    <t>In love</t>
  </si>
  <si>
    <t>Peluquería Yguazú</t>
  </si>
  <si>
    <t>Paola Guillén</t>
  </si>
  <si>
    <t>Bulgari BB</t>
  </si>
  <si>
    <t>Comedor Claudio</t>
  </si>
  <si>
    <t>Angelo Miranda</t>
  </si>
  <si>
    <t>Azzaro Intense</t>
  </si>
  <si>
    <t>Taller Autoeléctrico</t>
  </si>
  <si>
    <t>Rodrigo Mendoza</t>
  </si>
  <si>
    <t>Bombero</t>
  </si>
  <si>
    <t>Rafael Medina</t>
  </si>
  <si>
    <t>Ocampos</t>
  </si>
  <si>
    <t>José Domingo Ocampos</t>
  </si>
  <si>
    <t>Gabriela Amada</t>
  </si>
  <si>
    <t>Love</t>
  </si>
  <si>
    <t>Cándida Aranda</t>
  </si>
  <si>
    <t>Pollería Lu</t>
  </si>
  <si>
    <t>Juan R. León</t>
  </si>
  <si>
    <t>Frente a Puma o Tesãi</t>
  </si>
  <si>
    <t>Nelson Servián</t>
  </si>
  <si>
    <t>Wilbert Escobar</t>
  </si>
  <si>
    <t>Sol</t>
  </si>
  <si>
    <t>Al lado de Perla. Tesãi</t>
  </si>
  <si>
    <t>Trabaj fuera</t>
  </si>
  <si>
    <t>Oscar Giménez</t>
  </si>
  <si>
    <t>César Galeano</t>
  </si>
  <si>
    <t>TRAT</t>
  </si>
  <si>
    <t>Cerca de Enfermería</t>
  </si>
  <si>
    <t>Walter Sala</t>
  </si>
  <si>
    <t>Catalina Ortega</t>
  </si>
  <si>
    <t>Forever</t>
  </si>
  <si>
    <t>Centro de Salud</t>
  </si>
  <si>
    <t>Diana Cristaldo</t>
  </si>
  <si>
    <t>Unificó tarjeta #175</t>
  </si>
  <si>
    <t>Cristian Maciel Vergara</t>
  </si>
  <si>
    <t>Casa</t>
  </si>
  <si>
    <t>Casa. Km 31. Frente al aserradero</t>
  </si>
  <si>
    <t>Maricel Godoy Gamarra</t>
  </si>
  <si>
    <t>Alberto Velázquez</t>
  </si>
  <si>
    <t>Detrás de la Municipalidad</t>
  </si>
  <si>
    <t>UNC</t>
  </si>
  <si>
    <t>Atilio Núñez</t>
  </si>
  <si>
    <t>Bales Yguazú</t>
  </si>
  <si>
    <t>Reinaldo Ayala</t>
  </si>
  <si>
    <t>Carnicería San Cayetano</t>
  </si>
  <si>
    <t>Doble Avenida. Frente Iglesia Sagrado Corazón de Jesús</t>
  </si>
  <si>
    <t>Mabel Ruiz Díaz</t>
  </si>
  <si>
    <t>Coral + õ de la Vie</t>
  </si>
  <si>
    <t>Marco Maidana</t>
  </si>
  <si>
    <t>Noelia Aguilar Maldonado</t>
  </si>
  <si>
    <t>Vega Farma</t>
  </si>
  <si>
    <t>Gloria</t>
  </si>
  <si>
    <t>Bartolomé Carrera</t>
  </si>
  <si>
    <t>Detrás de la Escuela</t>
  </si>
  <si>
    <t>Rosa Aguilar</t>
  </si>
  <si>
    <t>Emilio Escurra</t>
  </si>
  <si>
    <t>Edgar Ariel Maldonado Franco</t>
  </si>
  <si>
    <t>Beso</t>
  </si>
  <si>
    <t>Unificó tarjeta #88</t>
  </si>
  <si>
    <t>Miguel Cristaldo</t>
  </si>
  <si>
    <t>Yan Kaee Ran</t>
  </si>
  <si>
    <t>Liz Núñez Maldonado</t>
  </si>
  <si>
    <t>Escuela al lado de Iglesia</t>
  </si>
  <si>
    <t>Ramón Ortega</t>
  </si>
  <si>
    <t>Ortega Refrigeraciones</t>
  </si>
  <si>
    <t>José Ruiz Díaz</t>
  </si>
  <si>
    <t>Nely Keney</t>
  </si>
  <si>
    <t>A Tes8</t>
  </si>
  <si>
    <t>Archivos</t>
  </si>
  <si>
    <t>Graciela Balbuena</t>
  </si>
  <si>
    <t>Cerca de Tapicería</t>
  </si>
  <si>
    <t>Rolando Ojeda</t>
  </si>
  <si>
    <t>Km 60. Personal de campo</t>
  </si>
  <si>
    <t>Llamar antes</t>
  </si>
  <si>
    <t>Amada Amarilla</t>
  </si>
  <si>
    <t>1° casa. Cerca de Tesãi</t>
  </si>
  <si>
    <t>Ramón Alvarenga</t>
  </si>
  <si>
    <t>Rutero</t>
  </si>
  <si>
    <t>Cerca de O'Leary</t>
  </si>
  <si>
    <t>Mirtha Monges</t>
  </si>
  <si>
    <t>Ulises Mendoza</t>
  </si>
  <si>
    <t>FB Euphoria</t>
  </si>
  <si>
    <t>Gladys Díaz</t>
  </si>
  <si>
    <t>Kmen + Briza</t>
  </si>
  <si>
    <t>Unificó tarjeta #132</t>
  </si>
  <si>
    <t>Al lado de Sanatorio Yguazú</t>
  </si>
  <si>
    <t>Milciades Mersan</t>
  </si>
  <si>
    <t>Teresio Centurión Prieto</t>
  </si>
  <si>
    <t>Km 58. Sto Domingo</t>
  </si>
  <si>
    <t>Ex venta de verdura. Santo Domingo</t>
  </si>
  <si>
    <t>Gustavo Franco</t>
  </si>
  <si>
    <t>Detrás de la Cooperativa</t>
  </si>
  <si>
    <t>Victor Rodríguez</t>
  </si>
  <si>
    <t>ECOP</t>
  </si>
  <si>
    <t>Cecilia Ayumi Tukudo Hayashi</t>
  </si>
  <si>
    <t>Boutique L&amp;C</t>
  </si>
  <si>
    <t>Emilio Ortiz</t>
  </si>
  <si>
    <t>Casa de la Cultura</t>
  </si>
  <si>
    <t>Verónica Leguizamón</t>
  </si>
  <si>
    <t>Cerca de Justina</t>
  </si>
  <si>
    <t>Sandra Minuzzo</t>
  </si>
  <si>
    <t>Ramona Espínola</t>
  </si>
  <si>
    <t>Doriane + AB Secret</t>
  </si>
  <si>
    <t>Modesta Ledesma</t>
  </si>
  <si>
    <t>Ex cliente</t>
  </si>
  <si>
    <t>Sonia López</t>
  </si>
  <si>
    <t>Isabel Guillén</t>
  </si>
  <si>
    <t>Despensa Samu. Casa verde</t>
  </si>
  <si>
    <t>Ursulina Herrera</t>
  </si>
  <si>
    <t>Paola Perini</t>
  </si>
  <si>
    <t>Taller Bulbo</t>
  </si>
  <si>
    <t>Barcilina Medina</t>
  </si>
  <si>
    <t>Pollería "Listo para Llevar"</t>
  </si>
  <si>
    <t>Cerca de Pollería 41</t>
  </si>
  <si>
    <t>Wilson Gómez</t>
  </si>
  <si>
    <t>Cerca de Despensa Sara</t>
  </si>
  <si>
    <t>Detrás de despensa La Victoria</t>
  </si>
  <si>
    <t>Hilda Beatriz de Vargas</t>
  </si>
  <si>
    <t>Almacén</t>
  </si>
  <si>
    <t>Cerca de Pago Express. Sto Domingo</t>
  </si>
  <si>
    <t>Frente a silo</t>
  </si>
  <si>
    <t>Mirna Maldonado</t>
  </si>
  <si>
    <t>Comedor Fazenda</t>
  </si>
  <si>
    <t>Mirian Villalba</t>
  </si>
  <si>
    <t>Al lado de Tesãi</t>
  </si>
  <si>
    <t>Fidel Núñez</t>
  </si>
  <si>
    <t>Al lado de Leopard</t>
  </si>
  <si>
    <t>Daiana Patrihiszymancunk</t>
  </si>
  <si>
    <t>Adidas Fuel 2</t>
  </si>
  <si>
    <t>Nilda Duarte</t>
  </si>
  <si>
    <t>Cerca del Intendente</t>
  </si>
  <si>
    <t>Angelita Zavalki</t>
  </si>
  <si>
    <t>Elizabeth Arden Red Door</t>
  </si>
  <si>
    <t>Cerca de Perla. Tesãi</t>
  </si>
  <si>
    <t>Ivette Moro</t>
  </si>
  <si>
    <t>Venta de Panificados</t>
  </si>
  <si>
    <t>Eva Irala</t>
  </si>
  <si>
    <t>Cocina</t>
  </si>
  <si>
    <t>Sady Olmedo</t>
  </si>
  <si>
    <t>Mirian Valdéz</t>
  </si>
  <si>
    <t>Km 40. Al lado de Antonio (cliente)</t>
  </si>
  <si>
    <t>Rocky</t>
  </si>
  <si>
    <t>Fidelina Fariña</t>
  </si>
  <si>
    <t>Taller Tapicería</t>
  </si>
  <si>
    <t>Luiz Aguilar</t>
  </si>
  <si>
    <t>Blue D</t>
  </si>
  <si>
    <t>Marina Aquino</t>
  </si>
  <si>
    <t>Gilberto Díaz</t>
  </si>
  <si>
    <t>Trabaja afuera</t>
  </si>
  <si>
    <t>Porfirio Vallejos</t>
  </si>
  <si>
    <t>Peluquería Irma</t>
  </si>
  <si>
    <t>Irma Vallejos</t>
  </si>
  <si>
    <t>Ilda Núñez</t>
  </si>
  <si>
    <t>Inverfin</t>
  </si>
  <si>
    <t>Loida Saavedra</t>
  </si>
  <si>
    <t>Despensa Sari</t>
  </si>
  <si>
    <t>Tesãi. Archivos</t>
  </si>
  <si>
    <t>Marta Chamorro</t>
  </si>
  <si>
    <t>Bajando Guardería</t>
  </si>
  <si>
    <t>Mirta Cáceres</t>
  </si>
  <si>
    <t>Cafitú</t>
  </si>
  <si>
    <t>Pour Homme</t>
  </si>
  <si>
    <t>Deisy</t>
  </si>
  <si>
    <t>Chantaje</t>
  </si>
  <si>
    <t>Cerca de Sanatorio Ovelar</t>
  </si>
  <si>
    <t>Patricia Gauto</t>
  </si>
  <si>
    <t>Salón de Belleza Pao</t>
  </si>
  <si>
    <t>Jennifer Medina</t>
  </si>
  <si>
    <t>Tuky Cell</t>
  </si>
  <si>
    <t>Frente a la Iglesia San Pedro</t>
  </si>
  <si>
    <t>Mercedes Velázquez</t>
  </si>
  <si>
    <t>Lubricantes Padi</t>
  </si>
  <si>
    <t>Cerca de Urgencias Médicas Sagrado Corazón de Jesús</t>
  </si>
  <si>
    <t>Enzo Bogado</t>
  </si>
  <si>
    <t>Ferretería Liz María</t>
  </si>
  <si>
    <t>Cerca de Comisaría</t>
  </si>
  <si>
    <t>Comisaría 22</t>
  </si>
  <si>
    <t>Control de Cobranzas</t>
  </si>
  <si>
    <t>Monto</t>
  </si>
  <si>
    <t>3 Oviedo</t>
  </si>
  <si>
    <t>Leonor Paredes</t>
  </si>
  <si>
    <t>Nilda Galeano</t>
  </si>
  <si>
    <t>Hna de Elizabeth Galeano</t>
  </si>
  <si>
    <t>Yesica Ramírez</t>
  </si>
  <si>
    <t>Despensa Jesi</t>
  </si>
  <si>
    <t>Cerca de Surtidor Compasa</t>
  </si>
  <si>
    <t>Selva</t>
  </si>
  <si>
    <t>Nilse Aquino</t>
  </si>
  <si>
    <t>Automotores La Ruta</t>
  </si>
  <si>
    <t>Calle Defensores del Chaco</t>
  </si>
  <si>
    <t>Sandra Mereles</t>
  </si>
  <si>
    <t>Casa de Bebidas Larissa. Frente a plaza</t>
  </si>
  <si>
    <t>Aquidabán y Defensores del Chaco</t>
  </si>
  <si>
    <t>Ana Cañete</t>
  </si>
  <si>
    <t>Lubicantes Pady</t>
  </si>
  <si>
    <t>Cerca de Lubricantes Yaca</t>
  </si>
  <si>
    <t>Mirna Gauto</t>
  </si>
  <si>
    <t>Ex Barrera</t>
  </si>
  <si>
    <t>Al lado de Lavadero</t>
  </si>
  <si>
    <t>Fermín González</t>
  </si>
  <si>
    <t>Desarmadero</t>
  </si>
  <si>
    <t>Al lado de la Nona</t>
  </si>
  <si>
    <t>4 Paraguari</t>
  </si>
  <si>
    <t>Seguridad</t>
  </si>
  <si>
    <t>Shakira + Taxi NY</t>
  </si>
  <si>
    <t>DVC One</t>
  </si>
  <si>
    <t>Javier Ojeda</t>
  </si>
  <si>
    <t>Gomería Battisti</t>
  </si>
  <si>
    <t>A una cuadra de Salva.com</t>
  </si>
  <si>
    <t>6 cuadras de la Comisaría</t>
  </si>
  <si>
    <t>Sin pintar con tejido</t>
  </si>
  <si>
    <t>Rodo Este</t>
  </si>
  <si>
    <t>Laloa</t>
  </si>
  <si>
    <t>Jacqueline Dos Santos</t>
  </si>
  <si>
    <t>Bac Center</t>
  </si>
  <si>
    <t>AB Golden Kit</t>
  </si>
  <si>
    <t>Secret Passion</t>
  </si>
  <si>
    <t>1 Sta Rita</t>
  </si>
  <si>
    <t>2 Yguazú</t>
  </si>
  <si>
    <t>SUMA</t>
  </si>
  <si>
    <t>Comisión</t>
  </si>
  <si>
    <t>Ingreso</t>
  </si>
  <si>
    <t>Según Cuaderno</t>
  </si>
  <si>
    <t>Diferencia</t>
  </si>
  <si>
    <t>FALTANTE</t>
  </si>
  <si>
    <t>Según Tarjetas</t>
  </si>
  <si>
    <t>Sta Rita</t>
  </si>
  <si>
    <t>Oviedo</t>
  </si>
  <si>
    <t>4 Oviedo</t>
  </si>
  <si>
    <t>3 Paraguari</t>
  </si>
  <si>
    <t>2 Yguazu</t>
  </si>
  <si>
    <t>Cobranza</t>
  </si>
  <si>
    <t>Combustible</t>
  </si>
  <si>
    <t>Consumisión</t>
  </si>
  <si>
    <t>Peaje</t>
  </si>
  <si>
    <t>Giro</t>
  </si>
  <si>
    <t>Efectivo</t>
  </si>
  <si>
    <t>R de Venta</t>
  </si>
  <si>
    <t>1 Santa Rita</t>
  </si>
  <si>
    <t>3 Itá</t>
  </si>
  <si>
    <t xml:space="preserve"> </t>
  </si>
  <si>
    <t>5 Villarrica</t>
  </si>
  <si>
    <t>3 Villarrica</t>
  </si>
  <si>
    <t>6 Lili y Pablo</t>
  </si>
  <si>
    <t>Morosos</t>
  </si>
  <si>
    <t>Nombre</t>
  </si>
  <si>
    <t>Último Pago</t>
  </si>
  <si>
    <t>Saldo</t>
  </si>
  <si>
    <t>C.I. N°</t>
  </si>
  <si>
    <t>(0982) 786533</t>
  </si>
  <si>
    <t>(0972) 334022</t>
  </si>
  <si>
    <t>Incluido</t>
  </si>
  <si>
    <t>A</t>
  </si>
  <si>
    <t>Ya</t>
  </si>
  <si>
    <t>The Golden Secret</t>
  </si>
  <si>
    <t>Juan Manuel Chaparro</t>
  </si>
  <si>
    <t>(0971) 406099</t>
  </si>
  <si>
    <t>The Golden Secret y Elixir</t>
  </si>
  <si>
    <t>Julio Báez Sanabria</t>
  </si>
  <si>
    <t>(0986) 756866</t>
  </si>
  <si>
    <t>(0971) 474131</t>
  </si>
  <si>
    <t>Blue Seduction</t>
  </si>
  <si>
    <t>(0983) 987973</t>
  </si>
  <si>
    <t>O de la Vie</t>
  </si>
  <si>
    <t>(0985) 703596</t>
  </si>
  <si>
    <t>(0991) 556779</t>
  </si>
  <si>
    <t>Lapidus 100ml</t>
  </si>
  <si>
    <t>Gregorio Florentín Pintos</t>
  </si>
  <si>
    <t>(0993) 532958</t>
  </si>
  <si>
    <t>(0971) 417081</t>
  </si>
  <si>
    <t>Ulises Benítez</t>
  </si>
  <si>
    <t>(0975) 266708</t>
  </si>
  <si>
    <t>Brand N° 005</t>
  </si>
  <si>
    <t>Hugo Alcaraz</t>
  </si>
  <si>
    <t>(0985) 975018</t>
  </si>
  <si>
    <t>(0983) 180983</t>
  </si>
  <si>
    <t>Diego Govasi</t>
  </si>
  <si>
    <t>Ariel Chávez</t>
  </si>
  <si>
    <t>(0994) 990730</t>
  </si>
  <si>
    <t>(0985) 975284</t>
  </si>
  <si>
    <t>Fátima Garay Velázquez</t>
  </si>
  <si>
    <t>(0981) 253777</t>
  </si>
  <si>
    <t>Diego Coronel</t>
  </si>
  <si>
    <t>(0991) 554624</t>
  </si>
  <si>
    <t>Silvestre Escobar</t>
  </si>
  <si>
    <t>(0994) 236243</t>
  </si>
  <si>
    <t>Lucas Gómez</t>
  </si>
  <si>
    <t>(0971) 489111</t>
  </si>
  <si>
    <t>Seduction in Black y Love</t>
  </si>
  <si>
    <t>Noemi Villalba</t>
  </si>
  <si>
    <t>(0973) 203034</t>
  </si>
  <si>
    <t>Eternal</t>
  </si>
  <si>
    <t>María Herminia González</t>
  </si>
  <si>
    <t>(0975) 910278</t>
  </si>
  <si>
    <t>Spirit for Men</t>
  </si>
  <si>
    <t>Spirit (After Shave)</t>
  </si>
  <si>
    <t>Jorge Raúl Franco</t>
  </si>
  <si>
    <t>(0982) 550279</t>
  </si>
  <si>
    <t>Arnaldo Maldonado</t>
  </si>
  <si>
    <t>(0976) 803850</t>
  </si>
  <si>
    <t>(0976) 435307</t>
  </si>
  <si>
    <t>Gold for Men</t>
  </si>
  <si>
    <t>Pablo Salinas</t>
  </si>
  <si>
    <t>(0995) 635721</t>
  </si>
  <si>
    <t>Lis Duarte</t>
  </si>
  <si>
    <t>(0975) 267416</t>
  </si>
  <si>
    <t>Fátima Alfonzo</t>
  </si>
  <si>
    <t>(0983) 927364</t>
  </si>
  <si>
    <t>(0985) 845434</t>
  </si>
  <si>
    <t>Carolina Herrera 212</t>
  </si>
  <si>
    <t>Asunción</t>
  </si>
  <si>
    <t>(0984) 128020</t>
  </si>
  <si>
    <t>Seduction in Black</t>
  </si>
  <si>
    <t>(0982) 200549</t>
  </si>
  <si>
    <t>María Isabel Sosa</t>
  </si>
  <si>
    <t>(0995) 619662</t>
  </si>
  <si>
    <t>(0995) 383587</t>
  </si>
  <si>
    <t>Liz Dahiana Batte Duré</t>
  </si>
  <si>
    <t>(0971) 479936</t>
  </si>
  <si>
    <t>Aubana Sweet + Secret</t>
  </si>
  <si>
    <t>(0984) 908672</t>
  </si>
  <si>
    <t>Scuderia Ferrari</t>
  </si>
  <si>
    <t>Juan Franco</t>
  </si>
  <si>
    <t>(0971) 475689</t>
  </si>
  <si>
    <t>UDV for Men</t>
  </si>
  <si>
    <t>(0982) 155312</t>
  </si>
  <si>
    <t>Isabel Ortiz</t>
  </si>
  <si>
    <t>(0982) 842719</t>
  </si>
  <si>
    <t>Carolina Herrera 212 Sexy</t>
  </si>
  <si>
    <t>Daysi Torres</t>
  </si>
  <si>
    <t>(0994) 966261</t>
  </si>
  <si>
    <t xml:space="preserve">   </t>
  </si>
  <si>
    <t>6 Ma Aux.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</si>
</sst>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\(####\)\ ######"/>
    <numFmt numFmtId="165" formatCode="\(0###\)\ ######"/>
    <numFmt numFmtId="166" formatCode="\(0\9##\)\ ######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Leelawadee"/>
      <family val="2"/>
    </font>
    <font>
      <sz val="10"/>
      <color theme="1"/>
      <name val="Leelawadee"/>
      <family val="2"/>
    </font>
    <font>
      <b/>
      <sz val="10"/>
      <color rgb="FFFF0000"/>
      <name val="Leelawadee"/>
      <family val="2"/>
    </font>
    <font>
      <sz val="10"/>
      <color rgb="FFFF0000"/>
      <name val="Leelawadee"/>
      <family val="2"/>
    </font>
    <font>
      <sz val="10"/>
      <name val="Leelawadee"/>
      <family val="2"/>
    </font>
    <font>
      <b/>
      <sz val="10"/>
      <color rgb="FFC00000"/>
      <name val="Leelawadee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2" fillId="0" borderId="0" xfId="0" applyFont="1"/>
    <xf numFmtId="3" fontId="2" fillId="0" borderId="0" xfId="0" applyNumberFormat="1" applyFont="1"/>
    <xf numFmtId="166" fontId="2" fillId="0" borderId="0" xfId="0" applyNumberFormat="1" applyFont="1"/>
    <xf numFmtId="14" fontId="2" fillId="0" borderId="0" xfId="0" applyNumberFormat="1" applyFont="1"/>
    <xf numFmtId="3" fontId="1" fillId="0" borderId="0" xfId="0" applyNumberFormat="1" applyFont="1"/>
    <xf numFmtId="166" fontId="1" fillId="0" borderId="0" xfId="0" applyNumberFormat="1" applyFont="1"/>
    <xf numFmtId="0" fontId="1" fillId="0" borderId="0" xfId="0" applyFont="1"/>
    <xf numFmtId="164" fontId="1" fillId="0" borderId="0" xfId="0" applyNumberFormat="1" applyFont="1" applyAlignment="1">
      <alignment horizontal="center" vertical="center"/>
    </xf>
    <xf numFmtId="165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165" fontId="3" fillId="0" borderId="0" xfId="0" applyNumberFormat="1" applyFont="1"/>
    <xf numFmtId="14" fontId="3" fillId="0" borderId="0" xfId="0" applyNumberFormat="1" applyFont="1"/>
    <xf numFmtId="165" fontId="1" fillId="0" borderId="0" xfId="0" applyNumberFormat="1" applyFont="1"/>
    <xf numFmtId="164" fontId="2" fillId="0" borderId="0" xfId="0" applyNumberFormat="1" applyFont="1"/>
    <xf numFmtId="166" fontId="3" fillId="0" borderId="0" xfId="0" applyNumberFormat="1" applyFont="1"/>
    <xf numFmtId="4" fontId="1" fillId="0" borderId="0" xfId="0" applyNumberFormat="1" applyFont="1"/>
    <xf numFmtId="4" fontId="2" fillId="0" borderId="0" xfId="0" applyNumberFormat="1" applyFont="1"/>
    <xf numFmtId="0" fontId="4" fillId="0" borderId="0" xfId="0" applyFont="1"/>
    <xf numFmtId="0" fontId="5" fillId="0" borderId="0" xfId="0" applyFont="1"/>
    <xf numFmtId="3" fontId="6" fillId="0" borderId="0" xfId="0" applyNumberFormat="1" applyFont="1"/>
    <xf numFmtId="166" fontId="6" fillId="0" borderId="0" xfId="0" applyNumberFormat="1" applyFont="1"/>
    <xf numFmtId="0" fontId="6" fillId="0" borderId="0" xfId="0" applyFont="1"/>
    <xf numFmtId="14" fontId="6" fillId="0" borderId="0" xfId="0" applyNumberFormat="1" applyFont="1"/>
    <xf numFmtId="3" fontId="0" fillId="0" borderId="0" xfId="0" applyNumberFormat="1"/>
    <xf numFmtId="3" fontId="7" fillId="0" borderId="0" xfId="0" applyNumberFormat="1" applyFont="1"/>
    <xf numFmtId="0" fontId="7" fillId="0" borderId="0" xfId="0" applyFont="1" applyAlignment="1">
      <alignment horizontal="center" vertical="center"/>
    </xf>
    <xf numFmtId="0" fontId="7" fillId="0" borderId="0" xfId="0" applyFont="1"/>
    <xf numFmtId="14" fontId="7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8" fillId="0" borderId="0" xfId="0" applyFont="1"/>
    <xf numFmtId="3" fontId="8" fillId="0" borderId="0" xfId="0" applyNumberFormat="1" applyFont="1"/>
    <xf numFmtId="0" fontId="7" fillId="2" borderId="1" xfId="0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3" fontId="9" fillId="0" borderId="0" xfId="0" applyNumberFormat="1" applyFont="1"/>
    <xf numFmtId="0" fontId="10" fillId="0" borderId="0" xfId="0" applyFont="1"/>
    <xf numFmtId="3" fontId="10" fillId="0" borderId="0" xfId="0" applyNumberFormat="1" applyFont="1"/>
    <xf numFmtId="3" fontId="0" fillId="3" borderId="2" xfId="0" applyNumberFormat="1" applyFont="1" applyFill="1" applyBorder="1"/>
    <xf numFmtId="3" fontId="0" fillId="2" borderId="2" xfId="0" applyNumberFormat="1" applyFont="1" applyFill="1" applyBorder="1"/>
    <xf numFmtId="0" fontId="0" fillId="0" borderId="0" xfId="0" applyFont="1"/>
    <xf numFmtId="0" fontId="0" fillId="3" borderId="2" xfId="0" applyFont="1" applyFill="1" applyBorder="1"/>
    <xf numFmtId="0" fontId="0" fillId="2" borderId="2" xfId="0" applyFont="1" applyFill="1" applyBorder="1"/>
    <xf numFmtId="3" fontId="7" fillId="2" borderId="2" xfId="0" applyNumberFormat="1" applyFont="1" applyFill="1" applyBorder="1"/>
    <xf numFmtId="3" fontId="7" fillId="3" borderId="2" xfId="0" applyNumberFormat="1" applyFont="1" applyFill="1" applyBorder="1"/>
    <xf numFmtId="0" fontId="7" fillId="2" borderId="2" xfId="0" applyFont="1" applyFill="1" applyBorder="1" applyAlignment="1">
      <alignment horizontal="center" vertical="center"/>
    </xf>
    <xf numFmtId="3" fontId="7" fillId="2" borderId="2" xfId="0" applyNumberFormat="1" applyFont="1" applyFill="1" applyBorder="1" applyAlignment="1">
      <alignment horizontal="center" vertical="center"/>
    </xf>
    <xf numFmtId="14" fontId="7" fillId="3" borderId="2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3" fontId="0" fillId="3" borderId="0" xfId="0" applyNumberFormat="1" applyFont="1" applyFill="1" applyBorder="1"/>
    <xf numFmtId="0" fontId="0" fillId="0" borderId="2" xfId="0" applyBorder="1"/>
    <xf numFmtId="3" fontId="2" fillId="2" borderId="2" xfId="0" applyNumberFormat="1" applyFont="1" applyFill="1" applyBorder="1"/>
    <xf numFmtId="0" fontId="2" fillId="2" borderId="2" xfId="0" applyFont="1" applyFill="1" applyBorder="1"/>
    <xf numFmtId="0" fontId="2" fillId="3" borderId="2" xfId="0" applyFont="1" applyFill="1" applyBorder="1"/>
    <xf numFmtId="3" fontId="2" fillId="3" borderId="2" xfId="0" applyNumberFormat="1" applyFont="1" applyFill="1" applyBorder="1"/>
    <xf numFmtId="0" fontId="0" fillId="0" borderId="0" xfId="0" applyBorder="1"/>
    <xf numFmtId="3" fontId="0" fillId="0" borderId="0" xfId="0" applyNumberFormat="1" applyFont="1"/>
    <xf numFmtId="3" fontId="11" fillId="0" borderId="0" xfId="0" applyNumberFormat="1" applyFont="1"/>
    <xf numFmtId="0" fontId="12" fillId="0" borderId="0" xfId="0" applyFont="1"/>
    <xf numFmtId="3" fontId="12" fillId="0" borderId="0" xfId="0" applyNumberFormat="1" applyFont="1"/>
    <xf numFmtId="14" fontId="0" fillId="0" borderId="0" xfId="0" applyNumberFormat="1"/>
    <xf numFmtId="166" fontId="2" fillId="0" borderId="0" xfId="0" applyNumberFormat="1" applyFont="1" applyAlignment="1">
      <alignment horizontal="left"/>
    </xf>
  </cellXfs>
  <cellStyles count="1">
    <cellStyle name="Normal" xfId="0" builtinId="0"/>
  </cellStyles>
  <dxfs count="118"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numFmt numFmtId="3" formatCode="#,##0"/>
    </dxf>
    <dxf>
      <numFmt numFmtId="3" formatCode="#,##0"/>
    </dxf>
    <dxf>
      <numFmt numFmtId="3" formatCode="#,##0"/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numFmt numFmtId="3" formatCode="#,##0"/>
    </dxf>
    <dxf>
      <numFmt numFmtId="3" formatCode="#,##0"/>
    </dxf>
    <dxf>
      <numFmt numFmtId="3" formatCode="#,##0"/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numFmt numFmtId="3" formatCode="#,##0"/>
    </dxf>
    <dxf>
      <numFmt numFmtId="3" formatCode="#,##0"/>
    </dxf>
    <dxf>
      <numFmt numFmtId="3" formatCode="#,##0"/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a1" displayName="Tabla1" ref="A1:G69" totalsRowShown="0" headerRowDxfId="117">
  <autoFilter ref="A1:G69"/>
  <tableColumns count="7">
    <tableColumn id="1" name="Fecha"/>
    <tableColumn id="2" name="Zona"/>
    <tableColumn id="3" name="N°"/>
    <tableColumn id="4" name="Monto" dataDxfId="116"/>
    <tableColumn id="5" name="SUMA"/>
    <tableColumn id="6" name="Comisión" dataDxfId="115"/>
    <tableColumn id="7" name="Ingreso" dataDxfId="114"/>
  </tableColumns>
  <tableStyleInfo name="TableStyleMedium28" showFirstColumn="0" showLastColumn="0" showRowStripes="1" showColumnStripes="0"/>
</table>
</file>

<file path=xl/tables/table10.xml><?xml version="1.0" encoding="utf-8"?>
<table xmlns="http://schemas.openxmlformats.org/spreadsheetml/2006/main" id="10" name="Tabla1711" displayName="Tabla1711" ref="A223:G291" totalsRowShown="0" headerRowDxfId="71">
  <autoFilter ref="A223:G291"/>
  <tableColumns count="7">
    <tableColumn id="1" name="Fecha"/>
    <tableColumn id="2" name="Zona"/>
    <tableColumn id="3" name="N°"/>
    <tableColumn id="4" name="Monto" dataDxfId="70"/>
    <tableColumn id="5" name="SUMA"/>
    <tableColumn id="6" name="Comisión" dataDxfId="69"/>
    <tableColumn id="7" name="Ingreso" dataDxfId="68"/>
  </tableColumns>
  <tableStyleInfo name="TableStyleMedium28" showFirstColumn="0" showLastColumn="0" showRowStripes="1" showColumnStripes="0"/>
</table>
</file>

<file path=xl/tables/table11.xml><?xml version="1.0" encoding="utf-8"?>
<table xmlns="http://schemas.openxmlformats.org/spreadsheetml/2006/main" id="11" name="Tabla17812" displayName="Tabla17812" ref="I223:O291" totalsRowShown="0" headerRowDxfId="67">
  <autoFilter ref="I223:O291"/>
  <tableColumns count="7">
    <tableColumn id="1" name="Fecha"/>
    <tableColumn id="2" name="Zona"/>
    <tableColumn id="3" name="N°"/>
    <tableColumn id="4" name="Monto" dataDxfId="66"/>
    <tableColumn id="5" name="SUMA"/>
    <tableColumn id="6" name="Comisión" dataDxfId="65"/>
    <tableColumn id="7" name="Ingreso" dataDxfId="64"/>
  </tableColumns>
  <tableStyleInfo name="TableStyleMedium28" showFirstColumn="0" showLastColumn="0" showRowStripes="1" showColumnStripes="0"/>
</table>
</file>

<file path=xl/tables/table12.xml><?xml version="1.0" encoding="utf-8"?>
<table xmlns="http://schemas.openxmlformats.org/spreadsheetml/2006/main" id="12" name="Tabla1781213" displayName="Tabla1781213" ref="Q223:W291" totalsRowShown="0" headerRowDxfId="63">
  <autoFilter ref="Q223:W291"/>
  <tableColumns count="7">
    <tableColumn id="1" name="Fecha"/>
    <tableColumn id="2" name="Zona"/>
    <tableColumn id="3" name="N°"/>
    <tableColumn id="4" name="Monto" dataDxfId="62"/>
    <tableColumn id="5" name="SUMA"/>
    <tableColumn id="6" name="Comisión" dataDxfId="61"/>
    <tableColumn id="7" name="Ingreso" dataDxfId="60"/>
  </tableColumns>
  <tableStyleInfo name="TableStyleMedium28" showFirstColumn="0" showLastColumn="0" showRowStripes="1" showColumnStripes="0"/>
</table>
</file>

<file path=xl/tables/table13.xml><?xml version="1.0" encoding="utf-8"?>
<table xmlns="http://schemas.openxmlformats.org/spreadsheetml/2006/main" id="13" name="Tabla1781214" displayName="Tabla1781214" ref="A293:G361" totalsRowShown="0" headerRowDxfId="59">
  <autoFilter ref="A293:G361"/>
  <tableColumns count="7">
    <tableColumn id="1" name="Fecha"/>
    <tableColumn id="2" name="Zona"/>
    <tableColumn id="3" name="N°"/>
    <tableColumn id="4" name="Monto" dataDxfId="58"/>
    <tableColumn id="5" name="SUMA"/>
    <tableColumn id="6" name="Comisión" dataDxfId="57"/>
    <tableColumn id="7" name="Ingreso" dataDxfId="56"/>
  </tableColumns>
  <tableStyleInfo name="TableStyleMedium28" showFirstColumn="0" showLastColumn="0" showRowStripes="1" showColumnStripes="0"/>
</table>
</file>

<file path=xl/tables/table14.xml><?xml version="1.0" encoding="utf-8"?>
<table xmlns="http://schemas.openxmlformats.org/spreadsheetml/2006/main" id="14" name="Tabla171115" displayName="Tabla171115" ref="I293:O361" totalsRowShown="0" headerRowDxfId="55">
  <autoFilter ref="I293:O361"/>
  <tableColumns count="7">
    <tableColumn id="1" name="Fecha"/>
    <tableColumn id="2" name="Zona"/>
    <tableColumn id="3" name="N°"/>
    <tableColumn id="4" name="Monto" dataDxfId="54"/>
    <tableColumn id="5" name="SUMA"/>
    <tableColumn id="6" name="Comisión" dataDxfId="53"/>
    <tableColumn id="7" name="Ingreso" dataDxfId="52"/>
  </tableColumns>
  <tableStyleInfo name="TableStyleMedium28" showFirstColumn="0" showLastColumn="0" showRowStripes="1" showColumnStripes="0"/>
</table>
</file>

<file path=xl/tables/table15.xml><?xml version="1.0" encoding="utf-8"?>
<table xmlns="http://schemas.openxmlformats.org/spreadsheetml/2006/main" id="15" name="Tabla17111516" displayName="Tabla17111516" ref="Q293:W361" totalsRowShown="0" headerRowDxfId="51">
  <autoFilter ref="Q293:W361"/>
  <tableColumns count="7">
    <tableColumn id="1" name="Fecha"/>
    <tableColumn id="2" name="Zona"/>
    <tableColumn id="3" name="N°"/>
    <tableColumn id="4" name="Monto" dataDxfId="50"/>
    <tableColumn id="5" name="SUMA"/>
    <tableColumn id="6" name="Comisión" dataDxfId="49"/>
    <tableColumn id="7" name="Ingreso" dataDxfId="48"/>
  </tableColumns>
  <tableStyleInfo name="TableStyleMedium28" showFirstColumn="0" showLastColumn="0" showRowStripes="1" showColumnStripes="0"/>
</table>
</file>

<file path=xl/tables/table16.xml><?xml version="1.0" encoding="utf-8"?>
<table xmlns="http://schemas.openxmlformats.org/spreadsheetml/2006/main" id="16" name="Tabla178121317" displayName="Tabla178121317" ref="A363:G431" totalsRowShown="0" headerRowDxfId="47">
  <autoFilter ref="A363:G431"/>
  <tableColumns count="7">
    <tableColumn id="1" name="Fecha"/>
    <tableColumn id="2" name="Zona"/>
    <tableColumn id="3" name="N°"/>
    <tableColumn id="4" name="Monto" dataDxfId="46"/>
    <tableColumn id="5" name="SUMA"/>
    <tableColumn id="6" name="Comisión" dataDxfId="45"/>
    <tableColumn id="7" name="Ingreso" dataDxfId="44"/>
  </tableColumns>
  <tableStyleInfo name="TableStyleMedium28" showFirstColumn="0" showLastColumn="0" showRowStripes="1" showColumnStripes="0"/>
</table>
</file>

<file path=xl/tables/table17.xml><?xml version="1.0" encoding="utf-8"?>
<table xmlns="http://schemas.openxmlformats.org/spreadsheetml/2006/main" id="17" name="Tabla178121418" displayName="Tabla178121418" ref="I363:O431" totalsRowShown="0" headerRowDxfId="43">
  <autoFilter ref="I363:O431"/>
  <tableColumns count="7">
    <tableColumn id="1" name="Fecha"/>
    <tableColumn id="2" name="Zona"/>
    <tableColumn id="3" name="N°"/>
    <tableColumn id="4" name="Monto" dataDxfId="42"/>
    <tableColumn id="5" name="SUMA"/>
    <tableColumn id="6" name="Comisión" dataDxfId="41"/>
    <tableColumn id="7" name="Ingreso" dataDxfId="40"/>
  </tableColumns>
  <tableStyleInfo name="TableStyleMedium28" showFirstColumn="0" showLastColumn="0" showRowStripes="1" showColumnStripes="0"/>
</table>
</file>

<file path=xl/tables/table18.xml><?xml version="1.0" encoding="utf-8"?>
<table xmlns="http://schemas.openxmlformats.org/spreadsheetml/2006/main" id="18" name="Tabla17111519" displayName="Tabla17111519" ref="Q363:W431" totalsRowShown="0" headerRowDxfId="39">
  <autoFilter ref="Q363:W431"/>
  <tableColumns count="7">
    <tableColumn id="1" name="Fecha"/>
    <tableColumn id="2" name="Zona"/>
    <tableColumn id="3" name="N°"/>
    <tableColumn id="4" name="Monto" dataDxfId="38"/>
    <tableColumn id="5" name="SUMA"/>
    <tableColumn id="6" name="Comisión" dataDxfId="37"/>
    <tableColumn id="7" name="Ingreso" dataDxfId="36"/>
  </tableColumns>
  <tableStyleInfo name="TableStyleMedium28" showFirstColumn="0" showLastColumn="0" showRowStripes="1" showColumnStripes="0"/>
</table>
</file>

<file path=xl/tables/table19.xml><?xml version="1.0" encoding="utf-8"?>
<table xmlns="http://schemas.openxmlformats.org/spreadsheetml/2006/main" id="19" name="Tabla1711151620" displayName="Tabla1711151620" ref="A433:G514" totalsRowShown="0" headerRowDxfId="35">
  <autoFilter ref="A433:G514"/>
  <tableColumns count="7">
    <tableColumn id="1" name="Fecha"/>
    <tableColumn id="2" name="Zona"/>
    <tableColumn id="3" name="N°"/>
    <tableColumn id="4" name="Monto" dataDxfId="34"/>
    <tableColumn id="5" name="SUMA"/>
    <tableColumn id="6" name="Comisión" dataDxfId="33"/>
    <tableColumn id="7" name="Ingreso" dataDxfId="32"/>
  </tableColumns>
  <tableStyleInfo name="TableStyleMedium28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I1:O68" totalsRowShown="0" headerRowDxfId="113" headerRowBorderDxfId="112" tableBorderDxfId="111">
  <autoFilter ref="I1:O68"/>
  <tableColumns count="7">
    <tableColumn id="1" name="Fecha"/>
    <tableColumn id="2" name="Zona"/>
    <tableColumn id="3" name="N°"/>
    <tableColumn id="4" name="Monto"/>
    <tableColumn id="5" name="SUMA" dataDxfId="110"/>
    <tableColumn id="6" name="Comisión" dataDxfId="109"/>
    <tableColumn id="7" name="Ingreso" dataDxfId="108"/>
  </tableColumns>
  <tableStyleInfo name="TableStyleMedium28" showFirstColumn="0" showLastColumn="0" showRowStripes="1" showColumnStripes="0"/>
</table>
</file>

<file path=xl/tables/table20.xml><?xml version="1.0" encoding="utf-8"?>
<table xmlns="http://schemas.openxmlformats.org/spreadsheetml/2006/main" id="20" name="Tabla17812131721" displayName="Tabla17812131721" ref="I433:O501" totalsRowShown="0" headerRowDxfId="31">
  <autoFilter ref="I433:O501"/>
  <tableColumns count="7">
    <tableColumn id="1" name="Fecha"/>
    <tableColumn id="2" name="Zona"/>
    <tableColumn id="3" name="N°"/>
    <tableColumn id="4" name="Monto" dataDxfId="30"/>
    <tableColumn id="5" name="SUMA"/>
    <tableColumn id="6" name="Comisión" dataDxfId="29"/>
    <tableColumn id="7" name="Ingreso" dataDxfId="28"/>
  </tableColumns>
  <tableStyleInfo name="TableStyleMedium28" showFirstColumn="0" showLastColumn="0" showRowStripes="1" showColumnStripes="0"/>
</table>
</file>

<file path=xl/tables/table21.xml><?xml version="1.0" encoding="utf-8"?>
<table xmlns="http://schemas.openxmlformats.org/spreadsheetml/2006/main" id="21" name="Tabla17812141822" displayName="Tabla17812141822" ref="Q433:W501" totalsRowShown="0" headerRowDxfId="27">
  <autoFilter ref="Q433:W501"/>
  <tableColumns count="7">
    <tableColumn id="1" name="Fecha"/>
    <tableColumn id="2" name="Zona"/>
    <tableColumn id="3" name="N°"/>
    <tableColumn id="4" name="Monto" dataDxfId="26"/>
    <tableColumn id="5" name="SUMA"/>
    <tableColumn id="6" name="Comisión" dataDxfId="25"/>
    <tableColumn id="7" name="Ingreso" dataDxfId="24"/>
  </tableColumns>
  <tableStyleInfo name="TableStyleMedium28" showFirstColumn="0" showLastColumn="0" showRowStripes="1" showColumnStripes="0"/>
</table>
</file>

<file path=xl/tables/table22.xml><?xml version="1.0" encoding="utf-8"?>
<table xmlns="http://schemas.openxmlformats.org/spreadsheetml/2006/main" id="22" name="Tabla1711151923" displayName="Tabla1711151923" ref="A516:G584" totalsRowShown="0" headerRowDxfId="23">
  <autoFilter ref="A516:G584"/>
  <tableColumns count="7">
    <tableColumn id="1" name="Fecha"/>
    <tableColumn id="2" name="Zona"/>
    <tableColumn id="3" name="N°"/>
    <tableColumn id="4" name="Monto" dataDxfId="22"/>
    <tableColumn id="5" name="SUMA"/>
    <tableColumn id="6" name="Comisión" dataDxfId="21"/>
    <tableColumn id="7" name="Ingreso" dataDxfId="20"/>
  </tableColumns>
  <tableStyleInfo name="TableStyleMedium28" showFirstColumn="0" showLastColumn="0" showRowStripes="1" showColumnStripes="0"/>
</table>
</file>

<file path=xl/tables/table23.xml><?xml version="1.0" encoding="utf-8"?>
<table xmlns="http://schemas.openxmlformats.org/spreadsheetml/2006/main" id="23" name="Tabla171115162024" displayName="Tabla171115162024" ref="I516:O584" totalsRowShown="0" headerRowDxfId="19">
  <autoFilter ref="I516:O584"/>
  <tableColumns count="7">
    <tableColumn id="1" name="Fecha"/>
    <tableColumn id="2" name="Zona"/>
    <tableColumn id="3" name="N°"/>
    <tableColumn id="4" name="Monto" dataDxfId="18"/>
    <tableColumn id="5" name="SUMA"/>
    <tableColumn id="6" name="Comisión" dataDxfId="17"/>
    <tableColumn id="7" name="Ingreso" dataDxfId="16"/>
  </tableColumns>
  <tableStyleInfo name="TableStyleMedium28" showFirstColumn="0" showLastColumn="0" showRowStripes="1" showColumnStripes="0"/>
</table>
</file>

<file path=xl/tables/table24.xml><?xml version="1.0" encoding="utf-8"?>
<table xmlns="http://schemas.openxmlformats.org/spreadsheetml/2006/main" id="24" name="Tabla1781213172125" displayName="Tabla1781213172125" ref="Q516:W584" totalsRowShown="0" headerRowDxfId="15">
  <autoFilter ref="Q516:W584"/>
  <tableColumns count="7">
    <tableColumn id="1" name="Fecha"/>
    <tableColumn id="2" name="Zona"/>
    <tableColumn id="3" name="N°"/>
    <tableColumn id="4" name="Monto" dataDxfId="14"/>
    <tableColumn id="5" name="SUMA"/>
    <tableColumn id="6" name="Comisión" dataDxfId="13"/>
    <tableColumn id="7" name="Ingreso" dataDxfId="12"/>
  </tableColumns>
  <tableStyleInfo name="TableStyleMedium28" showFirstColumn="0" showLastColumn="0" showRowStripes="1" showColumnStripes="0"/>
</table>
</file>

<file path=xl/tables/table25.xml><?xml version="1.0" encoding="utf-8"?>
<table xmlns="http://schemas.openxmlformats.org/spreadsheetml/2006/main" id="25" name="Tabla1781214182226" displayName="Tabla1781214182226" ref="A586:G692" totalsRowShown="0" headerRowDxfId="11">
  <autoFilter ref="A586:G692"/>
  <tableColumns count="7">
    <tableColumn id="1" name="Fecha"/>
    <tableColumn id="2" name="Zona"/>
    <tableColumn id="3" name="N°"/>
    <tableColumn id="4" name="Monto" dataDxfId="10"/>
    <tableColumn id="5" name="SUMA"/>
    <tableColumn id="6" name="Comisión" dataDxfId="9"/>
    <tableColumn id="7" name="Ingreso" dataDxfId="8"/>
  </tableColumns>
  <tableStyleInfo name="TableStyleMedium28" showFirstColumn="0" showLastColumn="0" showRowStripes="1" showColumnStripes="0"/>
</table>
</file>

<file path=xl/tables/table26.xml><?xml version="1.0" encoding="utf-8"?>
<table xmlns="http://schemas.openxmlformats.org/spreadsheetml/2006/main" id="26" name="Tabla178121418222627" displayName="Tabla178121418222627" ref="I586:O690" totalsRowShown="0" headerRowDxfId="7">
  <autoFilter ref="I586:O690"/>
  <tableColumns count="7">
    <tableColumn id="1" name="Fecha"/>
    <tableColumn id="2" name="Zona"/>
    <tableColumn id="3" name="N°"/>
    <tableColumn id="4" name="Monto" dataDxfId="6"/>
    <tableColumn id="5" name="SUMA"/>
    <tableColumn id="6" name="Comisión" dataDxfId="5"/>
    <tableColumn id="7" name="Ingreso" dataDxfId="4"/>
  </tableColumns>
  <tableStyleInfo name="TableStyleMedium28" showFirstColumn="0" showLastColumn="0" showRowStripes="1" showColumnStripes="0"/>
</table>
</file>

<file path=xl/tables/table27.xml><?xml version="1.0" encoding="utf-8"?>
<table xmlns="http://schemas.openxmlformats.org/spreadsheetml/2006/main" id="27" name="Tabla17812141822262728" displayName="Tabla17812141822262728" ref="Q586:W688" totalsRowShown="0" headerRowDxfId="3">
  <autoFilter ref="Q586:W688"/>
  <tableColumns count="7">
    <tableColumn id="1" name="Fecha"/>
    <tableColumn id="2" name="Zona"/>
    <tableColumn id="3" name="N°"/>
    <tableColumn id="4" name="Monto" dataDxfId="2"/>
    <tableColumn id="5" name="SUMA"/>
    <tableColumn id="6" name="Comisión" dataDxfId="1"/>
    <tableColumn id="7" name="Ingreso" dataDxfId="0"/>
  </tableColumns>
  <tableStyleInfo name="TableStyleMedium28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Q1:W68" totalsRowShown="0" headerRowDxfId="107" headerRowBorderDxfId="106" tableBorderDxfId="105">
  <autoFilter ref="Q1:W68"/>
  <sortState ref="Q2:W68">
    <sortCondition ref="S1:S68"/>
  </sortState>
  <tableColumns count="7">
    <tableColumn id="1" name="Fecha"/>
    <tableColumn id="2" name="Zona"/>
    <tableColumn id="3" name="N°"/>
    <tableColumn id="4" name="Monto"/>
    <tableColumn id="5" name="SUMA" dataDxfId="104"/>
    <tableColumn id="6" name="Comisión" dataDxfId="103"/>
    <tableColumn id="7" name="Ingreso" dataDxfId="102"/>
  </tableColumns>
  <tableStyleInfo name="TableStyleMedium28" showFirstColumn="0" showLastColumn="0" showRowStripes="1" showColumnStripes="0"/>
</table>
</file>

<file path=xl/tables/table4.xml><?xml version="1.0" encoding="utf-8"?>
<table xmlns="http://schemas.openxmlformats.org/spreadsheetml/2006/main" id="4" name="Tabla25" displayName="Tabla25" ref="A84:G151" totalsRowShown="0" headerRowDxfId="101" headerRowBorderDxfId="100" tableBorderDxfId="99">
  <autoFilter ref="A84:G151"/>
  <sortState ref="A85:G151">
    <sortCondition ref="C84:C151"/>
  </sortState>
  <tableColumns count="7">
    <tableColumn id="1" name="Fecha"/>
    <tableColumn id="2" name="Zona"/>
    <tableColumn id="3" name="N°"/>
    <tableColumn id="4" name="Monto"/>
    <tableColumn id="5" name="SUMA" dataDxfId="98"/>
    <tableColumn id="6" name="Comisión" dataDxfId="97"/>
    <tableColumn id="7" name="Ingreso" dataDxfId="96"/>
  </tableColumns>
  <tableStyleInfo name="TableStyleMedium28" showFirstColumn="0" showLastColumn="0" showRowStripes="1" showColumnStripes="0"/>
</table>
</file>

<file path=xl/tables/table5.xml><?xml version="1.0" encoding="utf-8"?>
<table xmlns="http://schemas.openxmlformats.org/spreadsheetml/2006/main" id="5" name="Tabla36" displayName="Tabla36" ref="I84:O151" totalsRowShown="0" headerRowDxfId="95" headerRowBorderDxfId="94" tableBorderDxfId="93">
  <autoFilter ref="I84:O151"/>
  <sortState ref="I85:O151">
    <sortCondition ref="K84:K151"/>
  </sortState>
  <tableColumns count="7">
    <tableColumn id="1" name="Fecha"/>
    <tableColumn id="2" name="Zona"/>
    <tableColumn id="3" name="N°"/>
    <tableColumn id="4" name="Monto"/>
    <tableColumn id="5" name="SUMA" dataDxfId="92"/>
    <tableColumn id="6" name="Comisión" dataDxfId="91"/>
    <tableColumn id="7" name="Ingreso" dataDxfId="90"/>
  </tableColumns>
  <tableStyleInfo name="TableStyleMedium28" showFirstColumn="0" showLastColumn="0" showRowStripes="1" showColumnStripes="0"/>
</table>
</file>

<file path=xl/tables/table6.xml><?xml version="1.0" encoding="utf-8"?>
<table xmlns="http://schemas.openxmlformats.org/spreadsheetml/2006/main" id="6" name="Tabla17" displayName="Tabla17" ref="Q84:W152" totalsRowShown="0" headerRowDxfId="89">
  <autoFilter ref="Q84:W152"/>
  <tableColumns count="7">
    <tableColumn id="1" name="Fecha"/>
    <tableColumn id="2" name="Zona"/>
    <tableColumn id="3" name="N°"/>
    <tableColumn id="4" name="Monto" dataDxfId="88"/>
    <tableColumn id="5" name="SUMA"/>
    <tableColumn id="6" name="Comisión" dataDxfId="87"/>
    <tableColumn id="7" name="Ingreso" dataDxfId="86"/>
  </tableColumns>
  <tableStyleInfo name="TableStyleMedium28" showFirstColumn="0" showLastColumn="0" showRowStripes="1" showColumnStripes="0"/>
</table>
</file>

<file path=xl/tables/table7.xml><?xml version="1.0" encoding="utf-8"?>
<table xmlns="http://schemas.openxmlformats.org/spreadsheetml/2006/main" id="7" name="Tabla178" displayName="Tabla178" ref="A153:G221" totalsRowShown="0" headerRowDxfId="85">
  <autoFilter ref="A153:G221"/>
  <tableColumns count="7">
    <tableColumn id="1" name="Fecha"/>
    <tableColumn id="2" name="Zona"/>
    <tableColumn id="3" name="N°"/>
    <tableColumn id="4" name="Monto" dataDxfId="84"/>
    <tableColumn id="5" name="SUMA"/>
    <tableColumn id="6" name="Comisión" dataDxfId="83"/>
    <tableColumn id="7" name="Ingreso" dataDxfId="82"/>
  </tableColumns>
  <tableStyleInfo name="TableStyleMedium28" showFirstColumn="0" showLastColumn="0" showRowStripes="1" showColumnStripes="0"/>
</table>
</file>

<file path=xl/tables/table8.xml><?xml version="1.0" encoding="utf-8"?>
<table xmlns="http://schemas.openxmlformats.org/spreadsheetml/2006/main" id="8" name="Tabla1789" displayName="Tabla1789" ref="I153:O221" totalsRowShown="0" headerRowDxfId="81">
  <autoFilter ref="I153:O221"/>
  <tableColumns count="7">
    <tableColumn id="1" name="Fecha"/>
    <tableColumn id="2" name="Zona"/>
    <tableColumn id="3" name="N°"/>
    <tableColumn id="4" name="Monto" dataDxfId="80"/>
    <tableColumn id="5" name="SUMA"/>
    <tableColumn id="6" name="Comisión" dataDxfId="79"/>
    <tableColumn id="7" name="Ingreso" dataDxfId="78"/>
  </tableColumns>
  <tableStyleInfo name="TableStyleMedium28" showFirstColumn="0" showLastColumn="0" showRowStripes="1" showColumnStripes="0"/>
</table>
</file>

<file path=xl/tables/table9.xml><?xml version="1.0" encoding="utf-8"?>
<table xmlns="http://schemas.openxmlformats.org/spreadsheetml/2006/main" id="9" name="Tabla2510" displayName="Tabla2510" ref="Q153:W220" totalsRowShown="0" headerRowDxfId="77" headerRowBorderDxfId="76" tableBorderDxfId="75">
  <autoFilter ref="Q153:W220"/>
  <sortState ref="Q154:W220">
    <sortCondition ref="S84:S151"/>
  </sortState>
  <tableColumns count="7">
    <tableColumn id="1" name="Fecha"/>
    <tableColumn id="2" name="Zona"/>
    <tableColumn id="3" name="N°"/>
    <tableColumn id="4" name="Monto"/>
    <tableColumn id="5" name="SUMA" dataDxfId="74"/>
    <tableColumn id="6" name="Comisión" dataDxfId="73"/>
    <tableColumn id="7" name="Ingreso" dataDxfId="72"/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topLeftCell="A29" workbookViewId="0">
      <selection activeCell="B19" sqref="B19:F59"/>
    </sheetView>
  </sheetViews>
  <sheetFormatPr baseColWidth="10" defaultRowHeight="12.75" x14ac:dyDescent="0.2"/>
  <cols>
    <col min="1" max="1" width="10" style="4" bestFit="1" customWidth="1"/>
    <col min="2" max="2" width="9.7109375" style="4" bestFit="1" customWidth="1"/>
    <col min="3" max="3" width="10.42578125" style="4" bestFit="1" customWidth="1"/>
    <col min="4" max="4" width="9.28515625" style="4" bestFit="1" customWidth="1"/>
    <col min="5" max="5" width="8.85546875" style="4" bestFit="1" customWidth="1"/>
    <col min="6" max="6" width="11.42578125" style="4" bestFit="1" customWidth="1"/>
    <col min="7" max="7" width="7.28515625" style="4" bestFit="1" customWidth="1"/>
    <col min="8" max="8" width="8.85546875" style="4" bestFit="1" customWidth="1"/>
    <col min="9" max="9" width="29.7109375" style="4" bestFit="1" customWidth="1"/>
    <col min="10" max="10" width="5" style="4" bestFit="1" customWidth="1"/>
    <col min="11" max="11" width="8" style="4" bestFit="1" customWidth="1"/>
    <col min="12" max="12" width="9.28515625" style="4" bestFit="1" customWidth="1"/>
    <col min="13" max="13" width="14.140625" style="21" bestFit="1" customWidth="1"/>
    <col min="14" max="14" width="8.42578125" style="21" bestFit="1" customWidth="1"/>
    <col min="15" max="16384" width="11.42578125" style="4"/>
  </cols>
  <sheetData>
    <row r="1" spans="1:14" s="10" customFormat="1" x14ac:dyDescent="0.2">
      <c r="A1" s="10" t="s">
        <v>195</v>
      </c>
      <c r="B1" s="10" t="s">
        <v>196</v>
      </c>
      <c r="C1" s="10" t="s">
        <v>10</v>
      </c>
      <c r="D1" s="10" t="s">
        <v>8</v>
      </c>
      <c r="E1" s="10" t="s">
        <v>7</v>
      </c>
      <c r="F1" s="10" t="s">
        <v>197</v>
      </c>
      <c r="G1" s="10" t="s">
        <v>202</v>
      </c>
      <c r="H1" s="10" t="s">
        <v>198</v>
      </c>
      <c r="I1" s="10" t="s">
        <v>199</v>
      </c>
      <c r="J1" s="10" t="s">
        <v>206</v>
      </c>
      <c r="K1" s="10" t="s">
        <v>208</v>
      </c>
      <c r="L1" s="10" t="s">
        <v>207</v>
      </c>
      <c r="M1" s="20" t="s">
        <v>200</v>
      </c>
      <c r="N1" s="20" t="s">
        <v>201</v>
      </c>
    </row>
    <row r="2" spans="1:14" x14ac:dyDescent="0.2">
      <c r="A2" s="4" t="s">
        <v>203</v>
      </c>
      <c r="B2" s="4" t="s">
        <v>204</v>
      </c>
      <c r="C2" s="7">
        <v>42478</v>
      </c>
      <c r="D2" s="4" t="s">
        <v>205</v>
      </c>
      <c r="G2" s="4">
        <v>9861</v>
      </c>
      <c r="H2" s="4">
        <v>1</v>
      </c>
      <c r="I2" s="4" t="s">
        <v>213</v>
      </c>
      <c r="J2" s="4" t="s">
        <v>209</v>
      </c>
      <c r="K2" s="4">
        <v>30</v>
      </c>
      <c r="L2" s="4" t="s">
        <v>212</v>
      </c>
      <c r="M2" s="21">
        <v>18</v>
      </c>
      <c r="N2" s="21">
        <f t="shared" ref="N2:N11" si="0">H2*M2</f>
        <v>18</v>
      </c>
    </row>
    <row r="3" spans="1:14" x14ac:dyDescent="0.2">
      <c r="G3" s="4">
        <v>42230</v>
      </c>
      <c r="H3" s="4">
        <v>1</v>
      </c>
      <c r="I3" s="4" t="s">
        <v>214</v>
      </c>
      <c r="K3" s="4">
        <v>100</v>
      </c>
      <c r="M3" s="21">
        <v>18.5</v>
      </c>
      <c r="N3" s="21">
        <f t="shared" si="0"/>
        <v>18.5</v>
      </c>
    </row>
    <row r="4" spans="1:14" x14ac:dyDescent="0.2">
      <c r="G4" s="4">
        <v>36255</v>
      </c>
      <c r="H4" s="4">
        <v>2</v>
      </c>
      <c r="I4" s="4" t="s">
        <v>26</v>
      </c>
      <c r="K4" s="4">
        <v>30</v>
      </c>
      <c r="L4" s="4" t="s">
        <v>210</v>
      </c>
      <c r="M4" s="21">
        <v>12</v>
      </c>
      <c r="N4" s="21">
        <f t="shared" si="0"/>
        <v>24</v>
      </c>
    </row>
    <row r="5" spans="1:14" x14ac:dyDescent="0.2">
      <c r="G5" s="4">
        <v>12104</v>
      </c>
      <c r="H5" s="4">
        <v>3</v>
      </c>
      <c r="I5" s="4" t="s">
        <v>211</v>
      </c>
      <c r="K5" s="4">
        <v>60</v>
      </c>
      <c r="L5" s="4" t="s">
        <v>212</v>
      </c>
      <c r="M5" s="21">
        <v>8.25</v>
      </c>
      <c r="N5" s="21">
        <f t="shared" si="0"/>
        <v>24.75</v>
      </c>
    </row>
    <row r="6" spans="1:14" x14ac:dyDescent="0.2">
      <c r="G6" s="4">
        <v>147045</v>
      </c>
      <c r="H6" s="4">
        <v>1</v>
      </c>
      <c r="I6" s="4" t="s">
        <v>215</v>
      </c>
      <c r="K6" s="4">
        <v>100</v>
      </c>
      <c r="L6" s="4" t="s">
        <v>210</v>
      </c>
      <c r="M6" s="21">
        <v>13.5</v>
      </c>
      <c r="N6" s="21">
        <f t="shared" si="0"/>
        <v>13.5</v>
      </c>
    </row>
    <row r="7" spans="1:14" x14ac:dyDescent="0.2">
      <c r="G7" s="4">
        <v>84211</v>
      </c>
      <c r="H7" s="4">
        <v>1</v>
      </c>
      <c r="I7" s="4" t="s">
        <v>216</v>
      </c>
      <c r="K7" s="4">
        <v>100</v>
      </c>
      <c r="M7" s="21">
        <v>12</v>
      </c>
      <c r="N7" s="21">
        <f t="shared" si="0"/>
        <v>12</v>
      </c>
    </row>
    <row r="8" spans="1:14" x14ac:dyDescent="0.2">
      <c r="G8" s="4">
        <v>148147</v>
      </c>
      <c r="H8" s="4">
        <v>1</v>
      </c>
      <c r="I8" s="4" t="s">
        <v>217</v>
      </c>
      <c r="J8" s="4" t="s">
        <v>209</v>
      </c>
      <c r="K8" s="4">
        <v>100</v>
      </c>
      <c r="M8" s="21">
        <v>18</v>
      </c>
      <c r="N8" s="21">
        <f t="shared" si="0"/>
        <v>18</v>
      </c>
    </row>
    <row r="9" spans="1:14" x14ac:dyDescent="0.2">
      <c r="G9" s="4">
        <v>155190</v>
      </c>
      <c r="H9" s="4">
        <v>1</v>
      </c>
      <c r="I9" s="4" t="s">
        <v>218</v>
      </c>
      <c r="J9" s="4" t="s">
        <v>209</v>
      </c>
      <c r="M9" s="21">
        <v>18</v>
      </c>
      <c r="N9" s="21">
        <f t="shared" si="0"/>
        <v>18</v>
      </c>
    </row>
    <row r="10" spans="1:14" x14ac:dyDescent="0.2">
      <c r="G10" s="4">
        <v>80399</v>
      </c>
      <c r="H10" s="4">
        <v>2</v>
      </c>
      <c r="I10" s="4" t="s">
        <v>219</v>
      </c>
      <c r="K10" s="4">
        <v>100</v>
      </c>
      <c r="M10" s="21">
        <v>11.5</v>
      </c>
      <c r="N10" s="21">
        <f t="shared" si="0"/>
        <v>23</v>
      </c>
    </row>
    <row r="11" spans="1:14" x14ac:dyDescent="0.2">
      <c r="G11" s="4">
        <v>146314</v>
      </c>
      <c r="H11" s="4">
        <v>1</v>
      </c>
      <c r="I11" s="4" t="s">
        <v>220</v>
      </c>
      <c r="K11" s="4">
        <v>100</v>
      </c>
      <c r="L11" s="4" t="s">
        <v>212</v>
      </c>
      <c r="M11" s="21">
        <v>30</v>
      </c>
      <c r="N11" s="21">
        <f t="shared" si="0"/>
        <v>30</v>
      </c>
    </row>
    <row r="13" spans="1:14" ht="15" x14ac:dyDescent="0.25">
      <c r="D13" s="41">
        <f>C13</f>
        <v>0</v>
      </c>
      <c r="F13" s="41">
        <f>C13-E13</f>
        <v>0</v>
      </c>
      <c r="M13" s="21">
        <f>SUM(M2:M12)</f>
        <v>159.75</v>
      </c>
      <c r="N13" s="21">
        <f>SUM(N2:N12)</f>
        <v>199.75</v>
      </c>
    </row>
    <row r="14" spans="1:14" ht="15" x14ac:dyDescent="0.25">
      <c r="D14" s="42">
        <f>D13+C14</f>
        <v>0</v>
      </c>
    </row>
    <row r="16" spans="1:14" ht="15" x14ac:dyDescent="0.25">
      <c r="B16"/>
      <c r="C16" s="28"/>
      <c r="D16"/>
      <c r="E16" s="28"/>
      <c r="F16"/>
      <c r="G16"/>
    </row>
    <row r="17" spans="2:7" ht="15" x14ac:dyDescent="0.25">
      <c r="B17"/>
      <c r="C17" s="28"/>
      <c r="D17" s="41"/>
      <c r="E17" s="28"/>
      <c r="F17" s="41"/>
      <c r="G17"/>
    </row>
    <row r="18" spans="2:7" ht="15" x14ac:dyDescent="0.25">
      <c r="B18"/>
      <c r="C18" s="28"/>
      <c r="D18" s="41"/>
      <c r="E18" s="28"/>
      <c r="F18" s="41"/>
      <c r="G18"/>
    </row>
    <row r="19" spans="2:7" ht="15" x14ac:dyDescent="0.25">
      <c r="B19">
        <v>9</v>
      </c>
      <c r="C19" s="28">
        <v>10000</v>
      </c>
      <c r="D19" s="41">
        <f>C19</f>
        <v>10000</v>
      </c>
      <c r="E19" s="28"/>
      <c r="F19"/>
      <c r="G19"/>
    </row>
    <row r="20" spans="2:7" ht="15" x14ac:dyDescent="0.25">
      <c r="B20">
        <v>10</v>
      </c>
      <c r="C20" s="28">
        <v>20000</v>
      </c>
      <c r="D20" s="42">
        <f>D19+C20</f>
        <v>30000</v>
      </c>
      <c r="E20" s="28"/>
      <c r="F20"/>
      <c r="G20"/>
    </row>
    <row r="21" spans="2:7" ht="15" x14ac:dyDescent="0.25">
      <c r="B21">
        <v>13</v>
      </c>
      <c r="C21" s="28">
        <v>20000</v>
      </c>
      <c r="D21" s="42">
        <f t="shared" ref="D21:D59" si="1">D20+C21</f>
        <v>50000</v>
      </c>
      <c r="E21" s="28"/>
      <c r="F21"/>
      <c r="G21"/>
    </row>
    <row r="22" spans="2:7" ht="15" x14ac:dyDescent="0.25">
      <c r="B22">
        <v>17</v>
      </c>
      <c r="C22" s="28">
        <v>20000</v>
      </c>
      <c r="D22" s="42">
        <f t="shared" si="1"/>
        <v>70000</v>
      </c>
      <c r="E22" s="28"/>
      <c r="F22"/>
      <c r="G22"/>
    </row>
    <row r="23" spans="2:7" ht="15" x14ac:dyDescent="0.25">
      <c r="B23">
        <v>22</v>
      </c>
      <c r="C23" s="28">
        <v>20000</v>
      </c>
      <c r="D23" s="42">
        <f t="shared" si="1"/>
        <v>90000</v>
      </c>
      <c r="E23" s="28"/>
      <c r="F23"/>
      <c r="G23"/>
    </row>
    <row r="24" spans="2:7" ht="15" x14ac:dyDescent="0.25">
      <c r="B24">
        <v>26</v>
      </c>
      <c r="C24" s="28">
        <v>20000</v>
      </c>
      <c r="D24" s="42">
        <f t="shared" si="1"/>
        <v>110000</v>
      </c>
      <c r="E24" s="28"/>
      <c r="F24"/>
      <c r="G24"/>
    </row>
    <row r="25" spans="2:7" ht="15" x14ac:dyDescent="0.25">
      <c r="B25">
        <v>27</v>
      </c>
      <c r="C25" s="28">
        <v>40000</v>
      </c>
      <c r="D25" s="42">
        <f t="shared" si="1"/>
        <v>150000</v>
      </c>
      <c r="E25" s="28"/>
      <c r="F25"/>
      <c r="G25"/>
    </row>
    <row r="26" spans="2:7" ht="15" x14ac:dyDescent="0.25">
      <c r="B26">
        <v>29</v>
      </c>
      <c r="C26" s="28">
        <v>50000</v>
      </c>
      <c r="D26" s="42">
        <f t="shared" si="1"/>
        <v>200000</v>
      </c>
      <c r="E26" s="28">
        <v>50000</v>
      </c>
      <c r="F26" s="41">
        <f>C26-E26</f>
        <v>0</v>
      </c>
      <c r="G26"/>
    </row>
    <row r="27" spans="2:7" ht="15" x14ac:dyDescent="0.25">
      <c r="B27">
        <v>31</v>
      </c>
      <c r="C27" s="28">
        <v>20000</v>
      </c>
      <c r="D27" s="42">
        <f t="shared" si="1"/>
        <v>220000</v>
      </c>
      <c r="E27" s="28"/>
      <c r="F27"/>
      <c r="G27"/>
    </row>
    <row r="28" spans="2:7" ht="15" x14ac:dyDescent="0.25">
      <c r="B28">
        <v>35</v>
      </c>
      <c r="C28" s="28">
        <v>20000</v>
      </c>
      <c r="D28" s="42">
        <f t="shared" si="1"/>
        <v>240000</v>
      </c>
      <c r="E28" s="28"/>
      <c r="F28"/>
      <c r="G28"/>
    </row>
    <row r="29" spans="2:7" ht="15" x14ac:dyDescent="0.25">
      <c r="B29">
        <v>37</v>
      </c>
      <c r="C29" s="28">
        <v>30000</v>
      </c>
      <c r="D29" s="42">
        <f t="shared" si="1"/>
        <v>270000</v>
      </c>
      <c r="E29" s="28"/>
      <c r="F29"/>
      <c r="G29"/>
    </row>
    <row r="30" spans="2:7" ht="15" x14ac:dyDescent="0.25">
      <c r="B30">
        <v>38</v>
      </c>
      <c r="C30" s="28">
        <v>20000</v>
      </c>
      <c r="D30" s="42">
        <f t="shared" si="1"/>
        <v>290000</v>
      </c>
      <c r="E30" s="28"/>
      <c r="F30"/>
      <c r="G30"/>
    </row>
    <row r="31" spans="2:7" ht="15" x14ac:dyDescent="0.25">
      <c r="B31">
        <v>40</v>
      </c>
      <c r="C31" s="28">
        <v>20000</v>
      </c>
      <c r="D31" s="42">
        <f t="shared" si="1"/>
        <v>310000</v>
      </c>
      <c r="E31" s="28"/>
      <c r="F31"/>
      <c r="G31"/>
    </row>
    <row r="32" spans="2:7" ht="15" x14ac:dyDescent="0.25">
      <c r="B32">
        <v>44</v>
      </c>
      <c r="C32" s="28">
        <v>20000</v>
      </c>
      <c r="D32" s="42">
        <f t="shared" si="1"/>
        <v>330000</v>
      </c>
      <c r="E32" s="28"/>
      <c r="F32"/>
      <c r="G32"/>
    </row>
    <row r="33" spans="1:7" ht="15" x14ac:dyDescent="0.25">
      <c r="B33">
        <v>51</v>
      </c>
      <c r="C33" s="28">
        <v>20000</v>
      </c>
      <c r="D33" s="42">
        <f t="shared" si="1"/>
        <v>350000</v>
      </c>
      <c r="E33" s="28"/>
      <c r="F33"/>
      <c r="G33"/>
    </row>
    <row r="34" spans="1:7" ht="15" x14ac:dyDescent="0.25">
      <c r="B34">
        <v>55</v>
      </c>
      <c r="C34" s="28">
        <v>20000</v>
      </c>
      <c r="D34" s="42">
        <f t="shared" si="1"/>
        <v>370000</v>
      </c>
      <c r="E34" s="28"/>
      <c r="F34"/>
      <c r="G34"/>
    </row>
    <row r="35" spans="1:7" ht="15" x14ac:dyDescent="0.25">
      <c r="B35">
        <v>62</v>
      </c>
      <c r="C35" s="28">
        <v>10000</v>
      </c>
      <c r="D35" s="42">
        <f t="shared" si="1"/>
        <v>380000</v>
      </c>
      <c r="E35" s="28"/>
      <c r="F35"/>
      <c r="G35"/>
    </row>
    <row r="36" spans="1:7" ht="15" x14ac:dyDescent="0.25">
      <c r="B36">
        <v>63</v>
      </c>
      <c r="C36" s="28">
        <v>20000</v>
      </c>
      <c r="D36" s="42">
        <f t="shared" si="1"/>
        <v>400000</v>
      </c>
      <c r="E36" s="28"/>
      <c r="F36"/>
      <c r="G36"/>
    </row>
    <row r="37" spans="1:7" ht="15" x14ac:dyDescent="0.25">
      <c r="B37">
        <v>65</v>
      </c>
      <c r="C37" s="28">
        <v>10000</v>
      </c>
      <c r="D37" s="42">
        <f t="shared" si="1"/>
        <v>410000</v>
      </c>
      <c r="E37" s="28"/>
      <c r="F37"/>
      <c r="G37"/>
    </row>
    <row r="38" spans="1:7" ht="15" x14ac:dyDescent="0.25">
      <c r="B38">
        <v>68</v>
      </c>
      <c r="C38" s="28">
        <v>50000</v>
      </c>
      <c r="D38" s="42">
        <f t="shared" si="1"/>
        <v>460000</v>
      </c>
      <c r="E38" s="28"/>
      <c r="F38"/>
      <c r="G38"/>
    </row>
    <row r="39" spans="1:7" ht="15" x14ac:dyDescent="0.25">
      <c r="B39">
        <v>73</v>
      </c>
      <c r="C39" s="28">
        <v>40000</v>
      </c>
      <c r="D39" s="42">
        <f t="shared" si="1"/>
        <v>500000</v>
      </c>
      <c r="E39" s="28"/>
      <c r="F39"/>
      <c r="G39"/>
    </row>
    <row r="40" spans="1:7" ht="15" x14ac:dyDescent="0.25">
      <c r="B40">
        <v>74</v>
      </c>
      <c r="C40" s="28">
        <v>50000</v>
      </c>
      <c r="D40" s="42">
        <f t="shared" si="1"/>
        <v>550000</v>
      </c>
      <c r="E40" s="28">
        <v>50000</v>
      </c>
      <c r="F40" s="41">
        <f>C40-E40</f>
        <v>0</v>
      </c>
      <c r="G40"/>
    </row>
    <row r="41" spans="1:7" ht="15" x14ac:dyDescent="0.25">
      <c r="B41">
        <v>82</v>
      </c>
      <c r="C41" s="28">
        <v>20000</v>
      </c>
      <c r="D41" s="42">
        <f t="shared" si="1"/>
        <v>570000</v>
      </c>
      <c r="E41" s="28"/>
      <c r="F41"/>
      <c r="G41"/>
    </row>
    <row r="42" spans="1:7" ht="15" x14ac:dyDescent="0.25">
      <c r="B42">
        <v>84</v>
      </c>
      <c r="C42" s="28">
        <v>25000</v>
      </c>
      <c r="D42" s="42">
        <f t="shared" si="1"/>
        <v>595000</v>
      </c>
      <c r="E42" s="28">
        <v>15000</v>
      </c>
      <c r="F42" s="41">
        <f>C42-E42</f>
        <v>10000</v>
      </c>
      <c r="G42"/>
    </row>
    <row r="43" spans="1:7" ht="15" x14ac:dyDescent="0.25">
      <c r="B43">
        <v>86</v>
      </c>
      <c r="C43" s="28">
        <v>50000</v>
      </c>
      <c r="D43" s="42">
        <f t="shared" si="1"/>
        <v>645000</v>
      </c>
      <c r="E43" s="28"/>
      <c r="F43"/>
      <c r="G43"/>
    </row>
    <row r="44" spans="1:7" ht="15" x14ac:dyDescent="0.25">
      <c r="B44">
        <v>90</v>
      </c>
      <c r="C44" s="28">
        <v>25000</v>
      </c>
      <c r="D44" s="42">
        <f t="shared" si="1"/>
        <v>670000</v>
      </c>
      <c r="E44" s="28"/>
      <c r="F44"/>
      <c r="G44"/>
    </row>
    <row r="45" spans="1:7" ht="15" x14ac:dyDescent="0.25">
      <c r="A45"/>
      <c r="B45">
        <v>96</v>
      </c>
      <c r="C45" s="28">
        <v>30000</v>
      </c>
      <c r="D45" s="42">
        <f t="shared" si="1"/>
        <v>700000</v>
      </c>
      <c r="E45" s="28"/>
      <c r="F45"/>
      <c r="G45"/>
    </row>
    <row r="46" spans="1:7" ht="15" x14ac:dyDescent="0.25">
      <c r="B46">
        <v>101</v>
      </c>
      <c r="C46" s="28">
        <v>60000</v>
      </c>
      <c r="D46" s="42">
        <f t="shared" si="1"/>
        <v>760000</v>
      </c>
      <c r="E46" s="28"/>
      <c r="F46"/>
      <c r="G46"/>
    </row>
    <row r="47" spans="1:7" ht="15" x14ac:dyDescent="0.25">
      <c r="B47">
        <v>104</v>
      </c>
      <c r="C47" s="28">
        <v>30000</v>
      </c>
      <c r="D47" s="42">
        <f t="shared" si="1"/>
        <v>790000</v>
      </c>
      <c r="E47" s="28"/>
      <c r="F47"/>
      <c r="G47"/>
    </row>
    <row r="48" spans="1:7" ht="15" x14ac:dyDescent="0.25">
      <c r="B48">
        <v>106</v>
      </c>
      <c r="C48" s="28">
        <v>50000</v>
      </c>
      <c r="D48" s="42">
        <f t="shared" si="1"/>
        <v>840000</v>
      </c>
      <c r="E48" s="28"/>
      <c r="F48"/>
      <c r="G48"/>
    </row>
    <row r="49" spans="2:7" ht="15" x14ac:dyDescent="0.25">
      <c r="B49">
        <v>107</v>
      </c>
      <c r="C49" s="28">
        <v>20000</v>
      </c>
      <c r="D49" s="42">
        <f t="shared" si="1"/>
        <v>860000</v>
      </c>
      <c r="E49" s="28"/>
      <c r="F49"/>
      <c r="G49"/>
    </row>
    <row r="50" spans="2:7" ht="15" x14ac:dyDescent="0.25">
      <c r="B50">
        <v>109</v>
      </c>
      <c r="C50" s="28">
        <v>25000</v>
      </c>
      <c r="D50" s="42">
        <f t="shared" si="1"/>
        <v>885000</v>
      </c>
      <c r="E50" s="28"/>
      <c r="F50"/>
      <c r="G50"/>
    </row>
    <row r="51" spans="2:7" ht="15" x14ac:dyDescent="0.25">
      <c r="B51">
        <v>112</v>
      </c>
      <c r="C51" s="28">
        <v>30000</v>
      </c>
      <c r="D51" s="42">
        <f t="shared" si="1"/>
        <v>915000</v>
      </c>
      <c r="E51" s="28"/>
      <c r="F51"/>
      <c r="G51"/>
    </row>
    <row r="52" spans="2:7" ht="15" x14ac:dyDescent="0.25">
      <c r="B52">
        <v>115</v>
      </c>
      <c r="C52" s="28">
        <v>20000</v>
      </c>
      <c r="D52" s="42">
        <f t="shared" si="1"/>
        <v>935000</v>
      </c>
      <c r="E52" s="28"/>
      <c r="F52"/>
      <c r="G52"/>
    </row>
    <row r="53" spans="2:7" ht="15" x14ac:dyDescent="0.25">
      <c r="B53">
        <v>124</v>
      </c>
      <c r="C53" s="28">
        <v>60000</v>
      </c>
      <c r="D53" s="42">
        <f t="shared" si="1"/>
        <v>995000</v>
      </c>
      <c r="E53" s="28"/>
      <c r="F53"/>
      <c r="G53"/>
    </row>
    <row r="54" spans="2:7" ht="15" x14ac:dyDescent="0.25">
      <c r="B54"/>
      <c r="C54" s="28">
        <v>50000</v>
      </c>
      <c r="D54" s="42">
        <f t="shared" si="1"/>
        <v>1045000</v>
      </c>
      <c r="E54" s="28">
        <v>50000</v>
      </c>
      <c r="F54" s="41">
        <f t="shared" ref="F54:F59" si="2">C54-E54</f>
        <v>0</v>
      </c>
      <c r="G54"/>
    </row>
    <row r="55" spans="2:7" ht="15" x14ac:dyDescent="0.25">
      <c r="B55"/>
      <c r="C55" s="28">
        <v>50000</v>
      </c>
      <c r="D55" s="42">
        <f t="shared" si="1"/>
        <v>1095000</v>
      </c>
      <c r="E55" s="28">
        <v>50000</v>
      </c>
      <c r="F55" s="41">
        <f t="shared" si="2"/>
        <v>0</v>
      </c>
      <c r="G55"/>
    </row>
    <row r="56" spans="2:7" ht="15" x14ac:dyDescent="0.25">
      <c r="B56"/>
      <c r="C56" s="28">
        <v>50000</v>
      </c>
      <c r="D56" s="42">
        <f t="shared" si="1"/>
        <v>1145000</v>
      </c>
      <c r="E56" s="28">
        <v>50000</v>
      </c>
      <c r="F56" s="41">
        <f t="shared" si="2"/>
        <v>0</v>
      </c>
      <c r="G56"/>
    </row>
    <row r="57" spans="2:7" ht="15" x14ac:dyDescent="0.25">
      <c r="B57"/>
      <c r="C57" s="28">
        <v>50000</v>
      </c>
      <c r="D57" s="42">
        <f t="shared" si="1"/>
        <v>1195000</v>
      </c>
      <c r="E57" s="28">
        <v>50000</v>
      </c>
      <c r="F57" s="41">
        <f t="shared" si="2"/>
        <v>0</v>
      </c>
      <c r="G57"/>
    </row>
    <row r="58" spans="2:7" ht="15" x14ac:dyDescent="0.25">
      <c r="B58"/>
      <c r="C58" s="28">
        <v>50000</v>
      </c>
      <c r="D58" s="42">
        <f t="shared" si="1"/>
        <v>1245000</v>
      </c>
      <c r="E58" s="28">
        <v>50000</v>
      </c>
      <c r="F58" s="41">
        <f t="shared" si="2"/>
        <v>0</v>
      </c>
      <c r="G58"/>
    </row>
    <row r="59" spans="2:7" ht="15" x14ac:dyDescent="0.25">
      <c r="B59"/>
      <c r="C59" s="28">
        <v>100000</v>
      </c>
      <c r="D59" s="42">
        <f t="shared" si="1"/>
        <v>1345000</v>
      </c>
      <c r="E59" s="28">
        <v>50000</v>
      </c>
      <c r="F59" s="41">
        <f t="shared" si="2"/>
        <v>50000</v>
      </c>
      <c r="G59"/>
    </row>
    <row r="60" spans="2:7" ht="15" x14ac:dyDescent="0.25">
      <c r="B60"/>
      <c r="C60" s="28"/>
      <c r="D60" s="42"/>
      <c r="E60" s="28"/>
      <c r="F60" s="41"/>
      <c r="G60"/>
    </row>
    <row r="61" spans="2:7" ht="15" x14ac:dyDescent="0.25">
      <c r="B61"/>
      <c r="C61" s="28"/>
      <c r="D61" s="42"/>
      <c r="E61" s="28"/>
      <c r="F61" s="41"/>
      <c r="G61"/>
    </row>
    <row r="62" spans="2:7" ht="15" x14ac:dyDescent="0.25">
      <c r="B62"/>
      <c r="C62" s="28"/>
      <c r="D62" s="42"/>
      <c r="E62" s="28"/>
      <c r="F62" s="41"/>
      <c r="G62"/>
    </row>
    <row r="63" spans="2:7" ht="15" x14ac:dyDescent="0.25">
      <c r="B63"/>
      <c r="C63" s="28"/>
      <c r="D63" s="42"/>
      <c r="E63" s="28"/>
      <c r="F63" s="41"/>
      <c r="G63"/>
    </row>
    <row r="64" spans="2:7" ht="15" x14ac:dyDescent="0.25">
      <c r="B64"/>
      <c r="C64" s="28"/>
      <c r="D64" s="42"/>
      <c r="E64" s="28"/>
      <c r="F64" s="41"/>
      <c r="G64"/>
    </row>
    <row r="65" spans="2:7" ht="15" x14ac:dyDescent="0.25">
      <c r="B65"/>
      <c r="C65" s="28"/>
      <c r="D65" s="42"/>
      <c r="E65" s="28"/>
      <c r="F65" s="41"/>
      <c r="G65"/>
    </row>
    <row r="66" spans="2:7" ht="15" x14ac:dyDescent="0.25">
      <c r="B66"/>
      <c r="C66" s="28"/>
      <c r="D66" s="42"/>
      <c r="E66" s="28"/>
      <c r="F66" s="41"/>
      <c r="G66"/>
    </row>
    <row r="67" spans="2:7" ht="15" x14ac:dyDescent="0.25">
      <c r="B67"/>
      <c r="C67" s="28"/>
      <c r="D67" s="42"/>
      <c r="E67" s="28"/>
      <c r="F67" s="41"/>
      <c r="G67"/>
    </row>
    <row r="68" spans="2:7" ht="15" x14ac:dyDescent="0.25">
      <c r="B68"/>
      <c r="C68" s="28"/>
      <c r="D68" s="42"/>
      <c r="E68" s="28"/>
      <c r="F68"/>
      <c r="G68"/>
    </row>
    <row r="69" spans="2:7" ht="15" x14ac:dyDescent="0.25">
      <c r="B69"/>
      <c r="C69" s="28"/>
      <c r="D69" s="42"/>
      <c r="E69" s="28"/>
      <c r="F69"/>
      <c r="G69"/>
    </row>
    <row r="70" spans="2:7" ht="15" x14ac:dyDescent="0.25">
      <c r="B70"/>
      <c r="C70" s="28"/>
      <c r="D70" s="42"/>
      <c r="E70" s="28"/>
      <c r="F70" s="52"/>
      <c r="G70"/>
    </row>
    <row r="71" spans="2:7" ht="15" x14ac:dyDescent="0.25">
      <c r="B71"/>
      <c r="C71" s="28"/>
      <c r="D71" s="42"/>
      <c r="E71" s="28"/>
      <c r="F71" s="52"/>
      <c r="G71"/>
    </row>
    <row r="72" spans="2:7" ht="15" x14ac:dyDescent="0.25">
      <c r="B72"/>
      <c r="C72" s="28"/>
      <c r="D72" s="42"/>
      <c r="E72" s="28"/>
      <c r="F72" s="41"/>
      <c r="G72"/>
    </row>
    <row r="73" spans="2:7" ht="15" x14ac:dyDescent="0.25">
      <c r="B73"/>
      <c r="C73" s="28"/>
      <c r="D73" s="42"/>
      <c r="E73" s="28"/>
      <c r="F73" s="41"/>
      <c r="G73"/>
    </row>
    <row r="74" spans="2:7" ht="15" x14ac:dyDescent="0.25">
      <c r="B74"/>
      <c r="C74" s="28"/>
      <c r="D74" s="42"/>
      <c r="E74" s="28"/>
      <c r="F74" s="41"/>
      <c r="G74"/>
    </row>
    <row r="75" spans="2:7" ht="15" x14ac:dyDescent="0.25">
      <c r="B75"/>
      <c r="C75" s="28"/>
      <c r="D75" s="42"/>
      <c r="E75" s="28"/>
      <c r="F75" s="41"/>
      <c r="G75"/>
    </row>
    <row r="76" spans="2:7" ht="15" x14ac:dyDescent="0.25">
      <c r="B76"/>
      <c r="C76" s="28"/>
      <c r="D76" s="42"/>
      <c r="E76" s="28"/>
      <c r="F76" s="41"/>
      <c r="G76"/>
    </row>
    <row r="77" spans="2:7" ht="15" x14ac:dyDescent="0.25">
      <c r="B77"/>
      <c r="C77" s="28"/>
      <c r="D77"/>
      <c r="E77" s="28"/>
      <c r="F77"/>
      <c r="G77"/>
    </row>
    <row r="78" spans="2:7" ht="15" x14ac:dyDescent="0.25">
      <c r="B78"/>
      <c r="C78" s="28"/>
      <c r="D78"/>
      <c r="E78" s="28"/>
      <c r="F78"/>
      <c r="G78"/>
    </row>
    <row r="79" spans="2:7" ht="15" x14ac:dyDescent="0.25">
      <c r="B79"/>
      <c r="C79" s="28"/>
      <c r="D79"/>
      <c r="E79" s="28"/>
      <c r="F79"/>
      <c r="G79"/>
    </row>
    <row r="80" spans="2:7" ht="15" x14ac:dyDescent="0.25">
      <c r="B80"/>
      <c r="C80" s="29">
        <f>SUM(C19:C79)</f>
        <v>1345000</v>
      </c>
      <c r="D80"/>
      <c r="E80" s="29">
        <f>SUM(E19:E79)</f>
        <v>415000</v>
      </c>
      <c r="F80"/>
      <c r="G80"/>
    </row>
    <row r="81" spans="2:7" ht="15" x14ac:dyDescent="0.25">
      <c r="B81"/>
      <c r="C81" s="29">
        <f>C80-E80</f>
        <v>930000</v>
      </c>
      <c r="D81"/>
      <c r="E81" s="28"/>
      <c r="F81"/>
      <c r="G81"/>
    </row>
    <row r="82" spans="2:7" ht="15" x14ac:dyDescent="0.25">
      <c r="B82"/>
      <c r="C82" s="28"/>
      <c r="D82" s="42"/>
      <c r="E82" s="28"/>
      <c r="F82" s="41"/>
      <c r="G82"/>
    </row>
    <row r="83" spans="2:7" ht="15" x14ac:dyDescent="0.25">
      <c r="B83"/>
      <c r="C83" s="28"/>
      <c r="D83" s="42"/>
      <c r="E83" s="28"/>
      <c r="F83"/>
      <c r="G83"/>
    </row>
    <row r="84" spans="2:7" ht="15" x14ac:dyDescent="0.25">
      <c r="B84"/>
      <c r="C84" s="28"/>
      <c r="D84" s="42"/>
      <c r="E84" s="28"/>
      <c r="F84"/>
      <c r="G84"/>
    </row>
    <row r="85" spans="2:7" ht="15" x14ac:dyDescent="0.25">
      <c r="B85"/>
      <c r="C85" s="28"/>
      <c r="D85" s="42"/>
      <c r="E85" s="28"/>
      <c r="F85"/>
      <c r="G85"/>
    </row>
    <row r="86" spans="2:7" ht="15" x14ac:dyDescent="0.25">
      <c r="B86"/>
      <c r="C86" s="28"/>
      <c r="D86" s="42"/>
      <c r="E86" s="28"/>
      <c r="F86"/>
      <c r="G86"/>
    </row>
    <row r="87" spans="2:7" ht="15" x14ac:dyDescent="0.25">
      <c r="B87"/>
      <c r="C87" s="28"/>
      <c r="D87" s="42"/>
      <c r="E87" s="28"/>
      <c r="F87"/>
      <c r="G87"/>
    </row>
    <row r="88" spans="2:7" ht="15" x14ac:dyDescent="0.25">
      <c r="B88"/>
      <c r="C88" s="28"/>
      <c r="D88" s="42"/>
      <c r="E88" s="28"/>
      <c r="F88" s="41"/>
      <c r="G88"/>
    </row>
    <row r="89" spans="2:7" ht="15" x14ac:dyDescent="0.25">
      <c r="B89"/>
      <c r="C89" s="28"/>
      <c r="D89" s="42"/>
      <c r="E89" s="28"/>
      <c r="F89" s="41"/>
      <c r="G89"/>
    </row>
    <row r="90" spans="2:7" ht="15" x14ac:dyDescent="0.25">
      <c r="B90"/>
      <c r="C90" s="28"/>
      <c r="D90" s="42"/>
      <c r="E90" s="28"/>
      <c r="F90" s="41"/>
      <c r="G90"/>
    </row>
    <row r="91" spans="2:7" ht="15" x14ac:dyDescent="0.25">
      <c r="B91"/>
      <c r="C91" s="28"/>
      <c r="D91" s="42"/>
      <c r="E91" s="28"/>
      <c r="F91" s="41"/>
      <c r="G91"/>
    </row>
    <row r="92" spans="2:7" ht="15" x14ac:dyDescent="0.25">
      <c r="B92"/>
      <c r="C92" s="28"/>
      <c r="D92" s="42"/>
      <c r="E92" s="28"/>
      <c r="F92" s="41"/>
      <c r="G92"/>
    </row>
    <row r="93" spans="2:7" ht="15" x14ac:dyDescent="0.25">
      <c r="B93"/>
      <c r="C93" s="28"/>
      <c r="D93" s="42"/>
      <c r="E93" s="28"/>
      <c r="F93" s="41"/>
      <c r="G93"/>
    </row>
    <row r="94" spans="2:7" ht="15" x14ac:dyDescent="0.25">
      <c r="B94"/>
      <c r="C94" s="28"/>
      <c r="D94" s="42"/>
      <c r="E94" s="28"/>
      <c r="F94" s="41"/>
      <c r="G94"/>
    </row>
    <row r="95" spans="2:7" ht="15" x14ac:dyDescent="0.25">
      <c r="B95"/>
      <c r="C95" s="28"/>
      <c r="D95" s="42"/>
      <c r="E95" s="28"/>
      <c r="F95" s="41"/>
      <c r="G95"/>
    </row>
    <row r="96" spans="2:7" ht="15" x14ac:dyDescent="0.25">
      <c r="B96"/>
      <c r="C96" s="28"/>
      <c r="D96" s="42"/>
      <c r="E96" s="28"/>
      <c r="F96" s="41"/>
      <c r="G96"/>
    </row>
    <row r="97" spans="2:7" ht="15" x14ac:dyDescent="0.25">
      <c r="B97"/>
      <c r="C97" s="28"/>
      <c r="D97" s="42"/>
      <c r="E97" s="28"/>
      <c r="F97" s="41"/>
      <c r="G97"/>
    </row>
    <row r="98" spans="2:7" ht="15" x14ac:dyDescent="0.25">
      <c r="B98"/>
      <c r="C98" s="29">
        <f>SUM(C16:C97)</f>
        <v>3620000</v>
      </c>
      <c r="D98"/>
      <c r="E98" s="29">
        <f>SUM(E16:E97)</f>
        <v>830000</v>
      </c>
      <c r="F98"/>
      <c r="G98"/>
    </row>
    <row r="99" spans="2:7" ht="15" x14ac:dyDescent="0.25">
      <c r="B99"/>
      <c r="C99" s="29">
        <f>C98-E98</f>
        <v>2790000</v>
      </c>
      <c r="D99"/>
      <c r="E99" s="28"/>
    </row>
  </sheetData>
  <sortState ref="B19:F59">
    <sortCondition ref="B19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67"/>
  <sheetViews>
    <sheetView topLeftCell="A2519" workbookViewId="0">
      <selection activeCell="S2486" sqref="S2486:AF2549"/>
    </sheetView>
  </sheetViews>
  <sheetFormatPr baseColWidth="10" defaultRowHeight="15" x14ac:dyDescent="0.25"/>
  <cols>
    <col min="1" max="1" width="19.85546875" bestFit="1" customWidth="1"/>
    <col min="2" max="2" width="9" bestFit="1" customWidth="1"/>
    <col min="3" max="3" width="4" bestFit="1" customWidth="1"/>
    <col min="4" max="4" width="9.140625" bestFit="1" customWidth="1"/>
    <col min="5" max="5" width="3" bestFit="1" customWidth="1"/>
    <col min="6" max="6" width="7.5703125" style="28" bestFit="1" customWidth="1"/>
    <col min="7" max="7" width="4" bestFit="1" customWidth="1"/>
    <col min="8" max="8" width="3" bestFit="1" customWidth="1"/>
    <col min="10" max="11" width="10.7109375" bestFit="1" customWidth="1"/>
    <col min="12" max="12" width="4" bestFit="1" customWidth="1"/>
    <col min="13" max="13" width="9.140625" bestFit="1" customWidth="1"/>
    <col min="14" max="14" width="3" bestFit="1" customWidth="1"/>
    <col min="15" max="15" width="7.5703125" style="28" bestFit="1" customWidth="1"/>
    <col min="16" max="16" width="4" bestFit="1" customWidth="1"/>
    <col min="17" max="17" width="3" bestFit="1" customWidth="1"/>
    <col min="18" max="18" width="19.85546875" bestFit="1" customWidth="1"/>
    <col min="19" max="20" width="10.7109375" bestFit="1" customWidth="1"/>
    <col min="21" max="22" width="9.140625" bestFit="1" customWidth="1"/>
    <col min="23" max="24" width="7.5703125" bestFit="1" customWidth="1"/>
    <col min="25" max="25" width="4" bestFit="1" customWidth="1"/>
    <col min="26" max="26" width="2" bestFit="1" customWidth="1"/>
    <col min="27" max="27" width="19.85546875" bestFit="1" customWidth="1"/>
    <col min="28" max="28" width="10.7109375" bestFit="1" customWidth="1"/>
    <col min="29" max="29" width="4" bestFit="1" customWidth="1"/>
    <col min="30" max="30" width="9.140625" bestFit="1" customWidth="1"/>
    <col min="31" max="31" width="3" bestFit="1" customWidth="1"/>
    <col min="32" max="32" width="7.5703125" style="28" bestFit="1" customWidth="1"/>
    <col min="33" max="33" width="4" bestFit="1" customWidth="1"/>
    <col min="34" max="34" width="3" bestFit="1" customWidth="1"/>
  </cols>
  <sheetData>
    <row r="1" spans="1:32" s="31" customFormat="1" x14ac:dyDescent="0.25">
      <c r="A1" s="31" t="s">
        <v>1296</v>
      </c>
      <c r="F1" s="29"/>
      <c r="O1" s="29"/>
      <c r="R1" s="31" t="s">
        <v>1296</v>
      </c>
      <c r="AF1" s="29"/>
    </row>
    <row r="3" spans="1:32" s="30" customFormat="1" x14ac:dyDescent="0.25">
      <c r="A3" s="30" t="s">
        <v>10</v>
      </c>
      <c r="B3" s="30" t="s">
        <v>0</v>
      </c>
      <c r="C3" s="30" t="s">
        <v>2</v>
      </c>
      <c r="D3" s="30" t="s">
        <v>1297</v>
      </c>
      <c r="F3" s="33"/>
      <c r="J3" s="30" t="s">
        <v>10</v>
      </c>
      <c r="K3" s="30" t="s">
        <v>0</v>
      </c>
      <c r="L3" s="30" t="s">
        <v>2</v>
      </c>
      <c r="M3" s="30" t="s">
        <v>1297</v>
      </c>
      <c r="O3" s="33"/>
      <c r="R3" s="30" t="s">
        <v>10</v>
      </c>
      <c r="S3" s="30" t="s">
        <v>0</v>
      </c>
      <c r="T3" s="30" t="s">
        <v>2</v>
      </c>
      <c r="U3" s="30" t="s">
        <v>1297</v>
      </c>
      <c r="AF3" s="33"/>
    </row>
    <row r="4" spans="1:32" x14ac:dyDescent="0.25">
      <c r="A4" s="32">
        <v>42857</v>
      </c>
      <c r="B4" s="30" t="s">
        <v>1336</v>
      </c>
      <c r="C4">
        <v>2</v>
      </c>
      <c r="D4" s="28">
        <v>20000</v>
      </c>
      <c r="E4">
        <v>1</v>
      </c>
      <c r="J4" s="32">
        <v>42852</v>
      </c>
      <c r="K4" s="30" t="s">
        <v>1321</v>
      </c>
      <c r="L4">
        <v>2</v>
      </c>
      <c r="M4" s="28">
        <v>20000</v>
      </c>
      <c r="N4">
        <v>1</v>
      </c>
      <c r="R4" s="32">
        <v>42853</v>
      </c>
      <c r="S4" s="30" t="s">
        <v>1298</v>
      </c>
      <c r="T4">
        <v>5</v>
      </c>
      <c r="U4" s="28">
        <v>20000</v>
      </c>
      <c r="V4">
        <v>1</v>
      </c>
    </row>
    <row r="5" spans="1:32" x14ac:dyDescent="0.25">
      <c r="C5">
        <v>3</v>
      </c>
      <c r="D5" s="28">
        <v>20000</v>
      </c>
      <c r="E5">
        <v>2</v>
      </c>
      <c r="L5">
        <v>3</v>
      </c>
      <c r="M5" s="28">
        <v>30000</v>
      </c>
      <c r="N5">
        <v>2</v>
      </c>
      <c r="T5">
        <v>6</v>
      </c>
      <c r="U5" s="28">
        <v>50000</v>
      </c>
      <c r="V5">
        <v>2</v>
      </c>
    </row>
    <row r="6" spans="1:32" x14ac:dyDescent="0.25">
      <c r="C6">
        <v>4</v>
      </c>
      <c r="D6" s="28">
        <v>20000</v>
      </c>
      <c r="E6">
        <v>3</v>
      </c>
      <c r="L6">
        <v>4</v>
      </c>
      <c r="M6" s="28">
        <v>10000</v>
      </c>
      <c r="N6">
        <v>3</v>
      </c>
      <c r="T6">
        <v>10</v>
      </c>
      <c r="U6" s="28">
        <v>20000</v>
      </c>
      <c r="V6">
        <v>3</v>
      </c>
    </row>
    <row r="7" spans="1:32" x14ac:dyDescent="0.25">
      <c r="C7">
        <v>7</v>
      </c>
      <c r="D7" s="28">
        <v>50000</v>
      </c>
      <c r="E7">
        <v>4</v>
      </c>
      <c r="L7">
        <v>7</v>
      </c>
      <c r="M7" s="28">
        <v>20000</v>
      </c>
      <c r="N7">
        <v>4</v>
      </c>
      <c r="T7">
        <v>21</v>
      </c>
      <c r="U7" s="28">
        <v>50000</v>
      </c>
      <c r="V7">
        <v>4</v>
      </c>
    </row>
    <row r="8" spans="1:32" x14ac:dyDescent="0.25">
      <c r="C8">
        <v>14</v>
      </c>
      <c r="D8" s="28">
        <v>20000</v>
      </c>
      <c r="E8">
        <v>5</v>
      </c>
      <c r="L8">
        <v>8</v>
      </c>
      <c r="M8" s="28">
        <v>20000</v>
      </c>
      <c r="N8">
        <v>5</v>
      </c>
      <c r="T8">
        <v>27</v>
      </c>
      <c r="U8" s="28">
        <v>30000</v>
      </c>
      <c r="V8">
        <v>5</v>
      </c>
    </row>
    <row r="9" spans="1:32" x14ac:dyDescent="0.25">
      <c r="C9">
        <v>18</v>
      </c>
      <c r="D9" s="28">
        <v>100000</v>
      </c>
      <c r="E9">
        <v>6</v>
      </c>
      <c r="L9">
        <v>14</v>
      </c>
      <c r="M9" s="28">
        <v>20000</v>
      </c>
      <c r="N9">
        <v>6</v>
      </c>
      <c r="T9">
        <v>28</v>
      </c>
      <c r="U9" s="28">
        <v>50000</v>
      </c>
      <c r="V9">
        <v>6</v>
      </c>
    </row>
    <row r="10" spans="1:32" x14ac:dyDescent="0.25">
      <c r="C10">
        <v>19</v>
      </c>
      <c r="D10" s="28">
        <v>20000</v>
      </c>
      <c r="E10">
        <v>7</v>
      </c>
      <c r="L10">
        <v>15</v>
      </c>
      <c r="M10" s="28">
        <v>20000</v>
      </c>
      <c r="N10">
        <v>7</v>
      </c>
      <c r="T10">
        <v>31</v>
      </c>
      <c r="U10" s="28">
        <v>20000</v>
      </c>
      <c r="V10">
        <v>7</v>
      </c>
    </row>
    <row r="11" spans="1:32" x14ac:dyDescent="0.25">
      <c r="C11">
        <v>29</v>
      </c>
      <c r="D11" s="28">
        <v>50000</v>
      </c>
      <c r="E11">
        <v>8</v>
      </c>
      <c r="L11">
        <v>16</v>
      </c>
      <c r="M11" s="28">
        <v>20000</v>
      </c>
      <c r="N11">
        <v>8</v>
      </c>
      <c r="T11">
        <v>35</v>
      </c>
      <c r="U11" s="28">
        <v>20000</v>
      </c>
      <c r="V11">
        <v>8</v>
      </c>
    </row>
    <row r="12" spans="1:32" x14ac:dyDescent="0.25">
      <c r="C12">
        <v>35</v>
      </c>
      <c r="D12" s="28">
        <v>20000</v>
      </c>
      <c r="E12">
        <v>9</v>
      </c>
      <c r="L12">
        <v>17</v>
      </c>
      <c r="M12" s="28">
        <v>20000</v>
      </c>
      <c r="N12">
        <v>9</v>
      </c>
      <c r="T12">
        <v>37</v>
      </c>
      <c r="U12" s="28">
        <v>20000</v>
      </c>
      <c r="V12">
        <v>9</v>
      </c>
    </row>
    <row r="13" spans="1:32" x14ac:dyDescent="0.25">
      <c r="C13">
        <v>40</v>
      </c>
      <c r="D13" s="28">
        <v>130000</v>
      </c>
      <c r="E13">
        <v>10</v>
      </c>
      <c r="L13">
        <v>19</v>
      </c>
      <c r="M13" s="28">
        <v>20000</v>
      </c>
      <c r="N13">
        <v>10</v>
      </c>
      <c r="T13">
        <v>39</v>
      </c>
      <c r="U13" s="28">
        <v>70000</v>
      </c>
      <c r="V13">
        <v>10</v>
      </c>
    </row>
    <row r="14" spans="1:32" x14ac:dyDescent="0.25">
      <c r="C14">
        <v>41</v>
      </c>
      <c r="D14" s="28">
        <v>50000</v>
      </c>
      <c r="E14">
        <v>11</v>
      </c>
      <c r="L14">
        <v>24</v>
      </c>
      <c r="M14" s="28">
        <v>20000</v>
      </c>
      <c r="N14">
        <v>11</v>
      </c>
      <c r="T14">
        <v>40</v>
      </c>
      <c r="U14" s="28">
        <v>20000</v>
      </c>
      <c r="V14">
        <v>11</v>
      </c>
    </row>
    <row r="15" spans="1:32" x14ac:dyDescent="0.25">
      <c r="C15">
        <v>42</v>
      </c>
      <c r="D15" s="28">
        <v>50000</v>
      </c>
      <c r="E15">
        <v>12</v>
      </c>
      <c r="L15">
        <v>28</v>
      </c>
      <c r="M15" s="28">
        <v>20000</v>
      </c>
      <c r="N15">
        <v>12</v>
      </c>
      <c r="T15">
        <v>49</v>
      </c>
      <c r="U15" s="28">
        <v>50000</v>
      </c>
      <c r="V15">
        <v>12</v>
      </c>
    </row>
    <row r="16" spans="1:32" x14ac:dyDescent="0.25">
      <c r="C16">
        <v>45</v>
      </c>
      <c r="D16" s="28">
        <v>20000</v>
      </c>
      <c r="E16">
        <v>13</v>
      </c>
      <c r="L16">
        <v>29</v>
      </c>
      <c r="M16" s="28">
        <v>20000</v>
      </c>
      <c r="N16">
        <v>13</v>
      </c>
      <c r="T16">
        <v>50</v>
      </c>
      <c r="U16" s="28">
        <v>20000</v>
      </c>
      <c r="V16">
        <v>13</v>
      </c>
    </row>
    <row r="17" spans="3:22" x14ac:dyDescent="0.25">
      <c r="C17">
        <v>47</v>
      </c>
      <c r="D17" s="28">
        <v>20000</v>
      </c>
      <c r="E17">
        <v>14</v>
      </c>
      <c r="L17">
        <v>31</v>
      </c>
      <c r="M17" s="28">
        <v>20000</v>
      </c>
      <c r="N17">
        <v>14</v>
      </c>
      <c r="T17">
        <v>51</v>
      </c>
      <c r="U17" s="28">
        <v>10000</v>
      </c>
      <c r="V17">
        <v>14</v>
      </c>
    </row>
    <row r="18" spans="3:22" x14ac:dyDescent="0.25">
      <c r="C18">
        <v>48</v>
      </c>
      <c r="D18" s="28">
        <v>30000</v>
      </c>
      <c r="E18">
        <v>15</v>
      </c>
      <c r="L18">
        <v>37</v>
      </c>
      <c r="M18" s="28">
        <v>50000</v>
      </c>
      <c r="N18">
        <v>15</v>
      </c>
      <c r="T18">
        <v>53</v>
      </c>
      <c r="U18" s="28">
        <v>20000</v>
      </c>
      <c r="V18">
        <v>15</v>
      </c>
    </row>
    <row r="19" spans="3:22" x14ac:dyDescent="0.25">
      <c r="C19">
        <v>49</v>
      </c>
      <c r="D19" s="28">
        <v>20000</v>
      </c>
      <c r="E19">
        <v>16</v>
      </c>
      <c r="L19">
        <v>38</v>
      </c>
      <c r="M19" s="28">
        <v>20000</v>
      </c>
      <c r="N19">
        <v>16</v>
      </c>
      <c r="T19">
        <v>63</v>
      </c>
      <c r="U19" s="28">
        <v>50000</v>
      </c>
      <c r="V19">
        <v>16</v>
      </c>
    </row>
    <row r="20" spans="3:22" x14ac:dyDescent="0.25">
      <c r="C20">
        <v>51</v>
      </c>
      <c r="D20" s="28">
        <v>20000</v>
      </c>
      <c r="E20">
        <v>17</v>
      </c>
      <c r="L20">
        <v>44</v>
      </c>
      <c r="M20" s="28">
        <v>20000</v>
      </c>
      <c r="N20">
        <v>17</v>
      </c>
      <c r="T20">
        <v>65</v>
      </c>
      <c r="U20" s="28">
        <v>10000</v>
      </c>
      <c r="V20">
        <v>17</v>
      </c>
    </row>
    <row r="21" spans="3:22" x14ac:dyDescent="0.25">
      <c r="C21">
        <v>54</v>
      </c>
      <c r="D21" s="28">
        <v>100000</v>
      </c>
      <c r="E21">
        <v>18</v>
      </c>
      <c r="L21">
        <v>45</v>
      </c>
      <c r="M21" s="28">
        <v>40000</v>
      </c>
      <c r="N21">
        <v>18</v>
      </c>
      <c r="T21">
        <v>69</v>
      </c>
      <c r="U21" s="28">
        <v>30000</v>
      </c>
      <c r="V21">
        <v>18</v>
      </c>
    </row>
    <row r="22" spans="3:22" x14ac:dyDescent="0.25">
      <c r="C22">
        <v>58</v>
      </c>
      <c r="D22" s="28">
        <v>20000</v>
      </c>
      <c r="E22">
        <v>19</v>
      </c>
      <c r="L22">
        <v>46</v>
      </c>
      <c r="M22" s="28">
        <v>50000</v>
      </c>
      <c r="N22">
        <v>19</v>
      </c>
      <c r="T22">
        <v>74</v>
      </c>
      <c r="U22" s="28">
        <v>50000</v>
      </c>
      <c r="V22">
        <v>19</v>
      </c>
    </row>
    <row r="23" spans="3:22" x14ac:dyDescent="0.25">
      <c r="C23">
        <v>68</v>
      </c>
      <c r="D23" s="28">
        <v>20000</v>
      </c>
      <c r="E23">
        <v>20</v>
      </c>
      <c r="L23">
        <v>47</v>
      </c>
      <c r="M23" s="28">
        <v>10000</v>
      </c>
      <c r="N23">
        <v>20</v>
      </c>
      <c r="T23">
        <v>75</v>
      </c>
      <c r="U23" s="28">
        <v>50000</v>
      </c>
      <c r="V23">
        <v>20</v>
      </c>
    </row>
    <row r="24" spans="3:22" x14ac:dyDescent="0.25">
      <c r="C24">
        <v>69</v>
      </c>
      <c r="D24" s="28">
        <v>20000</v>
      </c>
      <c r="E24">
        <v>21</v>
      </c>
      <c r="L24">
        <v>54</v>
      </c>
      <c r="M24" s="28">
        <v>50000</v>
      </c>
      <c r="N24">
        <v>21</v>
      </c>
      <c r="T24">
        <v>76</v>
      </c>
      <c r="U24" s="28">
        <v>50000</v>
      </c>
      <c r="V24">
        <v>21</v>
      </c>
    </row>
    <row r="25" spans="3:22" x14ac:dyDescent="0.25">
      <c r="C25">
        <v>78</v>
      </c>
      <c r="D25" s="28">
        <v>50000</v>
      </c>
      <c r="E25">
        <v>22</v>
      </c>
      <c r="L25">
        <v>55</v>
      </c>
      <c r="M25" s="28">
        <v>20000</v>
      </c>
      <c r="N25">
        <v>22</v>
      </c>
      <c r="T25">
        <v>77</v>
      </c>
      <c r="U25" s="28">
        <v>30000</v>
      </c>
      <c r="V25">
        <v>22</v>
      </c>
    </row>
    <row r="26" spans="3:22" x14ac:dyDescent="0.25">
      <c r="C26">
        <v>79</v>
      </c>
      <c r="D26" s="28">
        <v>20000</v>
      </c>
      <c r="E26">
        <v>23</v>
      </c>
      <c r="L26">
        <v>56</v>
      </c>
      <c r="M26" s="28">
        <v>50000</v>
      </c>
      <c r="N26">
        <v>23</v>
      </c>
      <c r="T26">
        <v>78</v>
      </c>
      <c r="U26" s="28">
        <v>20000</v>
      </c>
      <c r="V26">
        <v>23</v>
      </c>
    </row>
    <row r="27" spans="3:22" x14ac:dyDescent="0.25">
      <c r="C27">
        <v>81</v>
      </c>
      <c r="D27" s="28">
        <v>100000</v>
      </c>
      <c r="E27">
        <v>24</v>
      </c>
      <c r="L27">
        <v>57</v>
      </c>
      <c r="M27" s="28">
        <v>20000</v>
      </c>
      <c r="N27">
        <v>24</v>
      </c>
      <c r="T27">
        <v>87</v>
      </c>
      <c r="U27" s="28">
        <v>50000</v>
      </c>
      <c r="V27">
        <v>24</v>
      </c>
    </row>
    <row r="28" spans="3:22" x14ac:dyDescent="0.25">
      <c r="C28">
        <v>88</v>
      </c>
      <c r="D28" s="28">
        <v>20000</v>
      </c>
      <c r="E28">
        <v>25</v>
      </c>
      <c r="L28">
        <v>60</v>
      </c>
      <c r="M28" s="28">
        <v>50000</v>
      </c>
      <c r="N28">
        <v>25</v>
      </c>
      <c r="T28">
        <v>90</v>
      </c>
      <c r="U28" s="28">
        <v>20000</v>
      </c>
      <c r="V28">
        <v>25</v>
      </c>
    </row>
    <row r="29" spans="3:22" x14ac:dyDescent="0.25">
      <c r="C29">
        <v>89</v>
      </c>
      <c r="D29" s="28">
        <v>20000</v>
      </c>
      <c r="E29">
        <v>26</v>
      </c>
      <c r="L29">
        <v>63</v>
      </c>
      <c r="M29" s="28">
        <v>20000</v>
      </c>
      <c r="N29">
        <v>26</v>
      </c>
      <c r="T29">
        <v>91</v>
      </c>
      <c r="U29" s="28">
        <v>50000</v>
      </c>
      <c r="V29">
        <v>26</v>
      </c>
    </row>
    <row r="30" spans="3:22" x14ac:dyDescent="0.25">
      <c r="C30">
        <v>90</v>
      </c>
      <c r="D30" s="28">
        <v>20000</v>
      </c>
      <c r="E30">
        <v>27</v>
      </c>
      <c r="L30">
        <v>64</v>
      </c>
      <c r="M30" s="28">
        <v>50000</v>
      </c>
      <c r="N30">
        <v>27</v>
      </c>
      <c r="T30">
        <v>99</v>
      </c>
      <c r="U30" s="28">
        <v>20000</v>
      </c>
      <c r="V30">
        <v>27</v>
      </c>
    </row>
    <row r="31" spans="3:22" x14ac:dyDescent="0.25">
      <c r="C31">
        <v>92</v>
      </c>
      <c r="D31" s="28">
        <v>50000</v>
      </c>
      <c r="E31">
        <v>28</v>
      </c>
      <c r="L31">
        <v>65</v>
      </c>
      <c r="M31" s="28">
        <v>20000</v>
      </c>
      <c r="N31">
        <v>28</v>
      </c>
      <c r="T31">
        <v>104</v>
      </c>
      <c r="U31" s="28">
        <v>20000</v>
      </c>
      <c r="V31">
        <v>28</v>
      </c>
    </row>
    <row r="32" spans="3:22" x14ac:dyDescent="0.25">
      <c r="C32">
        <v>93</v>
      </c>
      <c r="D32" s="28">
        <v>40000</v>
      </c>
      <c r="E32">
        <v>29</v>
      </c>
      <c r="L32">
        <v>66</v>
      </c>
      <c r="M32" s="28">
        <v>40000</v>
      </c>
      <c r="N32">
        <v>29</v>
      </c>
      <c r="T32">
        <v>106</v>
      </c>
      <c r="U32" s="28">
        <v>20000</v>
      </c>
      <c r="V32">
        <v>29</v>
      </c>
    </row>
    <row r="33" spans="3:24" x14ac:dyDescent="0.25">
      <c r="C33">
        <v>95</v>
      </c>
      <c r="D33" s="28">
        <v>40000</v>
      </c>
      <c r="E33">
        <v>30</v>
      </c>
      <c r="L33">
        <v>67</v>
      </c>
      <c r="M33" s="28">
        <v>40000</v>
      </c>
      <c r="N33">
        <v>30</v>
      </c>
      <c r="T33">
        <v>107</v>
      </c>
      <c r="U33" s="28">
        <v>50000</v>
      </c>
      <c r="V33">
        <v>30</v>
      </c>
    </row>
    <row r="34" spans="3:24" x14ac:dyDescent="0.25">
      <c r="C34">
        <v>103</v>
      </c>
      <c r="D34" s="28">
        <v>30000</v>
      </c>
      <c r="E34">
        <v>31</v>
      </c>
      <c r="L34">
        <v>68</v>
      </c>
      <c r="M34" s="28">
        <v>20000</v>
      </c>
      <c r="N34">
        <v>31</v>
      </c>
      <c r="T34">
        <v>108</v>
      </c>
      <c r="U34" s="28">
        <v>20000</v>
      </c>
      <c r="V34">
        <v>31</v>
      </c>
    </row>
    <row r="35" spans="3:24" x14ac:dyDescent="0.25">
      <c r="C35">
        <v>106</v>
      </c>
      <c r="D35" s="28">
        <v>100000</v>
      </c>
      <c r="E35">
        <v>32</v>
      </c>
      <c r="L35">
        <v>69</v>
      </c>
      <c r="M35" s="28">
        <v>20000</v>
      </c>
      <c r="N35">
        <v>32</v>
      </c>
      <c r="T35">
        <v>116</v>
      </c>
      <c r="U35" s="28">
        <v>20000</v>
      </c>
      <c r="V35">
        <v>32</v>
      </c>
    </row>
    <row r="36" spans="3:24" x14ac:dyDescent="0.25">
      <c r="C36">
        <v>110</v>
      </c>
      <c r="D36" s="28">
        <v>15000</v>
      </c>
      <c r="E36">
        <v>33</v>
      </c>
      <c r="M36" s="28">
        <v>50000</v>
      </c>
      <c r="N36">
        <v>33</v>
      </c>
      <c r="T36">
        <v>126</v>
      </c>
      <c r="U36" s="28">
        <v>20000</v>
      </c>
      <c r="V36">
        <v>33</v>
      </c>
    </row>
    <row r="37" spans="3:24" x14ac:dyDescent="0.25">
      <c r="C37">
        <v>115</v>
      </c>
      <c r="D37" s="28">
        <v>35000</v>
      </c>
      <c r="E37">
        <v>34</v>
      </c>
      <c r="M37" s="28">
        <v>40000</v>
      </c>
      <c r="N37">
        <v>34</v>
      </c>
      <c r="U37" s="28">
        <v>40000</v>
      </c>
      <c r="V37">
        <v>34</v>
      </c>
      <c r="W37" s="28"/>
    </row>
    <row r="38" spans="3:24" x14ac:dyDescent="0.25">
      <c r="C38">
        <v>120</v>
      </c>
      <c r="D38" s="28">
        <v>20000</v>
      </c>
      <c r="E38">
        <v>35</v>
      </c>
      <c r="F38" s="28">
        <v>20000</v>
      </c>
      <c r="G38">
        <v>4</v>
      </c>
      <c r="M38" s="28"/>
      <c r="O38" s="28">
        <v>10000</v>
      </c>
      <c r="P38">
        <v>40</v>
      </c>
      <c r="U38" s="28">
        <v>20000</v>
      </c>
      <c r="V38">
        <v>35</v>
      </c>
      <c r="W38" s="28">
        <v>20000</v>
      </c>
      <c r="X38">
        <v>40</v>
      </c>
    </row>
    <row r="39" spans="3:24" x14ac:dyDescent="0.25">
      <c r="C39">
        <v>123</v>
      </c>
      <c r="D39" s="28">
        <v>20000</v>
      </c>
      <c r="E39">
        <v>36</v>
      </c>
      <c r="F39" s="28">
        <v>20000</v>
      </c>
      <c r="G39">
        <v>45</v>
      </c>
      <c r="M39" s="28"/>
      <c r="O39" s="28">
        <v>40000</v>
      </c>
      <c r="P39">
        <v>63</v>
      </c>
      <c r="U39" s="28">
        <v>40000</v>
      </c>
      <c r="V39">
        <v>36</v>
      </c>
      <c r="W39" s="28">
        <v>40000</v>
      </c>
      <c r="X39">
        <v>63</v>
      </c>
    </row>
    <row r="40" spans="3:24" x14ac:dyDescent="0.25">
      <c r="C40">
        <v>134</v>
      </c>
      <c r="D40" s="28">
        <v>50000</v>
      </c>
      <c r="E40">
        <v>37</v>
      </c>
      <c r="F40" s="28">
        <v>40000</v>
      </c>
      <c r="G40">
        <v>47</v>
      </c>
      <c r="M40" s="28"/>
      <c r="O40" s="28">
        <v>40000</v>
      </c>
      <c r="P40">
        <v>74</v>
      </c>
      <c r="U40" s="28">
        <v>40000</v>
      </c>
      <c r="V40">
        <v>37</v>
      </c>
      <c r="W40" s="28">
        <v>40000</v>
      </c>
      <c r="X40">
        <v>74</v>
      </c>
    </row>
    <row r="41" spans="3:24" x14ac:dyDescent="0.25">
      <c r="C41">
        <v>136</v>
      </c>
      <c r="D41" s="28">
        <v>100000</v>
      </c>
      <c r="E41">
        <v>38</v>
      </c>
      <c r="F41" s="28">
        <v>40000</v>
      </c>
      <c r="G41">
        <v>54</v>
      </c>
      <c r="M41" s="28"/>
      <c r="O41" s="28">
        <v>40000</v>
      </c>
      <c r="P41">
        <v>126</v>
      </c>
      <c r="U41" s="28">
        <v>40000</v>
      </c>
      <c r="V41">
        <v>38</v>
      </c>
      <c r="W41" s="28">
        <v>20000</v>
      </c>
      <c r="X41">
        <v>126</v>
      </c>
    </row>
    <row r="42" spans="3:24" x14ac:dyDescent="0.25">
      <c r="C42">
        <v>140</v>
      </c>
      <c r="D42" s="28">
        <v>30000</v>
      </c>
      <c r="E42">
        <v>39</v>
      </c>
      <c r="F42" s="28">
        <v>20000</v>
      </c>
      <c r="G42">
        <v>69</v>
      </c>
      <c r="M42" s="28"/>
      <c r="O42" s="28">
        <v>40000</v>
      </c>
      <c r="U42" s="28">
        <v>20000</v>
      </c>
      <c r="V42">
        <v>39</v>
      </c>
      <c r="W42" s="28">
        <v>40000</v>
      </c>
    </row>
    <row r="43" spans="3:24" x14ac:dyDescent="0.25">
      <c r="C43">
        <v>145</v>
      </c>
      <c r="D43" s="28">
        <v>20000</v>
      </c>
      <c r="E43">
        <v>40</v>
      </c>
      <c r="F43" s="28">
        <v>40000</v>
      </c>
      <c r="G43">
        <v>156</v>
      </c>
      <c r="M43" s="28"/>
      <c r="O43" s="28">
        <v>20000</v>
      </c>
      <c r="U43" s="28">
        <v>20000</v>
      </c>
      <c r="V43">
        <v>40</v>
      </c>
      <c r="W43" s="28">
        <v>40000</v>
      </c>
    </row>
    <row r="44" spans="3:24" x14ac:dyDescent="0.25">
      <c r="C44">
        <v>146</v>
      </c>
      <c r="D44" s="28">
        <v>50000</v>
      </c>
      <c r="E44">
        <v>41</v>
      </c>
      <c r="F44" s="28">
        <v>40000</v>
      </c>
      <c r="G44">
        <v>157</v>
      </c>
      <c r="M44" s="28"/>
      <c r="O44" s="28">
        <v>40000</v>
      </c>
      <c r="U44" s="28"/>
      <c r="W44" s="28">
        <v>40000</v>
      </c>
    </row>
    <row r="45" spans="3:24" x14ac:dyDescent="0.25">
      <c r="C45">
        <v>147</v>
      </c>
      <c r="D45" s="28">
        <v>40000</v>
      </c>
      <c r="E45">
        <v>42</v>
      </c>
      <c r="F45" s="28">
        <v>40000</v>
      </c>
      <c r="G45">
        <v>159</v>
      </c>
      <c r="M45" s="29">
        <f>SUM(M4:M44)</f>
        <v>960000</v>
      </c>
      <c r="O45" s="28">
        <v>40000</v>
      </c>
      <c r="U45" s="29">
        <f>SUM(U4:U44)</f>
        <v>1270000</v>
      </c>
      <c r="W45" s="28">
        <v>40000</v>
      </c>
    </row>
    <row r="46" spans="3:24" x14ac:dyDescent="0.25">
      <c r="C46">
        <v>156</v>
      </c>
      <c r="D46" s="28">
        <v>50000</v>
      </c>
      <c r="E46">
        <v>43</v>
      </c>
      <c r="F46" s="28">
        <v>40000</v>
      </c>
      <c r="W46" s="28">
        <v>40000</v>
      </c>
    </row>
    <row r="47" spans="3:24" x14ac:dyDescent="0.25">
      <c r="C47">
        <v>157</v>
      </c>
      <c r="D47" s="28">
        <v>50000</v>
      </c>
      <c r="E47">
        <v>44</v>
      </c>
      <c r="W47" s="28">
        <v>20000</v>
      </c>
    </row>
    <row r="48" spans="3:24" x14ac:dyDescent="0.25">
      <c r="C48">
        <v>159</v>
      </c>
      <c r="D48" s="28">
        <v>50000</v>
      </c>
      <c r="E48">
        <v>45</v>
      </c>
      <c r="W48" s="28">
        <v>20000</v>
      </c>
    </row>
    <row r="49" spans="1:23" x14ac:dyDescent="0.25">
      <c r="D49" s="28">
        <v>40000</v>
      </c>
      <c r="E49">
        <v>46</v>
      </c>
      <c r="W49" s="28">
        <v>20000</v>
      </c>
    </row>
    <row r="50" spans="1:23" x14ac:dyDescent="0.25">
      <c r="M50" s="29">
        <f>M45-O50</f>
        <v>690000</v>
      </c>
      <c r="O50" s="29">
        <f>SUM(O38:O49)</f>
        <v>270000</v>
      </c>
      <c r="U50" s="29">
        <f>U45-W50</f>
        <v>890000</v>
      </c>
      <c r="W50" s="29">
        <f>SUM(W38:W49)</f>
        <v>380000</v>
      </c>
    </row>
    <row r="52" spans="1:23" x14ac:dyDescent="0.25">
      <c r="J52" s="30" t="s">
        <v>10</v>
      </c>
      <c r="K52" s="30" t="s">
        <v>0</v>
      </c>
      <c r="L52" s="30" t="s">
        <v>2</v>
      </c>
      <c r="M52" s="30" t="s">
        <v>1297</v>
      </c>
      <c r="N52" s="30"/>
      <c r="O52" s="33"/>
      <c r="P52" s="30"/>
      <c r="R52" s="31" t="s">
        <v>1296</v>
      </c>
      <c r="S52" s="31"/>
      <c r="T52" s="31"/>
      <c r="U52" s="31"/>
      <c r="V52" s="31"/>
      <c r="W52" s="31"/>
    </row>
    <row r="53" spans="1:23" x14ac:dyDescent="0.25">
      <c r="J53" s="32">
        <v>42859</v>
      </c>
      <c r="K53" s="30" t="s">
        <v>1321</v>
      </c>
      <c r="L53">
        <v>39</v>
      </c>
      <c r="M53" s="28">
        <v>50000</v>
      </c>
      <c r="N53">
        <v>1</v>
      </c>
    </row>
    <row r="54" spans="1:23" x14ac:dyDescent="0.25">
      <c r="L54">
        <v>57</v>
      </c>
      <c r="M54" s="28">
        <v>50000</v>
      </c>
      <c r="N54">
        <v>2</v>
      </c>
      <c r="R54" s="30" t="s">
        <v>10</v>
      </c>
      <c r="S54" s="30" t="s">
        <v>0</v>
      </c>
      <c r="T54" s="30" t="s">
        <v>2</v>
      </c>
      <c r="U54" s="30" t="s">
        <v>1297</v>
      </c>
      <c r="V54" s="30"/>
      <c r="W54" s="30"/>
    </row>
    <row r="55" spans="1:23" x14ac:dyDescent="0.25">
      <c r="L55">
        <v>38</v>
      </c>
      <c r="M55" s="28">
        <v>10000</v>
      </c>
      <c r="N55">
        <v>3</v>
      </c>
      <c r="R55" s="32">
        <v>42860</v>
      </c>
      <c r="S55" s="30" t="s">
        <v>1298</v>
      </c>
      <c r="T55">
        <v>99</v>
      </c>
      <c r="U55" s="28">
        <v>20000</v>
      </c>
      <c r="V55">
        <v>1</v>
      </c>
    </row>
    <row r="56" spans="1:23" x14ac:dyDescent="0.25">
      <c r="L56">
        <v>19</v>
      </c>
      <c r="M56" s="28">
        <v>20000</v>
      </c>
      <c r="N56">
        <v>4</v>
      </c>
      <c r="T56">
        <v>33</v>
      </c>
      <c r="U56" s="28">
        <v>40000</v>
      </c>
      <c r="V56">
        <v>2</v>
      </c>
    </row>
    <row r="57" spans="1:23" x14ac:dyDescent="0.25">
      <c r="L57">
        <v>48</v>
      </c>
      <c r="M57" s="28">
        <v>110000</v>
      </c>
      <c r="N57">
        <v>5</v>
      </c>
      <c r="T57">
        <v>66</v>
      </c>
      <c r="U57" s="28">
        <v>30000</v>
      </c>
      <c r="V57">
        <v>3</v>
      </c>
    </row>
    <row r="58" spans="1:23" x14ac:dyDescent="0.25">
      <c r="D58" s="29">
        <f>SUM(D4:D57)</f>
        <v>1880000</v>
      </c>
      <c r="F58" s="29">
        <f>SUM(F38:F57)</f>
        <v>300000</v>
      </c>
      <c r="L58">
        <v>52</v>
      </c>
      <c r="M58" s="28">
        <v>50000</v>
      </c>
      <c r="N58">
        <v>6</v>
      </c>
      <c r="T58">
        <v>129</v>
      </c>
      <c r="U58" s="28">
        <v>20000</v>
      </c>
      <c r="V58">
        <v>4</v>
      </c>
    </row>
    <row r="59" spans="1:23" x14ac:dyDescent="0.25">
      <c r="D59" s="29">
        <f>D58-F58</f>
        <v>1580000</v>
      </c>
      <c r="L59">
        <v>40</v>
      </c>
      <c r="M59" s="28">
        <v>50000</v>
      </c>
      <c r="N59">
        <v>7</v>
      </c>
      <c r="T59">
        <v>91</v>
      </c>
      <c r="U59" s="28">
        <v>40000</v>
      </c>
      <c r="V59">
        <v>5</v>
      </c>
    </row>
    <row r="60" spans="1:23" x14ac:dyDescent="0.25">
      <c r="L60">
        <v>53</v>
      </c>
      <c r="M60" s="28">
        <v>50000</v>
      </c>
      <c r="N60">
        <v>8</v>
      </c>
      <c r="T60">
        <v>9</v>
      </c>
      <c r="U60" s="28">
        <v>15000</v>
      </c>
      <c r="V60">
        <v>6</v>
      </c>
    </row>
    <row r="61" spans="1:23" x14ac:dyDescent="0.25">
      <c r="A61" s="30" t="s">
        <v>10</v>
      </c>
      <c r="B61" s="30" t="s">
        <v>0</v>
      </c>
      <c r="C61" s="30" t="s">
        <v>2</v>
      </c>
      <c r="D61" s="30" t="s">
        <v>1297</v>
      </c>
      <c r="E61" s="30"/>
      <c r="F61" s="33"/>
      <c r="G61" s="30"/>
      <c r="H61" s="30"/>
      <c r="L61">
        <v>50</v>
      </c>
      <c r="M61" s="28">
        <v>50000</v>
      </c>
      <c r="N61">
        <v>9</v>
      </c>
      <c r="T61">
        <v>109</v>
      </c>
      <c r="U61" s="28">
        <v>50000</v>
      </c>
      <c r="V61">
        <v>7</v>
      </c>
    </row>
    <row r="62" spans="1:23" x14ac:dyDescent="0.25">
      <c r="A62" s="32">
        <v>42858</v>
      </c>
      <c r="B62" s="30" t="s">
        <v>1337</v>
      </c>
      <c r="C62">
        <v>2</v>
      </c>
      <c r="D62" s="28">
        <v>20000</v>
      </c>
      <c r="E62">
        <v>1</v>
      </c>
      <c r="L62">
        <v>68</v>
      </c>
      <c r="M62" s="28">
        <v>20000</v>
      </c>
      <c r="N62">
        <v>10</v>
      </c>
      <c r="T62">
        <v>80</v>
      </c>
      <c r="U62" s="28">
        <v>50000</v>
      </c>
      <c r="V62">
        <v>8</v>
      </c>
    </row>
    <row r="63" spans="1:23" x14ac:dyDescent="0.25">
      <c r="C63">
        <v>11</v>
      </c>
      <c r="D63" s="28">
        <v>100000</v>
      </c>
      <c r="E63">
        <v>2</v>
      </c>
      <c r="L63">
        <v>47</v>
      </c>
      <c r="M63" s="28">
        <v>20000</v>
      </c>
      <c r="N63">
        <v>11</v>
      </c>
      <c r="T63">
        <v>68</v>
      </c>
      <c r="U63" s="28">
        <v>50000</v>
      </c>
      <c r="V63">
        <v>9</v>
      </c>
    </row>
    <row r="64" spans="1:23" x14ac:dyDescent="0.25">
      <c r="C64">
        <v>13</v>
      </c>
      <c r="D64" s="28">
        <v>50000</v>
      </c>
      <c r="E64">
        <v>3</v>
      </c>
      <c r="L64">
        <v>17</v>
      </c>
      <c r="M64" s="28">
        <v>20000</v>
      </c>
      <c r="N64">
        <v>12</v>
      </c>
      <c r="T64">
        <v>12</v>
      </c>
      <c r="U64" s="28">
        <v>10000</v>
      </c>
      <c r="V64">
        <v>10</v>
      </c>
    </row>
    <row r="65" spans="3:22" x14ac:dyDescent="0.25">
      <c r="C65">
        <v>25</v>
      </c>
      <c r="D65" s="28">
        <v>50000</v>
      </c>
      <c r="E65">
        <v>4</v>
      </c>
      <c r="L65">
        <v>63</v>
      </c>
      <c r="M65" s="28">
        <v>20000</v>
      </c>
      <c r="N65">
        <v>13</v>
      </c>
      <c r="T65">
        <v>5</v>
      </c>
      <c r="U65" s="28">
        <v>20000</v>
      </c>
      <c r="V65">
        <v>11</v>
      </c>
    </row>
    <row r="66" spans="3:22" x14ac:dyDescent="0.25">
      <c r="C66">
        <v>70</v>
      </c>
      <c r="D66" s="28">
        <v>50000</v>
      </c>
      <c r="E66">
        <v>5</v>
      </c>
      <c r="L66">
        <v>7</v>
      </c>
      <c r="M66" s="28">
        <v>20000</v>
      </c>
      <c r="N66">
        <v>14</v>
      </c>
      <c r="T66">
        <v>118</v>
      </c>
      <c r="U66" s="28">
        <v>20000</v>
      </c>
      <c r="V66">
        <v>12</v>
      </c>
    </row>
    <row r="67" spans="3:22" x14ac:dyDescent="0.25">
      <c r="C67">
        <v>176</v>
      </c>
      <c r="D67" s="28">
        <v>50000</v>
      </c>
      <c r="E67">
        <v>6</v>
      </c>
      <c r="L67">
        <v>11</v>
      </c>
      <c r="M67" s="28">
        <v>50000</v>
      </c>
      <c r="N67">
        <v>15</v>
      </c>
      <c r="T67">
        <v>53</v>
      </c>
      <c r="U67" s="28">
        <v>20000</v>
      </c>
      <c r="V67">
        <v>13</v>
      </c>
    </row>
    <row r="68" spans="3:22" x14ac:dyDescent="0.25">
      <c r="C68">
        <v>132</v>
      </c>
      <c r="D68" s="28">
        <v>50000</v>
      </c>
      <c r="E68">
        <v>7</v>
      </c>
      <c r="L68">
        <v>30</v>
      </c>
      <c r="M68" s="28">
        <v>50000</v>
      </c>
      <c r="N68">
        <v>16</v>
      </c>
      <c r="T68">
        <v>130</v>
      </c>
      <c r="U68" s="28">
        <v>20000</v>
      </c>
      <c r="V68">
        <v>14</v>
      </c>
    </row>
    <row r="69" spans="3:22" x14ac:dyDescent="0.25">
      <c r="C69">
        <v>26</v>
      </c>
      <c r="D69" s="28">
        <v>50000</v>
      </c>
      <c r="E69">
        <v>8</v>
      </c>
      <c r="L69">
        <v>32</v>
      </c>
      <c r="M69" s="28">
        <v>35000</v>
      </c>
      <c r="N69">
        <v>17</v>
      </c>
      <c r="T69">
        <v>50</v>
      </c>
      <c r="U69" s="28">
        <v>20000</v>
      </c>
      <c r="V69">
        <v>15</v>
      </c>
    </row>
    <row r="70" spans="3:22" x14ac:dyDescent="0.25">
      <c r="C70">
        <v>58</v>
      </c>
      <c r="D70" s="28">
        <v>100000</v>
      </c>
      <c r="E70">
        <v>9</v>
      </c>
      <c r="M70" s="28">
        <v>50000</v>
      </c>
      <c r="N70">
        <v>18</v>
      </c>
      <c r="T70">
        <v>6</v>
      </c>
      <c r="U70" s="28">
        <v>100000</v>
      </c>
      <c r="V70">
        <v>16</v>
      </c>
    </row>
    <row r="71" spans="3:22" x14ac:dyDescent="0.25">
      <c r="C71">
        <v>131</v>
      </c>
      <c r="D71" s="28">
        <v>100000</v>
      </c>
      <c r="E71">
        <v>10</v>
      </c>
      <c r="M71" s="28">
        <v>50000</v>
      </c>
      <c r="N71">
        <v>19</v>
      </c>
      <c r="T71">
        <v>67</v>
      </c>
      <c r="U71" s="28">
        <v>20000</v>
      </c>
      <c r="V71">
        <v>17</v>
      </c>
    </row>
    <row r="72" spans="3:22" x14ac:dyDescent="0.25">
      <c r="C72">
        <v>126</v>
      </c>
      <c r="D72" s="28">
        <v>50000</v>
      </c>
      <c r="E72">
        <v>11</v>
      </c>
      <c r="L72">
        <v>4</v>
      </c>
      <c r="M72" s="28">
        <v>15000</v>
      </c>
      <c r="N72">
        <v>20</v>
      </c>
      <c r="T72">
        <v>58</v>
      </c>
      <c r="U72" s="28">
        <v>30000</v>
      </c>
      <c r="V72">
        <v>18</v>
      </c>
    </row>
    <row r="73" spans="3:22" x14ac:dyDescent="0.25">
      <c r="C73">
        <v>156</v>
      </c>
      <c r="D73" s="28">
        <v>50000</v>
      </c>
      <c r="E73">
        <v>12</v>
      </c>
      <c r="L73">
        <v>62</v>
      </c>
      <c r="M73" s="28">
        <v>50000</v>
      </c>
      <c r="N73">
        <v>21</v>
      </c>
      <c r="T73">
        <v>79</v>
      </c>
      <c r="U73" s="28">
        <v>50000</v>
      </c>
      <c r="V73">
        <v>19</v>
      </c>
    </row>
    <row r="74" spans="3:22" x14ac:dyDescent="0.25">
      <c r="C74">
        <v>140</v>
      </c>
      <c r="D74" s="28">
        <v>20000</v>
      </c>
      <c r="E74">
        <v>13</v>
      </c>
      <c r="L74">
        <v>35</v>
      </c>
      <c r="M74" s="28">
        <v>20000</v>
      </c>
      <c r="N74">
        <v>22</v>
      </c>
      <c r="T74">
        <v>46</v>
      </c>
      <c r="U74" s="28">
        <v>20000</v>
      </c>
      <c r="V74">
        <v>20</v>
      </c>
    </row>
    <row r="75" spans="3:22" x14ac:dyDescent="0.25">
      <c r="C75">
        <v>71</v>
      </c>
      <c r="D75" s="28">
        <v>20000</v>
      </c>
      <c r="E75">
        <v>14</v>
      </c>
      <c r="L75">
        <v>65</v>
      </c>
      <c r="M75" s="28">
        <v>20000</v>
      </c>
      <c r="N75">
        <v>23</v>
      </c>
      <c r="T75">
        <v>90</v>
      </c>
      <c r="U75" s="28">
        <v>20000</v>
      </c>
      <c r="V75">
        <v>21</v>
      </c>
    </row>
    <row r="76" spans="3:22" x14ac:dyDescent="0.25">
      <c r="C76">
        <v>36</v>
      </c>
      <c r="D76" s="28">
        <v>20000</v>
      </c>
      <c r="E76">
        <v>15</v>
      </c>
      <c r="L76">
        <v>9</v>
      </c>
      <c r="M76" s="28">
        <v>20000</v>
      </c>
      <c r="N76">
        <v>24</v>
      </c>
      <c r="T76">
        <v>27</v>
      </c>
      <c r="U76" s="28">
        <v>30000</v>
      </c>
      <c r="V76">
        <v>22</v>
      </c>
    </row>
    <row r="77" spans="3:22" x14ac:dyDescent="0.25">
      <c r="C77">
        <v>47</v>
      </c>
      <c r="D77" s="28">
        <v>20000</v>
      </c>
      <c r="E77">
        <v>16</v>
      </c>
      <c r="L77">
        <v>8</v>
      </c>
      <c r="M77" s="28">
        <v>10000</v>
      </c>
      <c r="N77">
        <v>25</v>
      </c>
      <c r="T77">
        <v>65</v>
      </c>
      <c r="U77" s="28">
        <v>20000</v>
      </c>
      <c r="V77">
        <v>23</v>
      </c>
    </row>
    <row r="78" spans="3:22" x14ac:dyDescent="0.25">
      <c r="C78">
        <v>136</v>
      </c>
      <c r="D78" s="28">
        <v>60000</v>
      </c>
      <c r="E78">
        <v>17</v>
      </c>
      <c r="L78">
        <v>55</v>
      </c>
      <c r="M78" s="28">
        <v>10000</v>
      </c>
      <c r="N78">
        <v>26</v>
      </c>
      <c r="T78">
        <v>35</v>
      </c>
      <c r="U78" s="28">
        <v>10000</v>
      </c>
      <c r="V78">
        <v>24</v>
      </c>
    </row>
    <row r="79" spans="3:22" x14ac:dyDescent="0.25">
      <c r="C79">
        <v>92</v>
      </c>
      <c r="D79" s="28">
        <v>50000</v>
      </c>
      <c r="E79">
        <v>18</v>
      </c>
      <c r="L79">
        <v>28</v>
      </c>
      <c r="M79" s="28">
        <v>20000</v>
      </c>
      <c r="N79">
        <v>27</v>
      </c>
      <c r="T79">
        <v>78</v>
      </c>
      <c r="U79" s="28">
        <v>20000</v>
      </c>
      <c r="V79">
        <v>25</v>
      </c>
    </row>
    <row r="80" spans="3:22" x14ac:dyDescent="0.25">
      <c r="C80">
        <v>34</v>
      </c>
      <c r="D80" s="28">
        <v>50000</v>
      </c>
      <c r="E80">
        <v>19</v>
      </c>
      <c r="M80" s="28">
        <v>60000</v>
      </c>
      <c r="N80">
        <v>28</v>
      </c>
      <c r="T80">
        <v>88</v>
      </c>
      <c r="U80" s="28">
        <v>30000</v>
      </c>
      <c r="V80">
        <v>26</v>
      </c>
    </row>
    <row r="81" spans="3:24" x14ac:dyDescent="0.25">
      <c r="C81">
        <v>139</v>
      </c>
      <c r="D81" s="28">
        <v>50000</v>
      </c>
      <c r="E81">
        <v>20</v>
      </c>
      <c r="M81" s="28">
        <v>50000</v>
      </c>
      <c r="N81">
        <v>29</v>
      </c>
      <c r="T81">
        <v>41</v>
      </c>
      <c r="U81" s="28">
        <v>30000</v>
      </c>
      <c r="V81">
        <v>27</v>
      </c>
    </row>
    <row r="82" spans="3:24" x14ac:dyDescent="0.25">
      <c r="C82">
        <v>27</v>
      </c>
      <c r="D82" s="28">
        <v>50000</v>
      </c>
      <c r="E82">
        <v>21</v>
      </c>
      <c r="L82">
        <v>45</v>
      </c>
      <c r="M82" s="28">
        <v>40000</v>
      </c>
      <c r="N82">
        <v>30</v>
      </c>
      <c r="T82">
        <v>101</v>
      </c>
      <c r="U82" s="28">
        <v>60000</v>
      </c>
      <c r="V82">
        <v>28</v>
      </c>
    </row>
    <row r="83" spans="3:24" x14ac:dyDescent="0.25">
      <c r="C83">
        <v>55</v>
      </c>
      <c r="D83" s="28">
        <v>50000</v>
      </c>
      <c r="E83">
        <v>22</v>
      </c>
      <c r="L83">
        <v>46</v>
      </c>
      <c r="M83" s="28">
        <v>40000</v>
      </c>
      <c r="N83">
        <v>31</v>
      </c>
      <c r="T83">
        <v>100</v>
      </c>
      <c r="U83" s="28">
        <v>50000</v>
      </c>
      <c r="V83">
        <v>29</v>
      </c>
    </row>
    <row r="84" spans="3:24" x14ac:dyDescent="0.25">
      <c r="C84">
        <v>51</v>
      </c>
      <c r="D84" s="28">
        <v>50000</v>
      </c>
      <c r="E84">
        <v>23</v>
      </c>
      <c r="L84">
        <v>44</v>
      </c>
      <c r="M84" s="28">
        <v>20000</v>
      </c>
      <c r="N84">
        <v>32</v>
      </c>
      <c r="T84">
        <v>4</v>
      </c>
      <c r="U84" s="28">
        <v>50000</v>
      </c>
      <c r="V84">
        <v>30</v>
      </c>
    </row>
    <row r="85" spans="3:24" x14ac:dyDescent="0.25">
      <c r="C85">
        <v>152</v>
      </c>
      <c r="D85" s="28">
        <v>30000</v>
      </c>
      <c r="E85">
        <v>24</v>
      </c>
      <c r="L85">
        <v>42</v>
      </c>
      <c r="M85" s="28">
        <v>50000</v>
      </c>
      <c r="N85">
        <v>33</v>
      </c>
      <c r="T85">
        <v>108</v>
      </c>
      <c r="U85" s="28">
        <v>20000</v>
      </c>
      <c r="V85">
        <v>31</v>
      </c>
    </row>
    <row r="86" spans="3:24" x14ac:dyDescent="0.25">
      <c r="C86">
        <v>102</v>
      </c>
      <c r="D86" s="28">
        <v>20000</v>
      </c>
      <c r="E86">
        <v>25</v>
      </c>
      <c r="L86">
        <v>21</v>
      </c>
      <c r="M86" s="28">
        <v>40000</v>
      </c>
      <c r="N86">
        <v>34</v>
      </c>
      <c r="T86">
        <v>102</v>
      </c>
      <c r="U86" s="28">
        <v>50000</v>
      </c>
      <c r="V86">
        <v>32</v>
      </c>
    </row>
    <row r="87" spans="3:24" x14ac:dyDescent="0.25">
      <c r="C87">
        <v>24</v>
      </c>
      <c r="D87" s="28">
        <v>20000</v>
      </c>
      <c r="E87">
        <v>26</v>
      </c>
      <c r="L87">
        <v>36</v>
      </c>
      <c r="M87" s="28">
        <v>50000</v>
      </c>
      <c r="N87">
        <v>35</v>
      </c>
      <c r="O87" s="28">
        <v>40000</v>
      </c>
      <c r="P87">
        <v>36</v>
      </c>
      <c r="T87">
        <v>82</v>
      </c>
      <c r="U87" s="28">
        <v>20000</v>
      </c>
      <c r="V87">
        <v>33</v>
      </c>
    </row>
    <row r="88" spans="3:24" x14ac:dyDescent="0.25">
      <c r="C88">
        <v>111</v>
      </c>
      <c r="D88" s="28">
        <v>30000</v>
      </c>
      <c r="E88">
        <v>27</v>
      </c>
      <c r="L88">
        <v>59</v>
      </c>
      <c r="M88" s="28">
        <v>50000</v>
      </c>
      <c r="N88">
        <v>36</v>
      </c>
      <c r="O88" s="28">
        <v>10000</v>
      </c>
      <c r="P88">
        <v>47</v>
      </c>
      <c r="T88">
        <v>47</v>
      </c>
      <c r="U88" s="28">
        <v>20000</v>
      </c>
      <c r="V88">
        <v>34</v>
      </c>
      <c r="W88" s="28"/>
    </row>
    <row r="89" spans="3:24" x14ac:dyDescent="0.25">
      <c r="C89">
        <v>57</v>
      </c>
      <c r="D89" s="28">
        <v>50000</v>
      </c>
      <c r="E89">
        <v>28</v>
      </c>
      <c r="L89">
        <v>37</v>
      </c>
      <c r="M89" s="28">
        <v>50000</v>
      </c>
      <c r="N89">
        <v>37</v>
      </c>
      <c r="O89" s="28">
        <v>40000</v>
      </c>
      <c r="P89">
        <v>48</v>
      </c>
      <c r="T89">
        <v>52</v>
      </c>
      <c r="U89" s="28">
        <v>20000</v>
      </c>
      <c r="V89">
        <v>35</v>
      </c>
      <c r="W89" s="28">
        <v>10000</v>
      </c>
      <c r="X89">
        <v>40</v>
      </c>
    </row>
    <row r="90" spans="3:24" x14ac:dyDescent="0.25">
      <c r="C90">
        <v>40</v>
      </c>
      <c r="D90" s="28">
        <v>50000</v>
      </c>
      <c r="E90">
        <v>29</v>
      </c>
      <c r="L90">
        <v>14</v>
      </c>
      <c r="M90" s="28">
        <v>20000</v>
      </c>
      <c r="N90">
        <v>38</v>
      </c>
      <c r="O90" s="28">
        <v>40000</v>
      </c>
      <c r="P90">
        <v>70</v>
      </c>
      <c r="T90">
        <v>73</v>
      </c>
      <c r="U90" s="28">
        <v>40000</v>
      </c>
      <c r="V90">
        <v>36</v>
      </c>
      <c r="W90" s="28">
        <v>20000</v>
      </c>
      <c r="X90">
        <v>87</v>
      </c>
    </row>
    <row r="91" spans="3:24" x14ac:dyDescent="0.25">
      <c r="C91">
        <v>20</v>
      </c>
      <c r="D91" s="28">
        <v>100000</v>
      </c>
      <c r="E91">
        <v>30</v>
      </c>
      <c r="L91">
        <v>31</v>
      </c>
      <c r="M91" s="28">
        <v>20000</v>
      </c>
      <c r="N91">
        <v>39</v>
      </c>
      <c r="O91" s="28">
        <v>40000</v>
      </c>
      <c r="T91">
        <v>63</v>
      </c>
      <c r="U91" s="28">
        <v>50000</v>
      </c>
      <c r="V91">
        <v>37</v>
      </c>
      <c r="W91" s="28">
        <v>40000</v>
      </c>
    </row>
    <row r="92" spans="3:24" x14ac:dyDescent="0.25">
      <c r="C92">
        <v>170</v>
      </c>
      <c r="D92" s="28">
        <v>50000</v>
      </c>
      <c r="E92">
        <v>31</v>
      </c>
      <c r="L92">
        <v>29</v>
      </c>
      <c r="M92" s="28">
        <v>20000</v>
      </c>
      <c r="N92">
        <v>40</v>
      </c>
      <c r="O92" s="28">
        <v>40000</v>
      </c>
      <c r="T92">
        <v>86</v>
      </c>
      <c r="U92" s="28">
        <v>50000</v>
      </c>
      <c r="V92">
        <v>38</v>
      </c>
      <c r="W92" s="28">
        <v>40000</v>
      </c>
    </row>
    <row r="93" spans="3:24" x14ac:dyDescent="0.25">
      <c r="C93">
        <v>68</v>
      </c>
      <c r="D93" s="28">
        <v>50000</v>
      </c>
      <c r="E93">
        <v>32</v>
      </c>
      <c r="L93">
        <v>74</v>
      </c>
      <c r="M93" s="28">
        <v>20000</v>
      </c>
      <c r="N93">
        <v>41</v>
      </c>
      <c r="O93" s="28">
        <v>40000</v>
      </c>
      <c r="T93">
        <v>125</v>
      </c>
      <c r="U93" s="28">
        <v>30000</v>
      </c>
      <c r="V93">
        <v>39</v>
      </c>
      <c r="W93" s="28">
        <v>20000</v>
      </c>
    </row>
    <row r="94" spans="3:24" x14ac:dyDescent="0.25">
      <c r="C94">
        <v>53</v>
      </c>
      <c r="D94" s="28">
        <v>50000</v>
      </c>
      <c r="E94">
        <v>33</v>
      </c>
      <c r="L94">
        <v>24</v>
      </c>
      <c r="M94" s="28">
        <v>20000</v>
      </c>
      <c r="N94">
        <v>42</v>
      </c>
      <c r="T94">
        <v>83</v>
      </c>
      <c r="U94" s="28">
        <v>20000</v>
      </c>
      <c r="V94">
        <v>40</v>
      </c>
      <c r="W94" s="28">
        <v>40000</v>
      </c>
    </row>
    <row r="95" spans="3:24" x14ac:dyDescent="0.25">
      <c r="C95">
        <v>62</v>
      </c>
      <c r="D95" s="28">
        <v>50000</v>
      </c>
      <c r="E95">
        <v>34</v>
      </c>
      <c r="L95">
        <v>15</v>
      </c>
      <c r="M95" s="28">
        <v>20000</v>
      </c>
      <c r="N95">
        <v>43</v>
      </c>
      <c r="T95">
        <v>30</v>
      </c>
      <c r="U95" s="28">
        <v>50000</v>
      </c>
      <c r="V95">
        <v>41</v>
      </c>
      <c r="W95" s="28">
        <v>40000</v>
      </c>
      <c r="X95">
        <v>49</v>
      </c>
    </row>
    <row r="96" spans="3:24" x14ac:dyDescent="0.25">
      <c r="C96">
        <v>21</v>
      </c>
      <c r="D96" s="28">
        <v>40000</v>
      </c>
      <c r="E96">
        <v>35</v>
      </c>
      <c r="F96" s="28">
        <v>40000</v>
      </c>
      <c r="G96">
        <v>1</v>
      </c>
      <c r="L96">
        <v>49</v>
      </c>
      <c r="M96" s="28">
        <v>50000</v>
      </c>
      <c r="N96">
        <v>44</v>
      </c>
      <c r="T96">
        <v>106</v>
      </c>
      <c r="U96" s="28">
        <v>20000</v>
      </c>
      <c r="V96">
        <v>42</v>
      </c>
      <c r="W96" s="28"/>
    </row>
    <row r="97" spans="3:24" x14ac:dyDescent="0.25">
      <c r="C97">
        <v>168</v>
      </c>
      <c r="D97" s="28">
        <v>50000</v>
      </c>
      <c r="E97">
        <v>36</v>
      </c>
      <c r="F97" s="28">
        <v>40000</v>
      </c>
      <c r="G97">
        <v>35</v>
      </c>
      <c r="L97">
        <v>43</v>
      </c>
      <c r="M97" s="28">
        <v>30000</v>
      </c>
      <c r="N97">
        <v>45</v>
      </c>
      <c r="T97">
        <v>57</v>
      </c>
      <c r="U97" s="28">
        <v>25000</v>
      </c>
      <c r="V97">
        <v>43</v>
      </c>
      <c r="W97" s="28">
        <v>20000</v>
      </c>
      <c r="X97">
        <v>69</v>
      </c>
    </row>
    <row r="98" spans="3:24" x14ac:dyDescent="0.25">
      <c r="C98">
        <v>97</v>
      </c>
      <c r="D98" s="28">
        <v>50000</v>
      </c>
      <c r="E98">
        <v>37</v>
      </c>
      <c r="F98" s="28">
        <v>40000</v>
      </c>
      <c r="G98">
        <v>136</v>
      </c>
      <c r="L98">
        <v>57</v>
      </c>
      <c r="M98" s="28">
        <v>15000</v>
      </c>
      <c r="N98">
        <v>46</v>
      </c>
      <c r="T98">
        <v>55</v>
      </c>
      <c r="U98" s="28">
        <v>15000</v>
      </c>
      <c r="V98">
        <v>44</v>
      </c>
      <c r="W98" s="28">
        <v>10000</v>
      </c>
      <c r="X98">
        <v>96</v>
      </c>
    </row>
    <row r="99" spans="3:24" x14ac:dyDescent="0.25">
      <c r="C99">
        <v>162</v>
      </c>
      <c r="D99" s="28">
        <v>50000</v>
      </c>
      <c r="E99">
        <v>38</v>
      </c>
      <c r="F99" s="28">
        <v>40000</v>
      </c>
      <c r="G99">
        <v>168</v>
      </c>
      <c r="L99">
        <v>16</v>
      </c>
      <c r="M99" s="28">
        <v>20000</v>
      </c>
      <c r="N99">
        <v>47</v>
      </c>
      <c r="T99">
        <v>117</v>
      </c>
      <c r="U99" s="28">
        <v>20000</v>
      </c>
      <c r="V99">
        <v>45</v>
      </c>
      <c r="W99" s="28">
        <v>20000</v>
      </c>
      <c r="X99">
        <v>104</v>
      </c>
    </row>
    <row r="100" spans="3:24" x14ac:dyDescent="0.25">
      <c r="C100">
        <v>75</v>
      </c>
      <c r="D100" s="28">
        <v>50000</v>
      </c>
      <c r="E100">
        <v>39</v>
      </c>
      <c r="F100" s="28">
        <v>40000</v>
      </c>
      <c r="G100">
        <v>76</v>
      </c>
      <c r="L100">
        <v>13</v>
      </c>
      <c r="M100" s="28">
        <v>15000</v>
      </c>
      <c r="N100">
        <v>48</v>
      </c>
      <c r="U100" s="28">
        <v>10000</v>
      </c>
      <c r="V100">
        <v>46</v>
      </c>
      <c r="W100" s="28"/>
    </row>
    <row r="101" spans="3:24" x14ac:dyDescent="0.25">
      <c r="C101">
        <v>91</v>
      </c>
      <c r="D101" s="28">
        <v>100000</v>
      </c>
      <c r="E101">
        <v>40</v>
      </c>
      <c r="L101">
        <v>70</v>
      </c>
      <c r="M101" s="28">
        <v>100000</v>
      </c>
      <c r="N101">
        <v>49</v>
      </c>
      <c r="T101">
        <v>96</v>
      </c>
      <c r="U101" s="28">
        <v>20000</v>
      </c>
      <c r="V101">
        <v>47</v>
      </c>
    </row>
    <row r="102" spans="3:24" x14ac:dyDescent="0.25">
      <c r="C102">
        <v>32</v>
      </c>
      <c r="D102" s="28">
        <v>5000</v>
      </c>
      <c r="E102">
        <v>41</v>
      </c>
    </row>
    <row r="103" spans="3:24" x14ac:dyDescent="0.25">
      <c r="C103">
        <v>95</v>
      </c>
      <c r="D103" s="28">
        <v>35000</v>
      </c>
      <c r="E103">
        <v>42</v>
      </c>
    </row>
    <row r="104" spans="3:24" x14ac:dyDescent="0.25">
      <c r="C104">
        <v>76</v>
      </c>
      <c r="D104" s="28">
        <v>200000</v>
      </c>
      <c r="E104">
        <v>43</v>
      </c>
    </row>
    <row r="105" spans="3:24" x14ac:dyDescent="0.25">
      <c r="C105">
        <v>107</v>
      </c>
      <c r="D105" s="28">
        <v>30000</v>
      </c>
      <c r="E105">
        <v>44</v>
      </c>
    </row>
    <row r="106" spans="3:24" x14ac:dyDescent="0.25">
      <c r="C106">
        <v>28</v>
      </c>
      <c r="D106" s="28">
        <v>20000</v>
      </c>
      <c r="E106">
        <v>45</v>
      </c>
      <c r="M106" s="29">
        <f>SUM(M53:M105)</f>
        <v>1740000</v>
      </c>
      <c r="U106" s="29">
        <f>SUM(U55:U105)</f>
        <v>1445000</v>
      </c>
    </row>
    <row r="107" spans="3:24" x14ac:dyDescent="0.25">
      <c r="C107">
        <v>101</v>
      </c>
      <c r="D107" s="28">
        <v>50000</v>
      </c>
      <c r="E107">
        <v>46</v>
      </c>
    </row>
    <row r="108" spans="3:24" x14ac:dyDescent="0.25">
      <c r="C108">
        <v>35</v>
      </c>
      <c r="D108" s="28">
        <v>160000</v>
      </c>
      <c r="E108">
        <v>47</v>
      </c>
    </row>
    <row r="109" spans="3:24" x14ac:dyDescent="0.25">
      <c r="C109">
        <v>177</v>
      </c>
      <c r="D109" s="28">
        <v>20000</v>
      </c>
      <c r="E109">
        <v>48</v>
      </c>
    </row>
    <row r="110" spans="3:24" x14ac:dyDescent="0.25">
      <c r="C110">
        <v>42</v>
      </c>
      <c r="D110" s="28">
        <v>15000</v>
      </c>
      <c r="E110">
        <v>49</v>
      </c>
    </row>
    <row r="111" spans="3:24" x14ac:dyDescent="0.25">
      <c r="C111">
        <v>129</v>
      </c>
      <c r="D111" s="28">
        <v>50000</v>
      </c>
      <c r="E111">
        <v>50</v>
      </c>
      <c r="M111" s="29">
        <f>M106-O111</f>
        <v>1490000</v>
      </c>
      <c r="O111" s="29">
        <f>SUM(O87:O110)</f>
        <v>250000</v>
      </c>
      <c r="U111" s="29">
        <f>U106-W111</f>
        <v>1185000</v>
      </c>
      <c r="W111" s="29">
        <f>SUM(W89:W110)</f>
        <v>260000</v>
      </c>
    </row>
    <row r="112" spans="3:24" x14ac:dyDescent="0.25">
      <c r="C112">
        <v>134</v>
      </c>
      <c r="D112" s="28">
        <v>50000</v>
      </c>
      <c r="E112">
        <v>51</v>
      </c>
    </row>
    <row r="113" spans="1:32" x14ac:dyDescent="0.25">
      <c r="C113">
        <v>152</v>
      </c>
      <c r="D113" s="28">
        <v>30000</v>
      </c>
      <c r="E113">
        <v>52</v>
      </c>
    </row>
    <row r="116" spans="1:32" x14ac:dyDescent="0.25">
      <c r="D116" s="29">
        <f>SUM(D62:D115)</f>
        <v>2665000</v>
      </c>
      <c r="F116" s="29">
        <f>SUM(F96:F115)</f>
        <v>200000</v>
      </c>
    </row>
    <row r="117" spans="1:32" x14ac:dyDescent="0.25">
      <c r="D117" s="29">
        <f>D116-F116</f>
        <v>2465000</v>
      </c>
      <c r="AA117" s="31" t="s">
        <v>1296</v>
      </c>
      <c r="AB117" s="31"/>
      <c r="AC117" s="31"/>
      <c r="AD117" s="31"/>
      <c r="AE117" s="31"/>
      <c r="AF117" s="29"/>
    </row>
    <row r="119" spans="1:32" x14ac:dyDescent="0.25">
      <c r="A119" s="30" t="s">
        <v>10</v>
      </c>
      <c r="B119" s="30" t="s">
        <v>0</v>
      </c>
      <c r="C119" s="30" t="s">
        <v>2</v>
      </c>
      <c r="D119" s="30" t="s">
        <v>1297</v>
      </c>
      <c r="E119" s="30"/>
      <c r="F119" s="33"/>
      <c r="G119" s="30"/>
      <c r="H119" s="30"/>
      <c r="J119" s="30" t="s">
        <v>10</v>
      </c>
      <c r="K119" s="30" t="s">
        <v>0</v>
      </c>
      <c r="L119" s="30" t="s">
        <v>2</v>
      </c>
      <c r="M119" s="30" t="s">
        <v>1297</v>
      </c>
      <c r="N119" s="30"/>
      <c r="O119" s="33"/>
      <c r="P119" s="30"/>
      <c r="S119" s="30" t="s">
        <v>10</v>
      </c>
      <c r="T119" s="30" t="s">
        <v>0</v>
      </c>
      <c r="U119" s="30" t="s">
        <v>2</v>
      </c>
      <c r="V119" s="30" t="s">
        <v>1297</v>
      </c>
      <c r="W119" s="30"/>
      <c r="X119" s="30"/>
      <c r="Y119" s="30"/>
      <c r="AA119" s="30" t="s">
        <v>10</v>
      </c>
      <c r="AB119" s="30" t="s">
        <v>0</v>
      </c>
      <c r="AC119" s="30" t="s">
        <v>2</v>
      </c>
      <c r="AD119" s="30" t="s">
        <v>1297</v>
      </c>
      <c r="AE119" s="30"/>
      <c r="AF119" s="33"/>
    </row>
    <row r="120" spans="1:32" x14ac:dyDescent="0.25">
      <c r="A120" s="32">
        <v>42863</v>
      </c>
      <c r="B120" s="30" t="s">
        <v>1336</v>
      </c>
      <c r="D120" s="28">
        <v>20000</v>
      </c>
      <c r="E120">
        <v>1</v>
      </c>
      <c r="J120" s="32">
        <v>42864</v>
      </c>
      <c r="K120" s="30" t="s">
        <v>1337</v>
      </c>
      <c r="M120" s="28">
        <v>50000</v>
      </c>
      <c r="N120">
        <v>1</v>
      </c>
      <c r="S120" s="32">
        <v>42866</v>
      </c>
      <c r="T120" s="30" t="s">
        <v>1321</v>
      </c>
      <c r="V120" s="28">
        <v>180000</v>
      </c>
      <c r="W120">
        <v>1</v>
      </c>
      <c r="AA120" s="32">
        <v>42867</v>
      </c>
      <c r="AB120" s="30" t="s">
        <v>1298</v>
      </c>
      <c r="AC120">
        <v>84</v>
      </c>
      <c r="AD120" s="28">
        <v>50000</v>
      </c>
      <c r="AE120">
        <v>1</v>
      </c>
    </row>
    <row r="121" spans="1:32" x14ac:dyDescent="0.25">
      <c r="C121">
        <v>71</v>
      </c>
      <c r="D121" s="28">
        <v>50000</v>
      </c>
      <c r="E121">
        <v>2</v>
      </c>
      <c r="M121" s="28">
        <v>100000</v>
      </c>
      <c r="N121">
        <v>2</v>
      </c>
      <c r="U121">
        <v>29</v>
      </c>
      <c r="V121" s="28">
        <v>40000</v>
      </c>
      <c r="W121">
        <v>2</v>
      </c>
      <c r="AC121">
        <v>46</v>
      </c>
      <c r="AD121" s="28">
        <v>10000</v>
      </c>
      <c r="AE121">
        <v>2</v>
      </c>
    </row>
    <row r="122" spans="1:32" x14ac:dyDescent="0.25">
      <c r="C122">
        <v>81</v>
      </c>
      <c r="D122" s="28">
        <v>50000</v>
      </c>
      <c r="E122">
        <v>3</v>
      </c>
      <c r="M122" s="28">
        <v>100000</v>
      </c>
      <c r="N122">
        <v>3</v>
      </c>
      <c r="U122">
        <v>37</v>
      </c>
      <c r="V122" s="28">
        <v>50000</v>
      </c>
      <c r="W122">
        <v>3</v>
      </c>
      <c r="AC122">
        <v>19</v>
      </c>
      <c r="AD122" s="28">
        <v>40000</v>
      </c>
      <c r="AE122">
        <v>3</v>
      </c>
    </row>
    <row r="123" spans="1:32" x14ac:dyDescent="0.25">
      <c r="D123" s="28">
        <v>40000</v>
      </c>
      <c r="E123">
        <v>4</v>
      </c>
      <c r="L123">
        <v>24</v>
      </c>
      <c r="M123" s="28">
        <v>20000</v>
      </c>
      <c r="N123">
        <v>4</v>
      </c>
      <c r="U123">
        <v>44</v>
      </c>
      <c r="V123" s="28">
        <v>20000</v>
      </c>
      <c r="W123">
        <v>4</v>
      </c>
      <c r="AC123">
        <v>83</v>
      </c>
      <c r="AD123" s="28">
        <v>20000</v>
      </c>
      <c r="AE123">
        <v>4</v>
      </c>
    </row>
    <row r="124" spans="1:32" x14ac:dyDescent="0.25">
      <c r="C124">
        <v>7</v>
      </c>
      <c r="D124" s="28">
        <v>50000</v>
      </c>
      <c r="E124">
        <v>5</v>
      </c>
      <c r="L124">
        <v>94</v>
      </c>
      <c r="M124" s="28">
        <v>30000</v>
      </c>
      <c r="N124">
        <v>5</v>
      </c>
      <c r="U124">
        <v>47</v>
      </c>
      <c r="V124" s="28">
        <v>20000</v>
      </c>
      <c r="W124">
        <v>5</v>
      </c>
      <c r="AC124">
        <v>51</v>
      </c>
      <c r="AD124" s="28">
        <v>10000</v>
      </c>
      <c r="AE124">
        <v>5</v>
      </c>
    </row>
    <row r="125" spans="1:32" x14ac:dyDescent="0.25">
      <c r="C125">
        <v>52</v>
      </c>
      <c r="D125" s="28">
        <v>50000</v>
      </c>
      <c r="E125">
        <v>6</v>
      </c>
      <c r="L125">
        <v>39</v>
      </c>
      <c r="M125" s="28">
        <v>20000</v>
      </c>
      <c r="N125">
        <v>6</v>
      </c>
      <c r="U125">
        <v>46</v>
      </c>
      <c r="V125" s="28">
        <v>40000</v>
      </c>
      <c r="W125">
        <v>6</v>
      </c>
      <c r="AC125">
        <v>118</v>
      </c>
      <c r="AD125" s="28">
        <v>20000</v>
      </c>
      <c r="AE125">
        <v>6</v>
      </c>
    </row>
    <row r="126" spans="1:32" x14ac:dyDescent="0.25">
      <c r="C126">
        <v>2</v>
      </c>
      <c r="D126" s="28">
        <v>20000</v>
      </c>
      <c r="E126">
        <v>7</v>
      </c>
      <c r="L126">
        <v>99</v>
      </c>
      <c r="M126" s="28">
        <v>20000</v>
      </c>
      <c r="N126">
        <v>7</v>
      </c>
      <c r="U126">
        <v>28</v>
      </c>
      <c r="V126" s="28">
        <v>20000</v>
      </c>
      <c r="W126">
        <v>7</v>
      </c>
      <c r="AC126">
        <v>126</v>
      </c>
      <c r="AD126" s="28">
        <v>50000</v>
      </c>
      <c r="AE126">
        <v>7</v>
      </c>
    </row>
    <row r="127" spans="1:32" x14ac:dyDescent="0.25">
      <c r="C127">
        <v>94</v>
      </c>
      <c r="D127" s="28">
        <v>40000</v>
      </c>
      <c r="E127">
        <v>8</v>
      </c>
      <c r="L127">
        <v>30</v>
      </c>
      <c r="M127" s="28">
        <v>60000</v>
      </c>
      <c r="N127">
        <v>8</v>
      </c>
      <c r="U127">
        <v>13</v>
      </c>
      <c r="V127" s="28">
        <v>20000</v>
      </c>
      <c r="W127">
        <v>8</v>
      </c>
      <c r="AC127">
        <v>116</v>
      </c>
      <c r="AD127" s="28">
        <v>20000</v>
      </c>
      <c r="AE127">
        <v>8</v>
      </c>
    </row>
    <row r="128" spans="1:32" x14ac:dyDescent="0.25">
      <c r="C128">
        <v>4</v>
      </c>
      <c r="D128" s="28">
        <v>20000</v>
      </c>
      <c r="E128">
        <v>9</v>
      </c>
      <c r="L128">
        <v>147</v>
      </c>
      <c r="M128" s="28">
        <v>20000</v>
      </c>
      <c r="N128">
        <v>9</v>
      </c>
      <c r="U128">
        <v>19</v>
      </c>
      <c r="V128" s="28">
        <v>20000</v>
      </c>
      <c r="W128">
        <v>9</v>
      </c>
      <c r="AC128">
        <v>87</v>
      </c>
      <c r="AD128" s="28">
        <v>20000</v>
      </c>
      <c r="AE128">
        <v>9</v>
      </c>
    </row>
    <row r="129" spans="3:31" x14ac:dyDescent="0.25">
      <c r="C129">
        <v>68</v>
      </c>
      <c r="D129" s="28">
        <v>20000</v>
      </c>
      <c r="E129">
        <v>10</v>
      </c>
      <c r="L129">
        <v>125</v>
      </c>
      <c r="M129" s="28">
        <v>20000</v>
      </c>
      <c r="N129">
        <v>10</v>
      </c>
      <c r="U129">
        <v>69</v>
      </c>
      <c r="V129" s="28">
        <v>40000</v>
      </c>
      <c r="W129">
        <v>10</v>
      </c>
      <c r="AC129">
        <v>131</v>
      </c>
      <c r="AD129" s="28">
        <v>55000</v>
      </c>
      <c r="AE129">
        <v>10</v>
      </c>
    </row>
    <row r="130" spans="3:31" x14ac:dyDescent="0.25">
      <c r="C130">
        <v>104</v>
      </c>
      <c r="D130" s="28">
        <v>50000</v>
      </c>
      <c r="E130">
        <v>11</v>
      </c>
      <c r="L130">
        <v>143</v>
      </c>
      <c r="M130" s="28">
        <v>100000</v>
      </c>
      <c r="N130">
        <v>11</v>
      </c>
      <c r="U130">
        <v>45</v>
      </c>
      <c r="V130" s="28">
        <v>40000</v>
      </c>
      <c r="W130">
        <v>11</v>
      </c>
      <c r="AC130">
        <v>50</v>
      </c>
      <c r="AD130" s="28">
        <v>20000</v>
      </c>
      <c r="AE130">
        <v>11</v>
      </c>
    </row>
    <row r="131" spans="3:31" x14ac:dyDescent="0.25">
      <c r="C131">
        <v>114</v>
      </c>
      <c r="D131" s="28">
        <v>50000</v>
      </c>
      <c r="E131">
        <v>12</v>
      </c>
      <c r="L131">
        <v>174</v>
      </c>
      <c r="M131" s="28">
        <v>30000</v>
      </c>
      <c r="N131">
        <v>12</v>
      </c>
      <c r="U131">
        <v>38</v>
      </c>
      <c r="V131" s="28">
        <v>20000</v>
      </c>
      <c r="W131">
        <v>12</v>
      </c>
      <c r="AC131">
        <v>77</v>
      </c>
      <c r="AD131" s="28">
        <v>30000</v>
      </c>
      <c r="AE131">
        <v>12</v>
      </c>
    </row>
    <row r="132" spans="3:31" x14ac:dyDescent="0.25">
      <c r="C132">
        <v>27</v>
      </c>
      <c r="D132" s="28">
        <v>30000</v>
      </c>
      <c r="E132">
        <v>13</v>
      </c>
      <c r="L132">
        <v>124</v>
      </c>
      <c r="M132" s="28">
        <v>70000</v>
      </c>
      <c r="N132">
        <v>13</v>
      </c>
      <c r="U132">
        <v>76</v>
      </c>
      <c r="V132" s="28">
        <v>20000</v>
      </c>
      <c r="W132">
        <v>13</v>
      </c>
      <c r="AC132">
        <v>12</v>
      </c>
      <c r="AD132" s="28">
        <v>50000</v>
      </c>
      <c r="AE132">
        <v>13</v>
      </c>
    </row>
    <row r="133" spans="3:31" x14ac:dyDescent="0.25">
      <c r="C133">
        <v>5</v>
      </c>
      <c r="D133" s="28">
        <v>15000</v>
      </c>
      <c r="E133">
        <v>14</v>
      </c>
      <c r="L133">
        <v>117</v>
      </c>
      <c r="M133" s="28">
        <v>20000</v>
      </c>
      <c r="N133">
        <v>14</v>
      </c>
      <c r="U133">
        <v>75</v>
      </c>
      <c r="V133" s="28">
        <v>20000</v>
      </c>
      <c r="W133">
        <v>14</v>
      </c>
      <c r="AC133">
        <v>44</v>
      </c>
      <c r="AD133" s="28">
        <v>40000</v>
      </c>
      <c r="AE133">
        <v>14</v>
      </c>
    </row>
    <row r="134" spans="3:31" x14ac:dyDescent="0.25">
      <c r="C134">
        <v>60</v>
      </c>
      <c r="D134" s="28">
        <v>100000</v>
      </c>
      <c r="E134">
        <v>15</v>
      </c>
      <c r="L134">
        <v>106</v>
      </c>
      <c r="M134" s="28">
        <v>30000</v>
      </c>
      <c r="N134">
        <v>15</v>
      </c>
      <c r="U134">
        <v>27</v>
      </c>
      <c r="V134" s="28">
        <v>50000</v>
      </c>
      <c r="W134">
        <v>15</v>
      </c>
      <c r="AC134">
        <v>67</v>
      </c>
      <c r="AD134" s="28">
        <v>20000</v>
      </c>
      <c r="AE134">
        <v>15</v>
      </c>
    </row>
    <row r="135" spans="3:31" x14ac:dyDescent="0.25">
      <c r="C135">
        <v>103</v>
      </c>
      <c r="D135" s="28">
        <v>30000</v>
      </c>
      <c r="E135">
        <v>16</v>
      </c>
      <c r="L135">
        <v>144</v>
      </c>
      <c r="M135" s="28">
        <v>30000</v>
      </c>
      <c r="N135">
        <v>16</v>
      </c>
      <c r="U135">
        <v>20</v>
      </c>
      <c r="V135" s="28">
        <v>50000</v>
      </c>
      <c r="W135">
        <v>16</v>
      </c>
      <c r="AC135">
        <v>35</v>
      </c>
      <c r="AD135" s="28">
        <v>20000</v>
      </c>
      <c r="AE135">
        <v>16</v>
      </c>
    </row>
    <row r="136" spans="3:31" x14ac:dyDescent="0.25">
      <c r="C136">
        <v>45</v>
      </c>
      <c r="D136" s="28">
        <v>20000</v>
      </c>
      <c r="E136">
        <v>17</v>
      </c>
      <c r="L136">
        <v>42</v>
      </c>
      <c r="M136" s="28">
        <v>20000</v>
      </c>
      <c r="N136">
        <v>17</v>
      </c>
      <c r="U136">
        <v>74</v>
      </c>
      <c r="V136" s="28">
        <v>20000</v>
      </c>
      <c r="W136">
        <v>17</v>
      </c>
      <c r="AC136">
        <v>53</v>
      </c>
      <c r="AD136" s="28">
        <v>20000</v>
      </c>
      <c r="AE136">
        <v>17</v>
      </c>
    </row>
    <row r="137" spans="3:31" x14ac:dyDescent="0.25">
      <c r="C137">
        <v>123</v>
      </c>
      <c r="D137" s="28">
        <v>20000</v>
      </c>
      <c r="E137">
        <v>18</v>
      </c>
      <c r="L137">
        <v>166</v>
      </c>
      <c r="M137" s="28">
        <v>30000</v>
      </c>
      <c r="N137">
        <v>18</v>
      </c>
      <c r="U137">
        <v>16</v>
      </c>
      <c r="V137" s="28">
        <v>20000</v>
      </c>
      <c r="W137">
        <v>18</v>
      </c>
      <c r="AC137">
        <v>134</v>
      </c>
      <c r="AD137" s="28">
        <v>20000</v>
      </c>
      <c r="AE137">
        <v>18</v>
      </c>
    </row>
    <row r="138" spans="3:31" x14ac:dyDescent="0.25">
      <c r="C138">
        <v>136</v>
      </c>
      <c r="D138" s="28">
        <v>60000</v>
      </c>
      <c r="E138">
        <v>19</v>
      </c>
      <c r="L138">
        <v>155</v>
      </c>
      <c r="M138" s="28">
        <v>70000</v>
      </c>
      <c r="N138">
        <v>19</v>
      </c>
      <c r="V138" s="28">
        <v>40000</v>
      </c>
      <c r="W138">
        <v>19</v>
      </c>
      <c r="AC138">
        <v>27</v>
      </c>
      <c r="AD138" s="28">
        <v>30000</v>
      </c>
      <c r="AE138">
        <v>19</v>
      </c>
    </row>
    <row r="139" spans="3:31" x14ac:dyDescent="0.25">
      <c r="C139">
        <v>9</v>
      </c>
      <c r="D139" s="28">
        <v>100000</v>
      </c>
      <c r="E139">
        <v>20</v>
      </c>
      <c r="L139">
        <v>177</v>
      </c>
      <c r="M139" s="28">
        <v>20000</v>
      </c>
      <c r="N139">
        <v>20</v>
      </c>
      <c r="V139" s="28">
        <v>40000</v>
      </c>
      <c r="W139">
        <v>20</v>
      </c>
      <c r="AC139">
        <v>99</v>
      </c>
      <c r="AD139" s="28">
        <v>50000</v>
      </c>
      <c r="AE139">
        <v>20</v>
      </c>
    </row>
    <row r="140" spans="3:31" x14ac:dyDescent="0.25">
      <c r="C140">
        <v>137</v>
      </c>
      <c r="D140" s="28">
        <v>50000</v>
      </c>
      <c r="E140">
        <v>21</v>
      </c>
      <c r="M140" s="28">
        <v>40000</v>
      </c>
      <c r="N140">
        <v>21</v>
      </c>
      <c r="V140" s="28">
        <v>20000</v>
      </c>
      <c r="W140">
        <v>21</v>
      </c>
      <c r="AC140">
        <v>56</v>
      </c>
      <c r="AD140" s="28">
        <v>50000</v>
      </c>
      <c r="AE140">
        <v>21</v>
      </c>
    </row>
    <row r="141" spans="3:31" x14ac:dyDescent="0.25">
      <c r="C141">
        <v>89</v>
      </c>
      <c r="D141" s="28">
        <v>20000</v>
      </c>
      <c r="E141">
        <v>22</v>
      </c>
      <c r="M141" s="28">
        <v>50000</v>
      </c>
      <c r="N141">
        <v>22</v>
      </c>
      <c r="V141" s="28">
        <v>40000</v>
      </c>
      <c r="W141">
        <v>22</v>
      </c>
      <c r="AC141">
        <v>93</v>
      </c>
      <c r="AD141" s="28">
        <v>20000</v>
      </c>
      <c r="AE141">
        <v>22</v>
      </c>
    </row>
    <row r="142" spans="3:31" x14ac:dyDescent="0.25">
      <c r="C142">
        <v>80</v>
      </c>
      <c r="D142" s="28">
        <v>50000</v>
      </c>
      <c r="E142">
        <v>23</v>
      </c>
      <c r="M142" s="28">
        <v>50000</v>
      </c>
      <c r="N142">
        <v>23</v>
      </c>
      <c r="U142">
        <v>57</v>
      </c>
      <c r="V142" s="28">
        <v>15000</v>
      </c>
      <c r="W142">
        <v>23</v>
      </c>
      <c r="AC142">
        <v>33</v>
      </c>
      <c r="AD142" s="28">
        <v>20000</v>
      </c>
      <c r="AE142">
        <v>23</v>
      </c>
    </row>
    <row r="143" spans="3:31" x14ac:dyDescent="0.25">
      <c r="C143">
        <v>112</v>
      </c>
      <c r="D143" s="28">
        <v>50000</v>
      </c>
      <c r="E143">
        <v>24</v>
      </c>
      <c r="M143" s="28">
        <v>60000</v>
      </c>
      <c r="N143">
        <v>24</v>
      </c>
      <c r="U143">
        <v>24</v>
      </c>
      <c r="V143" s="28">
        <v>20000</v>
      </c>
      <c r="W143">
        <v>24</v>
      </c>
      <c r="AC143">
        <v>133</v>
      </c>
      <c r="AD143" s="28">
        <v>40000</v>
      </c>
      <c r="AE143">
        <v>24</v>
      </c>
    </row>
    <row r="144" spans="3:31" x14ac:dyDescent="0.25">
      <c r="C144">
        <v>160</v>
      </c>
      <c r="D144" s="28">
        <v>50000</v>
      </c>
      <c r="E144">
        <v>25</v>
      </c>
      <c r="M144" s="28">
        <v>50000</v>
      </c>
      <c r="N144">
        <v>25</v>
      </c>
      <c r="U144">
        <v>4</v>
      </c>
      <c r="V144" s="28">
        <v>10000</v>
      </c>
      <c r="W144">
        <v>25</v>
      </c>
      <c r="AC144">
        <v>104</v>
      </c>
      <c r="AD144" s="28">
        <v>20000</v>
      </c>
      <c r="AE144">
        <v>25</v>
      </c>
    </row>
    <row r="145" spans="3:34" x14ac:dyDescent="0.25">
      <c r="C145">
        <v>154</v>
      </c>
      <c r="D145" s="28">
        <v>40000</v>
      </c>
      <c r="E145">
        <v>26</v>
      </c>
      <c r="M145" s="28">
        <v>50000</v>
      </c>
      <c r="N145">
        <v>26</v>
      </c>
      <c r="U145">
        <v>31</v>
      </c>
      <c r="V145" s="28">
        <v>20000</v>
      </c>
      <c r="W145">
        <v>26</v>
      </c>
      <c r="AD145" s="28">
        <v>30000</v>
      </c>
      <c r="AE145">
        <v>26</v>
      </c>
    </row>
    <row r="146" spans="3:34" x14ac:dyDescent="0.25">
      <c r="C146">
        <v>126</v>
      </c>
      <c r="D146" s="28">
        <v>50000</v>
      </c>
      <c r="E146">
        <v>27</v>
      </c>
      <c r="M146" s="28">
        <v>40000</v>
      </c>
      <c r="N146">
        <v>27</v>
      </c>
      <c r="U146">
        <v>2</v>
      </c>
      <c r="V146" s="28">
        <v>20000</v>
      </c>
      <c r="W146">
        <v>27</v>
      </c>
      <c r="AD146" s="28">
        <v>50000</v>
      </c>
      <c r="AE146">
        <v>27</v>
      </c>
    </row>
    <row r="147" spans="3:34" x14ac:dyDescent="0.25">
      <c r="C147">
        <v>155</v>
      </c>
      <c r="D147" s="28">
        <v>70000</v>
      </c>
      <c r="E147">
        <v>28</v>
      </c>
      <c r="M147" s="28">
        <v>60000</v>
      </c>
      <c r="N147">
        <v>28</v>
      </c>
      <c r="U147">
        <v>17</v>
      </c>
      <c r="V147" s="28">
        <v>20000</v>
      </c>
      <c r="W147">
        <v>28</v>
      </c>
      <c r="AD147" s="28">
        <v>40000</v>
      </c>
      <c r="AE147">
        <v>28</v>
      </c>
    </row>
    <row r="148" spans="3:34" x14ac:dyDescent="0.25">
      <c r="C148">
        <v>88</v>
      </c>
      <c r="D148" s="28">
        <v>20000</v>
      </c>
      <c r="E148">
        <v>29</v>
      </c>
      <c r="L148">
        <v>96</v>
      </c>
      <c r="M148" s="28">
        <v>20000</v>
      </c>
      <c r="N148">
        <v>29</v>
      </c>
      <c r="U148">
        <v>18</v>
      </c>
      <c r="V148" s="28">
        <v>60000</v>
      </c>
      <c r="W148">
        <v>29</v>
      </c>
      <c r="AD148" s="28">
        <v>40000</v>
      </c>
      <c r="AE148">
        <v>29</v>
      </c>
    </row>
    <row r="149" spans="3:34" x14ac:dyDescent="0.25">
      <c r="C149">
        <v>107</v>
      </c>
      <c r="D149" s="28">
        <v>100000</v>
      </c>
      <c r="E149">
        <v>30</v>
      </c>
      <c r="L149">
        <v>37</v>
      </c>
      <c r="M149" s="28">
        <v>10000</v>
      </c>
      <c r="N149">
        <v>30</v>
      </c>
      <c r="U149">
        <v>58</v>
      </c>
      <c r="V149" s="28">
        <v>50000</v>
      </c>
      <c r="W149">
        <v>30</v>
      </c>
      <c r="AD149" s="28">
        <v>40000</v>
      </c>
      <c r="AE149">
        <v>30</v>
      </c>
    </row>
    <row r="150" spans="3:34" x14ac:dyDescent="0.25">
      <c r="C150">
        <v>144</v>
      </c>
      <c r="D150" s="28">
        <v>30000</v>
      </c>
      <c r="E150">
        <v>31</v>
      </c>
      <c r="L150">
        <v>19</v>
      </c>
      <c r="M150" s="28">
        <v>60000</v>
      </c>
      <c r="N150">
        <v>31</v>
      </c>
      <c r="U150">
        <v>63</v>
      </c>
      <c r="V150" s="28">
        <v>10000</v>
      </c>
      <c r="W150">
        <v>31</v>
      </c>
      <c r="AC150">
        <v>40</v>
      </c>
      <c r="AD150" s="28">
        <v>10000</v>
      </c>
      <c r="AE150">
        <v>31</v>
      </c>
    </row>
    <row r="151" spans="3:34" x14ac:dyDescent="0.25">
      <c r="C151">
        <v>61</v>
      </c>
      <c r="D151" s="28">
        <v>30000</v>
      </c>
      <c r="E151">
        <v>32</v>
      </c>
      <c r="L151">
        <v>31</v>
      </c>
      <c r="M151" s="28">
        <v>20000</v>
      </c>
      <c r="N151">
        <v>32</v>
      </c>
      <c r="U151">
        <v>55</v>
      </c>
      <c r="V151" s="28">
        <v>20000</v>
      </c>
      <c r="W151">
        <v>32</v>
      </c>
      <c r="AC151">
        <v>110</v>
      </c>
      <c r="AD151" s="28">
        <v>25000</v>
      </c>
      <c r="AE151">
        <v>32</v>
      </c>
    </row>
    <row r="152" spans="3:34" x14ac:dyDescent="0.25">
      <c r="C152">
        <v>50</v>
      </c>
      <c r="D152" s="28">
        <v>20000</v>
      </c>
      <c r="E152">
        <v>33</v>
      </c>
      <c r="L152">
        <v>18</v>
      </c>
      <c r="M152" s="28">
        <v>20000</v>
      </c>
      <c r="N152">
        <v>33</v>
      </c>
      <c r="U152">
        <v>8</v>
      </c>
      <c r="V152" s="28">
        <v>20000</v>
      </c>
      <c r="W152">
        <v>33</v>
      </c>
      <c r="AC152">
        <v>48</v>
      </c>
      <c r="AD152" s="28">
        <v>30000</v>
      </c>
      <c r="AE152">
        <v>33</v>
      </c>
    </row>
    <row r="153" spans="3:34" x14ac:dyDescent="0.25">
      <c r="C153">
        <v>124</v>
      </c>
      <c r="D153" s="28">
        <v>20000</v>
      </c>
      <c r="E153">
        <v>34</v>
      </c>
      <c r="L153">
        <v>74</v>
      </c>
      <c r="M153" s="28">
        <v>60000</v>
      </c>
      <c r="N153">
        <v>34</v>
      </c>
      <c r="U153">
        <v>65</v>
      </c>
      <c r="V153" s="28">
        <v>20000</v>
      </c>
      <c r="W153">
        <v>34</v>
      </c>
      <c r="X153" s="28"/>
      <c r="AC153">
        <v>86</v>
      </c>
      <c r="AD153" s="28">
        <v>20000</v>
      </c>
      <c r="AE153">
        <v>34</v>
      </c>
    </row>
    <row r="154" spans="3:34" x14ac:dyDescent="0.25">
      <c r="C154">
        <v>131</v>
      </c>
      <c r="D154" s="28">
        <v>50000</v>
      </c>
      <c r="E154">
        <v>35</v>
      </c>
      <c r="F154" s="28">
        <v>20000</v>
      </c>
      <c r="H154" s="28">
        <v>1</v>
      </c>
      <c r="L154">
        <v>71</v>
      </c>
      <c r="M154" s="28">
        <v>20000</v>
      </c>
      <c r="N154">
        <v>35</v>
      </c>
      <c r="O154" s="28">
        <v>40000</v>
      </c>
      <c r="Q154" s="28">
        <v>1</v>
      </c>
      <c r="U154">
        <v>35</v>
      </c>
      <c r="V154" s="28">
        <v>20000</v>
      </c>
      <c r="W154">
        <v>35</v>
      </c>
      <c r="X154" s="28">
        <v>40000</v>
      </c>
      <c r="Y154">
        <v>29</v>
      </c>
      <c r="Z154" s="28">
        <v>1</v>
      </c>
      <c r="AD154" s="28">
        <v>200000</v>
      </c>
      <c r="AE154">
        <v>35</v>
      </c>
      <c r="AF154" s="28">
        <v>40000</v>
      </c>
      <c r="AG154">
        <v>12</v>
      </c>
      <c r="AH154" s="28">
        <v>1</v>
      </c>
    </row>
    <row r="155" spans="3:34" x14ac:dyDescent="0.25">
      <c r="C155">
        <v>142</v>
      </c>
      <c r="D155" s="28">
        <v>30000</v>
      </c>
      <c r="E155">
        <v>36</v>
      </c>
      <c r="F155" s="28">
        <v>40000</v>
      </c>
      <c r="H155" s="28">
        <v>2</v>
      </c>
      <c r="L155">
        <v>161</v>
      </c>
      <c r="M155" s="28">
        <v>25000</v>
      </c>
      <c r="N155">
        <v>36</v>
      </c>
      <c r="O155" s="28">
        <v>40000</v>
      </c>
      <c r="Q155" s="28">
        <v>2</v>
      </c>
      <c r="U155">
        <v>3</v>
      </c>
      <c r="V155" s="28">
        <v>30000</v>
      </c>
      <c r="W155">
        <v>36</v>
      </c>
      <c r="X155" s="28">
        <v>40000</v>
      </c>
      <c r="Y155">
        <v>37</v>
      </c>
      <c r="Z155" s="28">
        <v>2</v>
      </c>
      <c r="AC155">
        <v>38</v>
      </c>
      <c r="AD155" s="28">
        <v>20000</v>
      </c>
      <c r="AE155">
        <v>36</v>
      </c>
      <c r="AF155" s="28">
        <v>10000</v>
      </c>
      <c r="AG155">
        <v>40</v>
      </c>
      <c r="AH155" s="28">
        <v>2</v>
      </c>
    </row>
    <row r="156" spans="3:34" x14ac:dyDescent="0.25">
      <c r="C156">
        <v>145</v>
      </c>
      <c r="D156" s="28">
        <v>20000</v>
      </c>
      <c r="E156">
        <v>37</v>
      </c>
      <c r="F156" s="28">
        <v>40000</v>
      </c>
      <c r="G156">
        <v>60</v>
      </c>
      <c r="H156" s="28">
        <v>3</v>
      </c>
      <c r="L156">
        <v>105</v>
      </c>
      <c r="M156" s="28">
        <v>15000</v>
      </c>
      <c r="N156">
        <v>37</v>
      </c>
      <c r="O156" s="28">
        <v>40000</v>
      </c>
      <c r="Q156" s="28">
        <v>3</v>
      </c>
      <c r="U156">
        <v>6</v>
      </c>
      <c r="V156" s="28">
        <v>30000</v>
      </c>
      <c r="W156">
        <v>37</v>
      </c>
      <c r="X156" s="28">
        <v>40000</v>
      </c>
      <c r="Z156" s="28">
        <v>3</v>
      </c>
      <c r="AC156">
        <v>108</v>
      </c>
      <c r="AD156" s="28">
        <v>20000</v>
      </c>
      <c r="AE156">
        <v>37</v>
      </c>
      <c r="AF156" s="28">
        <v>40000</v>
      </c>
      <c r="AG156">
        <v>63</v>
      </c>
      <c r="AH156" s="28">
        <v>3</v>
      </c>
    </row>
    <row r="157" spans="3:34" x14ac:dyDescent="0.25">
      <c r="C157">
        <v>58</v>
      </c>
      <c r="D157" s="28">
        <v>20000</v>
      </c>
      <c r="E157">
        <v>38</v>
      </c>
      <c r="F157" s="28">
        <v>30000</v>
      </c>
      <c r="G157">
        <v>103</v>
      </c>
      <c r="H157" s="28">
        <v>4</v>
      </c>
      <c r="L157">
        <v>16</v>
      </c>
      <c r="M157" s="28">
        <v>20000</v>
      </c>
      <c r="N157">
        <v>38</v>
      </c>
      <c r="O157" s="28">
        <v>40000</v>
      </c>
      <c r="Q157" s="28">
        <v>4</v>
      </c>
      <c r="V157" s="28"/>
      <c r="X157" s="28">
        <v>40000</v>
      </c>
      <c r="Z157" s="28">
        <v>4</v>
      </c>
      <c r="AC157">
        <v>69</v>
      </c>
      <c r="AD157" s="28">
        <v>20000</v>
      </c>
      <c r="AE157">
        <v>38</v>
      </c>
      <c r="AF157" s="28">
        <v>20000</v>
      </c>
      <c r="AG157">
        <v>93</v>
      </c>
      <c r="AH157" s="28">
        <v>4</v>
      </c>
    </row>
    <row r="158" spans="3:34" x14ac:dyDescent="0.25">
      <c r="C158">
        <v>100</v>
      </c>
      <c r="D158" s="28">
        <v>20000</v>
      </c>
      <c r="E158">
        <v>39</v>
      </c>
      <c r="F158" s="28">
        <v>40000</v>
      </c>
      <c r="G158">
        <v>137</v>
      </c>
      <c r="H158" s="28">
        <v>5</v>
      </c>
      <c r="L158">
        <v>98</v>
      </c>
      <c r="M158" s="28">
        <v>20000</v>
      </c>
      <c r="N158">
        <v>39</v>
      </c>
      <c r="O158" s="28">
        <v>40000</v>
      </c>
      <c r="Q158" s="28">
        <v>5</v>
      </c>
      <c r="V158" s="28"/>
      <c r="X158" s="28">
        <v>20000</v>
      </c>
      <c r="Z158" s="28">
        <v>5</v>
      </c>
      <c r="AC158">
        <v>57</v>
      </c>
      <c r="AD158" s="28">
        <v>20000</v>
      </c>
      <c r="AE158">
        <v>39</v>
      </c>
      <c r="AF158" s="28">
        <v>20000</v>
      </c>
      <c r="AG158">
        <v>104</v>
      </c>
      <c r="AH158" s="28">
        <v>5</v>
      </c>
    </row>
    <row r="159" spans="3:34" x14ac:dyDescent="0.25">
      <c r="C159">
        <v>30</v>
      </c>
      <c r="D159" s="28">
        <v>200000</v>
      </c>
      <c r="E159">
        <v>40</v>
      </c>
      <c r="F159" s="28">
        <v>40000</v>
      </c>
      <c r="G159">
        <v>80</v>
      </c>
      <c r="H159" s="28">
        <v>6</v>
      </c>
      <c r="L159">
        <v>119</v>
      </c>
      <c r="M159" s="28">
        <v>20000</v>
      </c>
      <c r="N159">
        <v>40</v>
      </c>
      <c r="O159" s="28">
        <v>40000</v>
      </c>
      <c r="Q159" s="28">
        <v>6</v>
      </c>
      <c r="V159" s="28"/>
      <c r="X159" s="28">
        <v>40000</v>
      </c>
      <c r="Z159" s="28">
        <v>6</v>
      </c>
      <c r="AC159">
        <v>10</v>
      </c>
      <c r="AD159" s="28">
        <v>20000</v>
      </c>
      <c r="AE159">
        <v>40</v>
      </c>
      <c r="AF159" s="28">
        <v>40000</v>
      </c>
      <c r="AG159">
        <v>133</v>
      </c>
      <c r="AH159" s="28">
        <v>6</v>
      </c>
    </row>
    <row r="160" spans="3:34" x14ac:dyDescent="0.25">
      <c r="C160">
        <v>51</v>
      </c>
      <c r="D160" s="28">
        <v>20000</v>
      </c>
      <c r="E160">
        <v>41</v>
      </c>
      <c r="F160" s="28">
        <v>40000</v>
      </c>
      <c r="G160">
        <v>160</v>
      </c>
      <c r="H160" s="28">
        <v>7</v>
      </c>
      <c r="L160">
        <v>142</v>
      </c>
      <c r="M160" s="28">
        <v>50000</v>
      </c>
      <c r="N160">
        <v>41</v>
      </c>
      <c r="O160" s="28">
        <v>40000</v>
      </c>
      <c r="Q160" s="28">
        <v>7</v>
      </c>
      <c r="V160" s="28"/>
      <c r="X160" s="28"/>
      <c r="Z160" s="28"/>
      <c r="AC160">
        <v>78</v>
      </c>
      <c r="AD160" s="28">
        <v>20000</v>
      </c>
      <c r="AE160">
        <v>41</v>
      </c>
      <c r="AF160" s="28">
        <v>30000</v>
      </c>
      <c r="AH160" s="28">
        <v>7</v>
      </c>
    </row>
    <row r="161" spans="3:34" x14ac:dyDescent="0.25">
      <c r="C161">
        <v>91</v>
      </c>
      <c r="D161" s="28">
        <v>40000</v>
      </c>
      <c r="E161">
        <v>42</v>
      </c>
      <c r="F161" s="28">
        <v>40000</v>
      </c>
      <c r="G161">
        <v>126</v>
      </c>
      <c r="H161" s="28">
        <v>8</v>
      </c>
      <c r="L161">
        <v>47</v>
      </c>
      <c r="M161" s="28">
        <v>50000</v>
      </c>
      <c r="N161">
        <v>42</v>
      </c>
      <c r="O161" s="28">
        <v>40000</v>
      </c>
      <c r="Q161" s="28">
        <v>8</v>
      </c>
      <c r="V161" s="28"/>
      <c r="X161" s="28"/>
      <c r="Z161" s="28"/>
      <c r="AC161">
        <v>90</v>
      </c>
      <c r="AD161" s="28">
        <v>20000</v>
      </c>
      <c r="AE161">
        <v>42</v>
      </c>
      <c r="AF161" s="28">
        <v>40000</v>
      </c>
      <c r="AH161" s="28">
        <v>8</v>
      </c>
    </row>
    <row r="162" spans="3:34" x14ac:dyDescent="0.25">
      <c r="C162">
        <v>95</v>
      </c>
      <c r="D162" s="28">
        <v>40000</v>
      </c>
      <c r="E162">
        <v>43</v>
      </c>
      <c r="F162" s="28">
        <v>40000</v>
      </c>
      <c r="G162">
        <v>155</v>
      </c>
      <c r="H162" s="28">
        <v>9</v>
      </c>
      <c r="L162">
        <v>167</v>
      </c>
      <c r="M162" s="28">
        <v>100000</v>
      </c>
      <c r="N162">
        <v>43</v>
      </c>
      <c r="O162" s="28">
        <v>40000</v>
      </c>
      <c r="Q162" s="28">
        <v>9</v>
      </c>
      <c r="V162" s="28"/>
      <c r="X162" s="28"/>
      <c r="Z162" s="28"/>
      <c r="AC162">
        <v>9</v>
      </c>
      <c r="AD162" s="28">
        <v>10000</v>
      </c>
      <c r="AE162">
        <v>43</v>
      </c>
      <c r="AF162" s="28">
        <v>40000</v>
      </c>
      <c r="AH162" s="28">
        <v>9</v>
      </c>
    </row>
    <row r="163" spans="3:34" x14ac:dyDescent="0.25">
      <c r="C163">
        <v>117</v>
      </c>
      <c r="D163" s="28">
        <v>50000</v>
      </c>
      <c r="E163">
        <v>44</v>
      </c>
      <c r="F163" s="28">
        <v>40000</v>
      </c>
      <c r="G163">
        <v>70</v>
      </c>
      <c r="H163" s="28">
        <v>10</v>
      </c>
      <c r="L163">
        <v>12</v>
      </c>
      <c r="M163" s="28">
        <v>50000</v>
      </c>
      <c r="N163">
        <v>44</v>
      </c>
      <c r="O163" s="28">
        <v>40000</v>
      </c>
      <c r="Q163" s="28">
        <v>10</v>
      </c>
      <c r="V163" s="28"/>
      <c r="X163" s="28"/>
      <c r="Z163" s="28"/>
      <c r="AC163">
        <v>81</v>
      </c>
      <c r="AD163" s="28">
        <v>30000</v>
      </c>
      <c r="AE163">
        <v>44</v>
      </c>
      <c r="AF163" s="28">
        <v>40000</v>
      </c>
      <c r="AH163" s="28">
        <v>10</v>
      </c>
    </row>
    <row r="164" spans="3:34" x14ac:dyDescent="0.25">
      <c r="C164">
        <v>153</v>
      </c>
      <c r="D164" s="28">
        <v>50000</v>
      </c>
      <c r="E164">
        <v>45</v>
      </c>
      <c r="L164">
        <v>113</v>
      </c>
      <c r="M164" s="28">
        <v>50000</v>
      </c>
      <c r="N164">
        <v>45</v>
      </c>
      <c r="O164" s="28">
        <v>40000</v>
      </c>
      <c r="Q164" s="28">
        <v>11</v>
      </c>
      <c r="V164" s="28"/>
      <c r="X164" s="28"/>
      <c r="Z164" s="28"/>
      <c r="AC164">
        <v>63</v>
      </c>
      <c r="AD164" s="28">
        <v>100000</v>
      </c>
      <c r="AE164">
        <v>45</v>
      </c>
      <c r="AF164" s="28">
        <v>40000</v>
      </c>
      <c r="AH164" s="28">
        <v>11</v>
      </c>
    </row>
    <row r="165" spans="3:34" x14ac:dyDescent="0.25">
      <c r="C165">
        <v>86</v>
      </c>
      <c r="D165" s="28">
        <v>40000</v>
      </c>
      <c r="E165">
        <v>46</v>
      </c>
      <c r="L165">
        <v>24</v>
      </c>
      <c r="M165" s="28">
        <v>20000</v>
      </c>
      <c r="N165">
        <v>46</v>
      </c>
      <c r="O165" s="28">
        <v>20000</v>
      </c>
      <c r="Q165" s="28">
        <v>12</v>
      </c>
      <c r="V165" s="28"/>
      <c r="X165" s="28"/>
      <c r="Z165" s="28"/>
      <c r="AC165">
        <v>41</v>
      </c>
      <c r="AD165" s="28">
        <v>40000</v>
      </c>
      <c r="AE165">
        <v>46</v>
      </c>
      <c r="AF165" s="28">
        <v>40000</v>
      </c>
      <c r="AH165" s="28">
        <v>12</v>
      </c>
    </row>
    <row r="166" spans="3:34" x14ac:dyDescent="0.25">
      <c r="C166">
        <v>70</v>
      </c>
      <c r="D166" s="28">
        <v>50000</v>
      </c>
      <c r="E166">
        <v>47</v>
      </c>
      <c r="L166">
        <v>159</v>
      </c>
      <c r="M166" s="28">
        <v>20000</v>
      </c>
      <c r="N166">
        <v>47</v>
      </c>
      <c r="O166" s="28">
        <v>40000</v>
      </c>
      <c r="P166">
        <v>19</v>
      </c>
      <c r="Q166" s="28">
        <v>13</v>
      </c>
      <c r="V166" s="28"/>
      <c r="X166" s="28"/>
      <c r="Z166" s="28"/>
      <c r="AC166">
        <v>97</v>
      </c>
      <c r="AD166" s="28">
        <v>50000</v>
      </c>
      <c r="AE166">
        <v>47</v>
      </c>
    </row>
    <row r="167" spans="3:34" x14ac:dyDescent="0.25">
      <c r="C167">
        <v>120</v>
      </c>
      <c r="D167" s="28">
        <v>20000</v>
      </c>
      <c r="E167">
        <v>48</v>
      </c>
      <c r="L167">
        <v>61</v>
      </c>
      <c r="M167" s="28">
        <v>50000</v>
      </c>
      <c r="N167">
        <v>48</v>
      </c>
      <c r="O167" s="28">
        <v>40000</v>
      </c>
      <c r="P167">
        <v>74</v>
      </c>
      <c r="Q167" s="28">
        <v>14</v>
      </c>
      <c r="V167" s="28"/>
      <c r="X167" s="28"/>
      <c r="Z167" s="28"/>
      <c r="AC167">
        <v>14</v>
      </c>
      <c r="AD167" s="28">
        <v>50000</v>
      </c>
      <c r="AE167">
        <v>48</v>
      </c>
    </row>
    <row r="168" spans="3:34" x14ac:dyDescent="0.25">
      <c r="C168">
        <v>150</v>
      </c>
      <c r="D168" s="28">
        <v>20000</v>
      </c>
      <c r="E168">
        <v>49</v>
      </c>
      <c r="L168">
        <v>33</v>
      </c>
      <c r="M168" s="28">
        <v>20000</v>
      </c>
      <c r="N168">
        <v>49</v>
      </c>
      <c r="O168" s="28">
        <v>40000</v>
      </c>
      <c r="P168">
        <v>12</v>
      </c>
      <c r="Q168" s="28">
        <v>15</v>
      </c>
      <c r="V168" s="28"/>
      <c r="X168" s="28"/>
      <c r="Z168" s="28"/>
      <c r="AC168">
        <v>34</v>
      </c>
      <c r="AD168" s="28">
        <v>60000</v>
      </c>
      <c r="AE168">
        <v>49</v>
      </c>
    </row>
    <row r="169" spans="3:34" x14ac:dyDescent="0.25">
      <c r="C169">
        <v>21</v>
      </c>
      <c r="D169" s="28">
        <v>20000</v>
      </c>
      <c r="E169">
        <v>50</v>
      </c>
      <c r="L169">
        <v>6</v>
      </c>
      <c r="M169" s="28">
        <v>50000</v>
      </c>
      <c r="N169">
        <v>50</v>
      </c>
      <c r="O169" s="28">
        <v>40000</v>
      </c>
      <c r="P169">
        <v>61</v>
      </c>
      <c r="Q169" s="28">
        <v>16</v>
      </c>
      <c r="V169" s="28"/>
      <c r="X169" s="28"/>
      <c r="Z169" s="28"/>
      <c r="AC169">
        <v>130</v>
      </c>
      <c r="AD169" s="28">
        <v>20000</v>
      </c>
      <c r="AE169">
        <v>50</v>
      </c>
    </row>
    <row r="170" spans="3:34" x14ac:dyDescent="0.25">
      <c r="C170">
        <v>98</v>
      </c>
      <c r="D170" s="28">
        <v>10000</v>
      </c>
      <c r="E170">
        <v>51</v>
      </c>
      <c r="M170" s="28"/>
      <c r="V170" s="28"/>
      <c r="AC170">
        <v>106</v>
      </c>
      <c r="AD170" s="28">
        <v>20000</v>
      </c>
      <c r="AE170">
        <v>51</v>
      </c>
    </row>
    <row r="171" spans="3:34" x14ac:dyDescent="0.25">
      <c r="C171">
        <v>22</v>
      </c>
      <c r="D171" s="28">
        <v>20000</v>
      </c>
      <c r="E171">
        <v>52</v>
      </c>
      <c r="M171" s="28"/>
      <c r="V171" s="28"/>
      <c r="AC171">
        <v>43</v>
      </c>
      <c r="AD171" s="28">
        <v>50000</v>
      </c>
      <c r="AE171">
        <v>52</v>
      </c>
    </row>
    <row r="172" spans="3:34" x14ac:dyDescent="0.25">
      <c r="AC172">
        <v>120</v>
      </c>
      <c r="AD172" s="28">
        <v>50000</v>
      </c>
      <c r="AE172">
        <v>53</v>
      </c>
    </row>
    <row r="174" spans="3:34" x14ac:dyDescent="0.25">
      <c r="D174" s="29">
        <f>SUM(D120:D173)</f>
        <v>2155000</v>
      </c>
      <c r="F174" s="29">
        <f>SUM(F154:F173)</f>
        <v>370000</v>
      </c>
      <c r="M174" s="29">
        <f>SUM(M120:M173)</f>
        <v>2030000</v>
      </c>
      <c r="O174" s="29">
        <f>SUM(O154:O173)</f>
        <v>620000</v>
      </c>
      <c r="V174" s="29">
        <f>SUM(V120:V173)</f>
        <v>1195000</v>
      </c>
      <c r="X174" s="29">
        <f>SUM(X154:X173)</f>
        <v>220000</v>
      </c>
      <c r="AD174" s="29">
        <f>SUM(AD120:AD173)</f>
        <v>1850000</v>
      </c>
    </row>
    <row r="175" spans="3:34" x14ac:dyDescent="0.25">
      <c r="D175" s="29">
        <f>D174-F174</f>
        <v>1785000</v>
      </c>
      <c r="M175" s="29">
        <f>M174-O174</f>
        <v>1410000</v>
      </c>
      <c r="V175" s="29">
        <f>V174-X174</f>
        <v>975000</v>
      </c>
    </row>
    <row r="176" spans="3:34" x14ac:dyDescent="0.25">
      <c r="AD176" s="29">
        <f>AD174-AF176</f>
        <v>1450000</v>
      </c>
      <c r="AF176" s="29">
        <f>SUM(AF154:AF175)</f>
        <v>400000</v>
      </c>
    </row>
    <row r="177" spans="1:32" x14ac:dyDescent="0.25">
      <c r="A177" s="30" t="s">
        <v>10</v>
      </c>
      <c r="B177" s="30" t="s">
        <v>0</v>
      </c>
      <c r="C177" s="30" t="s">
        <v>2</v>
      </c>
      <c r="D177" s="30" t="s">
        <v>1297</v>
      </c>
      <c r="E177" s="30"/>
      <c r="F177" s="33"/>
      <c r="G177" s="30"/>
      <c r="H177" s="30"/>
      <c r="J177" s="30" t="s">
        <v>10</v>
      </c>
      <c r="K177" s="30" t="s">
        <v>0</v>
      </c>
      <c r="L177" s="30" t="s">
        <v>2</v>
      </c>
      <c r="M177" s="30" t="s">
        <v>1297</v>
      </c>
      <c r="N177" s="30"/>
      <c r="O177" s="33"/>
      <c r="P177" s="30"/>
      <c r="S177" s="30" t="s">
        <v>10</v>
      </c>
      <c r="T177" s="30" t="s">
        <v>0</v>
      </c>
      <c r="U177" s="30" t="s">
        <v>2</v>
      </c>
      <c r="V177" s="30" t="s">
        <v>1297</v>
      </c>
      <c r="W177" s="30"/>
      <c r="X177" s="30"/>
      <c r="Y177" s="30"/>
      <c r="AA177" s="30" t="s">
        <v>10</v>
      </c>
      <c r="AB177" s="30" t="s">
        <v>0</v>
      </c>
      <c r="AC177" s="30" t="s">
        <v>2</v>
      </c>
      <c r="AD177" s="30" t="s">
        <v>1297</v>
      </c>
      <c r="AE177" s="30"/>
      <c r="AF177" s="33"/>
    </row>
    <row r="178" spans="1:32" x14ac:dyDescent="0.25">
      <c r="A178" s="32">
        <v>42871</v>
      </c>
      <c r="B178" s="30" t="s">
        <v>1336</v>
      </c>
      <c r="C178">
        <v>152</v>
      </c>
      <c r="D178" s="28">
        <v>40000</v>
      </c>
      <c r="E178">
        <v>1</v>
      </c>
      <c r="J178" s="32">
        <v>42872</v>
      </c>
      <c r="K178" s="30" t="s">
        <v>1337</v>
      </c>
      <c r="L178">
        <v>121</v>
      </c>
      <c r="M178" s="28">
        <v>25000</v>
      </c>
      <c r="N178">
        <v>1</v>
      </c>
      <c r="S178" s="32">
        <v>42873</v>
      </c>
      <c r="T178" s="30" t="s">
        <v>1321</v>
      </c>
      <c r="U178">
        <v>2</v>
      </c>
      <c r="V178" s="28">
        <v>30000</v>
      </c>
      <c r="W178">
        <v>1</v>
      </c>
      <c r="AA178" s="32">
        <v>42874</v>
      </c>
      <c r="AB178" s="30" t="s">
        <v>1298</v>
      </c>
      <c r="AC178">
        <v>99</v>
      </c>
      <c r="AD178" s="28">
        <v>50000</v>
      </c>
      <c r="AE178">
        <v>1</v>
      </c>
    </row>
    <row r="179" spans="1:32" x14ac:dyDescent="0.25">
      <c r="C179">
        <v>82</v>
      </c>
      <c r="D179" s="28">
        <v>20000</v>
      </c>
      <c r="E179">
        <v>2</v>
      </c>
      <c r="L179">
        <v>99</v>
      </c>
      <c r="M179" s="28">
        <v>30000</v>
      </c>
      <c r="N179">
        <v>2</v>
      </c>
      <c r="V179" s="28">
        <v>40000</v>
      </c>
      <c r="W179">
        <v>2</v>
      </c>
      <c r="AC179">
        <v>25</v>
      </c>
      <c r="AD179" s="28">
        <v>50000</v>
      </c>
      <c r="AE179">
        <v>2</v>
      </c>
    </row>
    <row r="180" spans="1:32" x14ac:dyDescent="0.25">
      <c r="C180">
        <v>72</v>
      </c>
      <c r="D180" s="28">
        <v>20000</v>
      </c>
      <c r="E180">
        <v>3</v>
      </c>
      <c r="L180">
        <v>140</v>
      </c>
      <c r="M180" s="28">
        <v>50000</v>
      </c>
      <c r="N180">
        <v>3</v>
      </c>
      <c r="U180">
        <v>38</v>
      </c>
      <c r="V180" s="28">
        <v>20000</v>
      </c>
      <c r="W180">
        <v>3</v>
      </c>
      <c r="AC180">
        <v>63</v>
      </c>
      <c r="AD180" s="28">
        <v>50000</v>
      </c>
      <c r="AE180">
        <v>3</v>
      </c>
    </row>
    <row r="181" spans="1:32" x14ac:dyDescent="0.25">
      <c r="C181">
        <v>3</v>
      </c>
      <c r="D181" s="28">
        <v>20000</v>
      </c>
      <c r="E181">
        <v>4</v>
      </c>
      <c r="L181">
        <v>90</v>
      </c>
      <c r="M181" s="28">
        <v>20000</v>
      </c>
      <c r="N181">
        <v>4</v>
      </c>
      <c r="U181">
        <v>72</v>
      </c>
      <c r="V181" s="28">
        <v>20000</v>
      </c>
      <c r="W181">
        <v>4</v>
      </c>
      <c r="AC181">
        <v>55</v>
      </c>
      <c r="AD181" s="28">
        <v>20000</v>
      </c>
      <c r="AE181">
        <v>4</v>
      </c>
    </row>
    <row r="182" spans="1:32" x14ac:dyDescent="0.25">
      <c r="C182">
        <v>151</v>
      </c>
      <c r="D182" s="28">
        <v>100000</v>
      </c>
      <c r="E182">
        <v>5</v>
      </c>
      <c r="L182">
        <v>63</v>
      </c>
      <c r="M182" s="28">
        <v>50000</v>
      </c>
      <c r="N182">
        <v>5</v>
      </c>
      <c r="U182">
        <v>8</v>
      </c>
      <c r="V182" s="28">
        <v>20000</v>
      </c>
      <c r="W182">
        <v>5</v>
      </c>
      <c r="AC182">
        <v>89</v>
      </c>
      <c r="AD182" s="28">
        <v>50000</v>
      </c>
      <c r="AE182">
        <v>5</v>
      </c>
    </row>
    <row r="183" spans="1:32" x14ac:dyDescent="0.25">
      <c r="C183">
        <v>33</v>
      </c>
      <c r="D183" s="28">
        <v>50000</v>
      </c>
      <c r="E183">
        <v>6</v>
      </c>
      <c r="L183">
        <v>158</v>
      </c>
      <c r="M183" s="28">
        <v>50000</v>
      </c>
      <c r="N183">
        <v>6</v>
      </c>
      <c r="U183">
        <v>27</v>
      </c>
      <c r="V183" s="28">
        <v>30000</v>
      </c>
      <c r="W183">
        <v>6</v>
      </c>
      <c r="AC183">
        <v>134</v>
      </c>
      <c r="AD183" s="28">
        <v>30000</v>
      </c>
      <c r="AE183">
        <v>6</v>
      </c>
    </row>
    <row r="184" spans="1:32" x14ac:dyDescent="0.25">
      <c r="C184">
        <v>47</v>
      </c>
      <c r="D184" s="28">
        <v>50000</v>
      </c>
      <c r="E184">
        <v>7</v>
      </c>
      <c r="L184">
        <v>3</v>
      </c>
      <c r="M184" s="28">
        <v>50000</v>
      </c>
      <c r="N184">
        <v>7</v>
      </c>
      <c r="U184">
        <v>14</v>
      </c>
      <c r="V184" s="28">
        <v>20000</v>
      </c>
      <c r="W184">
        <v>7</v>
      </c>
      <c r="AC184">
        <v>138</v>
      </c>
      <c r="AD184" s="28">
        <v>20000</v>
      </c>
      <c r="AE184">
        <v>7</v>
      </c>
    </row>
    <row r="185" spans="1:32" x14ac:dyDescent="0.25">
      <c r="C185">
        <v>32</v>
      </c>
      <c r="D185" s="28">
        <v>70000</v>
      </c>
      <c r="E185">
        <v>8</v>
      </c>
      <c r="L185">
        <v>54</v>
      </c>
      <c r="M185" s="28">
        <v>50000</v>
      </c>
      <c r="N185">
        <v>8</v>
      </c>
      <c r="U185">
        <v>75</v>
      </c>
      <c r="V185" s="28">
        <v>20000</v>
      </c>
      <c r="W185">
        <v>8</v>
      </c>
      <c r="AC185">
        <v>80</v>
      </c>
      <c r="AD185" s="28">
        <v>50000</v>
      </c>
      <c r="AE185">
        <v>8</v>
      </c>
    </row>
    <row r="186" spans="1:32" x14ac:dyDescent="0.25">
      <c r="C186">
        <v>83</v>
      </c>
      <c r="D186" s="28">
        <v>70000</v>
      </c>
      <c r="E186">
        <v>9</v>
      </c>
      <c r="L186">
        <v>65</v>
      </c>
      <c r="M186" s="28">
        <v>50000</v>
      </c>
      <c r="N186">
        <v>9</v>
      </c>
      <c r="U186">
        <v>76</v>
      </c>
      <c r="V186" s="28">
        <v>20000</v>
      </c>
      <c r="W186">
        <v>9</v>
      </c>
      <c r="AC186">
        <v>53</v>
      </c>
      <c r="AD186" s="28">
        <v>20000</v>
      </c>
      <c r="AE186">
        <v>9</v>
      </c>
    </row>
    <row r="187" spans="1:32" x14ac:dyDescent="0.25">
      <c r="C187">
        <v>25</v>
      </c>
      <c r="D187" s="28">
        <v>50000</v>
      </c>
      <c r="E187">
        <v>10</v>
      </c>
      <c r="L187">
        <v>41</v>
      </c>
      <c r="M187" s="28">
        <v>30000</v>
      </c>
      <c r="N187">
        <v>10</v>
      </c>
      <c r="U187">
        <v>13</v>
      </c>
      <c r="V187" s="28">
        <v>20000</v>
      </c>
      <c r="W187">
        <v>10</v>
      </c>
      <c r="AC187">
        <v>137</v>
      </c>
      <c r="AD187" s="28">
        <v>20000</v>
      </c>
      <c r="AE187">
        <v>10</v>
      </c>
    </row>
    <row r="188" spans="1:32" x14ac:dyDescent="0.25">
      <c r="C188">
        <v>7</v>
      </c>
      <c r="D188" s="28">
        <v>50000</v>
      </c>
      <c r="E188">
        <v>11</v>
      </c>
      <c r="L188">
        <v>107</v>
      </c>
      <c r="M188" s="28">
        <v>30000</v>
      </c>
      <c r="N188">
        <v>11</v>
      </c>
      <c r="U188">
        <v>24</v>
      </c>
      <c r="V188" s="28">
        <v>20000</v>
      </c>
      <c r="W188">
        <v>11</v>
      </c>
      <c r="AC188">
        <v>117</v>
      </c>
      <c r="AD188" s="28">
        <v>20000</v>
      </c>
      <c r="AE188">
        <v>11</v>
      </c>
    </row>
    <row r="189" spans="1:32" x14ac:dyDescent="0.25">
      <c r="C189">
        <v>4</v>
      </c>
      <c r="D189" s="28">
        <v>20000</v>
      </c>
      <c r="E189">
        <v>12</v>
      </c>
      <c r="L189">
        <v>105</v>
      </c>
      <c r="M189" s="28">
        <v>30000</v>
      </c>
      <c r="N189">
        <v>12</v>
      </c>
      <c r="U189">
        <v>59</v>
      </c>
      <c r="V189" s="28">
        <v>50000</v>
      </c>
      <c r="W189">
        <v>12</v>
      </c>
      <c r="AC189">
        <v>73</v>
      </c>
      <c r="AD189" s="28">
        <v>30000</v>
      </c>
      <c r="AE189">
        <v>12</v>
      </c>
    </row>
    <row r="190" spans="1:32" x14ac:dyDescent="0.25">
      <c r="C190">
        <v>154</v>
      </c>
      <c r="D190" s="28">
        <v>20000</v>
      </c>
      <c r="E190">
        <v>13</v>
      </c>
      <c r="L190">
        <v>50</v>
      </c>
      <c r="M190" s="28">
        <v>20000</v>
      </c>
      <c r="N190">
        <v>13</v>
      </c>
      <c r="U190">
        <v>47</v>
      </c>
      <c r="V190" s="28">
        <v>10000</v>
      </c>
      <c r="W190">
        <v>13</v>
      </c>
      <c r="AC190">
        <v>88</v>
      </c>
      <c r="AD190" s="28">
        <v>30000</v>
      </c>
      <c r="AE190">
        <v>13</v>
      </c>
    </row>
    <row r="191" spans="1:32" x14ac:dyDescent="0.25">
      <c r="C191">
        <v>148</v>
      </c>
      <c r="D191" s="28">
        <v>50000</v>
      </c>
      <c r="E191">
        <v>14</v>
      </c>
      <c r="L191">
        <v>93</v>
      </c>
      <c r="M191" s="28">
        <v>20000</v>
      </c>
      <c r="N191">
        <v>14</v>
      </c>
      <c r="U191">
        <v>31</v>
      </c>
      <c r="V191" s="28">
        <v>20000</v>
      </c>
      <c r="W191">
        <v>14</v>
      </c>
      <c r="AC191">
        <v>85</v>
      </c>
      <c r="AD191" s="28">
        <v>50000</v>
      </c>
      <c r="AE191">
        <v>14</v>
      </c>
    </row>
    <row r="192" spans="1:32" x14ac:dyDescent="0.25">
      <c r="C192">
        <v>102</v>
      </c>
      <c r="D192" s="28">
        <v>10000</v>
      </c>
      <c r="E192">
        <v>15</v>
      </c>
      <c r="L192">
        <v>56</v>
      </c>
      <c r="M192" s="28">
        <v>50000</v>
      </c>
      <c r="N192">
        <v>15</v>
      </c>
      <c r="U192">
        <v>17</v>
      </c>
      <c r="V192" s="28">
        <v>20000</v>
      </c>
      <c r="W192">
        <v>15</v>
      </c>
      <c r="AC192">
        <v>51</v>
      </c>
      <c r="AD192" s="28">
        <v>10000</v>
      </c>
      <c r="AE192">
        <v>15</v>
      </c>
    </row>
    <row r="193" spans="3:31" x14ac:dyDescent="0.25">
      <c r="C193">
        <v>68</v>
      </c>
      <c r="D193" s="28">
        <v>20000</v>
      </c>
      <c r="E193">
        <v>16</v>
      </c>
      <c r="L193">
        <v>160</v>
      </c>
      <c r="M193" s="28">
        <v>50000</v>
      </c>
      <c r="N193">
        <v>16</v>
      </c>
      <c r="U193">
        <v>16</v>
      </c>
      <c r="V193" s="28">
        <v>20000</v>
      </c>
      <c r="W193">
        <v>16</v>
      </c>
      <c r="AC193">
        <v>5</v>
      </c>
      <c r="AD193" s="28">
        <v>20000</v>
      </c>
      <c r="AE193">
        <v>16</v>
      </c>
    </row>
    <row r="194" spans="3:31" x14ac:dyDescent="0.25">
      <c r="C194">
        <v>86</v>
      </c>
      <c r="D194" s="28">
        <v>50000</v>
      </c>
      <c r="E194">
        <v>17</v>
      </c>
      <c r="L194">
        <v>95</v>
      </c>
      <c r="M194" s="28">
        <v>50000</v>
      </c>
      <c r="N194">
        <v>17</v>
      </c>
      <c r="U194">
        <v>37</v>
      </c>
      <c r="V194" s="28">
        <v>50000</v>
      </c>
      <c r="W194">
        <v>17</v>
      </c>
      <c r="AC194">
        <v>50</v>
      </c>
      <c r="AD194" s="28">
        <v>20000</v>
      </c>
      <c r="AE194">
        <v>17</v>
      </c>
    </row>
    <row r="195" spans="3:31" x14ac:dyDescent="0.25">
      <c r="C195">
        <v>147</v>
      </c>
      <c r="D195" s="28">
        <v>30000</v>
      </c>
      <c r="E195">
        <v>18</v>
      </c>
      <c r="L195">
        <v>49</v>
      </c>
      <c r="M195" s="28">
        <v>60000</v>
      </c>
      <c r="N195">
        <v>18</v>
      </c>
      <c r="U195">
        <v>46</v>
      </c>
      <c r="V195" s="28">
        <v>40000</v>
      </c>
      <c r="W195">
        <v>18</v>
      </c>
      <c r="AC195">
        <v>83</v>
      </c>
      <c r="AD195" s="28">
        <v>20000</v>
      </c>
      <c r="AE195">
        <v>18</v>
      </c>
    </row>
    <row r="196" spans="3:31" x14ac:dyDescent="0.25">
      <c r="C196">
        <v>95</v>
      </c>
      <c r="D196" s="28">
        <v>40000</v>
      </c>
      <c r="E196">
        <v>19</v>
      </c>
      <c r="L196">
        <v>163</v>
      </c>
      <c r="M196" s="28">
        <v>30000</v>
      </c>
      <c r="N196">
        <v>19</v>
      </c>
      <c r="U196">
        <v>45</v>
      </c>
      <c r="V196" s="28">
        <v>40000</v>
      </c>
      <c r="W196">
        <v>19</v>
      </c>
      <c r="AC196">
        <v>12</v>
      </c>
      <c r="AD196" s="28">
        <v>20000</v>
      </c>
      <c r="AE196">
        <v>19</v>
      </c>
    </row>
    <row r="197" spans="3:31" x14ac:dyDescent="0.25">
      <c r="C197">
        <v>139</v>
      </c>
      <c r="D197" s="28">
        <v>100000</v>
      </c>
      <c r="E197">
        <v>20</v>
      </c>
      <c r="L197">
        <v>5</v>
      </c>
      <c r="M197" s="28">
        <v>50000</v>
      </c>
      <c r="N197">
        <v>20</v>
      </c>
      <c r="U197">
        <v>42</v>
      </c>
      <c r="V197" s="28">
        <v>50000</v>
      </c>
      <c r="W197">
        <v>20</v>
      </c>
      <c r="AC197">
        <v>87</v>
      </c>
      <c r="AD197" s="28">
        <v>20000</v>
      </c>
      <c r="AE197">
        <v>20</v>
      </c>
    </row>
    <row r="198" spans="3:31" x14ac:dyDescent="0.25">
      <c r="C198">
        <v>74</v>
      </c>
      <c r="D198" s="28">
        <v>100000</v>
      </c>
      <c r="E198">
        <v>21</v>
      </c>
      <c r="L198">
        <v>10</v>
      </c>
      <c r="M198" s="28">
        <v>50000</v>
      </c>
      <c r="N198">
        <v>21</v>
      </c>
      <c r="U198">
        <v>41</v>
      </c>
      <c r="V198" s="28">
        <v>50000</v>
      </c>
      <c r="W198">
        <v>21</v>
      </c>
      <c r="AC198">
        <v>91</v>
      </c>
      <c r="AD198" s="28">
        <v>50000</v>
      </c>
      <c r="AE198">
        <v>21</v>
      </c>
    </row>
    <row r="199" spans="3:31" x14ac:dyDescent="0.25">
      <c r="C199">
        <v>140</v>
      </c>
      <c r="D199" s="28">
        <v>30000</v>
      </c>
      <c r="E199">
        <v>22</v>
      </c>
      <c r="L199">
        <v>42</v>
      </c>
      <c r="M199" s="28">
        <v>20000</v>
      </c>
      <c r="N199">
        <v>22</v>
      </c>
      <c r="U199">
        <v>69</v>
      </c>
      <c r="V199" s="28">
        <v>20000</v>
      </c>
      <c r="W199">
        <v>22</v>
      </c>
      <c r="AC199">
        <v>119</v>
      </c>
      <c r="AD199" s="28">
        <v>50000</v>
      </c>
      <c r="AE199">
        <v>22</v>
      </c>
    </row>
    <row r="200" spans="3:31" x14ac:dyDescent="0.25">
      <c r="C200">
        <v>10</v>
      </c>
      <c r="D200" s="28">
        <v>40000</v>
      </c>
      <c r="E200">
        <v>23</v>
      </c>
      <c r="L200">
        <v>24</v>
      </c>
      <c r="M200" s="28">
        <v>20000</v>
      </c>
      <c r="N200">
        <v>23</v>
      </c>
      <c r="U200">
        <v>34</v>
      </c>
      <c r="V200" s="28">
        <v>50000</v>
      </c>
      <c r="W200">
        <v>23</v>
      </c>
      <c r="AC200">
        <v>118</v>
      </c>
      <c r="AD200" s="28">
        <v>20000</v>
      </c>
      <c r="AE200">
        <v>23</v>
      </c>
    </row>
    <row r="201" spans="3:31" x14ac:dyDescent="0.25">
      <c r="C201">
        <v>124</v>
      </c>
      <c r="D201" s="28">
        <v>20000</v>
      </c>
      <c r="E201">
        <v>24</v>
      </c>
      <c r="L201">
        <v>31</v>
      </c>
      <c r="M201" s="28">
        <v>35000</v>
      </c>
      <c r="N201">
        <v>24</v>
      </c>
      <c r="U201">
        <v>43</v>
      </c>
      <c r="V201" s="28">
        <v>30000</v>
      </c>
      <c r="W201">
        <v>24</v>
      </c>
      <c r="AC201">
        <v>130</v>
      </c>
      <c r="AD201" s="28">
        <v>20000</v>
      </c>
      <c r="AE201">
        <v>24</v>
      </c>
    </row>
    <row r="202" spans="3:31" x14ac:dyDescent="0.25">
      <c r="C202">
        <v>94</v>
      </c>
      <c r="D202" s="28">
        <v>40000</v>
      </c>
      <c r="E202">
        <v>25</v>
      </c>
      <c r="L202">
        <v>178</v>
      </c>
      <c r="M202" s="28">
        <v>20000</v>
      </c>
      <c r="N202">
        <v>25</v>
      </c>
      <c r="U202">
        <v>44</v>
      </c>
      <c r="V202" s="28">
        <v>20000</v>
      </c>
      <c r="W202">
        <v>25</v>
      </c>
      <c r="AC202">
        <v>136</v>
      </c>
      <c r="AD202" s="28">
        <v>20000</v>
      </c>
      <c r="AE202">
        <v>25</v>
      </c>
    </row>
    <row r="203" spans="3:31" x14ac:dyDescent="0.25">
      <c r="C203">
        <v>131</v>
      </c>
      <c r="D203" s="28">
        <v>80000</v>
      </c>
      <c r="E203">
        <v>26</v>
      </c>
      <c r="L203">
        <v>103</v>
      </c>
      <c r="M203" s="28">
        <v>5000</v>
      </c>
      <c r="N203">
        <v>26</v>
      </c>
      <c r="U203">
        <v>55</v>
      </c>
      <c r="V203" s="28">
        <v>20000</v>
      </c>
      <c r="W203">
        <v>26</v>
      </c>
      <c r="AC203">
        <v>90</v>
      </c>
      <c r="AD203" s="28">
        <v>20000</v>
      </c>
      <c r="AE203">
        <v>26</v>
      </c>
    </row>
    <row r="204" spans="3:31" x14ac:dyDescent="0.25">
      <c r="C204">
        <v>9</v>
      </c>
      <c r="D204" s="28">
        <v>20000</v>
      </c>
      <c r="E204">
        <v>27</v>
      </c>
      <c r="L204">
        <v>24</v>
      </c>
      <c r="M204" s="28">
        <v>20000</v>
      </c>
      <c r="N204">
        <v>27</v>
      </c>
      <c r="U204">
        <v>7</v>
      </c>
      <c r="V204" s="28">
        <v>20000</v>
      </c>
      <c r="W204">
        <v>27</v>
      </c>
      <c r="AC204">
        <v>116</v>
      </c>
      <c r="AD204" s="28">
        <v>20000</v>
      </c>
      <c r="AE204">
        <v>27</v>
      </c>
    </row>
    <row r="205" spans="3:31" x14ac:dyDescent="0.25">
      <c r="C205">
        <v>103</v>
      </c>
      <c r="D205" s="28">
        <v>50000</v>
      </c>
      <c r="E205">
        <v>28</v>
      </c>
      <c r="L205">
        <v>151</v>
      </c>
      <c r="M205" s="28">
        <v>20000</v>
      </c>
      <c r="N205">
        <v>28</v>
      </c>
      <c r="U205">
        <v>63</v>
      </c>
      <c r="V205" s="28">
        <v>20000</v>
      </c>
      <c r="W205">
        <v>28</v>
      </c>
      <c r="AC205">
        <v>127</v>
      </c>
      <c r="AD205" s="28">
        <v>100000</v>
      </c>
      <c r="AE205">
        <v>28</v>
      </c>
    </row>
    <row r="206" spans="3:31" x14ac:dyDescent="0.25">
      <c r="D206" s="28">
        <v>40000</v>
      </c>
      <c r="E206">
        <v>29</v>
      </c>
      <c r="L206">
        <v>119</v>
      </c>
      <c r="M206" s="28">
        <v>20000</v>
      </c>
      <c r="N206">
        <v>29</v>
      </c>
      <c r="U206">
        <v>19</v>
      </c>
      <c r="V206" s="28">
        <v>20000</v>
      </c>
      <c r="W206">
        <v>29</v>
      </c>
      <c r="AC206">
        <v>62</v>
      </c>
      <c r="AD206" s="28">
        <v>10000</v>
      </c>
      <c r="AE206">
        <v>29</v>
      </c>
    </row>
    <row r="207" spans="3:31" x14ac:dyDescent="0.25">
      <c r="C207">
        <v>88</v>
      </c>
      <c r="D207" s="28">
        <v>20000</v>
      </c>
      <c r="E207">
        <v>30</v>
      </c>
      <c r="L207">
        <v>36</v>
      </c>
      <c r="M207" s="28">
        <v>30000</v>
      </c>
      <c r="N207">
        <v>30</v>
      </c>
      <c r="U207">
        <v>35</v>
      </c>
      <c r="V207" s="28">
        <v>20000</v>
      </c>
      <c r="W207">
        <v>30</v>
      </c>
      <c r="AC207">
        <v>78</v>
      </c>
      <c r="AD207" s="28">
        <v>20000</v>
      </c>
      <c r="AE207">
        <v>30</v>
      </c>
    </row>
    <row r="208" spans="3:31" x14ac:dyDescent="0.25">
      <c r="C208">
        <v>120</v>
      </c>
      <c r="D208" s="28">
        <v>40000</v>
      </c>
      <c r="E208">
        <v>31</v>
      </c>
      <c r="L208">
        <v>111</v>
      </c>
      <c r="M208" s="28">
        <v>30000</v>
      </c>
      <c r="N208">
        <v>31</v>
      </c>
      <c r="U208">
        <v>65</v>
      </c>
      <c r="V208" s="28">
        <v>20000</v>
      </c>
      <c r="W208">
        <v>31</v>
      </c>
      <c r="AC208">
        <v>27</v>
      </c>
      <c r="AD208" s="28">
        <v>30000</v>
      </c>
      <c r="AE208">
        <v>31</v>
      </c>
    </row>
    <row r="209" spans="3:34" x14ac:dyDescent="0.25">
      <c r="C209">
        <v>12</v>
      </c>
      <c r="D209" s="28">
        <v>30000</v>
      </c>
      <c r="E209">
        <v>32</v>
      </c>
      <c r="L209">
        <v>177</v>
      </c>
      <c r="M209" s="28">
        <v>20000</v>
      </c>
      <c r="N209">
        <v>32</v>
      </c>
      <c r="U209">
        <v>28</v>
      </c>
      <c r="V209" s="28">
        <v>20000</v>
      </c>
      <c r="W209">
        <v>32</v>
      </c>
      <c r="AC209">
        <v>133</v>
      </c>
      <c r="AD209" s="28">
        <v>40000</v>
      </c>
      <c r="AE209">
        <v>32</v>
      </c>
    </row>
    <row r="210" spans="3:34" x14ac:dyDescent="0.25">
      <c r="C210">
        <v>62</v>
      </c>
      <c r="D210" s="28">
        <v>100000</v>
      </c>
      <c r="E210">
        <v>33</v>
      </c>
      <c r="L210">
        <v>74</v>
      </c>
      <c r="M210" s="28">
        <v>30000</v>
      </c>
      <c r="N210">
        <v>33</v>
      </c>
      <c r="U210">
        <v>12</v>
      </c>
      <c r="V210" s="28">
        <v>40000</v>
      </c>
      <c r="W210">
        <v>33</v>
      </c>
      <c r="AC210">
        <v>94</v>
      </c>
      <c r="AD210" s="28">
        <v>50000</v>
      </c>
      <c r="AE210">
        <v>33</v>
      </c>
    </row>
    <row r="211" spans="3:34" x14ac:dyDescent="0.25">
      <c r="C211">
        <v>141</v>
      </c>
      <c r="D211" s="28">
        <v>40000</v>
      </c>
      <c r="E211">
        <v>34</v>
      </c>
      <c r="L211">
        <v>71</v>
      </c>
      <c r="M211" s="28">
        <v>30000</v>
      </c>
      <c r="N211">
        <v>34</v>
      </c>
      <c r="U211">
        <v>78</v>
      </c>
      <c r="V211" s="28">
        <v>40000</v>
      </c>
      <c r="W211">
        <v>34</v>
      </c>
      <c r="X211" s="28"/>
      <c r="AC211">
        <v>86</v>
      </c>
      <c r="AD211" s="28">
        <v>20000</v>
      </c>
      <c r="AE211">
        <v>34</v>
      </c>
    </row>
    <row r="212" spans="3:34" x14ac:dyDescent="0.25">
      <c r="C212">
        <v>45</v>
      </c>
      <c r="D212" s="28">
        <v>20000</v>
      </c>
      <c r="E212">
        <v>35</v>
      </c>
      <c r="F212" s="28">
        <v>40000</v>
      </c>
      <c r="G212">
        <v>120</v>
      </c>
      <c r="H212" s="28">
        <v>1</v>
      </c>
      <c r="L212">
        <v>100</v>
      </c>
      <c r="M212" s="28">
        <v>40000</v>
      </c>
      <c r="N212">
        <v>35</v>
      </c>
      <c r="O212" s="28">
        <v>20000</v>
      </c>
      <c r="P212">
        <v>96</v>
      </c>
      <c r="Q212" s="28">
        <v>1</v>
      </c>
      <c r="U212">
        <v>35</v>
      </c>
      <c r="V212" s="28">
        <v>20000</v>
      </c>
      <c r="W212">
        <v>35</v>
      </c>
      <c r="X212" s="28">
        <v>40000</v>
      </c>
      <c r="Y212">
        <v>59</v>
      </c>
      <c r="Z212" s="28">
        <v>1</v>
      </c>
      <c r="AC212">
        <v>96</v>
      </c>
      <c r="AD212" s="28">
        <v>30000</v>
      </c>
      <c r="AE212">
        <v>35</v>
      </c>
      <c r="AF212" s="28">
        <v>20000</v>
      </c>
      <c r="AG212">
        <v>65</v>
      </c>
      <c r="AH212" s="28">
        <v>1</v>
      </c>
    </row>
    <row r="213" spans="3:34" x14ac:dyDescent="0.25">
      <c r="C213">
        <v>115</v>
      </c>
      <c r="D213" s="28">
        <v>30000</v>
      </c>
      <c r="E213">
        <v>36</v>
      </c>
      <c r="F213" s="28">
        <v>20000</v>
      </c>
      <c r="G213">
        <v>124</v>
      </c>
      <c r="H213" s="28">
        <v>2</v>
      </c>
      <c r="L213">
        <v>127</v>
      </c>
      <c r="M213" s="28">
        <v>50000</v>
      </c>
      <c r="N213">
        <v>36</v>
      </c>
      <c r="O213" s="28">
        <v>40000</v>
      </c>
      <c r="Q213" s="28">
        <v>2</v>
      </c>
      <c r="U213">
        <v>83</v>
      </c>
      <c r="V213" s="28">
        <v>40000</v>
      </c>
      <c r="W213">
        <v>36</v>
      </c>
      <c r="X213" s="28">
        <v>30000</v>
      </c>
      <c r="Y213">
        <v>37</v>
      </c>
      <c r="Z213" s="28">
        <v>2</v>
      </c>
      <c r="AC213">
        <v>66</v>
      </c>
      <c r="AD213" s="28">
        <v>20000</v>
      </c>
      <c r="AE213">
        <v>36</v>
      </c>
      <c r="AF213" s="28">
        <v>10000</v>
      </c>
      <c r="AG213">
        <v>40</v>
      </c>
      <c r="AH213" s="28">
        <v>2</v>
      </c>
    </row>
    <row r="214" spans="3:34" x14ac:dyDescent="0.25">
      <c r="C214">
        <v>160</v>
      </c>
      <c r="D214" s="28">
        <v>50000</v>
      </c>
      <c r="E214">
        <v>37</v>
      </c>
      <c r="F214" s="28">
        <v>40000</v>
      </c>
      <c r="G214">
        <v>139</v>
      </c>
      <c r="H214" s="28">
        <v>3</v>
      </c>
      <c r="L214">
        <v>91</v>
      </c>
      <c r="M214" s="28">
        <v>50000</v>
      </c>
      <c r="N214">
        <v>37</v>
      </c>
      <c r="O214" s="28">
        <v>40000</v>
      </c>
      <c r="Q214" s="28">
        <v>3</v>
      </c>
      <c r="U214">
        <v>84</v>
      </c>
      <c r="V214" s="28">
        <v>40000</v>
      </c>
      <c r="W214">
        <v>37</v>
      </c>
      <c r="X214" s="28">
        <v>40000</v>
      </c>
      <c r="Y214">
        <v>78</v>
      </c>
      <c r="Z214" s="28">
        <v>3</v>
      </c>
      <c r="AC214">
        <v>79</v>
      </c>
      <c r="AD214" s="28">
        <v>40000</v>
      </c>
      <c r="AE214">
        <v>37</v>
      </c>
      <c r="AF214" s="28">
        <v>40000</v>
      </c>
      <c r="AH214" s="28">
        <v>3</v>
      </c>
    </row>
    <row r="215" spans="3:34" x14ac:dyDescent="0.25">
      <c r="C215">
        <v>92</v>
      </c>
      <c r="D215" s="28">
        <v>50000</v>
      </c>
      <c r="E215">
        <v>38</v>
      </c>
      <c r="F215" s="28">
        <v>40000</v>
      </c>
      <c r="G215">
        <v>146</v>
      </c>
      <c r="H215" s="28">
        <v>4</v>
      </c>
      <c r="L215">
        <v>78</v>
      </c>
      <c r="M215" s="28">
        <v>30000</v>
      </c>
      <c r="N215">
        <v>38</v>
      </c>
      <c r="O215" s="28">
        <v>40000</v>
      </c>
      <c r="P215">
        <v>48</v>
      </c>
      <c r="Q215" s="28">
        <v>4</v>
      </c>
      <c r="U215">
        <v>88</v>
      </c>
      <c r="V215" s="28">
        <v>40000</v>
      </c>
      <c r="W215">
        <v>38</v>
      </c>
      <c r="X215" s="28">
        <v>40000</v>
      </c>
      <c r="Y215">
        <v>83</v>
      </c>
      <c r="Z215" s="28">
        <v>4</v>
      </c>
      <c r="AC215">
        <v>135</v>
      </c>
      <c r="AD215" s="28">
        <v>20000</v>
      </c>
      <c r="AE215">
        <v>38</v>
      </c>
      <c r="AF215" s="28">
        <v>40000</v>
      </c>
      <c r="AH215" s="28">
        <v>4</v>
      </c>
    </row>
    <row r="216" spans="3:34" x14ac:dyDescent="0.25">
      <c r="C216">
        <v>73</v>
      </c>
      <c r="D216" s="28">
        <v>20000</v>
      </c>
      <c r="E216">
        <v>39</v>
      </c>
      <c r="F216" s="28">
        <v>40000</v>
      </c>
      <c r="H216" s="28">
        <v>5</v>
      </c>
      <c r="L216">
        <v>96</v>
      </c>
      <c r="M216" s="28">
        <v>20000</v>
      </c>
      <c r="N216">
        <v>39</v>
      </c>
      <c r="O216" s="28">
        <v>40000</v>
      </c>
      <c r="P216">
        <v>110</v>
      </c>
      <c r="Q216" s="28">
        <v>5</v>
      </c>
      <c r="U216">
        <v>89</v>
      </c>
      <c r="V216" s="28">
        <v>40000</v>
      </c>
      <c r="W216">
        <v>39</v>
      </c>
      <c r="X216" s="28">
        <v>40000</v>
      </c>
      <c r="Y216">
        <v>84</v>
      </c>
      <c r="Z216" s="28">
        <v>5</v>
      </c>
      <c r="AC216">
        <v>65</v>
      </c>
      <c r="AD216" s="28">
        <v>20000</v>
      </c>
      <c r="AE216">
        <v>39</v>
      </c>
      <c r="AF216" s="28">
        <v>40000</v>
      </c>
      <c r="AH216" s="28">
        <v>5</v>
      </c>
    </row>
    <row r="217" spans="3:34" x14ac:dyDescent="0.25">
      <c r="C217">
        <v>2</v>
      </c>
      <c r="D217" s="28">
        <v>20000</v>
      </c>
      <c r="E217">
        <v>40</v>
      </c>
      <c r="F217" s="28">
        <v>40000</v>
      </c>
      <c r="H217" s="28">
        <v>6</v>
      </c>
      <c r="M217" s="28">
        <v>50000</v>
      </c>
      <c r="N217">
        <v>40</v>
      </c>
      <c r="O217" s="28">
        <v>40000</v>
      </c>
      <c r="Q217" s="28">
        <v>6</v>
      </c>
      <c r="U217">
        <v>79</v>
      </c>
      <c r="V217" s="28">
        <v>20000</v>
      </c>
      <c r="W217">
        <v>40</v>
      </c>
      <c r="X217" s="28">
        <v>40000</v>
      </c>
      <c r="Y217">
        <v>88</v>
      </c>
      <c r="Z217" s="28">
        <v>6</v>
      </c>
      <c r="AC217">
        <v>40</v>
      </c>
      <c r="AD217" s="28">
        <v>10000</v>
      </c>
      <c r="AE217">
        <v>40</v>
      </c>
      <c r="AH217" s="28"/>
    </row>
    <row r="218" spans="3:34" x14ac:dyDescent="0.25">
      <c r="C218">
        <v>93</v>
      </c>
      <c r="D218" s="28">
        <v>40000</v>
      </c>
      <c r="E218">
        <v>41</v>
      </c>
      <c r="F218" s="28">
        <v>40000</v>
      </c>
      <c r="H218" s="28">
        <v>7</v>
      </c>
      <c r="M218" s="28">
        <v>80000</v>
      </c>
      <c r="N218">
        <v>41</v>
      </c>
      <c r="O218" s="28">
        <v>40000</v>
      </c>
      <c r="P218">
        <v>10</v>
      </c>
      <c r="Q218" s="28">
        <v>7</v>
      </c>
      <c r="U218">
        <v>90</v>
      </c>
      <c r="V218" s="28">
        <v>110000</v>
      </c>
      <c r="W218">
        <v>41</v>
      </c>
      <c r="X218" s="28">
        <v>40000</v>
      </c>
      <c r="Y218">
        <v>89</v>
      </c>
      <c r="Z218" s="28">
        <v>7</v>
      </c>
      <c r="AD218" s="28">
        <v>40000</v>
      </c>
      <c r="AE218">
        <v>41</v>
      </c>
      <c r="AH218" s="28"/>
    </row>
    <row r="219" spans="3:34" x14ac:dyDescent="0.25">
      <c r="C219">
        <v>89</v>
      </c>
      <c r="D219" s="28">
        <v>20000</v>
      </c>
      <c r="E219">
        <v>42</v>
      </c>
      <c r="F219" s="28">
        <v>20000</v>
      </c>
      <c r="G219">
        <v>9</v>
      </c>
      <c r="H219" s="28">
        <v>8</v>
      </c>
      <c r="L219">
        <v>48</v>
      </c>
      <c r="M219" s="28">
        <v>40000</v>
      </c>
      <c r="N219">
        <v>42</v>
      </c>
      <c r="O219" s="28">
        <v>30000</v>
      </c>
      <c r="P219">
        <v>36</v>
      </c>
      <c r="Q219" s="28">
        <v>8</v>
      </c>
      <c r="V219" s="28"/>
      <c r="X219" s="28">
        <v>20000</v>
      </c>
      <c r="Y219">
        <v>79</v>
      </c>
      <c r="Z219" s="28">
        <v>8</v>
      </c>
      <c r="AD219" s="28">
        <v>50000</v>
      </c>
      <c r="AE219">
        <v>42</v>
      </c>
      <c r="AH219" s="28"/>
    </row>
    <row r="220" spans="3:34" x14ac:dyDescent="0.25">
      <c r="C220">
        <v>146</v>
      </c>
      <c r="D220" s="28">
        <v>50000</v>
      </c>
      <c r="E220">
        <v>43</v>
      </c>
      <c r="F220" s="28">
        <v>40000</v>
      </c>
      <c r="G220">
        <v>62</v>
      </c>
      <c r="H220" s="28">
        <v>9</v>
      </c>
      <c r="L220">
        <v>110</v>
      </c>
      <c r="M220" s="28">
        <v>40000</v>
      </c>
      <c r="N220">
        <v>43</v>
      </c>
      <c r="O220" s="28">
        <v>40000</v>
      </c>
      <c r="P220">
        <v>54</v>
      </c>
      <c r="Q220" s="28">
        <v>9</v>
      </c>
      <c r="V220" s="28"/>
      <c r="X220" s="28">
        <v>40000</v>
      </c>
      <c r="Y220">
        <v>90</v>
      </c>
      <c r="Z220" s="28">
        <v>9</v>
      </c>
      <c r="AD220" s="28">
        <v>100000</v>
      </c>
      <c r="AE220">
        <v>43</v>
      </c>
      <c r="AH220" s="28"/>
    </row>
    <row r="221" spans="3:34" x14ac:dyDescent="0.25">
      <c r="C221">
        <v>51</v>
      </c>
      <c r="D221" s="28">
        <v>20000</v>
      </c>
      <c r="E221">
        <v>44</v>
      </c>
      <c r="F221" s="28">
        <v>20000</v>
      </c>
      <c r="G221">
        <v>88</v>
      </c>
      <c r="H221" s="28">
        <v>10</v>
      </c>
      <c r="M221" s="28">
        <v>40000</v>
      </c>
      <c r="N221">
        <v>44</v>
      </c>
      <c r="O221" s="28">
        <v>40000</v>
      </c>
      <c r="P221">
        <v>65</v>
      </c>
      <c r="Q221" s="28">
        <v>10</v>
      </c>
      <c r="V221" s="28"/>
      <c r="X221" s="28"/>
      <c r="Z221" s="28"/>
      <c r="AC221">
        <v>13</v>
      </c>
      <c r="AD221" s="28">
        <v>30000</v>
      </c>
      <c r="AE221">
        <v>44</v>
      </c>
      <c r="AH221" s="28"/>
    </row>
    <row r="222" spans="3:34" x14ac:dyDescent="0.25">
      <c r="C222">
        <v>98</v>
      </c>
      <c r="D222" s="28">
        <v>10000</v>
      </c>
      <c r="E222">
        <v>45</v>
      </c>
      <c r="F222" s="28">
        <v>40000</v>
      </c>
      <c r="G222">
        <v>94</v>
      </c>
      <c r="H222" s="28">
        <v>11</v>
      </c>
      <c r="M222" s="28"/>
      <c r="O222" s="28">
        <v>40000</v>
      </c>
      <c r="P222">
        <v>100</v>
      </c>
      <c r="Q222" s="28">
        <v>11</v>
      </c>
      <c r="V222" s="28"/>
      <c r="X222" s="28"/>
      <c r="Z222" s="28"/>
      <c r="AC222">
        <v>57</v>
      </c>
      <c r="AD222" s="28">
        <v>30000</v>
      </c>
      <c r="AE222">
        <v>45</v>
      </c>
      <c r="AH222" s="28"/>
    </row>
    <row r="223" spans="3:34" x14ac:dyDescent="0.25">
      <c r="C223">
        <v>54</v>
      </c>
      <c r="D223" s="28">
        <v>30000</v>
      </c>
      <c r="E223">
        <v>46</v>
      </c>
      <c r="F223" s="28">
        <v>40000</v>
      </c>
      <c r="G223">
        <v>103</v>
      </c>
      <c r="H223" s="28">
        <v>12</v>
      </c>
      <c r="M223" s="28"/>
      <c r="Q223" s="28"/>
      <c r="V223" s="28"/>
      <c r="X223" s="28"/>
      <c r="Z223" s="28"/>
      <c r="AD223" s="28"/>
      <c r="AH223" s="28"/>
    </row>
    <row r="224" spans="3:34" x14ac:dyDescent="0.25">
      <c r="C224">
        <v>56</v>
      </c>
      <c r="D224" s="28">
        <v>10000</v>
      </c>
      <c r="E224">
        <v>47</v>
      </c>
      <c r="F224" s="28">
        <v>40000</v>
      </c>
      <c r="G224">
        <v>131</v>
      </c>
      <c r="H224" s="28">
        <v>13</v>
      </c>
      <c r="M224" s="28"/>
      <c r="Q224" s="28"/>
      <c r="V224" s="28"/>
      <c r="X224" s="28"/>
      <c r="Z224" s="28"/>
      <c r="AD224" s="28"/>
    </row>
    <row r="225" spans="1:32" x14ac:dyDescent="0.25">
      <c r="C225">
        <v>150</v>
      </c>
      <c r="D225" s="28">
        <v>20000</v>
      </c>
      <c r="E225">
        <v>48</v>
      </c>
      <c r="M225" s="28"/>
      <c r="Q225" s="28"/>
      <c r="V225" s="28"/>
      <c r="X225" s="28"/>
      <c r="Z225" s="28"/>
      <c r="AD225" s="28"/>
    </row>
    <row r="226" spans="1:32" x14ac:dyDescent="0.25">
      <c r="C226">
        <v>65</v>
      </c>
      <c r="D226" s="28">
        <v>230000</v>
      </c>
      <c r="E226">
        <v>49</v>
      </c>
      <c r="M226" s="28"/>
      <c r="Q226" s="28"/>
      <c r="V226" s="28"/>
      <c r="X226" s="28"/>
      <c r="Z226" s="28"/>
      <c r="AD226" s="28"/>
    </row>
    <row r="227" spans="1:32" x14ac:dyDescent="0.25">
      <c r="C227">
        <v>58</v>
      </c>
      <c r="D227" s="28">
        <v>25000</v>
      </c>
      <c r="E227">
        <v>50</v>
      </c>
      <c r="M227" s="28"/>
      <c r="Q227" s="28"/>
      <c r="V227" s="28"/>
      <c r="X227" s="28"/>
      <c r="Z227" s="28"/>
      <c r="AD227" s="28"/>
    </row>
    <row r="228" spans="1:32" x14ac:dyDescent="0.25">
      <c r="D228" s="28">
        <v>50000</v>
      </c>
      <c r="E228">
        <v>51</v>
      </c>
      <c r="M228" s="28"/>
      <c r="V228" s="28"/>
      <c r="AD228" s="28"/>
    </row>
    <row r="229" spans="1:32" x14ac:dyDescent="0.25">
      <c r="D229" s="28">
        <v>40000</v>
      </c>
      <c r="E229">
        <v>52</v>
      </c>
      <c r="M229" s="28"/>
      <c r="V229" s="28"/>
      <c r="AD229" s="28"/>
    </row>
    <row r="230" spans="1:32" x14ac:dyDescent="0.25">
      <c r="AD230" s="28"/>
    </row>
    <row r="232" spans="1:32" x14ac:dyDescent="0.25">
      <c r="D232" s="29">
        <f>SUM(D178:D231)</f>
        <v>2265000</v>
      </c>
      <c r="F232" s="29">
        <f>SUM(F212:F231)</f>
        <v>460000</v>
      </c>
      <c r="M232" s="29">
        <f>SUM(M178:M231)</f>
        <v>1585000</v>
      </c>
      <c r="O232" s="29">
        <f>SUM(O212:O231)</f>
        <v>410000</v>
      </c>
      <c r="V232" s="29">
        <f>SUM(V178:V231)</f>
        <v>1260000</v>
      </c>
      <c r="X232" s="29">
        <f>SUM(X212:X231)</f>
        <v>330000</v>
      </c>
      <c r="AD232" s="29">
        <f>SUM(AD178:AD231)</f>
        <v>1460000</v>
      </c>
    </row>
    <row r="233" spans="1:32" x14ac:dyDescent="0.25">
      <c r="D233" s="29">
        <f>D232-F232</f>
        <v>1805000</v>
      </c>
      <c r="M233" s="29">
        <f>M232-O232</f>
        <v>1175000</v>
      </c>
      <c r="V233" s="29">
        <f>V232-X232</f>
        <v>930000</v>
      </c>
    </row>
    <row r="234" spans="1:32" x14ac:dyDescent="0.25">
      <c r="AD234" s="29">
        <f>AD232-AF234</f>
        <v>1310000</v>
      </c>
      <c r="AF234" s="29">
        <f>SUM(AF212:AF233)</f>
        <v>150000</v>
      </c>
    </row>
    <row r="235" spans="1:32" x14ac:dyDescent="0.25">
      <c r="A235" s="30" t="s">
        <v>10</v>
      </c>
      <c r="B235" s="30" t="s">
        <v>0</v>
      </c>
      <c r="C235" s="30" t="s">
        <v>2</v>
      </c>
      <c r="D235" s="30" t="s">
        <v>1297</v>
      </c>
      <c r="E235" s="30"/>
      <c r="F235" s="33"/>
      <c r="G235" s="30"/>
      <c r="H235" s="30"/>
      <c r="J235" s="30" t="s">
        <v>10</v>
      </c>
      <c r="K235" s="30" t="s">
        <v>0</v>
      </c>
      <c r="L235" s="30" t="s">
        <v>2</v>
      </c>
      <c r="M235" s="30" t="s">
        <v>1297</v>
      </c>
      <c r="N235" s="30"/>
      <c r="O235" s="33"/>
      <c r="P235" s="30"/>
      <c r="S235" s="30" t="s">
        <v>10</v>
      </c>
      <c r="T235" s="30" t="s">
        <v>0</v>
      </c>
      <c r="U235" s="30" t="s">
        <v>2</v>
      </c>
      <c r="V235" s="30" t="s">
        <v>1297</v>
      </c>
      <c r="W235" s="30"/>
      <c r="X235" s="30"/>
      <c r="Y235" s="30"/>
      <c r="AA235" s="30" t="s">
        <v>10</v>
      </c>
      <c r="AB235" s="30" t="s">
        <v>0</v>
      </c>
      <c r="AC235" s="30" t="s">
        <v>2</v>
      </c>
      <c r="AD235" s="30" t="s">
        <v>1297</v>
      </c>
      <c r="AE235" s="30"/>
      <c r="AF235" s="33"/>
    </row>
    <row r="236" spans="1:32" x14ac:dyDescent="0.25">
      <c r="A236" s="32">
        <v>42877</v>
      </c>
      <c r="B236" s="30" t="s">
        <v>1336</v>
      </c>
      <c r="C236">
        <v>145</v>
      </c>
      <c r="D236" s="28">
        <v>50000</v>
      </c>
      <c r="E236">
        <v>1</v>
      </c>
      <c r="J236" s="32">
        <v>42872</v>
      </c>
      <c r="K236" s="30" t="s">
        <v>1337</v>
      </c>
      <c r="L236">
        <v>121</v>
      </c>
      <c r="M236" s="28">
        <v>25000</v>
      </c>
      <c r="N236">
        <v>1</v>
      </c>
      <c r="S236" s="32">
        <v>42880</v>
      </c>
      <c r="T236" s="30" t="s">
        <v>1321</v>
      </c>
      <c r="U236">
        <v>19</v>
      </c>
      <c r="V236" s="28">
        <v>20000</v>
      </c>
      <c r="W236">
        <v>1</v>
      </c>
      <c r="AA236" s="32">
        <v>42881</v>
      </c>
      <c r="AB236" s="30" t="s">
        <v>1298</v>
      </c>
      <c r="AC236">
        <v>50</v>
      </c>
      <c r="AD236" s="28">
        <v>25000</v>
      </c>
      <c r="AE236">
        <v>1</v>
      </c>
    </row>
    <row r="237" spans="1:32" x14ac:dyDescent="0.25">
      <c r="C237">
        <v>15</v>
      </c>
      <c r="D237" s="28">
        <v>50000</v>
      </c>
      <c r="E237">
        <v>2</v>
      </c>
      <c r="L237">
        <v>99</v>
      </c>
      <c r="M237" s="28">
        <v>30000</v>
      </c>
      <c r="N237">
        <v>2</v>
      </c>
      <c r="U237">
        <v>77</v>
      </c>
      <c r="V237" s="28">
        <v>50000</v>
      </c>
      <c r="W237">
        <v>2</v>
      </c>
      <c r="AC237">
        <v>87</v>
      </c>
      <c r="AD237" s="28">
        <v>20000</v>
      </c>
      <c r="AE237">
        <v>2</v>
      </c>
    </row>
    <row r="238" spans="1:32" x14ac:dyDescent="0.25">
      <c r="C238">
        <v>72</v>
      </c>
      <c r="D238" s="28">
        <v>20000</v>
      </c>
      <c r="E238">
        <v>3</v>
      </c>
      <c r="L238">
        <v>140</v>
      </c>
      <c r="M238" s="28">
        <v>50000</v>
      </c>
      <c r="N238">
        <v>3</v>
      </c>
      <c r="U238">
        <v>44</v>
      </c>
      <c r="V238" s="28">
        <v>40000</v>
      </c>
      <c r="W238">
        <v>3</v>
      </c>
      <c r="AC238">
        <v>91</v>
      </c>
      <c r="AD238" s="28">
        <v>50000</v>
      </c>
      <c r="AE238">
        <v>3</v>
      </c>
    </row>
    <row r="239" spans="1:32" x14ac:dyDescent="0.25">
      <c r="C239">
        <v>7</v>
      </c>
      <c r="D239" s="28">
        <v>50000</v>
      </c>
      <c r="E239">
        <v>4</v>
      </c>
      <c r="L239">
        <v>90</v>
      </c>
      <c r="M239" s="28">
        <v>20000</v>
      </c>
      <c r="N239">
        <v>4</v>
      </c>
      <c r="U239">
        <v>46</v>
      </c>
      <c r="V239" s="28">
        <v>40000</v>
      </c>
      <c r="W239">
        <v>4</v>
      </c>
      <c r="AC239">
        <v>9</v>
      </c>
      <c r="AD239" s="28">
        <v>15000</v>
      </c>
      <c r="AE239">
        <v>4</v>
      </c>
    </row>
    <row r="240" spans="1:32" x14ac:dyDescent="0.25">
      <c r="C240">
        <v>149</v>
      </c>
      <c r="D240" s="28">
        <v>50000</v>
      </c>
      <c r="E240">
        <v>5</v>
      </c>
      <c r="L240">
        <v>63</v>
      </c>
      <c r="M240" s="28">
        <v>50000</v>
      </c>
      <c r="N240">
        <v>5</v>
      </c>
      <c r="U240">
        <v>78</v>
      </c>
      <c r="V240" s="28">
        <v>40000</v>
      </c>
      <c r="W240">
        <v>5</v>
      </c>
      <c r="AC240">
        <v>13</v>
      </c>
      <c r="AD240" s="28">
        <v>150000</v>
      </c>
      <c r="AE240">
        <v>5</v>
      </c>
    </row>
    <row r="241" spans="3:31" x14ac:dyDescent="0.25">
      <c r="C241">
        <v>102</v>
      </c>
      <c r="D241" s="28">
        <v>20000</v>
      </c>
      <c r="E241">
        <v>6</v>
      </c>
      <c r="L241">
        <v>158</v>
      </c>
      <c r="M241" s="28">
        <v>50000</v>
      </c>
      <c r="N241">
        <v>6</v>
      </c>
      <c r="U241">
        <v>47</v>
      </c>
      <c r="V241" s="28">
        <v>20000</v>
      </c>
      <c r="W241">
        <v>6</v>
      </c>
      <c r="AC241">
        <v>66</v>
      </c>
      <c r="AD241" s="28">
        <v>20000</v>
      </c>
      <c r="AE241">
        <v>6</v>
      </c>
    </row>
    <row r="242" spans="3:31" x14ac:dyDescent="0.25">
      <c r="C242">
        <v>154</v>
      </c>
      <c r="D242" s="28">
        <v>20000</v>
      </c>
      <c r="E242">
        <v>7</v>
      </c>
      <c r="L242">
        <v>3</v>
      </c>
      <c r="M242" s="28">
        <v>50000</v>
      </c>
      <c r="N242">
        <v>7</v>
      </c>
      <c r="U242">
        <v>76</v>
      </c>
      <c r="V242" s="28">
        <v>20000</v>
      </c>
      <c r="W242">
        <v>7</v>
      </c>
      <c r="AC242">
        <v>40</v>
      </c>
      <c r="AD242" s="28">
        <v>10000</v>
      </c>
      <c r="AE242">
        <v>7</v>
      </c>
    </row>
    <row r="243" spans="3:31" x14ac:dyDescent="0.25">
      <c r="C243">
        <v>95</v>
      </c>
      <c r="D243" s="28">
        <v>40000</v>
      </c>
      <c r="E243">
        <v>8</v>
      </c>
      <c r="L243">
        <v>54</v>
      </c>
      <c r="M243" s="28">
        <v>50000</v>
      </c>
      <c r="N243">
        <v>8</v>
      </c>
      <c r="U243">
        <v>69</v>
      </c>
      <c r="V243" s="28">
        <v>20000</v>
      </c>
      <c r="W243">
        <v>8</v>
      </c>
      <c r="AC243">
        <v>113</v>
      </c>
      <c r="AD243" s="28">
        <v>50000</v>
      </c>
      <c r="AE243">
        <v>8</v>
      </c>
    </row>
    <row r="244" spans="3:31" x14ac:dyDescent="0.25">
      <c r="C244">
        <v>21</v>
      </c>
      <c r="D244" s="28">
        <v>20000</v>
      </c>
      <c r="E244">
        <v>9</v>
      </c>
      <c r="L244">
        <v>65</v>
      </c>
      <c r="M244" s="28">
        <v>50000</v>
      </c>
      <c r="N244">
        <v>9</v>
      </c>
      <c r="U244">
        <v>31</v>
      </c>
      <c r="V244" s="28">
        <v>20000</v>
      </c>
      <c r="W244">
        <v>9</v>
      </c>
      <c r="AC244">
        <v>99</v>
      </c>
      <c r="AD244" s="28">
        <v>50000</v>
      </c>
      <c r="AE244">
        <v>9</v>
      </c>
    </row>
    <row r="245" spans="3:31" x14ac:dyDescent="0.25">
      <c r="C245">
        <v>128</v>
      </c>
      <c r="D245" s="28">
        <v>50000</v>
      </c>
      <c r="E245">
        <v>10</v>
      </c>
      <c r="L245">
        <v>41</v>
      </c>
      <c r="M245" s="28">
        <v>30000</v>
      </c>
      <c r="N245">
        <v>10</v>
      </c>
      <c r="U245">
        <v>84</v>
      </c>
      <c r="V245" s="28">
        <v>20000</v>
      </c>
      <c r="W245">
        <v>10</v>
      </c>
      <c r="AC245">
        <v>6</v>
      </c>
      <c r="AD245" s="28">
        <v>100000</v>
      </c>
      <c r="AE245">
        <v>10</v>
      </c>
    </row>
    <row r="246" spans="3:31" x14ac:dyDescent="0.25">
      <c r="C246">
        <v>127</v>
      </c>
      <c r="D246" s="28">
        <v>50000</v>
      </c>
      <c r="E246">
        <v>11</v>
      </c>
      <c r="L246">
        <v>107</v>
      </c>
      <c r="M246" s="28">
        <v>30000</v>
      </c>
      <c r="N246">
        <v>11</v>
      </c>
      <c r="U246">
        <v>15</v>
      </c>
      <c r="V246" s="28">
        <v>35000</v>
      </c>
      <c r="W246">
        <v>11</v>
      </c>
      <c r="AC246">
        <v>33</v>
      </c>
      <c r="AD246" s="28">
        <v>20000</v>
      </c>
      <c r="AE246">
        <v>11</v>
      </c>
    </row>
    <row r="247" spans="3:31" x14ac:dyDescent="0.25">
      <c r="C247">
        <v>68</v>
      </c>
      <c r="D247" s="28">
        <v>20000</v>
      </c>
      <c r="E247">
        <v>12</v>
      </c>
      <c r="L247">
        <v>105</v>
      </c>
      <c r="M247" s="28">
        <v>30000</v>
      </c>
      <c r="N247">
        <v>12</v>
      </c>
      <c r="U247">
        <v>16</v>
      </c>
      <c r="V247" s="28">
        <v>20000</v>
      </c>
      <c r="W247">
        <v>12</v>
      </c>
      <c r="AC247">
        <v>136</v>
      </c>
      <c r="AD247" s="28">
        <v>20000</v>
      </c>
      <c r="AE247">
        <v>12</v>
      </c>
    </row>
    <row r="248" spans="3:31" x14ac:dyDescent="0.25">
      <c r="C248">
        <v>85</v>
      </c>
      <c r="D248" s="28">
        <v>80000</v>
      </c>
      <c r="E248">
        <v>13</v>
      </c>
      <c r="L248">
        <v>50</v>
      </c>
      <c r="M248" s="28">
        <v>20000</v>
      </c>
      <c r="N248">
        <v>13</v>
      </c>
      <c r="U248">
        <v>45</v>
      </c>
      <c r="V248" s="28">
        <v>40000</v>
      </c>
      <c r="W248">
        <v>13</v>
      </c>
      <c r="AC248">
        <v>67</v>
      </c>
      <c r="AD248" s="28">
        <v>20000</v>
      </c>
      <c r="AE248">
        <v>13</v>
      </c>
    </row>
    <row r="249" spans="3:31" x14ac:dyDescent="0.25">
      <c r="C249">
        <v>58</v>
      </c>
      <c r="D249" s="28">
        <v>20000</v>
      </c>
      <c r="E249">
        <v>14</v>
      </c>
      <c r="L249">
        <v>93</v>
      </c>
      <c r="M249" s="28">
        <v>20000</v>
      </c>
      <c r="N249">
        <v>14</v>
      </c>
      <c r="U249">
        <v>29</v>
      </c>
      <c r="V249" s="28">
        <v>20000</v>
      </c>
      <c r="W249">
        <v>14</v>
      </c>
      <c r="AC249">
        <v>35</v>
      </c>
      <c r="AD249" s="28">
        <v>20000</v>
      </c>
      <c r="AE249">
        <v>14</v>
      </c>
    </row>
    <row r="250" spans="3:31" x14ac:dyDescent="0.25">
      <c r="C250">
        <v>37</v>
      </c>
      <c r="D250" s="28">
        <v>80000</v>
      </c>
      <c r="E250">
        <v>15</v>
      </c>
      <c r="L250">
        <v>56</v>
      </c>
      <c r="M250" s="28">
        <v>50000</v>
      </c>
      <c r="N250">
        <v>15</v>
      </c>
      <c r="U250">
        <v>73</v>
      </c>
      <c r="V250" s="28">
        <v>30000</v>
      </c>
      <c r="W250">
        <v>15</v>
      </c>
      <c r="AC250">
        <v>137</v>
      </c>
      <c r="AD250" s="28">
        <v>20000</v>
      </c>
      <c r="AE250">
        <v>15</v>
      </c>
    </row>
    <row r="251" spans="3:31" x14ac:dyDescent="0.25">
      <c r="C251">
        <v>9</v>
      </c>
      <c r="D251" s="28">
        <v>20000</v>
      </c>
      <c r="E251">
        <v>16</v>
      </c>
      <c r="L251">
        <v>160</v>
      </c>
      <c r="M251" s="28">
        <v>50000</v>
      </c>
      <c r="N251">
        <v>16</v>
      </c>
      <c r="U251">
        <v>9</v>
      </c>
      <c r="V251" s="28">
        <v>10000</v>
      </c>
      <c r="W251">
        <v>16</v>
      </c>
      <c r="AC251">
        <v>130</v>
      </c>
      <c r="AD251" s="28">
        <v>20000</v>
      </c>
      <c r="AE251">
        <v>16</v>
      </c>
    </row>
    <row r="252" spans="3:31" x14ac:dyDescent="0.25">
      <c r="C252">
        <v>12</v>
      </c>
      <c r="D252" s="28">
        <v>3000</v>
      </c>
      <c r="E252">
        <v>17</v>
      </c>
      <c r="L252">
        <v>95</v>
      </c>
      <c r="M252" s="28">
        <v>50000</v>
      </c>
      <c r="N252">
        <v>17</v>
      </c>
      <c r="U252">
        <v>88</v>
      </c>
      <c r="V252" s="28">
        <v>20000</v>
      </c>
      <c r="W252">
        <v>17</v>
      </c>
      <c r="AC252">
        <v>58</v>
      </c>
      <c r="AD252" s="28">
        <v>30000</v>
      </c>
      <c r="AE252">
        <v>17</v>
      </c>
    </row>
    <row r="253" spans="3:31" x14ac:dyDescent="0.25">
      <c r="C253">
        <v>65</v>
      </c>
      <c r="D253" s="28">
        <v>100000</v>
      </c>
      <c r="E253">
        <v>18</v>
      </c>
      <c r="L253">
        <v>49</v>
      </c>
      <c r="M253" s="28">
        <v>60000</v>
      </c>
      <c r="N253">
        <v>18</v>
      </c>
      <c r="U253">
        <v>92</v>
      </c>
      <c r="V253" s="28">
        <v>30000</v>
      </c>
      <c r="W253">
        <v>18</v>
      </c>
      <c r="AC253">
        <v>90</v>
      </c>
      <c r="AD253" s="28">
        <v>20000</v>
      </c>
      <c r="AE253">
        <v>18</v>
      </c>
    </row>
    <row r="254" spans="3:31" x14ac:dyDescent="0.25">
      <c r="C254">
        <v>4</v>
      </c>
      <c r="D254" s="28">
        <v>20000</v>
      </c>
      <c r="E254">
        <v>19</v>
      </c>
      <c r="L254">
        <v>163</v>
      </c>
      <c r="M254" s="28">
        <v>30000</v>
      </c>
      <c r="N254">
        <v>19</v>
      </c>
      <c r="U254">
        <v>55</v>
      </c>
      <c r="V254" s="28">
        <v>20000</v>
      </c>
      <c r="W254">
        <v>19</v>
      </c>
      <c r="AC254">
        <v>76</v>
      </c>
      <c r="AD254" s="28">
        <v>50000</v>
      </c>
      <c r="AE254">
        <v>19</v>
      </c>
    </row>
    <row r="255" spans="3:31" x14ac:dyDescent="0.25">
      <c r="C255">
        <v>5</v>
      </c>
      <c r="D255" s="28">
        <v>20000</v>
      </c>
      <c r="E255">
        <v>20</v>
      </c>
      <c r="L255">
        <v>5</v>
      </c>
      <c r="M255" s="28">
        <v>50000</v>
      </c>
      <c r="N255">
        <v>20</v>
      </c>
      <c r="U255">
        <v>37</v>
      </c>
      <c r="V255" s="28">
        <v>30000</v>
      </c>
      <c r="W255">
        <v>20</v>
      </c>
      <c r="AC255">
        <v>37</v>
      </c>
      <c r="AD255" s="28">
        <v>10000</v>
      </c>
      <c r="AE255">
        <v>20</v>
      </c>
    </row>
    <row r="256" spans="3:31" x14ac:dyDescent="0.25">
      <c r="C256">
        <v>45</v>
      </c>
      <c r="D256" s="28">
        <v>20000</v>
      </c>
      <c r="E256">
        <v>21</v>
      </c>
      <c r="L256">
        <v>10</v>
      </c>
      <c r="M256" s="28">
        <v>50000</v>
      </c>
      <c r="N256">
        <v>21</v>
      </c>
      <c r="U256">
        <v>6</v>
      </c>
      <c r="V256" s="28">
        <v>50000</v>
      </c>
      <c r="W256">
        <v>21</v>
      </c>
      <c r="AC256">
        <v>112</v>
      </c>
      <c r="AD256" s="28">
        <v>20000</v>
      </c>
      <c r="AE256">
        <v>21</v>
      </c>
    </row>
    <row r="257" spans="3:34" x14ac:dyDescent="0.25">
      <c r="C257">
        <v>120</v>
      </c>
      <c r="D257" s="28">
        <v>20000</v>
      </c>
      <c r="E257">
        <v>22</v>
      </c>
      <c r="L257">
        <v>42</v>
      </c>
      <c r="M257" s="28">
        <v>20000</v>
      </c>
      <c r="N257">
        <v>22</v>
      </c>
      <c r="U257">
        <v>79</v>
      </c>
      <c r="V257" s="28">
        <v>20000</v>
      </c>
      <c r="W257">
        <v>22</v>
      </c>
      <c r="AC257">
        <v>116</v>
      </c>
      <c r="AD257" s="28">
        <v>20000</v>
      </c>
      <c r="AE257">
        <v>22</v>
      </c>
    </row>
    <row r="258" spans="3:34" x14ac:dyDescent="0.25">
      <c r="C258">
        <v>73</v>
      </c>
      <c r="D258" s="28">
        <v>20000</v>
      </c>
      <c r="E258">
        <v>23</v>
      </c>
      <c r="L258">
        <v>24</v>
      </c>
      <c r="M258" s="28">
        <v>20000</v>
      </c>
      <c r="N258">
        <v>23</v>
      </c>
      <c r="U258">
        <v>63</v>
      </c>
      <c r="V258" s="28">
        <v>20000</v>
      </c>
      <c r="W258">
        <v>23</v>
      </c>
      <c r="AC258">
        <v>133</v>
      </c>
      <c r="AD258" s="28">
        <v>20000</v>
      </c>
      <c r="AE258">
        <v>23</v>
      </c>
    </row>
    <row r="259" spans="3:34" x14ac:dyDescent="0.25">
      <c r="C259">
        <v>89</v>
      </c>
      <c r="D259" s="28">
        <v>20000</v>
      </c>
      <c r="E259">
        <v>24</v>
      </c>
      <c r="L259">
        <v>31</v>
      </c>
      <c r="M259" s="28">
        <v>35000</v>
      </c>
      <c r="N259">
        <v>24</v>
      </c>
      <c r="U259">
        <v>35</v>
      </c>
      <c r="V259" s="28">
        <v>20000</v>
      </c>
      <c r="W259">
        <v>24</v>
      </c>
      <c r="AC259">
        <v>130</v>
      </c>
      <c r="AD259" s="28">
        <v>20000</v>
      </c>
      <c r="AE259">
        <v>24</v>
      </c>
    </row>
    <row r="260" spans="3:34" x14ac:dyDescent="0.25">
      <c r="C260">
        <v>42</v>
      </c>
      <c r="D260" s="28">
        <v>50000</v>
      </c>
      <c r="E260">
        <v>25</v>
      </c>
      <c r="L260">
        <v>178</v>
      </c>
      <c r="M260" s="28">
        <v>20000</v>
      </c>
      <c r="N260">
        <v>25</v>
      </c>
      <c r="U260">
        <v>65</v>
      </c>
      <c r="V260" s="28">
        <v>20000</v>
      </c>
      <c r="W260">
        <v>25</v>
      </c>
      <c r="AC260">
        <v>27</v>
      </c>
      <c r="AD260" s="28">
        <v>30000</v>
      </c>
      <c r="AE260">
        <v>25</v>
      </c>
    </row>
    <row r="261" spans="3:34" x14ac:dyDescent="0.25">
      <c r="C261">
        <v>144</v>
      </c>
      <c r="D261" s="28">
        <v>30000</v>
      </c>
      <c r="E261">
        <v>26</v>
      </c>
      <c r="L261">
        <v>103</v>
      </c>
      <c r="M261" s="28">
        <v>5000</v>
      </c>
      <c r="N261">
        <v>26</v>
      </c>
      <c r="U261">
        <v>86</v>
      </c>
      <c r="V261" s="28">
        <v>50000</v>
      </c>
      <c r="W261">
        <v>26</v>
      </c>
      <c r="AC261">
        <v>46</v>
      </c>
      <c r="AD261" s="28">
        <v>20000</v>
      </c>
      <c r="AE261">
        <v>26</v>
      </c>
    </row>
    <row r="262" spans="3:34" x14ac:dyDescent="0.25">
      <c r="C262">
        <v>56</v>
      </c>
      <c r="D262" s="28">
        <v>10000</v>
      </c>
      <c r="E262">
        <v>27</v>
      </c>
      <c r="L262">
        <v>24</v>
      </c>
      <c r="M262" s="28">
        <v>20000</v>
      </c>
      <c r="N262">
        <v>27</v>
      </c>
      <c r="U262">
        <v>7</v>
      </c>
      <c r="V262" s="28">
        <v>10000</v>
      </c>
      <c r="W262">
        <v>27</v>
      </c>
      <c r="AC262">
        <v>86</v>
      </c>
      <c r="AD262" s="28">
        <v>20000</v>
      </c>
      <c r="AE262">
        <v>27</v>
      </c>
    </row>
    <row r="263" spans="3:34" x14ac:dyDescent="0.25">
      <c r="C263">
        <v>94</v>
      </c>
      <c r="D263" s="28">
        <v>20000</v>
      </c>
      <c r="E263">
        <v>28</v>
      </c>
      <c r="L263">
        <v>151</v>
      </c>
      <c r="M263" s="28">
        <v>20000</v>
      </c>
      <c r="N263">
        <v>28</v>
      </c>
      <c r="U263">
        <v>8</v>
      </c>
      <c r="V263" s="28">
        <v>20000</v>
      </c>
      <c r="W263">
        <v>28</v>
      </c>
      <c r="AC263">
        <v>38</v>
      </c>
      <c r="AD263" s="28">
        <v>20000</v>
      </c>
      <c r="AE263">
        <v>28</v>
      </c>
    </row>
    <row r="264" spans="3:34" x14ac:dyDescent="0.25">
      <c r="C264">
        <v>48</v>
      </c>
      <c r="D264" s="28">
        <v>30000</v>
      </c>
      <c r="E264">
        <v>29</v>
      </c>
      <c r="L264">
        <v>119</v>
      </c>
      <c r="M264" s="28">
        <v>20000</v>
      </c>
      <c r="N264">
        <v>29</v>
      </c>
      <c r="U264">
        <v>83</v>
      </c>
      <c r="V264" s="28">
        <v>20000</v>
      </c>
      <c r="W264">
        <v>29</v>
      </c>
      <c r="AC264">
        <v>108</v>
      </c>
      <c r="AD264" s="28">
        <v>20000</v>
      </c>
      <c r="AE264">
        <v>29</v>
      </c>
    </row>
    <row r="265" spans="3:34" x14ac:dyDescent="0.25">
      <c r="C265">
        <v>122</v>
      </c>
      <c r="D265" s="28">
        <v>50000</v>
      </c>
      <c r="E265">
        <v>30</v>
      </c>
      <c r="L265">
        <v>36</v>
      </c>
      <c r="M265" s="28">
        <v>30000</v>
      </c>
      <c r="N265">
        <v>30</v>
      </c>
      <c r="U265">
        <v>4</v>
      </c>
      <c r="V265" s="28">
        <v>15000</v>
      </c>
      <c r="W265">
        <v>30</v>
      </c>
      <c r="AC265">
        <v>138</v>
      </c>
      <c r="AD265" s="28">
        <v>20000</v>
      </c>
      <c r="AE265">
        <v>30</v>
      </c>
    </row>
    <row r="266" spans="3:34" x14ac:dyDescent="0.25">
      <c r="C266">
        <v>117</v>
      </c>
      <c r="D266" s="28">
        <v>30000</v>
      </c>
      <c r="E266">
        <v>31</v>
      </c>
      <c r="L266">
        <v>111</v>
      </c>
      <c r="M266" s="28">
        <v>30000</v>
      </c>
      <c r="N266">
        <v>31</v>
      </c>
      <c r="U266">
        <v>87</v>
      </c>
      <c r="V266" s="28">
        <v>50000</v>
      </c>
      <c r="W266">
        <v>31</v>
      </c>
      <c r="AC266">
        <v>121</v>
      </c>
      <c r="AD266" s="28">
        <v>50000</v>
      </c>
      <c r="AE266">
        <v>31</v>
      </c>
    </row>
    <row r="267" spans="3:34" x14ac:dyDescent="0.25">
      <c r="C267">
        <v>51</v>
      </c>
      <c r="D267" s="28">
        <v>20000</v>
      </c>
      <c r="E267">
        <v>32</v>
      </c>
      <c r="L267">
        <v>177</v>
      </c>
      <c r="M267" s="28">
        <v>20000</v>
      </c>
      <c r="N267">
        <v>32</v>
      </c>
      <c r="U267">
        <v>17</v>
      </c>
      <c r="V267" s="28">
        <v>20000</v>
      </c>
      <c r="W267">
        <v>32</v>
      </c>
      <c r="AC267">
        <v>124</v>
      </c>
      <c r="AD267" s="28">
        <v>50000</v>
      </c>
      <c r="AE267">
        <v>32</v>
      </c>
    </row>
    <row r="268" spans="3:34" x14ac:dyDescent="0.25">
      <c r="C268">
        <v>82</v>
      </c>
      <c r="D268" s="28">
        <v>20000</v>
      </c>
      <c r="E268">
        <v>33</v>
      </c>
      <c r="L268">
        <v>74</v>
      </c>
      <c r="M268" s="28">
        <v>30000</v>
      </c>
      <c r="N268">
        <v>33</v>
      </c>
      <c r="U268">
        <v>74</v>
      </c>
      <c r="V268" s="28">
        <v>20000</v>
      </c>
      <c r="W268">
        <v>33</v>
      </c>
      <c r="AC268">
        <v>65</v>
      </c>
      <c r="AD268" s="28">
        <v>10000</v>
      </c>
      <c r="AE268">
        <v>33</v>
      </c>
    </row>
    <row r="269" spans="3:34" x14ac:dyDescent="0.25">
      <c r="C269">
        <v>27</v>
      </c>
      <c r="D269" s="28">
        <v>30000</v>
      </c>
      <c r="E269">
        <v>34</v>
      </c>
      <c r="L269">
        <v>71</v>
      </c>
      <c r="M269" s="28">
        <v>30000</v>
      </c>
      <c r="N269">
        <v>34</v>
      </c>
      <c r="U269">
        <v>23</v>
      </c>
      <c r="V269" s="28">
        <v>20000</v>
      </c>
      <c r="W269">
        <v>34</v>
      </c>
      <c r="X269" s="28"/>
      <c r="AC269">
        <v>118</v>
      </c>
      <c r="AD269" s="28">
        <v>20000</v>
      </c>
      <c r="AE269">
        <v>34</v>
      </c>
    </row>
    <row r="270" spans="3:34" x14ac:dyDescent="0.25">
      <c r="C270">
        <v>103</v>
      </c>
      <c r="D270" s="28">
        <v>30000</v>
      </c>
      <c r="E270">
        <v>35</v>
      </c>
      <c r="F270" s="28">
        <v>40000</v>
      </c>
      <c r="G270">
        <v>7</v>
      </c>
      <c r="H270" s="28">
        <v>1</v>
      </c>
      <c r="L270">
        <v>100</v>
      </c>
      <c r="M270" s="28">
        <v>40000</v>
      </c>
      <c r="N270">
        <v>35</v>
      </c>
      <c r="O270" s="28">
        <v>20000</v>
      </c>
      <c r="P270">
        <v>96</v>
      </c>
      <c r="Q270" s="28">
        <v>1</v>
      </c>
      <c r="U270">
        <v>71</v>
      </c>
      <c r="V270" s="28">
        <v>40000</v>
      </c>
      <c r="W270">
        <v>35</v>
      </c>
      <c r="X270" s="28">
        <v>40000</v>
      </c>
      <c r="Y270">
        <v>77</v>
      </c>
      <c r="Z270" s="28">
        <v>1</v>
      </c>
      <c r="AC270">
        <v>63</v>
      </c>
      <c r="AD270" s="28">
        <v>100000</v>
      </c>
      <c r="AE270">
        <v>35</v>
      </c>
      <c r="AF270" s="28">
        <v>40000</v>
      </c>
      <c r="AG270">
        <v>13</v>
      </c>
      <c r="AH270" s="28">
        <v>1</v>
      </c>
    </row>
    <row r="271" spans="3:34" x14ac:dyDescent="0.25">
      <c r="C271">
        <v>112</v>
      </c>
      <c r="D271" s="28">
        <v>50000</v>
      </c>
      <c r="E271">
        <v>36</v>
      </c>
      <c r="F271" s="28">
        <v>10000</v>
      </c>
      <c r="G271">
        <v>127</v>
      </c>
      <c r="H271" s="28">
        <v>2</v>
      </c>
      <c r="L271">
        <v>127</v>
      </c>
      <c r="M271" s="28">
        <v>50000</v>
      </c>
      <c r="N271">
        <v>36</v>
      </c>
      <c r="O271" s="28">
        <v>40000</v>
      </c>
      <c r="Q271" s="28">
        <v>2</v>
      </c>
      <c r="U271">
        <v>27</v>
      </c>
      <c r="V271" s="28">
        <v>30000</v>
      </c>
      <c r="W271">
        <v>36</v>
      </c>
      <c r="X271" s="28">
        <v>40000</v>
      </c>
      <c r="Y271">
        <v>44</v>
      </c>
      <c r="Z271" s="28">
        <v>2</v>
      </c>
      <c r="AC271">
        <v>135</v>
      </c>
      <c r="AD271" s="28">
        <v>20000</v>
      </c>
      <c r="AE271">
        <v>36</v>
      </c>
      <c r="AF271" s="28">
        <v>10000</v>
      </c>
      <c r="AG271">
        <v>65</v>
      </c>
      <c r="AH271" s="28">
        <v>2</v>
      </c>
    </row>
    <row r="272" spans="3:34" x14ac:dyDescent="0.25">
      <c r="C272">
        <v>50</v>
      </c>
      <c r="D272" s="28">
        <v>20000</v>
      </c>
      <c r="E272">
        <v>37</v>
      </c>
      <c r="F272" s="28">
        <v>40000</v>
      </c>
      <c r="G272">
        <v>65</v>
      </c>
      <c r="H272" s="28">
        <v>3</v>
      </c>
      <c r="L272">
        <v>91</v>
      </c>
      <c r="M272" s="28">
        <v>50000</v>
      </c>
      <c r="N272">
        <v>37</v>
      </c>
      <c r="O272" s="28">
        <v>40000</v>
      </c>
      <c r="Q272" s="28">
        <v>3</v>
      </c>
      <c r="U272">
        <v>94</v>
      </c>
      <c r="V272" s="28">
        <v>40000</v>
      </c>
      <c r="W272">
        <v>37</v>
      </c>
      <c r="X272" s="28">
        <v>35000</v>
      </c>
      <c r="Y272">
        <v>15</v>
      </c>
      <c r="Z272" s="28">
        <v>3</v>
      </c>
      <c r="AC272">
        <v>82</v>
      </c>
      <c r="AD272" s="28">
        <v>30000</v>
      </c>
      <c r="AE272">
        <v>37</v>
      </c>
      <c r="AF272" s="28">
        <v>40000</v>
      </c>
      <c r="AG272">
        <v>63</v>
      </c>
      <c r="AH272" s="28">
        <v>3</v>
      </c>
    </row>
    <row r="273" spans="1:34" x14ac:dyDescent="0.25">
      <c r="C273">
        <v>61</v>
      </c>
      <c r="D273" s="28">
        <v>30000</v>
      </c>
      <c r="E273">
        <v>38</v>
      </c>
      <c r="F273" s="28">
        <v>40000</v>
      </c>
      <c r="G273">
        <v>122</v>
      </c>
      <c r="H273" s="28">
        <v>4</v>
      </c>
      <c r="L273">
        <v>78</v>
      </c>
      <c r="M273" s="28">
        <v>30000</v>
      </c>
      <c r="N273">
        <v>38</v>
      </c>
      <c r="O273" s="28">
        <v>40000</v>
      </c>
      <c r="P273">
        <v>48</v>
      </c>
      <c r="Q273" s="28">
        <v>4</v>
      </c>
      <c r="U273">
        <v>3</v>
      </c>
      <c r="V273" s="28">
        <v>30000</v>
      </c>
      <c r="W273">
        <v>38</v>
      </c>
      <c r="X273" s="28">
        <v>30000</v>
      </c>
      <c r="Y273">
        <v>92</v>
      </c>
      <c r="Z273" s="28">
        <v>4</v>
      </c>
      <c r="AC273">
        <v>41</v>
      </c>
      <c r="AD273" s="28">
        <v>30000</v>
      </c>
      <c r="AE273">
        <v>38</v>
      </c>
      <c r="AF273" s="28">
        <v>40000</v>
      </c>
      <c r="AH273" s="28">
        <v>4</v>
      </c>
    </row>
    <row r="274" spans="1:34" x14ac:dyDescent="0.25">
      <c r="C274">
        <v>3</v>
      </c>
      <c r="D274" s="28">
        <v>20000</v>
      </c>
      <c r="E274">
        <v>39</v>
      </c>
      <c r="F274" s="28">
        <v>20000</v>
      </c>
      <c r="G274">
        <v>3</v>
      </c>
      <c r="H274" s="28">
        <v>5</v>
      </c>
      <c r="L274">
        <v>96</v>
      </c>
      <c r="M274" s="28">
        <v>20000</v>
      </c>
      <c r="N274">
        <v>39</v>
      </c>
      <c r="O274" s="28">
        <v>40000</v>
      </c>
      <c r="P274">
        <v>110</v>
      </c>
      <c r="Q274" s="28">
        <v>5</v>
      </c>
      <c r="U274">
        <v>82</v>
      </c>
      <c r="V274" s="28">
        <v>100000</v>
      </c>
      <c r="W274">
        <v>39</v>
      </c>
      <c r="X274" s="28">
        <v>40000</v>
      </c>
      <c r="Y274">
        <v>86</v>
      </c>
      <c r="Z274" s="28">
        <v>5</v>
      </c>
      <c r="AC274">
        <v>104</v>
      </c>
      <c r="AD274" s="28">
        <v>20000</v>
      </c>
      <c r="AE274">
        <v>39</v>
      </c>
      <c r="AF274" s="28">
        <v>40000</v>
      </c>
      <c r="AH274" s="28">
        <v>5</v>
      </c>
    </row>
    <row r="275" spans="1:34" x14ac:dyDescent="0.25">
      <c r="C275">
        <v>88</v>
      </c>
      <c r="D275" s="28">
        <v>20000</v>
      </c>
      <c r="E275">
        <v>40</v>
      </c>
      <c r="F275" s="28">
        <v>20000</v>
      </c>
      <c r="G275">
        <v>88</v>
      </c>
      <c r="H275" s="28">
        <v>6</v>
      </c>
      <c r="M275" s="28">
        <v>50000</v>
      </c>
      <c r="N275">
        <v>40</v>
      </c>
      <c r="O275" s="28">
        <v>40000</v>
      </c>
      <c r="Q275" s="28">
        <v>6</v>
      </c>
      <c r="V275" s="28">
        <v>100000</v>
      </c>
      <c r="W275">
        <v>40</v>
      </c>
      <c r="X275" s="28">
        <v>40000</v>
      </c>
      <c r="Y275">
        <v>87</v>
      </c>
      <c r="Z275" s="28">
        <v>6</v>
      </c>
      <c r="AC275">
        <v>53</v>
      </c>
      <c r="AD275" s="28">
        <v>20000</v>
      </c>
      <c r="AE275">
        <v>40</v>
      </c>
      <c r="AH275" s="28"/>
    </row>
    <row r="276" spans="1:34" x14ac:dyDescent="0.25">
      <c r="D276" s="28">
        <v>100000</v>
      </c>
      <c r="E276">
        <v>41</v>
      </c>
      <c r="F276" s="28">
        <v>40000</v>
      </c>
      <c r="H276" s="28">
        <v>7</v>
      </c>
      <c r="M276" s="28">
        <v>80000</v>
      </c>
      <c r="N276">
        <v>41</v>
      </c>
      <c r="O276" s="28">
        <v>40000</v>
      </c>
      <c r="P276">
        <v>10</v>
      </c>
      <c r="Q276" s="28">
        <v>7</v>
      </c>
      <c r="U276">
        <v>90</v>
      </c>
      <c r="V276" s="28">
        <v>110000</v>
      </c>
      <c r="W276">
        <v>41</v>
      </c>
      <c r="X276" s="28">
        <v>40000</v>
      </c>
      <c r="Y276">
        <v>94</v>
      </c>
      <c r="Z276" s="28">
        <v>7</v>
      </c>
      <c r="AC276">
        <v>30</v>
      </c>
      <c r="AD276" s="28">
        <v>100000</v>
      </c>
      <c r="AE276">
        <v>41</v>
      </c>
      <c r="AH276" s="28"/>
    </row>
    <row r="277" spans="1:34" x14ac:dyDescent="0.25">
      <c r="D277" s="28">
        <v>100000</v>
      </c>
      <c r="E277">
        <v>42</v>
      </c>
      <c r="F277" s="28">
        <v>40000</v>
      </c>
      <c r="H277" s="28">
        <v>8</v>
      </c>
      <c r="L277">
        <v>48</v>
      </c>
      <c r="M277" s="28">
        <v>40000</v>
      </c>
      <c r="N277">
        <v>42</v>
      </c>
      <c r="O277" s="28">
        <v>30000</v>
      </c>
      <c r="P277">
        <v>36</v>
      </c>
      <c r="Q277" s="28">
        <v>8</v>
      </c>
      <c r="V277" s="28"/>
      <c r="X277" s="28">
        <v>40000</v>
      </c>
      <c r="Z277" s="28">
        <v>8</v>
      </c>
      <c r="AC277">
        <v>106</v>
      </c>
      <c r="AD277" s="28">
        <v>20000</v>
      </c>
      <c r="AE277">
        <v>42</v>
      </c>
      <c r="AH277" s="28"/>
    </row>
    <row r="278" spans="1:34" x14ac:dyDescent="0.25">
      <c r="D278" s="28">
        <v>40000</v>
      </c>
      <c r="E278">
        <v>43</v>
      </c>
      <c r="F278" s="28">
        <v>40000</v>
      </c>
      <c r="H278" s="28">
        <v>9</v>
      </c>
      <c r="L278">
        <v>110</v>
      </c>
      <c r="M278" s="28">
        <v>40000</v>
      </c>
      <c r="N278">
        <v>43</v>
      </c>
      <c r="O278" s="28">
        <v>40000</v>
      </c>
      <c r="P278">
        <v>54</v>
      </c>
      <c r="Q278" s="28">
        <v>9</v>
      </c>
      <c r="V278" s="28"/>
      <c r="X278" s="28"/>
      <c r="Z278" s="28">
        <v>9</v>
      </c>
      <c r="AC278">
        <v>10</v>
      </c>
      <c r="AD278" s="28">
        <v>20000</v>
      </c>
      <c r="AE278">
        <v>43</v>
      </c>
      <c r="AH278" s="28"/>
    </row>
    <row r="279" spans="1:34" x14ac:dyDescent="0.25">
      <c r="D279" s="28">
        <v>40000</v>
      </c>
      <c r="E279">
        <v>44</v>
      </c>
      <c r="F279" s="28">
        <v>40000</v>
      </c>
      <c r="H279" s="28">
        <v>10</v>
      </c>
      <c r="M279" s="28">
        <v>40000</v>
      </c>
      <c r="N279">
        <v>44</v>
      </c>
      <c r="O279" s="28">
        <v>40000</v>
      </c>
      <c r="P279">
        <v>65</v>
      </c>
      <c r="Q279" s="28">
        <v>10</v>
      </c>
      <c r="V279" s="28"/>
      <c r="X279" s="28"/>
      <c r="Z279" s="28"/>
      <c r="AC279">
        <v>31</v>
      </c>
      <c r="AD279" s="28">
        <v>25000</v>
      </c>
      <c r="AE279">
        <v>44</v>
      </c>
      <c r="AH279" s="28"/>
    </row>
    <row r="280" spans="1:34" x14ac:dyDescent="0.25">
      <c r="D280" s="28"/>
      <c r="H280" s="28"/>
      <c r="M280" s="28"/>
      <c r="O280" s="28">
        <v>40000</v>
      </c>
      <c r="P280">
        <v>100</v>
      </c>
      <c r="Q280" s="28">
        <v>11</v>
      </c>
      <c r="V280" s="28"/>
      <c r="X280" s="28"/>
      <c r="Z280" s="28"/>
      <c r="AC280">
        <v>1</v>
      </c>
      <c r="AD280" s="28">
        <v>15000</v>
      </c>
      <c r="AE280">
        <v>45</v>
      </c>
      <c r="AH280" s="28"/>
    </row>
    <row r="281" spans="1:34" x14ac:dyDescent="0.25">
      <c r="D281" s="28"/>
      <c r="H281" s="28"/>
      <c r="M281" s="28"/>
      <c r="Q281" s="28"/>
      <c r="V281" s="28"/>
      <c r="X281" s="28"/>
      <c r="Z281" s="28"/>
      <c r="AC281">
        <v>52</v>
      </c>
      <c r="AD281" s="28">
        <v>20000</v>
      </c>
      <c r="AE281">
        <v>46</v>
      </c>
      <c r="AH281" s="28"/>
    </row>
    <row r="282" spans="1:34" x14ac:dyDescent="0.25">
      <c r="D282" s="28"/>
      <c r="H282" s="28"/>
      <c r="M282" s="28"/>
      <c r="Q282" s="28"/>
      <c r="V282" s="28"/>
      <c r="X282" s="28"/>
      <c r="Z282" s="28"/>
      <c r="AD282" s="28">
        <v>50000</v>
      </c>
      <c r="AE282">
        <v>47</v>
      </c>
    </row>
    <row r="283" spans="1:34" x14ac:dyDescent="0.25">
      <c r="D283" s="28"/>
      <c r="M283" s="28"/>
      <c r="Q283" s="28"/>
      <c r="V283" s="28"/>
      <c r="X283" s="28"/>
      <c r="Z283" s="28"/>
      <c r="AD283" s="28">
        <v>60000</v>
      </c>
      <c r="AE283">
        <v>48</v>
      </c>
    </row>
    <row r="285" spans="1:34" x14ac:dyDescent="0.25">
      <c r="D285" s="29">
        <f>SUM(D236:D284)</f>
        <v>1603000</v>
      </c>
      <c r="F285" s="29">
        <f>SUM(F270:F284)</f>
        <v>330000</v>
      </c>
      <c r="M285" s="29">
        <f>SUM(M236:M284)</f>
        <v>1585000</v>
      </c>
      <c r="O285" s="29">
        <f>SUM(O270:O284)</f>
        <v>410000</v>
      </c>
      <c r="V285" s="29">
        <f>SUM(V236:V284)</f>
        <v>1350000</v>
      </c>
      <c r="X285" s="29">
        <f>SUM(X270:X284)</f>
        <v>305000</v>
      </c>
      <c r="AD285" s="29">
        <f>SUM(AD236:AD284)</f>
        <v>1590000</v>
      </c>
      <c r="AF285" s="29">
        <f>SUM(AF270:AF284)</f>
        <v>170000</v>
      </c>
    </row>
    <row r="286" spans="1:34" x14ac:dyDescent="0.25">
      <c r="D286" s="29">
        <f>D285-F285</f>
        <v>1273000</v>
      </c>
      <c r="M286" s="29">
        <f>M285-O285</f>
        <v>1175000</v>
      </c>
      <c r="V286" s="29">
        <f>V285-X285</f>
        <v>1045000</v>
      </c>
      <c r="AD286" s="29">
        <f>AD285-AF285</f>
        <v>1420000</v>
      </c>
    </row>
    <row r="288" spans="1:34" x14ac:dyDescent="0.25">
      <c r="A288" s="30" t="s">
        <v>10</v>
      </c>
      <c r="B288" s="30" t="s">
        <v>0</v>
      </c>
      <c r="C288" s="30" t="s">
        <v>2</v>
      </c>
      <c r="D288" s="30" t="s">
        <v>1297</v>
      </c>
      <c r="E288" s="30"/>
      <c r="F288" s="33"/>
      <c r="G288" s="30"/>
      <c r="H288" s="30"/>
      <c r="J288" s="30" t="s">
        <v>10</v>
      </c>
      <c r="K288" s="30" t="s">
        <v>0</v>
      </c>
      <c r="L288" s="30" t="s">
        <v>2</v>
      </c>
      <c r="M288" s="30" t="s">
        <v>1297</v>
      </c>
      <c r="N288" s="30"/>
      <c r="O288" s="33"/>
      <c r="P288" s="30"/>
      <c r="S288" s="30" t="s">
        <v>10</v>
      </c>
      <c r="T288" s="30" t="s">
        <v>0</v>
      </c>
      <c r="U288" s="30" t="s">
        <v>2</v>
      </c>
      <c r="V288" s="30" t="s">
        <v>1297</v>
      </c>
      <c r="W288" s="30"/>
      <c r="X288" s="30"/>
      <c r="Y288" s="30"/>
      <c r="AA288" s="30" t="s">
        <v>10</v>
      </c>
      <c r="AB288" s="30" t="s">
        <v>0</v>
      </c>
      <c r="AC288" s="30" t="s">
        <v>2</v>
      </c>
      <c r="AD288" s="30" t="s">
        <v>1297</v>
      </c>
      <c r="AE288" s="30"/>
      <c r="AF288" s="33"/>
    </row>
    <row r="289" spans="1:33" x14ac:dyDescent="0.25">
      <c r="A289" s="32">
        <v>42884</v>
      </c>
      <c r="B289" s="30" t="s">
        <v>1336</v>
      </c>
      <c r="C289">
        <v>162</v>
      </c>
      <c r="D289" s="28">
        <v>20000</v>
      </c>
      <c r="E289">
        <v>1</v>
      </c>
      <c r="J289" s="32">
        <v>42885</v>
      </c>
      <c r="K289" s="30" t="s">
        <v>1337</v>
      </c>
      <c r="L289">
        <v>133</v>
      </c>
      <c r="M289" s="28">
        <v>50000</v>
      </c>
      <c r="N289">
        <v>1</v>
      </c>
      <c r="S289" s="32">
        <v>42887</v>
      </c>
      <c r="T289" s="30" t="s">
        <v>1321</v>
      </c>
      <c r="U289">
        <v>38</v>
      </c>
      <c r="V289" s="28">
        <v>20000</v>
      </c>
      <c r="W289">
        <v>1</v>
      </c>
      <c r="AA289" s="32">
        <v>42888</v>
      </c>
      <c r="AB289" s="30" t="s">
        <v>1298</v>
      </c>
      <c r="AC289">
        <v>111</v>
      </c>
      <c r="AD289" s="28">
        <v>25000</v>
      </c>
      <c r="AE289">
        <v>1</v>
      </c>
      <c r="AF289" s="28">
        <v>40000</v>
      </c>
      <c r="AG289">
        <v>111</v>
      </c>
    </row>
    <row r="290" spans="1:33" x14ac:dyDescent="0.25">
      <c r="C290">
        <v>17</v>
      </c>
      <c r="D290" s="28">
        <v>60000</v>
      </c>
      <c r="E290">
        <v>2</v>
      </c>
      <c r="L290">
        <v>116</v>
      </c>
      <c r="M290" s="28">
        <v>10000</v>
      </c>
      <c r="N290">
        <v>2</v>
      </c>
      <c r="U290">
        <v>91</v>
      </c>
      <c r="V290" s="28">
        <v>50000</v>
      </c>
      <c r="W290">
        <v>2</v>
      </c>
      <c r="X290">
        <v>40000</v>
      </c>
      <c r="Y290">
        <v>91</v>
      </c>
      <c r="AC290">
        <v>21</v>
      </c>
      <c r="AD290" s="28">
        <v>50000</v>
      </c>
      <c r="AE290">
        <v>2</v>
      </c>
      <c r="AF290" s="28">
        <v>40000</v>
      </c>
      <c r="AG290">
        <v>21</v>
      </c>
    </row>
    <row r="291" spans="1:33" x14ac:dyDescent="0.25">
      <c r="C291">
        <v>72</v>
      </c>
      <c r="D291" s="28">
        <v>20000</v>
      </c>
      <c r="E291">
        <v>3</v>
      </c>
      <c r="L291">
        <v>97</v>
      </c>
      <c r="M291" s="28">
        <v>50000</v>
      </c>
      <c r="N291">
        <v>3</v>
      </c>
      <c r="U291">
        <v>27</v>
      </c>
      <c r="V291" s="28">
        <v>20000</v>
      </c>
      <c r="W291">
        <v>3</v>
      </c>
      <c r="AC291">
        <v>85</v>
      </c>
      <c r="AD291" s="28">
        <v>50000</v>
      </c>
      <c r="AE291">
        <v>3</v>
      </c>
    </row>
    <row r="292" spans="1:33" x14ac:dyDescent="0.25">
      <c r="C292">
        <v>124</v>
      </c>
      <c r="D292" s="28">
        <v>20000</v>
      </c>
      <c r="E292">
        <v>4</v>
      </c>
      <c r="L292">
        <v>76</v>
      </c>
      <c r="M292" s="28">
        <v>300000</v>
      </c>
      <c r="N292">
        <v>4</v>
      </c>
      <c r="U292">
        <v>72</v>
      </c>
      <c r="V292" s="28">
        <v>30000</v>
      </c>
      <c r="W292">
        <v>4</v>
      </c>
      <c r="AC292">
        <v>41</v>
      </c>
      <c r="AD292" s="28">
        <v>30000</v>
      </c>
      <c r="AE292">
        <v>4</v>
      </c>
    </row>
    <row r="293" spans="1:33" x14ac:dyDescent="0.25">
      <c r="C293">
        <v>42</v>
      </c>
      <c r="D293" s="28">
        <v>50000</v>
      </c>
      <c r="E293">
        <v>5</v>
      </c>
      <c r="L293">
        <v>39</v>
      </c>
      <c r="M293" s="28">
        <v>20000</v>
      </c>
      <c r="N293">
        <v>5</v>
      </c>
      <c r="U293">
        <v>57</v>
      </c>
      <c r="V293" s="28">
        <v>15000</v>
      </c>
      <c r="W293">
        <v>5</v>
      </c>
      <c r="AC293">
        <v>82</v>
      </c>
      <c r="AD293" s="28">
        <v>20000</v>
      </c>
      <c r="AE293">
        <v>5</v>
      </c>
    </row>
    <row r="294" spans="1:33" x14ac:dyDescent="0.25">
      <c r="C294">
        <v>55</v>
      </c>
      <c r="D294" s="28">
        <v>40000</v>
      </c>
      <c r="E294">
        <v>6</v>
      </c>
      <c r="L294">
        <v>94</v>
      </c>
      <c r="M294" s="28">
        <v>30000</v>
      </c>
      <c r="N294">
        <v>6</v>
      </c>
      <c r="U294">
        <v>74</v>
      </c>
      <c r="V294" s="28">
        <v>20000</v>
      </c>
      <c r="W294">
        <v>6</v>
      </c>
      <c r="AC294">
        <v>97</v>
      </c>
      <c r="AD294" s="28">
        <v>50000</v>
      </c>
      <c r="AE294">
        <v>6</v>
      </c>
    </row>
    <row r="295" spans="1:33" x14ac:dyDescent="0.25">
      <c r="C295">
        <v>161</v>
      </c>
      <c r="D295" s="28">
        <v>40000</v>
      </c>
      <c r="E295">
        <v>7</v>
      </c>
      <c r="L295">
        <v>140</v>
      </c>
      <c r="M295" s="28">
        <v>20000</v>
      </c>
      <c r="N295">
        <v>7</v>
      </c>
      <c r="U295">
        <v>8</v>
      </c>
      <c r="V295" s="28">
        <v>20000</v>
      </c>
      <c r="W295">
        <v>7</v>
      </c>
      <c r="AC295">
        <v>132</v>
      </c>
      <c r="AD295" s="28">
        <v>50000</v>
      </c>
      <c r="AE295">
        <v>7</v>
      </c>
    </row>
    <row r="296" spans="1:33" x14ac:dyDescent="0.25">
      <c r="C296">
        <v>110</v>
      </c>
      <c r="D296" s="28">
        <v>15000</v>
      </c>
      <c r="E296">
        <v>8</v>
      </c>
      <c r="L296">
        <v>66</v>
      </c>
      <c r="M296" s="28">
        <v>50000</v>
      </c>
      <c r="N296">
        <v>8</v>
      </c>
      <c r="U296">
        <v>88</v>
      </c>
      <c r="V296" s="28">
        <v>20000</v>
      </c>
      <c r="W296">
        <v>8</v>
      </c>
      <c r="AC296">
        <v>67</v>
      </c>
      <c r="AD296" s="28">
        <v>20000</v>
      </c>
      <c r="AE296">
        <v>8</v>
      </c>
    </row>
    <row r="297" spans="1:33" x14ac:dyDescent="0.25">
      <c r="C297">
        <v>73</v>
      </c>
      <c r="D297" s="28">
        <v>20000</v>
      </c>
      <c r="E297">
        <v>9</v>
      </c>
      <c r="L297">
        <v>173</v>
      </c>
      <c r="M297" s="28">
        <v>50000</v>
      </c>
      <c r="N297">
        <v>9</v>
      </c>
      <c r="U297">
        <v>65</v>
      </c>
      <c r="V297" s="28">
        <v>20000</v>
      </c>
      <c r="W297">
        <v>9</v>
      </c>
      <c r="AC297">
        <v>133</v>
      </c>
      <c r="AD297" s="28">
        <v>20000</v>
      </c>
      <c r="AE297">
        <v>9</v>
      </c>
    </row>
    <row r="298" spans="1:33" x14ac:dyDescent="0.25">
      <c r="C298">
        <v>82</v>
      </c>
      <c r="D298" s="28">
        <v>20000</v>
      </c>
      <c r="E298">
        <v>10</v>
      </c>
      <c r="L298">
        <v>163</v>
      </c>
      <c r="M298" s="28">
        <v>20000</v>
      </c>
      <c r="N298">
        <v>10</v>
      </c>
      <c r="U298">
        <v>35</v>
      </c>
      <c r="V298" s="28">
        <v>20000</v>
      </c>
      <c r="W298">
        <v>10</v>
      </c>
      <c r="AC298">
        <v>138</v>
      </c>
      <c r="AD298" s="28">
        <v>20000</v>
      </c>
      <c r="AE298">
        <v>10</v>
      </c>
    </row>
    <row r="299" spans="1:33" x14ac:dyDescent="0.25">
      <c r="C299">
        <v>45</v>
      </c>
      <c r="D299" s="28">
        <v>20000</v>
      </c>
      <c r="E299">
        <v>11</v>
      </c>
      <c r="L299">
        <v>37</v>
      </c>
      <c r="M299" s="28">
        <v>20000</v>
      </c>
      <c r="N299">
        <v>11</v>
      </c>
      <c r="U299">
        <v>29</v>
      </c>
      <c r="V299" s="28">
        <v>20000</v>
      </c>
      <c r="W299">
        <v>11</v>
      </c>
      <c r="AC299">
        <v>46</v>
      </c>
      <c r="AD299" s="28">
        <v>20000</v>
      </c>
      <c r="AE299">
        <v>11</v>
      </c>
    </row>
    <row r="300" spans="1:33" x14ac:dyDescent="0.25">
      <c r="C300">
        <v>14</v>
      </c>
      <c r="D300" s="28">
        <v>80000</v>
      </c>
      <c r="E300">
        <v>12</v>
      </c>
      <c r="L300">
        <v>147</v>
      </c>
      <c r="M300" s="28">
        <v>20000</v>
      </c>
      <c r="N300">
        <v>12</v>
      </c>
      <c r="U300">
        <v>7</v>
      </c>
      <c r="V300" s="28">
        <v>50000</v>
      </c>
      <c r="W300">
        <v>12</v>
      </c>
      <c r="X300">
        <v>40000</v>
      </c>
      <c r="Y300">
        <v>7</v>
      </c>
      <c r="AC300">
        <v>108</v>
      </c>
      <c r="AD300" s="28">
        <v>20000</v>
      </c>
      <c r="AE300">
        <v>12</v>
      </c>
    </row>
    <row r="301" spans="1:33" x14ac:dyDescent="0.25">
      <c r="C301">
        <v>7</v>
      </c>
      <c r="D301" s="28">
        <v>40000</v>
      </c>
      <c r="E301">
        <v>13</v>
      </c>
      <c r="L301">
        <v>59</v>
      </c>
      <c r="M301" s="28">
        <v>30000</v>
      </c>
      <c r="N301">
        <v>13</v>
      </c>
      <c r="U301">
        <v>19</v>
      </c>
      <c r="V301" s="28">
        <v>50000</v>
      </c>
      <c r="W301">
        <v>13</v>
      </c>
      <c r="X301">
        <v>40000</v>
      </c>
      <c r="Y301">
        <v>19</v>
      </c>
      <c r="AC301">
        <v>78</v>
      </c>
      <c r="AD301" s="28">
        <v>20000</v>
      </c>
      <c r="AE301">
        <v>13</v>
      </c>
    </row>
    <row r="302" spans="1:33" x14ac:dyDescent="0.25">
      <c r="C302">
        <v>102</v>
      </c>
      <c r="D302" s="28">
        <v>10000</v>
      </c>
      <c r="E302">
        <v>14</v>
      </c>
      <c r="L302">
        <v>19</v>
      </c>
      <c r="M302" s="28">
        <v>30000</v>
      </c>
      <c r="N302">
        <v>14</v>
      </c>
      <c r="U302">
        <v>24</v>
      </c>
      <c r="V302" s="28">
        <v>20000</v>
      </c>
      <c r="W302">
        <v>14</v>
      </c>
      <c r="AC302">
        <v>48</v>
      </c>
      <c r="AD302" s="28">
        <v>30000</v>
      </c>
      <c r="AE302">
        <v>14</v>
      </c>
    </row>
    <row r="303" spans="1:33" x14ac:dyDescent="0.25">
      <c r="C303">
        <v>16</v>
      </c>
      <c r="D303" s="28">
        <v>50000</v>
      </c>
      <c r="E303">
        <v>15</v>
      </c>
      <c r="L303">
        <v>129</v>
      </c>
      <c r="M303" s="28">
        <v>60000</v>
      </c>
      <c r="N303">
        <v>15</v>
      </c>
      <c r="U303">
        <v>55</v>
      </c>
      <c r="V303" s="28">
        <v>20000</v>
      </c>
      <c r="W303">
        <v>15</v>
      </c>
      <c r="AC303">
        <v>27</v>
      </c>
      <c r="AD303" s="28">
        <v>30000</v>
      </c>
      <c r="AE303">
        <v>15</v>
      </c>
    </row>
    <row r="304" spans="1:33" x14ac:dyDescent="0.25">
      <c r="C304">
        <v>95</v>
      </c>
      <c r="D304" s="28">
        <v>40000</v>
      </c>
      <c r="E304">
        <v>16</v>
      </c>
      <c r="L304">
        <v>105</v>
      </c>
      <c r="M304" s="28">
        <v>40000</v>
      </c>
      <c r="N304">
        <v>16</v>
      </c>
      <c r="U304">
        <v>4</v>
      </c>
      <c r="V304" s="28">
        <v>10000</v>
      </c>
      <c r="W304">
        <v>16</v>
      </c>
      <c r="AC304">
        <v>65</v>
      </c>
      <c r="AD304" s="28">
        <v>20000</v>
      </c>
      <c r="AE304">
        <v>16</v>
      </c>
    </row>
    <row r="305" spans="3:31" x14ac:dyDescent="0.25">
      <c r="C305">
        <v>4</v>
      </c>
      <c r="D305" s="28">
        <v>20000</v>
      </c>
      <c r="E305">
        <v>17</v>
      </c>
      <c r="L305">
        <v>159</v>
      </c>
      <c r="M305" s="28">
        <v>20000</v>
      </c>
      <c r="N305">
        <v>17</v>
      </c>
      <c r="U305">
        <v>92</v>
      </c>
      <c r="V305" s="28">
        <v>20000</v>
      </c>
      <c r="W305">
        <v>17</v>
      </c>
      <c r="X305">
        <v>10000</v>
      </c>
      <c r="Y305">
        <v>92</v>
      </c>
      <c r="AC305">
        <v>80</v>
      </c>
      <c r="AD305" s="28">
        <v>50000</v>
      </c>
      <c r="AE305">
        <v>17</v>
      </c>
    </row>
    <row r="306" spans="3:31" x14ac:dyDescent="0.25">
      <c r="C306">
        <v>153</v>
      </c>
      <c r="D306" s="28">
        <v>100000</v>
      </c>
      <c r="E306">
        <v>18</v>
      </c>
      <c r="L306">
        <v>13</v>
      </c>
      <c r="M306" s="28">
        <v>50000</v>
      </c>
      <c r="N306">
        <v>18</v>
      </c>
      <c r="U306">
        <v>62</v>
      </c>
      <c r="V306" s="28">
        <v>50000</v>
      </c>
      <c r="W306">
        <v>18</v>
      </c>
      <c r="AC306">
        <v>68</v>
      </c>
      <c r="AD306" s="28">
        <v>50000</v>
      </c>
      <c r="AE306">
        <v>18</v>
      </c>
    </row>
    <row r="307" spans="3:31" x14ac:dyDescent="0.25">
      <c r="C307">
        <v>29</v>
      </c>
      <c r="D307" s="28">
        <v>50000</v>
      </c>
      <c r="E307">
        <v>19</v>
      </c>
      <c r="L307">
        <v>154</v>
      </c>
      <c r="M307" s="28">
        <v>30000</v>
      </c>
      <c r="N307">
        <v>19</v>
      </c>
      <c r="U307">
        <v>81</v>
      </c>
      <c r="V307" s="28">
        <v>50000</v>
      </c>
      <c r="W307">
        <v>19</v>
      </c>
      <c r="AC307">
        <v>13</v>
      </c>
      <c r="AD307" s="28">
        <v>100000</v>
      </c>
      <c r="AE307">
        <v>19</v>
      </c>
    </row>
    <row r="308" spans="3:31" x14ac:dyDescent="0.25">
      <c r="C308">
        <v>146</v>
      </c>
      <c r="D308" s="28">
        <v>50000</v>
      </c>
      <c r="E308">
        <v>20</v>
      </c>
      <c r="L308">
        <v>111</v>
      </c>
      <c r="M308" s="28">
        <v>30000</v>
      </c>
      <c r="N308">
        <v>20</v>
      </c>
      <c r="U308">
        <v>14</v>
      </c>
      <c r="V308" s="28">
        <v>30000</v>
      </c>
      <c r="W308">
        <v>20</v>
      </c>
      <c r="AC308">
        <v>28</v>
      </c>
      <c r="AD308" s="28">
        <v>40000</v>
      </c>
      <c r="AE308">
        <v>20</v>
      </c>
    </row>
    <row r="309" spans="3:31" x14ac:dyDescent="0.25">
      <c r="C309">
        <v>9</v>
      </c>
      <c r="D309" s="28">
        <v>20000</v>
      </c>
      <c r="E309">
        <v>21</v>
      </c>
      <c r="L309">
        <v>73</v>
      </c>
      <c r="M309" s="28">
        <v>70000</v>
      </c>
      <c r="N309">
        <v>21</v>
      </c>
      <c r="U309">
        <v>31</v>
      </c>
      <c r="V309" s="28">
        <v>20000</v>
      </c>
      <c r="W309">
        <v>21</v>
      </c>
      <c r="AC309">
        <v>135</v>
      </c>
      <c r="AD309" s="28">
        <v>20000</v>
      </c>
      <c r="AE309">
        <v>21</v>
      </c>
    </row>
    <row r="310" spans="3:31" x14ac:dyDescent="0.25">
      <c r="C310">
        <v>49</v>
      </c>
      <c r="D310" s="28">
        <v>40000</v>
      </c>
      <c r="E310">
        <v>22</v>
      </c>
      <c r="L310">
        <v>101</v>
      </c>
      <c r="M310" s="28">
        <v>100000</v>
      </c>
      <c r="N310">
        <v>22</v>
      </c>
      <c r="U310">
        <v>80</v>
      </c>
      <c r="V310" s="28">
        <v>50000</v>
      </c>
      <c r="W310">
        <v>22</v>
      </c>
      <c r="AC310">
        <v>137</v>
      </c>
      <c r="AD310" s="28">
        <v>20000</v>
      </c>
      <c r="AE310">
        <v>22</v>
      </c>
    </row>
    <row r="311" spans="3:31" x14ac:dyDescent="0.25">
      <c r="C311">
        <v>71</v>
      </c>
      <c r="D311" s="28">
        <v>20000</v>
      </c>
      <c r="E311">
        <v>23</v>
      </c>
      <c r="L311">
        <v>42</v>
      </c>
      <c r="M311" s="28">
        <v>20000</v>
      </c>
      <c r="N311">
        <v>23</v>
      </c>
      <c r="U311">
        <v>30</v>
      </c>
      <c r="V311" s="28">
        <v>100000</v>
      </c>
      <c r="W311">
        <v>23</v>
      </c>
      <c r="AC311">
        <v>33</v>
      </c>
      <c r="AD311" s="28">
        <v>20000</v>
      </c>
      <c r="AE311">
        <v>23</v>
      </c>
    </row>
    <row r="312" spans="3:31" x14ac:dyDescent="0.25">
      <c r="C312">
        <v>50</v>
      </c>
      <c r="D312" s="28">
        <v>20000</v>
      </c>
      <c r="E312">
        <v>24</v>
      </c>
      <c r="L312">
        <v>43</v>
      </c>
      <c r="M312" s="28">
        <v>30000</v>
      </c>
      <c r="N312">
        <v>24</v>
      </c>
      <c r="U312">
        <v>69</v>
      </c>
      <c r="V312" s="28">
        <v>20000</v>
      </c>
      <c r="W312">
        <v>24</v>
      </c>
      <c r="AC312">
        <v>79</v>
      </c>
      <c r="AD312" s="28">
        <v>50000</v>
      </c>
      <c r="AE312">
        <v>24</v>
      </c>
    </row>
    <row r="313" spans="3:31" x14ac:dyDescent="0.25">
      <c r="C313">
        <v>83</v>
      </c>
      <c r="D313" s="28">
        <v>50000</v>
      </c>
      <c r="E313">
        <v>25</v>
      </c>
      <c r="L313">
        <v>149</v>
      </c>
      <c r="M313" s="28">
        <v>50000</v>
      </c>
      <c r="N313">
        <v>25</v>
      </c>
      <c r="U313">
        <v>22</v>
      </c>
      <c r="V313" s="28">
        <v>20000</v>
      </c>
      <c r="W313">
        <v>25</v>
      </c>
      <c r="AC313">
        <v>107</v>
      </c>
      <c r="AD313" s="28">
        <v>50000</v>
      </c>
      <c r="AE313">
        <v>25</v>
      </c>
    </row>
    <row r="314" spans="3:31" x14ac:dyDescent="0.25">
      <c r="C314">
        <v>47</v>
      </c>
      <c r="D314" s="28">
        <v>50000</v>
      </c>
      <c r="E314">
        <v>26</v>
      </c>
      <c r="L314">
        <v>107</v>
      </c>
      <c r="M314" s="28">
        <v>30000</v>
      </c>
      <c r="N314">
        <v>26</v>
      </c>
      <c r="U314">
        <v>16</v>
      </c>
      <c r="V314" s="28">
        <v>20000</v>
      </c>
      <c r="W314">
        <v>26</v>
      </c>
      <c r="AC314">
        <v>116</v>
      </c>
      <c r="AD314" s="28">
        <v>20000</v>
      </c>
      <c r="AE314">
        <v>26</v>
      </c>
    </row>
    <row r="315" spans="3:31" x14ac:dyDescent="0.25">
      <c r="C315">
        <v>66</v>
      </c>
      <c r="D315" s="28">
        <v>40000</v>
      </c>
      <c r="E315">
        <v>27</v>
      </c>
      <c r="L315">
        <v>1</v>
      </c>
      <c r="M315" s="28">
        <v>70000</v>
      </c>
      <c r="N315">
        <v>27</v>
      </c>
      <c r="U315">
        <v>17</v>
      </c>
      <c r="V315" s="28">
        <v>20000</v>
      </c>
      <c r="W315">
        <v>27</v>
      </c>
      <c r="AC315">
        <v>99</v>
      </c>
      <c r="AD315" s="28">
        <v>60000</v>
      </c>
      <c r="AE315">
        <v>27</v>
      </c>
    </row>
    <row r="316" spans="3:31" x14ac:dyDescent="0.25">
      <c r="C316">
        <v>150</v>
      </c>
      <c r="D316" s="28">
        <v>20000</v>
      </c>
      <c r="E316">
        <v>28</v>
      </c>
      <c r="L316">
        <v>110</v>
      </c>
      <c r="M316" s="28">
        <v>20000</v>
      </c>
      <c r="N316">
        <v>28</v>
      </c>
      <c r="U316">
        <v>84</v>
      </c>
      <c r="V316" s="28">
        <v>20000</v>
      </c>
      <c r="W316">
        <v>28</v>
      </c>
      <c r="AC316">
        <v>118</v>
      </c>
      <c r="AD316" s="28">
        <v>20000</v>
      </c>
      <c r="AE316">
        <v>28</v>
      </c>
    </row>
    <row r="317" spans="3:31" x14ac:dyDescent="0.25">
      <c r="C317">
        <v>39</v>
      </c>
      <c r="D317" s="28">
        <v>20000</v>
      </c>
      <c r="E317">
        <v>29</v>
      </c>
      <c r="L317">
        <v>125</v>
      </c>
      <c r="M317" s="28">
        <v>20000</v>
      </c>
      <c r="N317">
        <v>29</v>
      </c>
      <c r="U317">
        <v>13</v>
      </c>
      <c r="V317" s="28">
        <v>20000</v>
      </c>
      <c r="W317">
        <v>29</v>
      </c>
      <c r="X317">
        <v>20000</v>
      </c>
      <c r="Y317">
        <v>13</v>
      </c>
      <c r="AC317">
        <v>40</v>
      </c>
      <c r="AD317" s="28">
        <v>10000</v>
      </c>
      <c r="AE317">
        <v>29</v>
      </c>
    </row>
    <row r="318" spans="3:31" x14ac:dyDescent="0.25">
      <c r="C318">
        <v>154</v>
      </c>
      <c r="D318" s="28">
        <v>20000</v>
      </c>
      <c r="E318">
        <v>30</v>
      </c>
      <c r="L318">
        <v>166</v>
      </c>
      <c r="M318" s="28">
        <v>60000</v>
      </c>
      <c r="N318">
        <v>30</v>
      </c>
      <c r="U318">
        <v>75</v>
      </c>
      <c r="V318" s="28">
        <v>20000</v>
      </c>
      <c r="W318">
        <v>30</v>
      </c>
      <c r="AC318">
        <v>77</v>
      </c>
      <c r="AD318" s="28">
        <v>30000</v>
      </c>
      <c r="AE318">
        <v>30</v>
      </c>
    </row>
    <row r="319" spans="3:31" x14ac:dyDescent="0.25">
      <c r="C319">
        <v>56</v>
      </c>
      <c r="D319" s="28">
        <v>10000</v>
      </c>
      <c r="E319">
        <v>31</v>
      </c>
      <c r="L319">
        <v>27</v>
      </c>
      <c r="M319" s="28">
        <v>50000</v>
      </c>
      <c r="N319">
        <v>31</v>
      </c>
      <c r="U319">
        <v>44</v>
      </c>
      <c r="V319" s="28">
        <v>30000</v>
      </c>
      <c r="W319">
        <v>31</v>
      </c>
      <c r="AC319">
        <v>12</v>
      </c>
      <c r="AD319" s="28">
        <v>20000</v>
      </c>
      <c r="AE319">
        <v>31</v>
      </c>
    </row>
    <row r="320" spans="3:31" x14ac:dyDescent="0.25">
      <c r="C320">
        <v>98</v>
      </c>
      <c r="D320" s="28">
        <v>10000</v>
      </c>
      <c r="E320">
        <v>32</v>
      </c>
      <c r="L320">
        <v>121</v>
      </c>
      <c r="M320" s="28">
        <v>43000</v>
      </c>
      <c r="N320">
        <v>32</v>
      </c>
      <c r="U320">
        <v>50</v>
      </c>
      <c r="V320" s="28">
        <v>50000</v>
      </c>
      <c r="W320">
        <v>32</v>
      </c>
      <c r="AC320">
        <v>5</v>
      </c>
      <c r="AD320" s="28">
        <v>20000</v>
      </c>
      <c r="AE320">
        <v>32</v>
      </c>
    </row>
    <row r="321" spans="3:34" x14ac:dyDescent="0.25">
      <c r="C321">
        <v>51</v>
      </c>
      <c r="D321" s="28">
        <v>20000</v>
      </c>
      <c r="E321">
        <v>33</v>
      </c>
      <c r="L321">
        <v>80</v>
      </c>
      <c r="M321" s="28">
        <v>7000</v>
      </c>
      <c r="N321">
        <v>33</v>
      </c>
      <c r="U321">
        <v>60</v>
      </c>
      <c r="V321" s="28">
        <v>100000</v>
      </c>
      <c r="W321">
        <v>33</v>
      </c>
      <c r="AC321">
        <v>87</v>
      </c>
      <c r="AD321" s="28">
        <v>20000</v>
      </c>
      <c r="AE321">
        <v>33</v>
      </c>
    </row>
    <row r="322" spans="3:34" x14ac:dyDescent="0.25">
      <c r="C322">
        <v>93</v>
      </c>
      <c r="D322" s="28">
        <v>40000</v>
      </c>
      <c r="E322">
        <v>34</v>
      </c>
      <c r="L322">
        <v>55</v>
      </c>
      <c r="M322" s="28">
        <v>40000</v>
      </c>
      <c r="N322">
        <v>34</v>
      </c>
      <c r="U322">
        <v>54</v>
      </c>
      <c r="V322" s="28">
        <v>100000</v>
      </c>
      <c r="W322">
        <v>34</v>
      </c>
      <c r="X322" s="28"/>
      <c r="AC322">
        <v>142</v>
      </c>
      <c r="AD322" s="28">
        <v>40000</v>
      </c>
      <c r="AE322">
        <v>34</v>
      </c>
      <c r="AF322" s="28">
        <v>40000</v>
      </c>
      <c r="AG322">
        <v>142</v>
      </c>
    </row>
    <row r="323" spans="3:34" x14ac:dyDescent="0.25">
      <c r="C323">
        <v>94</v>
      </c>
      <c r="D323" s="28">
        <v>20000</v>
      </c>
      <c r="E323">
        <v>35</v>
      </c>
      <c r="F323" s="28">
        <v>20000</v>
      </c>
      <c r="G323">
        <v>162</v>
      </c>
      <c r="H323" s="28">
        <v>1</v>
      </c>
      <c r="L323">
        <v>156</v>
      </c>
      <c r="M323" s="28">
        <v>60000</v>
      </c>
      <c r="N323">
        <v>35</v>
      </c>
      <c r="O323" s="28">
        <v>40000</v>
      </c>
      <c r="P323">
        <v>133</v>
      </c>
      <c r="Q323" s="28">
        <v>1</v>
      </c>
      <c r="U323">
        <v>11</v>
      </c>
      <c r="V323" s="28">
        <v>50000</v>
      </c>
      <c r="W323">
        <v>35</v>
      </c>
      <c r="X323" s="28"/>
      <c r="Z323" s="28"/>
      <c r="AC323">
        <v>63</v>
      </c>
      <c r="AD323" s="28">
        <v>50000</v>
      </c>
      <c r="AE323">
        <v>35</v>
      </c>
      <c r="AH323" s="28"/>
    </row>
    <row r="324" spans="3:34" x14ac:dyDescent="0.25">
      <c r="C324">
        <v>120</v>
      </c>
      <c r="D324" s="28">
        <v>20000</v>
      </c>
      <c r="E324">
        <v>36</v>
      </c>
      <c r="F324" s="28">
        <v>40000</v>
      </c>
      <c r="G324">
        <v>17</v>
      </c>
      <c r="H324" s="28">
        <v>2</v>
      </c>
      <c r="L324">
        <v>176</v>
      </c>
      <c r="M324" s="28">
        <v>50000</v>
      </c>
      <c r="N324">
        <v>36</v>
      </c>
      <c r="O324" s="28">
        <v>40000</v>
      </c>
      <c r="P324">
        <v>66</v>
      </c>
      <c r="Q324" s="28">
        <v>2</v>
      </c>
      <c r="U324">
        <v>47</v>
      </c>
      <c r="V324" s="28">
        <v>10000</v>
      </c>
      <c r="W324">
        <v>36</v>
      </c>
      <c r="X324" s="28"/>
      <c r="Z324" s="28"/>
      <c r="AC324">
        <v>83</v>
      </c>
      <c r="AD324" s="28">
        <v>20000</v>
      </c>
      <c r="AE324">
        <v>36</v>
      </c>
      <c r="AH324" s="28"/>
    </row>
    <row r="325" spans="3:34" x14ac:dyDescent="0.25">
      <c r="C325">
        <v>44</v>
      </c>
      <c r="D325" s="28">
        <v>90000</v>
      </c>
      <c r="E325">
        <v>37</v>
      </c>
      <c r="F325" s="28">
        <v>20000</v>
      </c>
      <c r="G325">
        <v>124</v>
      </c>
      <c r="H325" s="28">
        <v>3</v>
      </c>
      <c r="L325">
        <v>35</v>
      </c>
      <c r="M325" s="28">
        <v>50000</v>
      </c>
      <c r="N325">
        <v>37</v>
      </c>
      <c r="O325" s="28">
        <v>20000</v>
      </c>
      <c r="P325">
        <v>96</v>
      </c>
      <c r="Q325" s="28">
        <v>3</v>
      </c>
      <c r="U325">
        <v>56</v>
      </c>
      <c r="V325" s="28">
        <v>20000</v>
      </c>
      <c r="W325">
        <v>37</v>
      </c>
      <c r="X325" s="28"/>
      <c r="Z325" s="28"/>
      <c r="AC325">
        <v>66</v>
      </c>
      <c r="AD325" s="28">
        <v>20000</v>
      </c>
      <c r="AE325">
        <v>37</v>
      </c>
      <c r="AH325" s="28"/>
    </row>
    <row r="326" spans="3:34" x14ac:dyDescent="0.25">
      <c r="C326">
        <v>46</v>
      </c>
      <c r="D326" s="28">
        <v>30000</v>
      </c>
      <c r="E326">
        <v>38</v>
      </c>
      <c r="F326" s="28">
        <v>40000</v>
      </c>
      <c r="G326">
        <v>42</v>
      </c>
      <c r="H326" s="28">
        <v>4</v>
      </c>
      <c r="L326">
        <v>178</v>
      </c>
      <c r="M326" s="28">
        <v>20000</v>
      </c>
      <c r="N326">
        <v>38</v>
      </c>
      <c r="Q326" s="28"/>
      <c r="U326">
        <v>76</v>
      </c>
      <c r="V326" s="28">
        <v>20000</v>
      </c>
      <c r="W326">
        <v>38</v>
      </c>
      <c r="X326" s="28"/>
      <c r="Z326" s="28"/>
      <c r="AC326">
        <v>34</v>
      </c>
      <c r="AD326" s="28">
        <v>100000</v>
      </c>
      <c r="AE326">
        <v>38</v>
      </c>
      <c r="AF326" s="28">
        <v>40000</v>
      </c>
      <c r="AG326">
        <v>34</v>
      </c>
      <c r="AH326" s="28"/>
    </row>
    <row r="327" spans="3:34" x14ac:dyDescent="0.25">
      <c r="C327">
        <v>160</v>
      </c>
      <c r="D327" s="28">
        <v>50000</v>
      </c>
      <c r="E327">
        <v>39</v>
      </c>
      <c r="F327" s="28">
        <v>40000</v>
      </c>
      <c r="G327">
        <v>55</v>
      </c>
      <c r="H327" s="28">
        <v>5</v>
      </c>
      <c r="L327">
        <v>132</v>
      </c>
      <c r="M327" s="28">
        <v>60000</v>
      </c>
      <c r="N327">
        <v>39</v>
      </c>
      <c r="Q327" s="28"/>
      <c r="U327">
        <v>37</v>
      </c>
      <c r="V327" s="28">
        <v>30000</v>
      </c>
      <c r="W327">
        <v>39</v>
      </c>
      <c r="X327" s="28"/>
      <c r="Z327" s="28"/>
      <c r="AC327">
        <v>43</v>
      </c>
      <c r="AD327" s="28">
        <v>100000</v>
      </c>
      <c r="AE327">
        <v>39</v>
      </c>
      <c r="AF327" s="28">
        <v>40000</v>
      </c>
      <c r="AG327">
        <v>43</v>
      </c>
      <c r="AH327" s="28"/>
    </row>
    <row r="328" spans="3:34" x14ac:dyDescent="0.25">
      <c r="C328">
        <v>147</v>
      </c>
      <c r="D328" s="28">
        <v>50000</v>
      </c>
      <c r="E328">
        <v>40</v>
      </c>
      <c r="F328" s="28">
        <v>40000</v>
      </c>
      <c r="G328">
        <v>161</v>
      </c>
      <c r="H328" s="28">
        <v>6</v>
      </c>
      <c r="L328">
        <v>24</v>
      </c>
      <c r="M328" s="28">
        <v>20000</v>
      </c>
      <c r="N328">
        <v>40</v>
      </c>
      <c r="Q328" s="28"/>
      <c r="U328">
        <v>68</v>
      </c>
      <c r="V328" s="28">
        <v>20000</v>
      </c>
      <c r="W328">
        <v>40</v>
      </c>
      <c r="X328" s="28"/>
      <c r="Z328" s="28"/>
      <c r="AC328">
        <v>19</v>
      </c>
      <c r="AD328" s="28">
        <v>20000</v>
      </c>
      <c r="AE328">
        <v>40</v>
      </c>
      <c r="AH328" s="28"/>
    </row>
    <row r="329" spans="3:34" x14ac:dyDescent="0.25">
      <c r="C329">
        <v>68</v>
      </c>
      <c r="D329" s="28">
        <v>20000</v>
      </c>
      <c r="E329">
        <v>41</v>
      </c>
      <c r="F329" s="28">
        <v>40000</v>
      </c>
      <c r="G329">
        <v>16</v>
      </c>
      <c r="H329" s="28">
        <v>7</v>
      </c>
      <c r="L329">
        <v>136</v>
      </c>
      <c r="M329" s="28">
        <v>50000</v>
      </c>
      <c r="N329">
        <v>41</v>
      </c>
      <c r="Q329" s="28"/>
      <c r="U329">
        <v>53</v>
      </c>
      <c r="V329" s="28">
        <v>50000</v>
      </c>
      <c r="W329">
        <v>41</v>
      </c>
      <c r="X329" s="28"/>
      <c r="Z329" s="28"/>
      <c r="AC329">
        <v>100</v>
      </c>
      <c r="AD329" s="28">
        <v>60000</v>
      </c>
      <c r="AE329">
        <v>41</v>
      </c>
      <c r="AH329" s="28"/>
    </row>
    <row r="330" spans="3:34" x14ac:dyDescent="0.25">
      <c r="C330">
        <v>145</v>
      </c>
      <c r="D330" s="28">
        <v>50000</v>
      </c>
      <c r="E330">
        <v>42</v>
      </c>
      <c r="F330" s="28">
        <v>40000</v>
      </c>
      <c r="G330">
        <v>44</v>
      </c>
      <c r="H330" s="28">
        <v>8</v>
      </c>
      <c r="L330">
        <v>87</v>
      </c>
      <c r="M330" s="28">
        <v>50000</v>
      </c>
      <c r="N330">
        <v>42</v>
      </c>
      <c r="Q330" s="28"/>
      <c r="U330">
        <v>93</v>
      </c>
      <c r="V330" s="28">
        <v>40000</v>
      </c>
      <c r="W330">
        <v>42</v>
      </c>
      <c r="X330" s="28">
        <v>40000</v>
      </c>
      <c r="Y330">
        <v>93</v>
      </c>
      <c r="Z330" s="28"/>
      <c r="AC330">
        <v>117</v>
      </c>
      <c r="AD330" s="28">
        <v>20000</v>
      </c>
      <c r="AE330">
        <v>42</v>
      </c>
      <c r="AH330" s="28"/>
    </row>
    <row r="331" spans="3:34" x14ac:dyDescent="0.25">
      <c r="C331">
        <v>103</v>
      </c>
      <c r="D331" s="28">
        <v>30000</v>
      </c>
      <c r="E331">
        <v>43</v>
      </c>
      <c r="F331" s="28">
        <v>40000</v>
      </c>
      <c r="G331">
        <v>145</v>
      </c>
      <c r="H331" s="28">
        <v>9</v>
      </c>
      <c r="L331">
        <v>139</v>
      </c>
      <c r="M331" s="28">
        <v>50000</v>
      </c>
      <c r="N331">
        <v>43</v>
      </c>
      <c r="Q331" s="28"/>
      <c r="U331">
        <v>66</v>
      </c>
      <c r="V331" s="28">
        <v>50000</v>
      </c>
      <c r="W331">
        <v>43</v>
      </c>
      <c r="X331" s="28"/>
      <c r="Z331" s="28"/>
      <c r="AC331">
        <v>53</v>
      </c>
      <c r="AD331" s="28">
        <v>20000</v>
      </c>
      <c r="AE331">
        <v>43</v>
      </c>
      <c r="AH331" s="28"/>
    </row>
    <row r="332" spans="3:34" x14ac:dyDescent="0.25">
      <c r="C332">
        <v>21</v>
      </c>
      <c r="D332" s="28">
        <v>20000</v>
      </c>
      <c r="E332">
        <v>44</v>
      </c>
      <c r="F332" s="28">
        <v>40000</v>
      </c>
      <c r="H332" s="28">
        <v>10</v>
      </c>
      <c r="L332">
        <v>53</v>
      </c>
      <c r="M332" s="28">
        <v>50000</v>
      </c>
      <c r="N332">
        <v>44</v>
      </c>
      <c r="Q332" s="28"/>
      <c r="U332">
        <v>67</v>
      </c>
      <c r="V332" s="28">
        <v>50000</v>
      </c>
      <c r="W332">
        <v>44</v>
      </c>
      <c r="X332" s="28"/>
      <c r="Z332" s="28"/>
      <c r="AC332">
        <v>73</v>
      </c>
      <c r="AD332" s="28">
        <v>30000</v>
      </c>
      <c r="AE332">
        <v>44</v>
      </c>
      <c r="AH332" s="28"/>
    </row>
    <row r="333" spans="3:34" x14ac:dyDescent="0.25">
      <c r="D333" s="28">
        <v>40000</v>
      </c>
      <c r="E333">
        <v>45</v>
      </c>
      <c r="H333" s="28"/>
      <c r="L333">
        <v>20</v>
      </c>
      <c r="M333" s="28">
        <v>120000</v>
      </c>
      <c r="N333">
        <v>45</v>
      </c>
      <c r="Q333" s="28"/>
      <c r="V333" s="28">
        <v>20000</v>
      </c>
      <c r="W333">
        <v>45</v>
      </c>
      <c r="X333" s="28">
        <v>20000</v>
      </c>
      <c r="Z333" s="28"/>
      <c r="AC333">
        <v>81</v>
      </c>
      <c r="AD333" s="28">
        <v>30000</v>
      </c>
      <c r="AE333">
        <v>45</v>
      </c>
      <c r="AH333" s="28"/>
    </row>
    <row r="334" spans="3:34" x14ac:dyDescent="0.25">
      <c r="D334" s="28"/>
      <c r="H334" s="28"/>
      <c r="L334">
        <v>95</v>
      </c>
      <c r="M334" s="28">
        <v>20000</v>
      </c>
      <c r="N334">
        <v>46</v>
      </c>
      <c r="V334" s="28">
        <v>40000</v>
      </c>
      <c r="W334">
        <v>46</v>
      </c>
      <c r="X334" s="28">
        <v>40000</v>
      </c>
      <c r="Z334" s="28"/>
      <c r="AC334">
        <v>136</v>
      </c>
      <c r="AD334" s="28">
        <v>20000</v>
      </c>
      <c r="AE334">
        <v>46</v>
      </c>
      <c r="AH334" s="28"/>
    </row>
    <row r="335" spans="3:34" x14ac:dyDescent="0.25">
      <c r="D335" s="28"/>
      <c r="H335" s="28"/>
      <c r="L335">
        <v>177</v>
      </c>
      <c r="M335" s="28">
        <v>20000</v>
      </c>
      <c r="N335">
        <v>47</v>
      </c>
      <c r="V335" s="28">
        <v>100000</v>
      </c>
      <c r="W335">
        <v>47</v>
      </c>
      <c r="X335" s="28">
        <v>40000</v>
      </c>
      <c r="Z335" s="28"/>
      <c r="AC335">
        <v>37</v>
      </c>
      <c r="AD335" s="28">
        <v>10000</v>
      </c>
      <c r="AE335">
        <v>47</v>
      </c>
    </row>
    <row r="336" spans="3:34" x14ac:dyDescent="0.25">
      <c r="D336" s="28"/>
      <c r="L336">
        <v>51</v>
      </c>
      <c r="M336" s="28">
        <v>40000</v>
      </c>
      <c r="N336">
        <v>48</v>
      </c>
      <c r="V336" s="28">
        <v>100000</v>
      </c>
      <c r="W336">
        <v>48</v>
      </c>
      <c r="X336" s="28">
        <v>40000</v>
      </c>
      <c r="Z336" s="28"/>
      <c r="AC336">
        <v>4</v>
      </c>
      <c r="AD336" s="28">
        <v>60000</v>
      </c>
      <c r="AE336">
        <v>48</v>
      </c>
    </row>
    <row r="337" spans="1:33" x14ac:dyDescent="0.25">
      <c r="D337" s="28"/>
      <c r="L337">
        <v>64</v>
      </c>
      <c r="M337" s="28">
        <v>20000</v>
      </c>
      <c r="N337">
        <v>49</v>
      </c>
      <c r="V337" s="28"/>
      <c r="X337" s="28"/>
      <c r="Z337" s="28"/>
      <c r="AC337">
        <v>134</v>
      </c>
      <c r="AD337" s="28">
        <v>30000</v>
      </c>
      <c r="AE337">
        <v>49</v>
      </c>
    </row>
    <row r="338" spans="1:33" x14ac:dyDescent="0.25">
      <c r="D338" s="28"/>
      <c r="L338">
        <v>88</v>
      </c>
      <c r="M338" s="28">
        <v>15000</v>
      </c>
      <c r="N338">
        <v>50</v>
      </c>
      <c r="V338" s="28"/>
      <c r="X338" s="28"/>
      <c r="Z338" s="28"/>
      <c r="AC338">
        <v>11</v>
      </c>
      <c r="AD338" s="28">
        <v>80000</v>
      </c>
      <c r="AE338">
        <v>50</v>
      </c>
      <c r="AF338" s="28">
        <v>40000</v>
      </c>
      <c r="AG338">
        <v>11</v>
      </c>
    </row>
    <row r="339" spans="1:33" x14ac:dyDescent="0.25">
      <c r="D339" s="28"/>
      <c r="L339">
        <v>118</v>
      </c>
      <c r="M339" s="28">
        <v>35000</v>
      </c>
      <c r="N339">
        <v>51</v>
      </c>
      <c r="V339" s="28"/>
      <c r="AC339">
        <v>125</v>
      </c>
      <c r="AD339" s="28">
        <v>20000</v>
      </c>
      <c r="AE339">
        <v>51</v>
      </c>
    </row>
    <row r="340" spans="1:33" x14ac:dyDescent="0.25">
      <c r="D340" s="28"/>
      <c r="L340">
        <v>144</v>
      </c>
      <c r="M340" s="28">
        <v>30000</v>
      </c>
      <c r="N340">
        <v>52</v>
      </c>
      <c r="V340" s="28"/>
      <c r="AC340">
        <v>86</v>
      </c>
      <c r="AD340" s="28">
        <v>20000</v>
      </c>
      <c r="AE340">
        <v>52</v>
      </c>
    </row>
    <row r="341" spans="1:33" x14ac:dyDescent="0.25">
      <c r="L341">
        <v>18</v>
      </c>
      <c r="M341" s="28">
        <v>20000</v>
      </c>
      <c r="N341">
        <v>53</v>
      </c>
      <c r="AC341">
        <v>106</v>
      </c>
      <c r="AD341" s="28">
        <v>20000</v>
      </c>
      <c r="AE341">
        <v>53</v>
      </c>
    </row>
    <row r="342" spans="1:33" x14ac:dyDescent="0.25">
      <c r="L342">
        <v>96</v>
      </c>
      <c r="M342" s="28">
        <v>20000</v>
      </c>
      <c r="N342">
        <v>54</v>
      </c>
      <c r="AC342">
        <v>9</v>
      </c>
      <c r="AD342" s="28">
        <v>10000</v>
      </c>
      <c r="AE342">
        <v>54</v>
      </c>
    </row>
    <row r="343" spans="1:33" x14ac:dyDescent="0.25">
      <c r="D343" s="29">
        <f>SUM(D289:D342)</f>
        <v>1565000</v>
      </c>
      <c r="F343" s="29">
        <f>SUM(F323:F342)</f>
        <v>360000</v>
      </c>
      <c r="L343">
        <v>84</v>
      </c>
      <c r="M343" s="28">
        <v>10000</v>
      </c>
      <c r="N343">
        <v>55</v>
      </c>
      <c r="V343" s="29">
        <f>SUM(V289:V342)</f>
        <v>1745000</v>
      </c>
      <c r="X343" s="29">
        <f>SUM(X289:X342)</f>
        <v>330000</v>
      </c>
      <c r="AD343" s="28">
        <v>40000</v>
      </c>
      <c r="AE343">
        <v>55</v>
      </c>
      <c r="AF343" s="28">
        <v>40000</v>
      </c>
    </row>
    <row r="344" spans="1:33" x14ac:dyDescent="0.25">
      <c r="D344" s="29">
        <f>D343-F343</f>
        <v>1205000</v>
      </c>
      <c r="L344">
        <v>31</v>
      </c>
      <c r="M344" s="28">
        <v>30000</v>
      </c>
      <c r="N344">
        <v>56</v>
      </c>
      <c r="V344" s="29">
        <f>V343-X343</f>
        <v>1415000</v>
      </c>
      <c r="AD344" s="29">
        <f>SUM(AD289:AD343)</f>
        <v>1895000</v>
      </c>
      <c r="AF344" s="29">
        <f>SUM(AF289:AF343)</f>
        <v>280000</v>
      </c>
    </row>
    <row r="345" spans="1:33" x14ac:dyDescent="0.25">
      <c r="AD345" s="29">
        <f>AD344-AF344</f>
        <v>1615000</v>
      </c>
    </row>
    <row r="346" spans="1:33" x14ac:dyDescent="0.25">
      <c r="M346" s="29">
        <f>SUM(M292:M345)</f>
        <v>2270000</v>
      </c>
      <c r="O346" s="29">
        <f>SUM(O323:O345)</f>
        <v>100000</v>
      </c>
    </row>
    <row r="347" spans="1:33" x14ac:dyDescent="0.25">
      <c r="M347" s="29">
        <f>M346-O346</f>
        <v>2170000</v>
      </c>
    </row>
    <row r="349" spans="1:33" x14ac:dyDescent="0.25">
      <c r="A349" s="30" t="s">
        <v>10</v>
      </c>
      <c r="B349" s="30" t="s">
        <v>0</v>
      </c>
      <c r="C349" s="30" t="s">
        <v>2</v>
      </c>
      <c r="D349" s="30" t="s">
        <v>1297</v>
      </c>
      <c r="E349" s="30"/>
      <c r="F349" s="33"/>
      <c r="G349" s="30"/>
      <c r="J349" s="30" t="s">
        <v>10</v>
      </c>
      <c r="K349" s="30" t="s">
        <v>0</v>
      </c>
      <c r="L349" s="30" t="s">
        <v>2</v>
      </c>
      <c r="M349" s="30" t="s">
        <v>1297</v>
      </c>
      <c r="N349" s="30"/>
      <c r="O349" s="33"/>
      <c r="P349" s="30"/>
      <c r="S349" s="30" t="s">
        <v>10</v>
      </c>
      <c r="T349" s="30" t="s">
        <v>0</v>
      </c>
      <c r="U349" s="30" t="s">
        <v>2</v>
      </c>
      <c r="V349" s="30" t="s">
        <v>1297</v>
      </c>
      <c r="W349" s="30"/>
      <c r="X349" s="33"/>
      <c r="Y349" s="30"/>
      <c r="AA349" s="30" t="s">
        <v>10</v>
      </c>
      <c r="AB349" s="30" t="s">
        <v>0</v>
      </c>
      <c r="AC349" s="30" t="s">
        <v>2</v>
      </c>
      <c r="AD349" s="30" t="s">
        <v>1297</v>
      </c>
      <c r="AE349" s="30"/>
      <c r="AF349" s="33"/>
    </row>
    <row r="350" spans="1:33" x14ac:dyDescent="0.25">
      <c r="A350" s="32">
        <v>42891</v>
      </c>
      <c r="B350" s="30" t="s">
        <v>1336</v>
      </c>
      <c r="C350">
        <v>162</v>
      </c>
      <c r="D350" s="28">
        <v>20000</v>
      </c>
      <c r="E350">
        <v>1</v>
      </c>
      <c r="J350" s="32">
        <v>42892</v>
      </c>
      <c r="K350" s="30" t="s">
        <v>913</v>
      </c>
      <c r="L350">
        <v>18</v>
      </c>
      <c r="M350" s="28">
        <v>20000</v>
      </c>
      <c r="N350">
        <v>1</v>
      </c>
      <c r="O350" s="28">
        <v>20000</v>
      </c>
      <c r="P350">
        <v>18</v>
      </c>
      <c r="S350" s="32">
        <v>42894</v>
      </c>
      <c r="T350" s="30" t="s">
        <v>59</v>
      </c>
      <c r="U350">
        <v>38</v>
      </c>
      <c r="V350" s="28">
        <v>20000</v>
      </c>
      <c r="W350">
        <v>1</v>
      </c>
      <c r="X350" s="28"/>
      <c r="AA350" s="32">
        <v>42895</v>
      </c>
      <c r="AB350" s="30" t="s">
        <v>1298</v>
      </c>
      <c r="AC350">
        <v>53</v>
      </c>
      <c r="AD350" s="28">
        <v>20000</v>
      </c>
      <c r="AE350">
        <v>1</v>
      </c>
    </row>
    <row r="351" spans="1:33" x14ac:dyDescent="0.25">
      <c r="C351">
        <v>51</v>
      </c>
      <c r="D351" s="28">
        <v>20000</v>
      </c>
      <c r="E351">
        <v>2</v>
      </c>
      <c r="L351">
        <v>25</v>
      </c>
      <c r="M351" s="28">
        <v>50000</v>
      </c>
      <c r="N351">
        <v>2</v>
      </c>
      <c r="U351">
        <v>94</v>
      </c>
      <c r="V351" s="28">
        <v>50000</v>
      </c>
      <c r="W351">
        <v>2</v>
      </c>
      <c r="X351" s="28"/>
      <c r="AC351">
        <v>46</v>
      </c>
      <c r="AD351" s="28">
        <v>10000</v>
      </c>
      <c r="AE351">
        <v>2</v>
      </c>
    </row>
    <row r="352" spans="1:33" x14ac:dyDescent="0.25">
      <c r="C352">
        <v>90</v>
      </c>
      <c r="D352" s="28">
        <v>20000</v>
      </c>
      <c r="E352">
        <v>3</v>
      </c>
      <c r="L352">
        <v>42</v>
      </c>
      <c r="M352" s="28">
        <v>20000</v>
      </c>
      <c r="N352">
        <v>3</v>
      </c>
      <c r="U352">
        <v>21</v>
      </c>
      <c r="V352" s="28">
        <v>100000</v>
      </c>
      <c r="W352">
        <v>3</v>
      </c>
      <c r="X352" s="28">
        <v>40000</v>
      </c>
      <c r="Y352">
        <v>21</v>
      </c>
      <c r="AC352">
        <v>95</v>
      </c>
      <c r="AD352" s="28">
        <v>60000</v>
      </c>
      <c r="AE352">
        <v>3</v>
      </c>
    </row>
    <row r="353" spans="3:33" x14ac:dyDescent="0.25">
      <c r="C353">
        <v>136</v>
      </c>
      <c r="D353" s="28">
        <v>50000</v>
      </c>
      <c r="E353">
        <v>4</v>
      </c>
      <c r="L353">
        <v>47</v>
      </c>
      <c r="M353" s="28">
        <v>50000</v>
      </c>
      <c r="N353">
        <v>4</v>
      </c>
      <c r="U353">
        <v>44</v>
      </c>
      <c r="V353" s="28">
        <v>30000</v>
      </c>
      <c r="W353">
        <v>4</v>
      </c>
      <c r="X353" s="28"/>
      <c r="AC353">
        <v>102</v>
      </c>
      <c r="AD353" s="28">
        <v>40000</v>
      </c>
      <c r="AE353">
        <v>4</v>
      </c>
    </row>
    <row r="354" spans="3:33" x14ac:dyDescent="0.25">
      <c r="C354">
        <v>141</v>
      </c>
      <c r="D354" s="28">
        <v>75000</v>
      </c>
      <c r="E354">
        <v>5</v>
      </c>
      <c r="L354">
        <v>63</v>
      </c>
      <c r="M354" s="28">
        <v>30000</v>
      </c>
      <c r="N354">
        <v>5</v>
      </c>
      <c r="U354">
        <v>56</v>
      </c>
      <c r="V354" s="28">
        <v>10000</v>
      </c>
      <c r="W354">
        <v>5</v>
      </c>
      <c r="X354" s="28"/>
      <c r="AC354">
        <v>118</v>
      </c>
      <c r="AD354" s="28">
        <v>20000</v>
      </c>
      <c r="AE354">
        <v>5</v>
      </c>
    </row>
    <row r="355" spans="3:33" x14ac:dyDescent="0.25">
      <c r="C355">
        <v>10</v>
      </c>
      <c r="D355" s="28">
        <v>75000</v>
      </c>
      <c r="E355">
        <v>6</v>
      </c>
      <c r="L355">
        <v>68</v>
      </c>
      <c r="M355" s="28">
        <v>40000</v>
      </c>
      <c r="N355">
        <v>6</v>
      </c>
      <c r="U355">
        <v>26</v>
      </c>
      <c r="V355" s="28">
        <v>50000</v>
      </c>
      <c r="W355">
        <v>6</v>
      </c>
      <c r="X355" s="28"/>
      <c r="AC355">
        <v>141</v>
      </c>
      <c r="AD355" s="28">
        <v>100000</v>
      </c>
      <c r="AE355">
        <v>6</v>
      </c>
    </row>
    <row r="356" spans="3:33" x14ac:dyDescent="0.25">
      <c r="C356">
        <v>41</v>
      </c>
      <c r="D356" s="28">
        <v>50000</v>
      </c>
      <c r="E356">
        <v>7</v>
      </c>
      <c r="L356">
        <v>71</v>
      </c>
      <c r="M356" s="28">
        <v>50000</v>
      </c>
      <c r="N356">
        <v>7</v>
      </c>
      <c r="U356">
        <v>42</v>
      </c>
      <c r="V356" s="28">
        <v>50000</v>
      </c>
      <c r="W356">
        <v>7</v>
      </c>
      <c r="X356" s="28"/>
      <c r="AC356">
        <v>63</v>
      </c>
      <c r="AD356" s="28">
        <v>100000</v>
      </c>
      <c r="AE356">
        <v>7</v>
      </c>
      <c r="AF356" s="28">
        <v>40000</v>
      </c>
      <c r="AG356">
        <v>63</v>
      </c>
    </row>
    <row r="357" spans="3:33" x14ac:dyDescent="0.25">
      <c r="C357">
        <v>66</v>
      </c>
      <c r="D357" s="28">
        <v>50000</v>
      </c>
      <c r="E357">
        <v>8</v>
      </c>
      <c r="L357">
        <v>79</v>
      </c>
      <c r="M357" s="28">
        <v>40000</v>
      </c>
      <c r="N357">
        <v>8</v>
      </c>
      <c r="U357">
        <v>82</v>
      </c>
      <c r="V357" s="28">
        <v>100000</v>
      </c>
      <c r="W357">
        <v>8</v>
      </c>
      <c r="X357" s="28"/>
      <c r="AC357">
        <v>27</v>
      </c>
      <c r="AD357" s="28">
        <v>30000</v>
      </c>
      <c r="AE357">
        <v>8</v>
      </c>
    </row>
    <row r="358" spans="3:33" x14ac:dyDescent="0.25">
      <c r="C358">
        <v>1</v>
      </c>
      <c r="D358" s="28">
        <v>50000</v>
      </c>
      <c r="E358">
        <v>9</v>
      </c>
      <c r="L358">
        <v>86</v>
      </c>
      <c r="M358" s="28">
        <v>50000</v>
      </c>
      <c r="N358">
        <v>9</v>
      </c>
      <c r="U358">
        <v>23</v>
      </c>
      <c r="V358" s="28">
        <v>20000</v>
      </c>
      <c r="W358">
        <v>9</v>
      </c>
      <c r="X358" s="28"/>
      <c r="AC358">
        <v>17</v>
      </c>
      <c r="AD358" s="28">
        <v>50000</v>
      </c>
      <c r="AE358">
        <v>9</v>
      </c>
    </row>
    <row r="359" spans="3:33" x14ac:dyDescent="0.25">
      <c r="C359">
        <v>61</v>
      </c>
      <c r="D359" s="28">
        <v>30000</v>
      </c>
      <c r="E359">
        <v>10</v>
      </c>
      <c r="L359">
        <v>92</v>
      </c>
      <c r="M359" s="28">
        <v>30000</v>
      </c>
      <c r="N359">
        <v>10</v>
      </c>
      <c r="U359">
        <v>47</v>
      </c>
      <c r="V359" s="28">
        <v>10000</v>
      </c>
      <c r="W359">
        <v>10</v>
      </c>
      <c r="X359" s="28"/>
      <c r="AC359">
        <v>50</v>
      </c>
      <c r="AD359" s="28">
        <v>20000</v>
      </c>
      <c r="AE359">
        <v>10</v>
      </c>
    </row>
    <row r="360" spans="3:33" x14ac:dyDescent="0.25">
      <c r="C360">
        <v>82</v>
      </c>
      <c r="D360" s="28">
        <v>20000</v>
      </c>
      <c r="E360">
        <v>11</v>
      </c>
      <c r="L360">
        <v>96</v>
      </c>
      <c r="M360" s="28">
        <v>20000</v>
      </c>
      <c r="N360">
        <v>11</v>
      </c>
      <c r="U360">
        <v>49</v>
      </c>
      <c r="V360" s="28">
        <v>50000</v>
      </c>
      <c r="W360">
        <v>11</v>
      </c>
      <c r="X360" s="28"/>
      <c r="AC360">
        <v>41</v>
      </c>
      <c r="AD360" s="28">
        <v>30000</v>
      </c>
      <c r="AE360">
        <v>11</v>
      </c>
    </row>
    <row r="361" spans="3:33" x14ac:dyDescent="0.25">
      <c r="C361">
        <v>137</v>
      </c>
      <c r="D361" s="28">
        <v>50000</v>
      </c>
      <c r="E361">
        <v>12</v>
      </c>
      <c r="L361">
        <v>120</v>
      </c>
      <c r="M361" s="28">
        <v>100000</v>
      </c>
      <c r="N361">
        <v>12</v>
      </c>
      <c r="U361">
        <v>17</v>
      </c>
      <c r="V361" s="28">
        <v>20000</v>
      </c>
      <c r="W361">
        <v>12</v>
      </c>
      <c r="X361" s="28"/>
      <c r="AC361">
        <v>30</v>
      </c>
      <c r="AD361" s="28">
        <v>50000</v>
      </c>
      <c r="AE361">
        <v>12</v>
      </c>
    </row>
    <row r="362" spans="3:33" x14ac:dyDescent="0.25">
      <c r="C362">
        <v>123</v>
      </c>
      <c r="D362" s="28">
        <v>20000</v>
      </c>
      <c r="E362">
        <v>13</v>
      </c>
      <c r="L362">
        <v>122</v>
      </c>
      <c r="M362" s="28">
        <v>100000</v>
      </c>
      <c r="N362">
        <v>13</v>
      </c>
      <c r="U362">
        <v>76</v>
      </c>
      <c r="V362" s="28">
        <v>20000</v>
      </c>
      <c r="W362">
        <v>13</v>
      </c>
      <c r="X362" s="28"/>
      <c r="AC362">
        <v>55</v>
      </c>
      <c r="AD362" s="28">
        <v>20000</v>
      </c>
      <c r="AE362">
        <v>13</v>
      </c>
    </row>
    <row r="363" spans="3:33" x14ac:dyDescent="0.25">
      <c r="C363">
        <v>68</v>
      </c>
      <c r="D363" s="28">
        <v>20000</v>
      </c>
      <c r="E363">
        <v>14</v>
      </c>
      <c r="L363">
        <v>126</v>
      </c>
      <c r="M363" s="28">
        <v>50000</v>
      </c>
      <c r="N363">
        <v>14</v>
      </c>
      <c r="U363">
        <v>98</v>
      </c>
      <c r="V363" s="28">
        <v>100000</v>
      </c>
      <c r="W363">
        <v>14</v>
      </c>
      <c r="X363" s="28">
        <v>40000</v>
      </c>
      <c r="Y363">
        <v>98</v>
      </c>
      <c r="AC363">
        <v>62</v>
      </c>
      <c r="AD363" s="28">
        <v>30000</v>
      </c>
      <c r="AE363">
        <v>14</v>
      </c>
    </row>
    <row r="364" spans="3:33" x14ac:dyDescent="0.25">
      <c r="C364">
        <v>50</v>
      </c>
      <c r="D364" s="28">
        <v>20000</v>
      </c>
      <c r="E364">
        <v>15</v>
      </c>
      <c r="L364">
        <v>142</v>
      </c>
      <c r="M364" s="28">
        <v>50000</v>
      </c>
      <c r="N364">
        <v>15</v>
      </c>
      <c r="U364">
        <v>18</v>
      </c>
      <c r="V364" s="28">
        <v>60000</v>
      </c>
      <c r="W364">
        <v>15</v>
      </c>
      <c r="X364" s="28"/>
      <c r="AC364">
        <v>88</v>
      </c>
      <c r="AD364" s="28">
        <v>30000</v>
      </c>
      <c r="AE364">
        <v>15</v>
      </c>
    </row>
    <row r="365" spans="3:33" x14ac:dyDescent="0.25">
      <c r="C365">
        <v>124</v>
      </c>
      <c r="D365" s="28">
        <v>20000</v>
      </c>
      <c r="E365">
        <v>16</v>
      </c>
      <c r="L365">
        <v>144</v>
      </c>
      <c r="M365" s="28">
        <v>20000</v>
      </c>
      <c r="N365">
        <v>16</v>
      </c>
      <c r="U365">
        <v>46</v>
      </c>
      <c r="V365" s="28">
        <v>40000</v>
      </c>
      <c r="W365">
        <v>16</v>
      </c>
      <c r="X365" s="28"/>
      <c r="AC365">
        <v>106</v>
      </c>
      <c r="AD365" s="28">
        <v>20000</v>
      </c>
      <c r="AE365">
        <v>16</v>
      </c>
    </row>
    <row r="366" spans="3:33" x14ac:dyDescent="0.25">
      <c r="C366">
        <v>22</v>
      </c>
      <c r="D366" s="28">
        <v>20000</v>
      </c>
      <c r="E366">
        <v>17</v>
      </c>
      <c r="L366">
        <v>147</v>
      </c>
      <c r="M366" s="28">
        <v>20000</v>
      </c>
      <c r="N366">
        <v>17</v>
      </c>
      <c r="U366">
        <v>79</v>
      </c>
      <c r="V366" s="28">
        <v>20000</v>
      </c>
      <c r="W366">
        <v>17</v>
      </c>
      <c r="X366" s="28"/>
      <c r="AC366">
        <v>134</v>
      </c>
      <c r="AD366" s="28">
        <v>20000</v>
      </c>
      <c r="AE366">
        <v>17</v>
      </c>
    </row>
    <row r="367" spans="3:33" x14ac:dyDescent="0.25">
      <c r="C367">
        <v>4</v>
      </c>
      <c r="D367" s="28">
        <v>20000</v>
      </c>
      <c r="E367">
        <v>18</v>
      </c>
      <c r="L367">
        <v>148</v>
      </c>
      <c r="M367" s="28">
        <v>70000</v>
      </c>
      <c r="N367">
        <v>18</v>
      </c>
      <c r="U367">
        <v>92</v>
      </c>
      <c r="V367" s="28">
        <v>20000</v>
      </c>
      <c r="W367">
        <v>18</v>
      </c>
      <c r="X367" s="28"/>
      <c r="AC367">
        <v>96</v>
      </c>
      <c r="AD367" s="28">
        <v>30000</v>
      </c>
      <c r="AE367">
        <v>18</v>
      </c>
    </row>
    <row r="368" spans="3:33" x14ac:dyDescent="0.25">
      <c r="C368">
        <v>144</v>
      </c>
      <c r="D368" s="28">
        <v>30000</v>
      </c>
      <c r="E368">
        <v>19</v>
      </c>
      <c r="L368">
        <v>160</v>
      </c>
      <c r="M368" s="28">
        <v>50000</v>
      </c>
      <c r="N368">
        <v>19</v>
      </c>
      <c r="U368">
        <v>88</v>
      </c>
      <c r="V368" s="28">
        <v>20000</v>
      </c>
      <c r="W368">
        <v>19</v>
      </c>
      <c r="X368" s="28"/>
      <c r="AC368">
        <v>128</v>
      </c>
      <c r="AD368" s="28">
        <v>50000</v>
      </c>
      <c r="AE368">
        <v>19</v>
      </c>
    </row>
    <row r="369" spans="3:31" x14ac:dyDescent="0.25">
      <c r="C369">
        <v>126</v>
      </c>
      <c r="D369" s="28">
        <v>50000</v>
      </c>
      <c r="E369">
        <v>20</v>
      </c>
      <c r="L369">
        <v>174</v>
      </c>
      <c r="M369" s="28">
        <v>30000</v>
      </c>
      <c r="N369">
        <v>20</v>
      </c>
      <c r="U369">
        <v>35</v>
      </c>
      <c r="V369" s="28">
        <v>20000</v>
      </c>
      <c r="W369">
        <v>20</v>
      </c>
      <c r="X369" s="28"/>
      <c r="AC369">
        <v>117</v>
      </c>
      <c r="AD369" s="28">
        <v>20000</v>
      </c>
      <c r="AE369">
        <v>20</v>
      </c>
    </row>
    <row r="370" spans="3:31" x14ac:dyDescent="0.25">
      <c r="C370">
        <v>151</v>
      </c>
      <c r="D370" s="28">
        <v>100000</v>
      </c>
      <c r="E370">
        <v>21</v>
      </c>
      <c r="L370">
        <v>61</v>
      </c>
      <c r="M370" s="28">
        <v>50000</v>
      </c>
      <c r="N370">
        <v>21</v>
      </c>
      <c r="U370">
        <v>63</v>
      </c>
      <c r="V370" s="28">
        <v>20000</v>
      </c>
      <c r="W370">
        <v>21</v>
      </c>
      <c r="X370" s="28"/>
      <c r="AC370">
        <v>37</v>
      </c>
      <c r="AD370" s="28">
        <v>10000</v>
      </c>
      <c r="AE370">
        <v>21</v>
      </c>
    </row>
    <row r="371" spans="3:31" x14ac:dyDescent="0.25">
      <c r="C371">
        <v>154</v>
      </c>
      <c r="D371" s="28">
        <v>20000</v>
      </c>
      <c r="E371">
        <v>22</v>
      </c>
      <c r="L371">
        <v>41</v>
      </c>
      <c r="M371" s="28">
        <v>20000</v>
      </c>
      <c r="N371">
        <v>22</v>
      </c>
      <c r="U371">
        <v>58</v>
      </c>
      <c r="V371" s="28">
        <v>50000</v>
      </c>
      <c r="W371">
        <v>22</v>
      </c>
      <c r="X371" s="28"/>
      <c r="AC371">
        <v>136</v>
      </c>
      <c r="AD371" s="28">
        <v>20000</v>
      </c>
      <c r="AE371">
        <v>22</v>
      </c>
    </row>
    <row r="372" spans="3:31" x14ac:dyDescent="0.25">
      <c r="C372">
        <v>142</v>
      </c>
      <c r="D372" s="28">
        <v>30000</v>
      </c>
      <c r="E372">
        <v>23</v>
      </c>
      <c r="L372">
        <v>103</v>
      </c>
      <c r="M372" s="28">
        <v>50000</v>
      </c>
      <c r="N372">
        <v>23</v>
      </c>
      <c r="O372" s="28">
        <v>40000</v>
      </c>
      <c r="P372">
        <v>103</v>
      </c>
      <c r="U372">
        <v>73</v>
      </c>
      <c r="V372" s="28">
        <v>30000</v>
      </c>
      <c r="W372">
        <v>23</v>
      </c>
      <c r="X372" s="28"/>
      <c r="AC372">
        <v>139</v>
      </c>
      <c r="AD372" s="28">
        <v>50000</v>
      </c>
      <c r="AE372">
        <v>23</v>
      </c>
    </row>
    <row r="373" spans="3:31" x14ac:dyDescent="0.25">
      <c r="C373">
        <v>158</v>
      </c>
      <c r="D373" s="28">
        <v>50000</v>
      </c>
      <c r="E373">
        <v>24</v>
      </c>
      <c r="F373" s="28">
        <v>40000</v>
      </c>
      <c r="G373">
        <v>158</v>
      </c>
      <c r="H373">
        <v>1</v>
      </c>
      <c r="L373">
        <v>164</v>
      </c>
      <c r="M373" s="28">
        <v>170000</v>
      </c>
      <c r="N373">
        <v>24</v>
      </c>
      <c r="U373">
        <v>8</v>
      </c>
      <c r="V373" s="28">
        <v>20000</v>
      </c>
      <c r="W373">
        <v>24</v>
      </c>
      <c r="X373" s="28"/>
      <c r="AC373">
        <v>69</v>
      </c>
      <c r="AD373" s="28">
        <v>20000</v>
      </c>
      <c r="AE373">
        <v>24</v>
      </c>
    </row>
    <row r="374" spans="3:31" x14ac:dyDescent="0.25">
      <c r="C374">
        <v>9</v>
      </c>
      <c r="D374" s="28">
        <v>20000</v>
      </c>
      <c r="E374">
        <v>25</v>
      </c>
      <c r="L374">
        <v>113</v>
      </c>
      <c r="M374" s="28">
        <v>50000</v>
      </c>
      <c r="N374">
        <v>25</v>
      </c>
      <c r="U374">
        <v>4</v>
      </c>
      <c r="V374" s="28">
        <v>10000</v>
      </c>
      <c r="W374">
        <v>25</v>
      </c>
      <c r="X374" s="28"/>
      <c r="AC374">
        <v>35</v>
      </c>
      <c r="AD374" s="28">
        <v>20000</v>
      </c>
      <c r="AE374">
        <v>25</v>
      </c>
    </row>
    <row r="375" spans="3:31" x14ac:dyDescent="0.25">
      <c r="C375">
        <v>55</v>
      </c>
      <c r="D375" s="28">
        <v>20000</v>
      </c>
      <c r="E375">
        <v>26</v>
      </c>
      <c r="L375">
        <v>33</v>
      </c>
      <c r="M375" s="28">
        <v>50000</v>
      </c>
      <c r="N375">
        <v>26</v>
      </c>
      <c r="U375">
        <v>3</v>
      </c>
      <c r="V375" s="28">
        <v>50000</v>
      </c>
      <c r="W375">
        <v>26</v>
      </c>
      <c r="X375" s="28"/>
      <c r="AC375">
        <v>104</v>
      </c>
      <c r="AD375" s="28">
        <v>20000</v>
      </c>
      <c r="AE375">
        <v>26</v>
      </c>
    </row>
    <row r="376" spans="3:31" x14ac:dyDescent="0.25">
      <c r="C376">
        <v>161</v>
      </c>
      <c r="D376" s="28">
        <v>20000</v>
      </c>
      <c r="E376">
        <v>27</v>
      </c>
      <c r="L376">
        <v>77</v>
      </c>
      <c r="M376" s="28">
        <v>50000</v>
      </c>
      <c r="N376">
        <v>27</v>
      </c>
      <c r="O376" s="28">
        <v>40000</v>
      </c>
      <c r="P376">
        <v>77</v>
      </c>
      <c r="U376">
        <v>45</v>
      </c>
      <c r="V376" s="28">
        <v>20000</v>
      </c>
      <c r="W376">
        <v>27</v>
      </c>
      <c r="X376" s="28"/>
      <c r="AC376">
        <v>67</v>
      </c>
      <c r="AD376" s="28">
        <v>20000</v>
      </c>
      <c r="AE376">
        <v>27</v>
      </c>
    </row>
    <row r="377" spans="3:31" x14ac:dyDescent="0.25">
      <c r="C377">
        <v>131</v>
      </c>
      <c r="D377" s="28">
        <v>80000</v>
      </c>
      <c r="E377">
        <v>28</v>
      </c>
      <c r="L377">
        <v>151</v>
      </c>
      <c r="M377" s="28">
        <v>40000</v>
      </c>
      <c r="N377">
        <v>28</v>
      </c>
      <c r="U377">
        <v>74</v>
      </c>
      <c r="V377" s="28">
        <v>20000</v>
      </c>
      <c r="W377">
        <v>28</v>
      </c>
      <c r="X377" s="28"/>
      <c r="AC377">
        <v>90</v>
      </c>
      <c r="AD377" s="28">
        <v>100000</v>
      </c>
      <c r="AE377">
        <v>28</v>
      </c>
    </row>
    <row r="378" spans="3:31" x14ac:dyDescent="0.25">
      <c r="C378">
        <v>12</v>
      </c>
      <c r="D378" s="28">
        <v>30000</v>
      </c>
      <c r="E378">
        <v>29</v>
      </c>
      <c r="L378">
        <v>34</v>
      </c>
      <c r="M378" s="28">
        <v>50000</v>
      </c>
      <c r="N378">
        <v>29</v>
      </c>
      <c r="U378">
        <v>40</v>
      </c>
      <c r="V378" s="28">
        <v>70000</v>
      </c>
      <c r="W378">
        <v>29</v>
      </c>
      <c r="X378" s="28"/>
      <c r="AC378">
        <v>9</v>
      </c>
      <c r="AD378" s="28">
        <v>10000</v>
      </c>
      <c r="AE378">
        <v>29</v>
      </c>
    </row>
    <row r="379" spans="3:31" x14ac:dyDescent="0.25">
      <c r="C379">
        <v>165</v>
      </c>
      <c r="D379" s="28">
        <v>50000</v>
      </c>
      <c r="E379">
        <v>30</v>
      </c>
      <c r="F379" s="28">
        <v>40000</v>
      </c>
      <c r="G379">
        <v>165</v>
      </c>
      <c r="H379">
        <v>2</v>
      </c>
      <c r="L379">
        <v>24</v>
      </c>
      <c r="M379" s="28">
        <v>20000</v>
      </c>
      <c r="N379">
        <v>30</v>
      </c>
      <c r="U379">
        <v>43</v>
      </c>
      <c r="V379" s="28">
        <v>30000</v>
      </c>
      <c r="W379">
        <v>30</v>
      </c>
      <c r="X379" s="28"/>
      <c r="AC379">
        <v>135</v>
      </c>
      <c r="AD379" s="28">
        <v>20000</v>
      </c>
      <c r="AE379">
        <v>30</v>
      </c>
    </row>
    <row r="380" spans="3:31" x14ac:dyDescent="0.25">
      <c r="C380">
        <v>24</v>
      </c>
      <c r="D380" s="28">
        <v>50000</v>
      </c>
      <c r="E380">
        <v>31</v>
      </c>
      <c r="F380" s="28">
        <v>40000</v>
      </c>
      <c r="G380">
        <v>24</v>
      </c>
      <c r="H380">
        <v>3</v>
      </c>
      <c r="L380">
        <v>110</v>
      </c>
      <c r="M380" s="28">
        <v>20000</v>
      </c>
      <c r="N380">
        <v>31</v>
      </c>
      <c r="U380">
        <v>97</v>
      </c>
      <c r="V380" s="28">
        <v>60000</v>
      </c>
      <c r="W380">
        <v>31</v>
      </c>
      <c r="X380" s="28">
        <v>40000</v>
      </c>
      <c r="Y380">
        <v>97</v>
      </c>
      <c r="AC380">
        <v>33</v>
      </c>
      <c r="AD380" s="28">
        <v>20000</v>
      </c>
      <c r="AE380">
        <v>31</v>
      </c>
    </row>
    <row r="381" spans="3:31" x14ac:dyDescent="0.25">
      <c r="C381">
        <v>164</v>
      </c>
      <c r="D381" s="28">
        <v>50000</v>
      </c>
      <c r="E381">
        <v>32</v>
      </c>
      <c r="F381" s="28">
        <v>40000</v>
      </c>
      <c r="G381">
        <v>164</v>
      </c>
      <c r="H381">
        <v>4</v>
      </c>
      <c r="L381">
        <v>101</v>
      </c>
      <c r="M381" s="28">
        <v>50000</v>
      </c>
      <c r="N381">
        <v>32</v>
      </c>
      <c r="O381" s="28">
        <v>40000</v>
      </c>
      <c r="P381">
        <v>101</v>
      </c>
      <c r="U381">
        <v>24</v>
      </c>
      <c r="V381" s="28">
        <v>20000</v>
      </c>
      <c r="W381">
        <v>32</v>
      </c>
      <c r="X381" s="28"/>
      <c r="AC381">
        <v>93</v>
      </c>
      <c r="AD381" s="28">
        <v>50000</v>
      </c>
      <c r="AE381">
        <v>32</v>
      </c>
    </row>
    <row r="382" spans="3:31" x14ac:dyDescent="0.25">
      <c r="C382">
        <v>13</v>
      </c>
      <c r="D382" s="28">
        <v>140000</v>
      </c>
      <c r="E382">
        <v>33</v>
      </c>
      <c r="L382">
        <v>175</v>
      </c>
      <c r="M382" s="28">
        <v>50000</v>
      </c>
      <c r="N382">
        <v>33</v>
      </c>
      <c r="U382">
        <v>29</v>
      </c>
      <c r="V382" s="28">
        <v>20000</v>
      </c>
      <c r="W382">
        <v>33</v>
      </c>
      <c r="X382" s="28"/>
      <c r="AC382">
        <v>40</v>
      </c>
      <c r="AD382" s="28">
        <v>10000</v>
      </c>
      <c r="AE382">
        <v>33</v>
      </c>
    </row>
    <row r="383" spans="3:31" x14ac:dyDescent="0.25">
      <c r="C383">
        <v>120</v>
      </c>
      <c r="D383" s="28">
        <v>20000</v>
      </c>
      <c r="E383">
        <v>34</v>
      </c>
      <c r="L383">
        <v>155</v>
      </c>
      <c r="M383" s="28">
        <v>50000</v>
      </c>
      <c r="N383">
        <v>34</v>
      </c>
      <c r="U383">
        <v>84</v>
      </c>
      <c r="V383" s="28">
        <v>20000</v>
      </c>
      <c r="W383">
        <v>34</v>
      </c>
      <c r="X383" s="28"/>
      <c r="AC383">
        <v>3</v>
      </c>
      <c r="AD383" s="28">
        <v>50000</v>
      </c>
      <c r="AE383">
        <v>34</v>
      </c>
    </row>
    <row r="384" spans="3:31" x14ac:dyDescent="0.25">
      <c r="C384">
        <v>129</v>
      </c>
      <c r="D384" s="28">
        <v>80000</v>
      </c>
      <c r="E384">
        <v>35</v>
      </c>
      <c r="H384" s="28"/>
      <c r="L384">
        <v>146</v>
      </c>
      <c r="M384" s="28">
        <v>50000</v>
      </c>
      <c r="N384">
        <v>35</v>
      </c>
      <c r="Q384" s="28"/>
      <c r="U384">
        <v>33</v>
      </c>
      <c r="V384" s="28">
        <v>20000</v>
      </c>
      <c r="W384">
        <v>35</v>
      </c>
      <c r="X384" s="28"/>
      <c r="Z384" s="28"/>
      <c r="AC384">
        <v>91</v>
      </c>
      <c r="AD384" s="28">
        <v>50000</v>
      </c>
      <c r="AE384">
        <v>35</v>
      </c>
    </row>
    <row r="385" spans="3:31" x14ac:dyDescent="0.25">
      <c r="C385">
        <v>45</v>
      </c>
      <c r="D385" s="28">
        <v>20000</v>
      </c>
      <c r="E385">
        <v>36</v>
      </c>
      <c r="H385" s="28"/>
      <c r="L385">
        <v>58</v>
      </c>
      <c r="M385" s="28">
        <v>100000</v>
      </c>
      <c r="N385">
        <v>36</v>
      </c>
      <c r="Q385" s="28"/>
      <c r="U385">
        <v>13</v>
      </c>
      <c r="V385" s="28">
        <v>20000</v>
      </c>
      <c r="W385">
        <v>36</v>
      </c>
      <c r="X385" s="28">
        <v>20000</v>
      </c>
      <c r="Y385">
        <v>13</v>
      </c>
      <c r="Z385" s="28"/>
      <c r="AC385">
        <v>99</v>
      </c>
      <c r="AD385" s="28">
        <v>20000</v>
      </c>
      <c r="AE385">
        <v>36</v>
      </c>
    </row>
    <row r="386" spans="3:31" x14ac:dyDescent="0.25">
      <c r="C386">
        <v>2</v>
      </c>
      <c r="D386" s="28">
        <v>30000</v>
      </c>
      <c r="E386">
        <v>37</v>
      </c>
      <c r="H386" s="28"/>
      <c r="L386">
        <v>131</v>
      </c>
      <c r="M386" s="28">
        <v>100000</v>
      </c>
      <c r="N386">
        <v>37</v>
      </c>
      <c r="Q386" s="28"/>
      <c r="U386">
        <v>31</v>
      </c>
      <c r="V386" s="28">
        <v>20000</v>
      </c>
      <c r="W386">
        <v>37</v>
      </c>
      <c r="X386" s="28">
        <v>20000</v>
      </c>
      <c r="Y386">
        <v>31</v>
      </c>
      <c r="Z386" s="28"/>
      <c r="AC386">
        <v>87</v>
      </c>
      <c r="AD386" s="28">
        <v>20000</v>
      </c>
      <c r="AE386">
        <v>37</v>
      </c>
    </row>
    <row r="387" spans="3:31" x14ac:dyDescent="0.25">
      <c r="C387">
        <v>143</v>
      </c>
      <c r="D387" s="28">
        <v>50000</v>
      </c>
      <c r="E387">
        <v>38</v>
      </c>
      <c r="H387" s="28"/>
      <c r="L387">
        <v>130</v>
      </c>
      <c r="M387" s="28">
        <v>100000</v>
      </c>
      <c r="N387">
        <v>38</v>
      </c>
      <c r="Q387" s="28"/>
      <c r="U387">
        <v>55</v>
      </c>
      <c r="V387" s="28">
        <v>20000</v>
      </c>
      <c r="W387">
        <v>38</v>
      </c>
      <c r="X387" s="28">
        <v>20000</v>
      </c>
      <c r="Y387">
        <v>55</v>
      </c>
      <c r="Z387" s="28"/>
      <c r="AC387">
        <v>130</v>
      </c>
      <c r="AD387" s="28">
        <v>10000</v>
      </c>
      <c r="AE387">
        <v>38</v>
      </c>
    </row>
    <row r="388" spans="3:31" x14ac:dyDescent="0.25">
      <c r="C388">
        <v>115</v>
      </c>
      <c r="D388" s="28">
        <v>30000</v>
      </c>
      <c r="E388">
        <v>39</v>
      </c>
      <c r="H388" s="28"/>
      <c r="L388">
        <v>163</v>
      </c>
      <c r="M388" s="28">
        <v>20000</v>
      </c>
      <c r="N388">
        <v>39</v>
      </c>
      <c r="Q388" s="28"/>
      <c r="U388">
        <v>16</v>
      </c>
      <c r="V388" s="28">
        <v>20000</v>
      </c>
      <c r="W388">
        <v>39</v>
      </c>
      <c r="X388" s="28">
        <v>20000</v>
      </c>
      <c r="Y388">
        <v>16</v>
      </c>
      <c r="Z388" s="28"/>
      <c r="AC388">
        <v>126</v>
      </c>
      <c r="AD388" s="28">
        <v>50000</v>
      </c>
      <c r="AE388">
        <v>39</v>
      </c>
    </row>
    <row r="389" spans="3:31" x14ac:dyDescent="0.25">
      <c r="C389">
        <v>56</v>
      </c>
      <c r="D389" s="28">
        <v>10000</v>
      </c>
      <c r="E389">
        <v>40</v>
      </c>
      <c r="H389" s="28"/>
      <c r="L389">
        <v>177</v>
      </c>
      <c r="M389" s="28">
        <v>30000</v>
      </c>
      <c r="N389">
        <v>40</v>
      </c>
      <c r="Q389" s="28"/>
      <c r="U389">
        <v>3</v>
      </c>
      <c r="V389" s="28">
        <v>40000</v>
      </c>
      <c r="W389">
        <v>40</v>
      </c>
      <c r="X389" s="28">
        <v>40000</v>
      </c>
      <c r="Y389">
        <v>3</v>
      </c>
      <c r="Z389" s="28"/>
      <c r="AC389">
        <v>14</v>
      </c>
      <c r="AD389" s="28">
        <v>10000</v>
      </c>
      <c r="AE389">
        <v>40</v>
      </c>
    </row>
    <row r="390" spans="3:31" x14ac:dyDescent="0.25">
      <c r="C390">
        <v>103</v>
      </c>
      <c r="D390" s="28">
        <v>30000</v>
      </c>
      <c r="E390">
        <v>41</v>
      </c>
      <c r="H390" s="28"/>
      <c r="L390">
        <v>127</v>
      </c>
      <c r="M390" s="28">
        <v>50000</v>
      </c>
      <c r="N390">
        <v>41</v>
      </c>
      <c r="Q390" s="28"/>
      <c r="U390">
        <v>24</v>
      </c>
      <c r="V390" s="28">
        <v>150000</v>
      </c>
      <c r="W390">
        <v>41</v>
      </c>
      <c r="X390" s="28">
        <v>40000</v>
      </c>
      <c r="Y390">
        <v>24</v>
      </c>
      <c r="Z390" s="28"/>
      <c r="AC390">
        <v>133</v>
      </c>
      <c r="AD390" s="28">
        <v>15000</v>
      </c>
      <c r="AE390">
        <v>41</v>
      </c>
    </row>
    <row r="391" spans="3:31" x14ac:dyDescent="0.25">
      <c r="C391">
        <v>92</v>
      </c>
      <c r="D391" s="28">
        <v>50000</v>
      </c>
      <c r="E391">
        <v>42</v>
      </c>
      <c r="F391" s="28">
        <v>40000</v>
      </c>
      <c r="G391">
        <v>92</v>
      </c>
      <c r="H391" s="28">
        <v>5</v>
      </c>
      <c r="L391">
        <v>134</v>
      </c>
      <c r="M391" s="28">
        <v>50000</v>
      </c>
      <c r="N391">
        <v>42</v>
      </c>
      <c r="O391" s="28">
        <v>40000</v>
      </c>
      <c r="P391">
        <v>134</v>
      </c>
      <c r="Q391" s="28"/>
      <c r="U391">
        <v>69</v>
      </c>
      <c r="V391" s="28">
        <v>20000</v>
      </c>
      <c r="W391">
        <v>42</v>
      </c>
      <c r="X391" s="28"/>
      <c r="Z391" s="28"/>
      <c r="AC391">
        <v>51</v>
      </c>
      <c r="AD391" s="28">
        <v>10000</v>
      </c>
      <c r="AE391">
        <v>42</v>
      </c>
    </row>
    <row r="392" spans="3:31" x14ac:dyDescent="0.25">
      <c r="C392">
        <v>88</v>
      </c>
      <c r="D392" s="28">
        <v>20000</v>
      </c>
      <c r="E392">
        <v>43</v>
      </c>
      <c r="H392" s="28"/>
      <c r="L392">
        <v>57</v>
      </c>
      <c r="M392" s="28">
        <v>40000</v>
      </c>
      <c r="N392">
        <v>43</v>
      </c>
      <c r="Q392" s="28"/>
      <c r="V392" s="28"/>
      <c r="X392" s="28"/>
      <c r="Z392" s="28"/>
      <c r="AC392">
        <v>31</v>
      </c>
      <c r="AD392" s="28">
        <v>20000</v>
      </c>
      <c r="AE392">
        <v>43</v>
      </c>
    </row>
    <row r="393" spans="3:31" x14ac:dyDescent="0.25">
      <c r="C393">
        <v>160</v>
      </c>
      <c r="D393" s="28">
        <v>30000</v>
      </c>
      <c r="E393">
        <v>44</v>
      </c>
      <c r="H393" s="28"/>
      <c r="L393">
        <v>46</v>
      </c>
      <c r="M393" s="28">
        <v>50000</v>
      </c>
      <c r="N393">
        <v>44</v>
      </c>
      <c r="Q393" s="28"/>
      <c r="V393" s="28"/>
      <c r="X393" s="28"/>
      <c r="Z393" s="28"/>
      <c r="AC393">
        <v>12</v>
      </c>
      <c r="AD393" s="28">
        <v>20000</v>
      </c>
      <c r="AE393">
        <v>44</v>
      </c>
    </row>
    <row r="394" spans="3:31" x14ac:dyDescent="0.25">
      <c r="C394">
        <v>69</v>
      </c>
      <c r="D394" s="28">
        <v>20000</v>
      </c>
      <c r="E394">
        <v>45</v>
      </c>
      <c r="H394" s="28"/>
      <c r="L394">
        <v>91</v>
      </c>
      <c r="M394" s="28">
        <v>100000</v>
      </c>
      <c r="N394">
        <v>45</v>
      </c>
      <c r="Q394" s="28"/>
      <c r="V394" s="28"/>
      <c r="X394" s="28"/>
      <c r="Z394" s="28"/>
      <c r="AC394">
        <v>66</v>
      </c>
      <c r="AD394" s="28">
        <v>20000</v>
      </c>
      <c r="AE394">
        <v>45</v>
      </c>
    </row>
    <row r="395" spans="3:31" x14ac:dyDescent="0.25">
      <c r="C395">
        <v>73</v>
      </c>
      <c r="D395" s="28">
        <v>20000</v>
      </c>
      <c r="E395">
        <v>46</v>
      </c>
      <c r="L395">
        <v>62</v>
      </c>
      <c r="M395" s="28">
        <v>50000</v>
      </c>
      <c r="N395">
        <v>46</v>
      </c>
      <c r="V395" s="28"/>
      <c r="X395" s="28"/>
      <c r="AC395">
        <v>5</v>
      </c>
      <c r="AD395" s="28">
        <v>20000</v>
      </c>
      <c r="AE395">
        <v>46</v>
      </c>
    </row>
    <row r="396" spans="3:31" x14ac:dyDescent="0.25">
      <c r="C396">
        <v>140</v>
      </c>
      <c r="D396" s="28">
        <v>30000</v>
      </c>
      <c r="E396">
        <v>47</v>
      </c>
      <c r="L396">
        <v>31</v>
      </c>
      <c r="M396" s="28">
        <v>30000</v>
      </c>
      <c r="N396">
        <v>47</v>
      </c>
      <c r="V396" s="28"/>
      <c r="X396" s="28"/>
      <c r="AC396">
        <v>10</v>
      </c>
      <c r="AD396" s="28">
        <v>20000</v>
      </c>
      <c r="AE396">
        <v>47</v>
      </c>
    </row>
    <row r="397" spans="3:31" x14ac:dyDescent="0.25">
      <c r="C397">
        <v>18</v>
      </c>
      <c r="D397" s="28">
        <v>110000</v>
      </c>
      <c r="E397">
        <v>48</v>
      </c>
      <c r="L397">
        <v>140</v>
      </c>
      <c r="M397" s="28">
        <v>20000</v>
      </c>
      <c r="N397">
        <v>48</v>
      </c>
      <c r="V397" s="28"/>
      <c r="X397" s="28"/>
      <c r="AC397">
        <v>137</v>
      </c>
      <c r="AD397" s="28">
        <v>20000</v>
      </c>
      <c r="AE397">
        <v>48</v>
      </c>
    </row>
    <row r="398" spans="3:31" x14ac:dyDescent="0.25">
      <c r="C398">
        <v>117</v>
      </c>
      <c r="D398" s="28">
        <v>20000</v>
      </c>
      <c r="E398">
        <v>49</v>
      </c>
      <c r="M398" s="28">
        <v>100000</v>
      </c>
      <c r="N398">
        <v>49</v>
      </c>
      <c r="O398" s="28">
        <v>40000</v>
      </c>
      <c r="V398" s="28"/>
      <c r="X398" s="28"/>
      <c r="AC398">
        <v>13</v>
      </c>
      <c r="AD398" s="28">
        <v>110000</v>
      </c>
      <c r="AE398">
        <v>49</v>
      </c>
    </row>
    <row r="399" spans="3:31" x14ac:dyDescent="0.25">
      <c r="C399">
        <v>145</v>
      </c>
      <c r="D399" s="28">
        <v>20000</v>
      </c>
      <c r="E399">
        <v>50</v>
      </c>
      <c r="M399" s="28"/>
      <c r="V399" s="28"/>
      <c r="X399" s="28"/>
      <c r="AC399">
        <v>78</v>
      </c>
      <c r="AD399" s="28">
        <v>20000</v>
      </c>
      <c r="AE399">
        <v>50</v>
      </c>
    </row>
    <row r="400" spans="3:31" x14ac:dyDescent="0.25">
      <c r="C400">
        <v>27</v>
      </c>
      <c r="D400" s="28">
        <v>50000</v>
      </c>
      <c r="E400">
        <v>51</v>
      </c>
      <c r="M400" s="28"/>
      <c r="V400" s="28"/>
      <c r="X400" s="28"/>
      <c r="AC400">
        <v>65</v>
      </c>
      <c r="AD400" s="28">
        <v>20000</v>
      </c>
      <c r="AE400">
        <v>51</v>
      </c>
    </row>
    <row r="401" spans="3:32" x14ac:dyDescent="0.25">
      <c r="C401">
        <v>19</v>
      </c>
      <c r="D401" s="28">
        <v>20000</v>
      </c>
      <c r="E401">
        <v>52</v>
      </c>
      <c r="M401" s="28"/>
      <c r="V401" s="28"/>
      <c r="X401" s="28"/>
      <c r="AC401">
        <v>4</v>
      </c>
      <c r="AD401" s="28">
        <v>20000</v>
      </c>
      <c r="AE401">
        <v>52</v>
      </c>
      <c r="AF401" s="28">
        <v>20000</v>
      </c>
    </row>
    <row r="402" spans="3:32" x14ac:dyDescent="0.25">
      <c r="C402">
        <v>155</v>
      </c>
      <c r="D402" s="28">
        <v>30000</v>
      </c>
      <c r="E402">
        <v>53</v>
      </c>
      <c r="M402" s="28"/>
      <c r="V402" s="28"/>
      <c r="X402" s="28"/>
      <c r="AD402" s="28"/>
    </row>
    <row r="403" spans="3:32" x14ac:dyDescent="0.25">
      <c r="C403">
        <v>139</v>
      </c>
      <c r="D403" s="28">
        <v>50000</v>
      </c>
      <c r="E403">
        <v>54</v>
      </c>
      <c r="M403" s="28"/>
      <c r="V403" s="28"/>
      <c r="X403" s="28"/>
      <c r="AD403" s="28"/>
    </row>
    <row r="404" spans="3:32" x14ac:dyDescent="0.25">
      <c r="C404">
        <v>81</v>
      </c>
      <c r="D404" s="28">
        <v>100000</v>
      </c>
      <c r="E404">
        <v>55</v>
      </c>
      <c r="M404" s="28"/>
      <c r="V404" s="28"/>
      <c r="X404" s="28"/>
      <c r="AD404" s="28"/>
    </row>
    <row r="405" spans="3:32" x14ac:dyDescent="0.25">
      <c r="C405">
        <v>116</v>
      </c>
      <c r="D405" s="28">
        <v>100000</v>
      </c>
      <c r="E405">
        <v>56</v>
      </c>
      <c r="M405" s="28"/>
      <c r="V405" s="28"/>
      <c r="X405" s="28"/>
      <c r="AD405" s="29">
        <f>SUM(AD350:AD404)</f>
        <v>1645000</v>
      </c>
      <c r="AF405" s="29">
        <f>SUM(AF350:AF404)</f>
        <v>60000</v>
      </c>
    </row>
    <row r="406" spans="3:32" x14ac:dyDescent="0.25">
      <c r="C406">
        <v>35</v>
      </c>
      <c r="D406" s="28">
        <v>100000</v>
      </c>
      <c r="E406">
        <v>57</v>
      </c>
      <c r="F406" s="28">
        <v>40000</v>
      </c>
      <c r="G406">
        <v>35</v>
      </c>
      <c r="H406">
        <v>6</v>
      </c>
      <c r="M406" s="28"/>
      <c r="V406" s="28"/>
      <c r="X406" s="28"/>
      <c r="AD406" s="29">
        <f>AD405-AF405</f>
        <v>1585000</v>
      </c>
    </row>
    <row r="407" spans="3:32" x14ac:dyDescent="0.25">
      <c r="C407">
        <v>7</v>
      </c>
      <c r="D407" s="28">
        <v>40000</v>
      </c>
      <c r="E407">
        <v>58</v>
      </c>
      <c r="M407" s="28"/>
      <c r="V407" s="28"/>
      <c r="X407" s="28"/>
    </row>
    <row r="408" spans="3:32" x14ac:dyDescent="0.25">
      <c r="C408">
        <v>95</v>
      </c>
      <c r="D408" s="28">
        <v>40000</v>
      </c>
      <c r="E408">
        <v>59</v>
      </c>
      <c r="M408" s="28"/>
      <c r="V408" s="28"/>
      <c r="X408" s="28"/>
    </row>
    <row r="409" spans="3:32" x14ac:dyDescent="0.25">
      <c r="C409">
        <v>30</v>
      </c>
      <c r="D409" s="28">
        <v>100000</v>
      </c>
      <c r="E409">
        <v>60</v>
      </c>
      <c r="M409" s="28"/>
      <c r="V409" s="28"/>
      <c r="X409" s="28"/>
    </row>
    <row r="410" spans="3:32" x14ac:dyDescent="0.25">
      <c r="C410">
        <v>70</v>
      </c>
      <c r="D410" s="28">
        <v>50000</v>
      </c>
      <c r="E410">
        <v>61</v>
      </c>
      <c r="M410" s="28"/>
      <c r="V410" s="28"/>
      <c r="X410" s="28"/>
    </row>
    <row r="411" spans="3:32" x14ac:dyDescent="0.25">
      <c r="C411">
        <v>107</v>
      </c>
      <c r="D411" s="28">
        <v>50000</v>
      </c>
      <c r="E411">
        <v>62</v>
      </c>
      <c r="M411" s="28"/>
      <c r="V411" s="28"/>
      <c r="X411" s="28"/>
    </row>
    <row r="412" spans="3:32" x14ac:dyDescent="0.25">
      <c r="D412" s="28">
        <v>50000</v>
      </c>
      <c r="E412">
        <v>63</v>
      </c>
      <c r="F412" s="28">
        <v>40000</v>
      </c>
      <c r="H412">
        <v>7</v>
      </c>
      <c r="M412" s="28"/>
      <c r="V412" s="28"/>
      <c r="X412" s="28"/>
    </row>
    <row r="413" spans="3:32" x14ac:dyDescent="0.25">
      <c r="D413" s="28">
        <v>50000</v>
      </c>
      <c r="E413">
        <v>64</v>
      </c>
      <c r="F413" s="28">
        <v>40000</v>
      </c>
      <c r="H413">
        <v>8</v>
      </c>
      <c r="M413" s="28"/>
      <c r="V413" s="28"/>
      <c r="X413" s="28"/>
    </row>
    <row r="414" spans="3:32" x14ac:dyDescent="0.25">
      <c r="D414" s="28">
        <v>170000</v>
      </c>
      <c r="E414">
        <v>65</v>
      </c>
      <c r="F414" s="28">
        <v>40000</v>
      </c>
      <c r="H414">
        <v>9</v>
      </c>
      <c r="M414" s="28"/>
      <c r="V414" s="28"/>
      <c r="X414" s="28"/>
    </row>
    <row r="415" spans="3:32" x14ac:dyDescent="0.25">
      <c r="X415" s="28"/>
    </row>
    <row r="416" spans="3:32" x14ac:dyDescent="0.25">
      <c r="D416" s="29">
        <f>SUM(D350:D415)</f>
        <v>2960000</v>
      </c>
      <c r="F416" s="29">
        <f>SUM(F384:F415)</f>
        <v>200000</v>
      </c>
      <c r="M416" s="29">
        <f>SUM(M350:M415)</f>
        <v>2500000</v>
      </c>
      <c r="O416" s="29">
        <f>SUM(O350:O415)</f>
        <v>220000</v>
      </c>
      <c r="V416" s="29">
        <f>SUM(V350:V415)</f>
        <v>1560000</v>
      </c>
      <c r="X416" s="29">
        <f>SUM(X350:X415)</f>
        <v>280000</v>
      </c>
    </row>
    <row r="417" spans="1:33" x14ac:dyDescent="0.25">
      <c r="D417" s="29">
        <f>D416-F416</f>
        <v>2760000</v>
      </c>
      <c r="M417" s="29">
        <f>M416-O416</f>
        <v>2280000</v>
      </c>
      <c r="V417" s="29">
        <f>V416-X416</f>
        <v>1280000</v>
      </c>
      <c r="X417" s="28"/>
    </row>
    <row r="419" spans="1:33" x14ac:dyDescent="0.25">
      <c r="A419" s="30" t="s">
        <v>10</v>
      </c>
      <c r="B419" s="30" t="s">
        <v>0</v>
      </c>
      <c r="C419" s="30" t="s">
        <v>2</v>
      </c>
      <c r="D419" s="30" t="s">
        <v>1297</v>
      </c>
      <c r="E419" s="30"/>
      <c r="F419" s="33"/>
      <c r="G419" s="30"/>
      <c r="J419" s="30" t="s">
        <v>10</v>
      </c>
      <c r="K419" s="30" t="s">
        <v>0</v>
      </c>
      <c r="L419" s="30" t="s">
        <v>2</v>
      </c>
      <c r="M419" s="30" t="s">
        <v>1297</v>
      </c>
      <c r="N419" s="30"/>
      <c r="O419" s="33"/>
      <c r="P419" s="30"/>
      <c r="S419" s="30" t="s">
        <v>10</v>
      </c>
      <c r="T419" s="30" t="s">
        <v>0</v>
      </c>
      <c r="U419" s="30" t="s">
        <v>2</v>
      </c>
      <c r="V419" s="30" t="s">
        <v>1297</v>
      </c>
      <c r="W419" s="30"/>
      <c r="X419" s="33"/>
      <c r="Y419" s="30"/>
      <c r="AA419" s="30" t="s">
        <v>10</v>
      </c>
      <c r="AB419" s="30" t="s">
        <v>0</v>
      </c>
      <c r="AC419" s="30" t="s">
        <v>2</v>
      </c>
      <c r="AD419" s="30" t="s">
        <v>1297</v>
      </c>
      <c r="AE419" s="30"/>
      <c r="AF419" s="33"/>
      <c r="AG419" s="30"/>
    </row>
    <row r="420" spans="1:33" x14ac:dyDescent="0.25">
      <c r="A420" s="32">
        <v>42898</v>
      </c>
      <c r="B420" s="30" t="s">
        <v>1336</v>
      </c>
      <c r="C420">
        <v>27</v>
      </c>
      <c r="D420" s="28">
        <v>120000</v>
      </c>
      <c r="E420">
        <v>1</v>
      </c>
      <c r="F420" s="28">
        <v>40000</v>
      </c>
      <c r="G420">
        <v>27</v>
      </c>
      <c r="J420" s="32">
        <v>42899</v>
      </c>
      <c r="K420" s="30" t="s">
        <v>913</v>
      </c>
      <c r="L420">
        <v>116</v>
      </c>
      <c r="M420" s="28">
        <v>80000</v>
      </c>
      <c r="N420">
        <v>1</v>
      </c>
      <c r="O420" s="28">
        <v>80000</v>
      </c>
      <c r="P420">
        <v>116</v>
      </c>
      <c r="S420" s="32">
        <v>42901</v>
      </c>
      <c r="T420" s="30" t="s">
        <v>59</v>
      </c>
      <c r="U420">
        <v>88</v>
      </c>
      <c r="V420" s="28">
        <v>20000</v>
      </c>
      <c r="W420">
        <v>1</v>
      </c>
      <c r="X420" s="28"/>
      <c r="AA420" s="32">
        <v>42902</v>
      </c>
      <c r="AB420" s="30" t="s">
        <v>1346</v>
      </c>
      <c r="AC420">
        <v>99</v>
      </c>
      <c r="AD420" s="28">
        <v>20000</v>
      </c>
      <c r="AE420">
        <v>1</v>
      </c>
    </row>
    <row r="421" spans="1:33" x14ac:dyDescent="0.25">
      <c r="C421">
        <v>123</v>
      </c>
      <c r="D421" s="28">
        <v>20000</v>
      </c>
      <c r="E421">
        <v>2</v>
      </c>
      <c r="L421">
        <v>107</v>
      </c>
      <c r="M421" s="28">
        <v>80000</v>
      </c>
      <c r="N421">
        <v>2</v>
      </c>
      <c r="O421" s="28">
        <v>40000</v>
      </c>
      <c r="P421">
        <v>107</v>
      </c>
      <c r="U421">
        <v>4</v>
      </c>
      <c r="V421" s="28">
        <v>15000</v>
      </c>
      <c r="W421">
        <v>2</v>
      </c>
      <c r="X421" s="28"/>
      <c r="AC421">
        <v>87</v>
      </c>
      <c r="AD421" s="28">
        <v>20000</v>
      </c>
      <c r="AE421">
        <v>2</v>
      </c>
    </row>
    <row r="422" spans="1:33" x14ac:dyDescent="0.25">
      <c r="C422">
        <v>117</v>
      </c>
      <c r="D422" s="28">
        <v>20000</v>
      </c>
      <c r="E422">
        <v>3</v>
      </c>
      <c r="L422">
        <v>42</v>
      </c>
      <c r="M422" s="28">
        <v>20000</v>
      </c>
      <c r="N422">
        <v>3</v>
      </c>
      <c r="U422">
        <v>82</v>
      </c>
      <c r="V422" s="28">
        <v>40000</v>
      </c>
      <c r="W422">
        <v>3</v>
      </c>
      <c r="X422" s="28">
        <v>40000</v>
      </c>
      <c r="Y422">
        <v>82</v>
      </c>
      <c r="AC422">
        <v>116</v>
      </c>
      <c r="AD422" s="28">
        <v>20000</v>
      </c>
      <c r="AE422">
        <v>3</v>
      </c>
    </row>
    <row r="423" spans="1:33" x14ac:dyDescent="0.25">
      <c r="C423">
        <v>42</v>
      </c>
      <c r="D423" s="28">
        <v>50000</v>
      </c>
      <c r="E423">
        <v>4</v>
      </c>
      <c r="F423" s="28">
        <v>30000</v>
      </c>
      <c r="G423">
        <v>42</v>
      </c>
      <c r="L423">
        <v>3</v>
      </c>
      <c r="M423" s="28">
        <v>40000</v>
      </c>
      <c r="N423">
        <v>4</v>
      </c>
      <c r="U423">
        <v>100</v>
      </c>
      <c r="V423" s="28">
        <v>40000</v>
      </c>
      <c r="W423">
        <v>4</v>
      </c>
      <c r="X423" s="28">
        <v>40000</v>
      </c>
      <c r="Y423">
        <v>100</v>
      </c>
      <c r="AC423">
        <v>49</v>
      </c>
      <c r="AD423" s="28">
        <v>40000</v>
      </c>
      <c r="AE423">
        <v>4</v>
      </c>
    </row>
    <row r="424" spans="1:33" x14ac:dyDescent="0.25">
      <c r="C424">
        <v>22</v>
      </c>
      <c r="D424" s="28">
        <v>22000</v>
      </c>
      <c r="E424">
        <v>5</v>
      </c>
      <c r="L424">
        <v>16</v>
      </c>
      <c r="M424" s="28">
        <v>20000</v>
      </c>
      <c r="N424">
        <v>5</v>
      </c>
      <c r="U424">
        <v>65</v>
      </c>
      <c r="V424" s="28">
        <v>20000</v>
      </c>
      <c r="W424">
        <v>5</v>
      </c>
      <c r="X424" s="28"/>
      <c r="AC424">
        <v>129</v>
      </c>
      <c r="AD424" s="28">
        <v>50000</v>
      </c>
      <c r="AE424">
        <v>5</v>
      </c>
    </row>
    <row r="425" spans="1:33" x14ac:dyDescent="0.25">
      <c r="C425">
        <v>124</v>
      </c>
      <c r="D425" s="28">
        <v>20000</v>
      </c>
      <c r="E425">
        <v>6</v>
      </c>
      <c r="L425">
        <v>41</v>
      </c>
      <c r="M425" s="28">
        <v>20000</v>
      </c>
      <c r="N425">
        <v>6</v>
      </c>
      <c r="U425">
        <v>63</v>
      </c>
      <c r="V425" s="28">
        <v>20000</v>
      </c>
      <c r="W425">
        <v>6</v>
      </c>
      <c r="X425" s="28"/>
      <c r="AC425">
        <v>127</v>
      </c>
      <c r="AD425" s="28">
        <v>50000</v>
      </c>
      <c r="AE425">
        <v>6</v>
      </c>
    </row>
    <row r="426" spans="1:33" x14ac:dyDescent="0.25">
      <c r="C426">
        <v>100</v>
      </c>
      <c r="D426" s="28">
        <v>20000</v>
      </c>
      <c r="E426">
        <v>7</v>
      </c>
      <c r="L426">
        <v>121</v>
      </c>
      <c r="M426" s="28">
        <v>170000</v>
      </c>
      <c r="N426">
        <v>7</v>
      </c>
      <c r="U426">
        <v>72</v>
      </c>
      <c r="V426" s="28">
        <v>20000</v>
      </c>
      <c r="W426">
        <v>7</v>
      </c>
      <c r="X426" s="28"/>
      <c r="AC426">
        <v>69</v>
      </c>
      <c r="AD426" s="28">
        <v>20000</v>
      </c>
      <c r="AE426">
        <v>7</v>
      </c>
    </row>
    <row r="427" spans="1:33" x14ac:dyDescent="0.25">
      <c r="C427">
        <v>110</v>
      </c>
      <c r="D427" s="28">
        <v>15000</v>
      </c>
      <c r="E427">
        <v>8</v>
      </c>
      <c r="L427">
        <v>111</v>
      </c>
      <c r="M427" s="28">
        <v>30000</v>
      </c>
      <c r="N427">
        <v>8</v>
      </c>
      <c r="U427">
        <v>37</v>
      </c>
      <c r="V427" s="28">
        <v>30000</v>
      </c>
      <c r="W427">
        <v>8</v>
      </c>
      <c r="X427" s="28"/>
      <c r="AC427">
        <v>135</v>
      </c>
      <c r="AD427" s="28">
        <v>20000</v>
      </c>
      <c r="AE427">
        <v>8</v>
      </c>
    </row>
    <row r="428" spans="1:33" x14ac:dyDescent="0.25">
      <c r="C428">
        <v>98</v>
      </c>
      <c r="D428" s="28">
        <v>10000</v>
      </c>
      <c r="E428">
        <v>9</v>
      </c>
      <c r="L428">
        <v>65</v>
      </c>
      <c r="M428" s="28">
        <v>30000</v>
      </c>
      <c r="N428">
        <v>9</v>
      </c>
      <c r="U428">
        <v>20</v>
      </c>
      <c r="V428" s="28">
        <v>50000</v>
      </c>
      <c r="W428">
        <v>9</v>
      </c>
      <c r="X428" s="28"/>
      <c r="AC428">
        <v>137</v>
      </c>
      <c r="AD428" s="28">
        <v>20000</v>
      </c>
      <c r="AE428">
        <v>9</v>
      </c>
    </row>
    <row r="429" spans="1:33" x14ac:dyDescent="0.25">
      <c r="C429">
        <v>145</v>
      </c>
      <c r="D429" s="28">
        <v>20000</v>
      </c>
      <c r="E429">
        <v>10</v>
      </c>
      <c r="L429">
        <v>88</v>
      </c>
      <c r="M429" s="28">
        <v>20000</v>
      </c>
      <c r="N429">
        <v>10</v>
      </c>
      <c r="U429">
        <v>99</v>
      </c>
      <c r="V429" s="28">
        <v>50000</v>
      </c>
      <c r="W429">
        <v>10</v>
      </c>
      <c r="X429" s="28">
        <v>40000</v>
      </c>
      <c r="Y429">
        <v>99</v>
      </c>
      <c r="AC429">
        <v>33</v>
      </c>
      <c r="AD429" s="28">
        <v>20000</v>
      </c>
      <c r="AE429">
        <v>10</v>
      </c>
    </row>
    <row r="430" spans="1:33" x14ac:dyDescent="0.25">
      <c r="C430">
        <v>152</v>
      </c>
      <c r="D430" s="28">
        <v>40000</v>
      </c>
      <c r="E430">
        <v>11</v>
      </c>
      <c r="L430">
        <v>30</v>
      </c>
      <c r="M430" s="28">
        <v>50000</v>
      </c>
      <c r="N430">
        <v>11</v>
      </c>
      <c r="U430">
        <v>96</v>
      </c>
      <c r="V430" s="28">
        <v>60000</v>
      </c>
      <c r="W430">
        <v>11</v>
      </c>
      <c r="X430" s="28">
        <v>40000</v>
      </c>
      <c r="Y430">
        <v>96</v>
      </c>
      <c r="AC430">
        <v>130</v>
      </c>
      <c r="AD430" s="28">
        <v>20000</v>
      </c>
      <c r="AE430">
        <v>11</v>
      </c>
    </row>
    <row r="431" spans="1:33" x14ac:dyDescent="0.25">
      <c r="C431">
        <v>146</v>
      </c>
      <c r="D431" s="28">
        <v>100000</v>
      </c>
      <c r="E431">
        <v>12</v>
      </c>
      <c r="L431">
        <v>28</v>
      </c>
      <c r="M431" s="28">
        <v>20000</v>
      </c>
      <c r="N431">
        <v>12</v>
      </c>
      <c r="U431">
        <v>36</v>
      </c>
      <c r="V431" s="28">
        <v>40000</v>
      </c>
      <c r="W431">
        <v>12</v>
      </c>
      <c r="X431" s="28"/>
      <c r="AC431">
        <v>12</v>
      </c>
      <c r="AD431" s="28">
        <v>20000</v>
      </c>
      <c r="AE431">
        <v>12</v>
      </c>
    </row>
    <row r="432" spans="1:33" x14ac:dyDescent="0.25">
      <c r="C432">
        <v>82</v>
      </c>
      <c r="D432" s="28">
        <v>50000</v>
      </c>
      <c r="E432">
        <v>13</v>
      </c>
      <c r="L432">
        <v>171</v>
      </c>
      <c r="M432" s="28">
        <v>50000</v>
      </c>
      <c r="N432">
        <v>13</v>
      </c>
      <c r="U432">
        <v>40</v>
      </c>
      <c r="V432" s="28">
        <v>50000</v>
      </c>
      <c r="W432">
        <v>13</v>
      </c>
      <c r="X432" s="28">
        <v>40000</v>
      </c>
      <c r="Y432">
        <v>40</v>
      </c>
      <c r="AC432">
        <v>58</v>
      </c>
      <c r="AD432" s="28">
        <v>30000</v>
      </c>
      <c r="AE432">
        <v>13</v>
      </c>
    </row>
    <row r="433" spans="3:33" x14ac:dyDescent="0.25">
      <c r="C433">
        <v>104</v>
      </c>
      <c r="D433" s="28">
        <v>50000</v>
      </c>
      <c r="E433">
        <v>14</v>
      </c>
      <c r="L433">
        <v>95</v>
      </c>
      <c r="M433" s="28">
        <v>30000</v>
      </c>
      <c r="N433">
        <v>14</v>
      </c>
      <c r="U433">
        <v>22</v>
      </c>
      <c r="V433" s="28">
        <v>20000</v>
      </c>
      <c r="W433">
        <v>14</v>
      </c>
      <c r="X433" s="28"/>
      <c r="AC433">
        <v>109</v>
      </c>
      <c r="AD433" s="28">
        <v>50000</v>
      </c>
      <c r="AE433">
        <v>14</v>
      </c>
    </row>
    <row r="434" spans="3:33" x14ac:dyDescent="0.25">
      <c r="C434">
        <v>103</v>
      </c>
      <c r="D434" s="28">
        <v>30000</v>
      </c>
      <c r="E434">
        <v>15</v>
      </c>
      <c r="L434">
        <v>18</v>
      </c>
      <c r="M434" s="28">
        <v>20000</v>
      </c>
      <c r="N434">
        <v>15</v>
      </c>
      <c r="O434" s="28">
        <v>20000</v>
      </c>
      <c r="P434">
        <v>18</v>
      </c>
      <c r="U434">
        <v>47</v>
      </c>
      <c r="V434" s="28">
        <v>10000</v>
      </c>
      <c r="W434">
        <v>15</v>
      </c>
      <c r="X434" s="28"/>
      <c r="AC434">
        <v>79</v>
      </c>
      <c r="AD434" s="28">
        <v>50000</v>
      </c>
      <c r="AE434">
        <v>15</v>
      </c>
    </row>
    <row r="435" spans="3:33" x14ac:dyDescent="0.25">
      <c r="C435">
        <v>154</v>
      </c>
      <c r="D435" s="28">
        <v>20000</v>
      </c>
      <c r="E435">
        <v>16</v>
      </c>
      <c r="L435">
        <v>99</v>
      </c>
      <c r="M435" s="28">
        <v>30000</v>
      </c>
      <c r="N435">
        <v>16</v>
      </c>
      <c r="O435" s="28">
        <v>30000</v>
      </c>
      <c r="P435">
        <v>99</v>
      </c>
      <c r="U435">
        <v>16</v>
      </c>
      <c r="V435" s="28">
        <v>20000</v>
      </c>
      <c r="W435">
        <v>16</v>
      </c>
      <c r="X435" s="28"/>
      <c r="AC435">
        <v>31</v>
      </c>
      <c r="AD435" s="28">
        <v>50000</v>
      </c>
      <c r="AE435">
        <v>16</v>
      </c>
      <c r="AF435" s="28">
        <v>40000</v>
      </c>
      <c r="AG435">
        <v>31</v>
      </c>
    </row>
    <row r="436" spans="3:33" x14ac:dyDescent="0.25">
      <c r="C436">
        <v>159</v>
      </c>
      <c r="D436" s="28">
        <v>50000</v>
      </c>
      <c r="E436">
        <v>17</v>
      </c>
      <c r="L436">
        <v>50</v>
      </c>
      <c r="M436" s="28">
        <v>20000</v>
      </c>
      <c r="N436">
        <v>17</v>
      </c>
      <c r="U436">
        <v>17</v>
      </c>
      <c r="V436" s="28">
        <v>20000</v>
      </c>
      <c r="W436">
        <v>17</v>
      </c>
      <c r="X436" s="28"/>
      <c r="AC436">
        <v>73</v>
      </c>
      <c r="AD436" s="28">
        <v>40000</v>
      </c>
      <c r="AE436">
        <v>17</v>
      </c>
    </row>
    <row r="437" spans="3:33" x14ac:dyDescent="0.25">
      <c r="C437">
        <v>73</v>
      </c>
      <c r="D437" s="28">
        <v>20000</v>
      </c>
      <c r="E437">
        <v>18</v>
      </c>
      <c r="L437">
        <v>6</v>
      </c>
      <c r="M437" s="28">
        <v>50000</v>
      </c>
      <c r="N437">
        <v>18</v>
      </c>
      <c r="U437">
        <v>68</v>
      </c>
      <c r="V437" s="28">
        <v>20000</v>
      </c>
      <c r="W437">
        <v>18</v>
      </c>
      <c r="X437" s="28"/>
      <c r="AC437">
        <v>37</v>
      </c>
      <c r="AD437" s="28">
        <v>10000</v>
      </c>
      <c r="AE437">
        <v>18</v>
      </c>
    </row>
    <row r="438" spans="3:33" x14ac:dyDescent="0.25">
      <c r="C438">
        <v>7</v>
      </c>
      <c r="D438" s="28">
        <v>300000</v>
      </c>
      <c r="E438">
        <v>19</v>
      </c>
      <c r="F438" s="28">
        <v>120000</v>
      </c>
      <c r="G438">
        <v>7</v>
      </c>
      <c r="L438">
        <v>163</v>
      </c>
      <c r="M438" s="28">
        <v>30000</v>
      </c>
      <c r="N438">
        <v>19</v>
      </c>
      <c r="U438">
        <v>38</v>
      </c>
      <c r="V438" s="28">
        <v>10000</v>
      </c>
      <c r="W438">
        <v>19</v>
      </c>
      <c r="X438" s="28"/>
      <c r="AC438">
        <v>80</v>
      </c>
      <c r="AD438" s="28">
        <v>50000</v>
      </c>
      <c r="AE438">
        <v>19</v>
      </c>
    </row>
    <row r="439" spans="3:33" x14ac:dyDescent="0.25">
      <c r="C439">
        <v>120</v>
      </c>
      <c r="D439" s="28">
        <v>50000</v>
      </c>
      <c r="E439">
        <v>20</v>
      </c>
      <c r="L439">
        <v>54</v>
      </c>
      <c r="M439" s="28">
        <v>100000</v>
      </c>
      <c r="N439">
        <v>20</v>
      </c>
      <c r="U439">
        <v>46</v>
      </c>
      <c r="V439" s="28">
        <v>40000</v>
      </c>
      <c r="W439">
        <v>20</v>
      </c>
      <c r="X439" s="28"/>
      <c r="AC439">
        <v>67</v>
      </c>
      <c r="AD439" s="28">
        <v>20000</v>
      </c>
      <c r="AE439">
        <v>20</v>
      </c>
    </row>
    <row r="440" spans="3:33" x14ac:dyDescent="0.25">
      <c r="C440">
        <v>150</v>
      </c>
      <c r="D440" s="28">
        <v>20000</v>
      </c>
      <c r="E440">
        <v>21</v>
      </c>
      <c r="L440">
        <v>75</v>
      </c>
      <c r="M440" s="28">
        <v>50000</v>
      </c>
      <c r="N440">
        <v>21</v>
      </c>
      <c r="U440">
        <v>57</v>
      </c>
      <c r="V440" s="28">
        <v>20000</v>
      </c>
      <c r="W440">
        <v>21</v>
      </c>
      <c r="X440" s="28"/>
      <c r="AC440">
        <v>104</v>
      </c>
      <c r="AD440" s="28">
        <v>20000</v>
      </c>
      <c r="AE440">
        <v>21</v>
      </c>
    </row>
    <row r="441" spans="3:33" x14ac:dyDescent="0.25">
      <c r="C441">
        <v>88</v>
      </c>
      <c r="D441" s="28">
        <v>60000</v>
      </c>
      <c r="E441">
        <v>22</v>
      </c>
      <c r="L441">
        <v>178</v>
      </c>
      <c r="M441" s="28">
        <v>20000</v>
      </c>
      <c r="N441">
        <v>22</v>
      </c>
      <c r="U441">
        <v>15</v>
      </c>
      <c r="V441" s="28">
        <v>20000</v>
      </c>
      <c r="W441">
        <v>22</v>
      </c>
      <c r="X441" s="28"/>
      <c r="AC441">
        <v>13</v>
      </c>
      <c r="AD441" s="28">
        <v>100000</v>
      </c>
      <c r="AE441">
        <v>22</v>
      </c>
    </row>
    <row r="442" spans="3:33" x14ac:dyDescent="0.25">
      <c r="C442">
        <v>56</v>
      </c>
      <c r="D442" s="28">
        <v>10000</v>
      </c>
      <c r="E442">
        <v>23</v>
      </c>
      <c r="L442">
        <v>94</v>
      </c>
      <c r="M442" s="28">
        <v>30000</v>
      </c>
      <c r="N442">
        <v>23</v>
      </c>
      <c r="U442">
        <v>14</v>
      </c>
      <c r="V442" s="28">
        <v>20000</v>
      </c>
      <c r="W442">
        <v>23</v>
      </c>
      <c r="X442" s="28"/>
      <c r="AC442">
        <v>5</v>
      </c>
      <c r="AD442" s="28">
        <v>20000</v>
      </c>
      <c r="AE442">
        <v>23</v>
      </c>
    </row>
    <row r="443" spans="3:33" x14ac:dyDescent="0.25">
      <c r="C443">
        <v>116</v>
      </c>
      <c r="D443" s="28">
        <v>50000</v>
      </c>
      <c r="E443">
        <v>24</v>
      </c>
      <c r="L443">
        <v>78</v>
      </c>
      <c r="M443" s="28">
        <v>30000</v>
      </c>
      <c r="N443">
        <v>24</v>
      </c>
      <c r="U443">
        <v>41</v>
      </c>
      <c r="V443" s="28">
        <v>50000</v>
      </c>
      <c r="W443">
        <v>24</v>
      </c>
      <c r="X443" s="28"/>
      <c r="AC443">
        <v>27</v>
      </c>
      <c r="AD443" s="28">
        <v>30000</v>
      </c>
      <c r="AE443">
        <v>24</v>
      </c>
    </row>
    <row r="444" spans="3:33" x14ac:dyDescent="0.25">
      <c r="C444">
        <v>54</v>
      </c>
      <c r="D444" s="28">
        <v>30000</v>
      </c>
      <c r="E444">
        <v>25</v>
      </c>
      <c r="L444">
        <v>39</v>
      </c>
      <c r="M444" s="28">
        <v>20000</v>
      </c>
      <c r="N444">
        <v>25</v>
      </c>
      <c r="U444">
        <v>44</v>
      </c>
      <c r="V444" s="28">
        <v>30000</v>
      </c>
      <c r="W444">
        <v>25</v>
      </c>
      <c r="X444" s="28"/>
      <c r="AC444">
        <v>120</v>
      </c>
      <c r="AD444" s="28">
        <v>50000</v>
      </c>
      <c r="AE444">
        <v>25</v>
      </c>
    </row>
    <row r="445" spans="3:33" x14ac:dyDescent="0.25">
      <c r="C445">
        <v>93</v>
      </c>
      <c r="D445" s="28">
        <v>40000</v>
      </c>
      <c r="E445">
        <v>26</v>
      </c>
      <c r="L445">
        <v>110</v>
      </c>
      <c r="M445" s="28">
        <v>20000</v>
      </c>
      <c r="N445">
        <v>26</v>
      </c>
      <c r="U445">
        <v>84</v>
      </c>
      <c r="V445" s="28">
        <v>20000</v>
      </c>
      <c r="W445">
        <v>26</v>
      </c>
      <c r="X445" s="28"/>
      <c r="AC445">
        <v>133</v>
      </c>
      <c r="AD445" s="28">
        <v>20000</v>
      </c>
      <c r="AE445">
        <v>26</v>
      </c>
    </row>
    <row r="446" spans="3:33" x14ac:dyDescent="0.25">
      <c r="C446">
        <v>94</v>
      </c>
      <c r="D446" s="28">
        <v>20000</v>
      </c>
      <c r="E446">
        <v>27</v>
      </c>
      <c r="L446">
        <v>20</v>
      </c>
      <c r="M446" s="28">
        <v>50000</v>
      </c>
      <c r="N446">
        <v>27</v>
      </c>
      <c r="O446" s="28">
        <v>40000</v>
      </c>
      <c r="P446">
        <v>20</v>
      </c>
      <c r="U446">
        <v>74</v>
      </c>
      <c r="V446" s="28">
        <v>10000</v>
      </c>
      <c r="W446">
        <v>27</v>
      </c>
      <c r="X446" s="28"/>
      <c r="AC446">
        <v>112</v>
      </c>
      <c r="AD446" s="28">
        <v>20000</v>
      </c>
      <c r="AE446">
        <v>27</v>
      </c>
    </row>
    <row r="447" spans="3:33" x14ac:dyDescent="0.25">
      <c r="C447">
        <v>160</v>
      </c>
      <c r="D447" s="28">
        <v>40000</v>
      </c>
      <c r="E447">
        <v>28</v>
      </c>
      <c r="L447">
        <v>119</v>
      </c>
      <c r="M447" s="28">
        <v>20000</v>
      </c>
      <c r="N447">
        <v>28</v>
      </c>
      <c r="U447">
        <v>29</v>
      </c>
      <c r="V447" s="28">
        <v>20000</v>
      </c>
      <c r="W447">
        <v>28</v>
      </c>
      <c r="X447" s="28"/>
      <c r="AC447">
        <v>35</v>
      </c>
      <c r="AD447" s="28">
        <v>20000</v>
      </c>
      <c r="AE447">
        <v>28</v>
      </c>
    </row>
    <row r="448" spans="3:33" x14ac:dyDescent="0.25">
      <c r="C448">
        <v>153</v>
      </c>
      <c r="D448" s="28">
        <v>50000</v>
      </c>
      <c r="E448">
        <v>29</v>
      </c>
      <c r="L448">
        <v>143</v>
      </c>
      <c r="M448" s="28">
        <v>100000</v>
      </c>
      <c r="N448">
        <v>29</v>
      </c>
      <c r="U448">
        <v>92</v>
      </c>
      <c r="V448" s="28">
        <v>20000</v>
      </c>
      <c r="W448">
        <v>29</v>
      </c>
      <c r="X448" s="28"/>
      <c r="AC448">
        <v>106</v>
      </c>
      <c r="AD448" s="28">
        <v>20000</v>
      </c>
      <c r="AE448">
        <v>29</v>
      </c>
    </row>
    <row r="449" spans="3:33" x14ac:dyDescent="0.25">
      <c r="C449">
        <v>62</v>
      </c>
      <c r="D449" s="28">
        <v>50000</v>
      </c>
      <c r="E449">
        <v>30</v>
      </c>
      <c r="L449">
        <v>24</v>
      </c>
      <c r="M449" s="28">
        <v>20000</v>
      </c>
      <c r="N449">
        <v>30</v>
      </c>
      <c r="U449">
        <v>32</v>
      </c>
      <c r="V449" s="28">
        <v>50000</v>
      </c>
      <c r="W449">
        <v>30</v>
      </c>
      <c r="X449" s="28"/>
      <c r="AC449">
        <v>136</v>
      </c>
      <c r="AD449" s="28">
        <v>20000</v>
      </c>
      <c r="AE449">
        <v>30</v>
      </c>
    </row>
    <row r="450" spans="3:33" x14ac:dyDescent="0.25">
      <c r="C450">
        <v>21</v>
      </c>
      <c r="D450" s="28">
        <v>20000</v>
      </c>
      <c r="E450">
        <v>31</v>
      </c>
      <c r="L450">
        <v>12</v>
      </c>
      <c r="M450" s="28">
        <v>40000</v>
      </c>
      <c r="N450">
        <v>31</v>
      </c>
      <c r="U450">
        <v>90</v>
      </c>
      <c r="V450" s="28">
        <v>100000</v>
      </c>
      <c r="W450">
        <v>31</v>
      </c>
      <c r="X450" s="28"/>
      <c r="AC450">
        <v>63</v>
      </c>
      <c r="AD450" s="28">
        <v>50000</v>
      </c>
      <c r="AE450">
        <v>31</v>
      </c>
    </row>
    <row r="451" spans="3:33" x14ac:dyDescent="0.25">
      <c r="C451">
        <v>4</v>
      </c>
      <c r="D451" s="28">
        <v>20000</v>
      </c>
      <c r="E451">
        <v>32</v>
      </c>
      <c r="L451">
        <v>145</v>
      </c>
      <c r="M451" s="28">
        <v>50000</v>
      </c>
      <c r="N451">
        <v>32</v>
      </c>
      <c r="O451" s="28">
        <v>40000</v>
      </c>
      <c r="P451">
        <v>145</v>
      </c>
      <c r="U451">
        <v>12</v>
      </c>
      <c r="V451" s="28">
        <v>50000</v>
      </c>
      <c r="W451">
        <v>32</v>
      </c>
      <c r="X451" s="28"/>
      <c r="AC451">
        <v>101</v>
      </c>
      <c r="AD451" s="28">
        <v>50000</v>
      </c>
      <c r="AE451">
        <v>32</v>
      </c>
    </row>
    <row r="452" spans="3:33" x14ac:dyDescent="0.25">
      <c r="C452">
        <v>9</v>
      </c>
      <c r="D452" s="28">
        <v>20000</v>
      </c>
      <c r="E452">
        <v>33</v>
      </c>
      <c r="L452">
        <v>74</v>
      </c>
      <c r="M452" s="28">
        <v>30000</v>
      </c>
      <c r="N452">
        <v>33</v>
      </c>
      <c r="U452">
        <v>89</v>
      </c>
      <c r="V452" s="28">
        <v>30000</v>
      </c>
      <c r="W452">
        <v>33</v>
      </c>
      <c r="X452" s="28"/>
      <c r="AC452">
        <v>52</v>
      </c>
      <c r="AD452" s="28">
        <v>20000</v>
      </c>
      <c r="AE452">
        <v>33</v>
      </c>
    </row>
    <row r="453" spans="3:33" x14ac:dyDescent="0.25">
      <c r="C453">
        <v>92</v>
      </c>
      <c r="D453" s="28">
        <v>20000</v>
      </c>
      <c r="E453">
        <v>34</v>
      </c>
      <c r="L453">
        <v>140</v>
      </c>
      <c r="M453" s="28">
        <v>20000</v>
      </c>
      <c r="N453">
        <v>34</v>
      </c>
      <c r="U453">
        <v>8</v>
      </c>
      <c r="V453" s="28">
        <v>10000</v>
      </c>
      <c r="W453">
        <v>34</v>
      </c>
      <c r="X453" s="28"/>
      <c r="AC453">
        <v>25</v>
      </c>
      <c r="AD453" s="28">
        <v>50000</v>
      </c>
      <c r="AE453">
        <v>34</v>
      </c>
    </row>
    <row r="454" spans="3:33" x14ac:dyDescent="0.25">
      <c r="C454">
        <v>45</v>
      </c>
      <c r="D454" s="28">
        <v>20000</v>
      </c>
      <c r="E454">
        <v>35</v>
      </c>
      <c r="H454" s="28"/>
      <c r="L454">
        <v>174</v>
      </c>
      <c r="M454" s="28">
        <v>30000</v>
      </c>
      <c r="N454">
        <v>35</v>
      </c>
      <c r="Q454" s="28"/>
      <c r="U454">
        <v>55</v>
      </c>
      <c r="V454" s="28">
        <v>10000</v>
      </c>
      <c r="W454">
        <v>35</v>
      </c>
      <c r="X454" s="28"/>
      <c r="Z454" s="28"/>
      <c r="AC454">
        <v>117</v>
      </c>
      <c r="AD454" s="28">
        <v>20000</v>
      </c>
      <c r="AE454">
        <v>35</v>
      </c>
    </row>
    <row r="455" spans="3:33" x14ac:dyDescent="0.25">
      <c r="C455">
        <v>60</v>
      </c>
      <c r="D455" s="28">
        <v>100000</v>
      </c>
      <c r="E455">
        <v>36</v>
      </c>
      <c r="H455" s="28"/>
      <c r="L455">
        <v>167</v>
      </c>
      <c r="M455" s="28">
        <v>50000</v>
      </c>
      <c r="N455">
        <v>36</v>
      </c>
      <c r="Q455" s="28"/>
      <c r="U455">
        <v>35</v>
      </c>
      <c r="V455" s="28">
        <v>30000</v>
      </c>
      <c r="W455">
        <v>36</v>
      </c>
      <c r="X455" s="28">
        <v>30000</v>
      </c>
      <c r="Y455">
        <v>35</v>
      </c>
      <c r="Z455" s="28"/>
      <c r="AC455">
        <v>108</v>
      </c>
      <c r="AD455" s="28">
        <v>15000</v>
      </c>
      <c r="AE455">
        <v>36</v>
      </c>
    </row>
    <row r="456" spans="3:33" x14ac:dyDescent="0.25">
      <c r="C456">
        <v>47</v>
      </c>
      <c r="D456" s="28">
        <v>60000</v>
      </c>
      <c r="E456">
        <v>37</v>
      </c>
      <c r="H456" s="28"/>
      <c r="L456">
        <v>43</v>
      </c>
      <c r="M456" s="28">
        <v>40000</v>
      </c>
      <c r="N456">
        <v>37</v>
      </c>
      <c r="Q456" s="28"/>
      <c r="U456">
        <v>31</v>
      </c>
      <c r="V456" s="28">
        <v>20000</v>
      </c>
      <c r="W456">
        <v>37</v>
      </c>
      <c r="X456" s="28">
        <v>20000</v>
      </c>
      <c r="Y456">
        <v>31</v>
      </c>
      <c r="Z456" s="28"/>
      <c r="AC456">
        <v>50</v>
      </c>
      <c r="AD456" s="28">
        <v>20000</v>
      </c>
      <c r="AE456">
        <v>37</v>
      </c>
    </row>
    <row r="457" spans="3:33" x14ac:dyDescent="0.25">
      <c r="C457">
        <v>33</v>
      </c>
      <c r="D457" s="28">
        <v>50000</v>
      </c>
      <c r="E457">
        <v>38</v>
      </c>
      <c r="H457" s="28"/>
      <c r="L457">
        <v>37</v>
      </c>
      <c r="M457" s="28">
        <v>10000</v>
      </c>
      <c r="N457">
        <v>38</v>
      </c>
      <c r="Q457" s="28"/>
      <c r="V457" s="28">
        <v>30000</v>
      </c>
      <c r="W457">
        <v>38</v>
      </c>
      <c r="X457" s="28">
        <v>30000</v>
      </c>
      <c r="Z457" s="28"/>
      <c r="AC457">
        <v>40</v>
      </c>
      <c r="AD457" s="28">
        <v>10000</v>
      </c>
      <c r="AE457">
        <v>38</v>
      </c>
    </row>
    <row r="458" spans="3:33" x14ac:dyDescent="0.25">
      <c r="D458" s="28">
        <v>50000</v>
      </c>
      <c r="E458">
        <v>39</v>
      </c>
      <c r="F458" s="28">
        <v>40000</v>
      </c>
      <c r="H458" s="28"/>
      <c r="L458">
        <v>73</v>
      </c>
      <c r="M458" s="28">
        <v>50000</v>
      </c>
      <c r="N458">
        <v>39</v>
      </c>
      <c r="O458" s="28">
        <v>40000</v>
      </c>
      <c r="P458">
        <v>73</v>
      </c>
      <c r="Q458" s="28"/>
      <c r="V458" s="28">
        <v>40000</v>
      </c>
      <c r="W458">
        <v>39</v>
      </c>
      <c r="X458" s="28">
        <v>40000</v>
      </c>
      <c r="Z458" s="28"/>
      <c r="AC458">
        <v>82</v>
      </c>
      <c r="AD458" s="28">
        <v>20000</v>
      </c>
      <c r="AE458">
        <v>39</v>
      </c>
    </row>
    <row r="459" spans="3:33" x14ac:dyDescent="0.25">
      <c r="D459" s="28">
        <v>50000</v>
      </c>
      <c r="E459">
        <v>40</v>
      </c>
      <c r="F459" s="28">
        <v>40000</v>
      </c>
      <c r="H459" s="28"/>
      <c r="L459">
        <v>117</v>
      </c>
      <c r="M459" s="28">
        <v>40000</v>
      </c>
      <c r="N459">
        <v>40</v>
      </c>
      <c r="Q459" s="28"/>
      <c r="V459" s="28">
        <v>40000</v>
      </c>
      <c r="W459">
        <v>40</v>
      </c>
      <c r="X459" s="28">
        <v>40000</v>
      </c>
      <c r="Z459" s="28"/>
      <c r="AC459">
        <v>142</v>
      </c>
      <c r="AD459" s="28">
        <v>50000</v>
      </c>
      <c r="AE459">
        <v>40</v>
      </c>
    </row>
    <row r="460" spans="3:33" x14ac:dyDescent="0.25">
      <c r="D460" s="28"/>
      <c r="H460" s="28"/>
      <c r="L460">
        <v>67</v>
      </c>
      <c r="M460" s="28">
        <v>50000</v>
      </c>
      <c r="N460">
        <v>41</v>
      </c>
      <c r="O460" s="28">
        <v>40000</v>
      </c>
      <c r="P460">
        <v>67</v>
      </c>
      <c r="Q460" s="28"/>
      <c r="V460" s="28">
        <v>50000</v>
      </c>
      <c r="W460">
        <v>41</v>
      </c>
      <c r="X460" s="28">
        <v>40000</v>
      </c>
      <c r="Z460" s="28"/>
      <c r="AC460">
        <v>131</v>
      </c>
      <c r="AD460" s="28">
        <v>50000</v>
      </c>
      <c r="AE460">
        <v>41</v>
      </c>
    </row>
    <row r="461" spans="3:33" x14ac:dyDescent="0.25">
      <c r="D461" s="28"/>
      <c r="H461" s="28"/>
      <c r="L461">
        <v>169</v>
      </c>
      <c r="M461" s="28">
        <v>50000</v>
      </c>
      <c r="N461">
        <v>42</v>
      </c>
      <c r="Q461" s="28"/>
      <c r="V461" s="28">
        <v>60000</v>
      </c>
      <c r="W461">
        <v>42</v>
      </c>
      <c r="X461" s="28">
        <v>40000</v>
      </c>
      <c r="Z461" s="28"/>
      <c r="AC461">
        <v>66</v>
      </c>
      <c r="AD461" s="28">
        <v>20000</v>
      </c>
      <c r="AE461">
        <v>42</v>
      </c>
    </row>
    <row r="462" spans="3:33" x14ac:dyDescent="0.25">
      <c r="D462" s="28"/>
      <c r="H462" s="28"/>
      <c r="M462" s="28">
        <v>40000</v>
      </c>
      <c r="N462">
        <v>43</v>
      </c>
      <c r="O462" s="28">
        <v>40000</v>
      </c>
      <c r="Q462" s="28"/>
      <c r="V462" s="28">
        <v>100000</v>
      </c>
      <c r="W462">
        <v>43</v>
      </c>
      <c r="X462" s="28">
        <v>40000</v>
      </c>
      <c r="Z462" s="28"/>
      <c r="AC462">
        <v>41</v>
      </c>
      <c r="AD462" s="28">
        <v>20000</v>
      </c>
      <c r="AE462">
        <v>43</v>
      </c>
      <c r="AF462" s="28">
        <v>20000</v>
      </c>
      <c r="AG462">
        <v>41</v>
      </c>
    </row>
    <row r="463" spans="3:33" x14ac:dyDescent="0.25">
      <c r="D463" s="28"/>
      <c r="H463" s="28"/>
      <c r="M463" s="28">
        <v>35000</v>
      </c>
      <c r="N463">
        <v>44</v>
      </c>
      <c r="O463" s="28">
        <v>35000</v>
      </c>
      <c r="Q463" s="28"/>
      <c r="V463" s="28"/>
      <c r="X463" s="28"/>
      <c r="Z463" s="28"/>
      <c r="AC463">
        <v>4</v>
      </c>
      <c r="AD463" s="28">
        <v>20000</v>
      </c>
      <c r="AE463">
        <v>44</v>
      </c>
      <c r="AF463" s="28">
        <v>20000</v>
      </c>
      <c r="AG463">
        <v>4</v>
      </c>
    </row>
    <row r="464" spans="3:33" x14ac:dyDescent="0.25">
      <c r="D464" s="28"/>
      <c r="H464" s="28"/>
      <c r="M464" s="28">
        <v>40000</v>
      </c>
      <c r="N464">
        <v>45</v>
      </c>
      <c r="O464" s="28">
        <v>40000</v>
      </c>
      <c r="Q464" s="28"/>
      <c r="V464" s="28"/>
      <c r="X464" s="28"/>
      <c r="Z464" s="28"/>
      <c r="AD464" s="28">
        <v>50000</v>
      </c>
      <c r="AE464">
        <v>45</v>
      </c>
      <c r="AF464" s="28">
        <v>40000</v>
      </c>
    </row>
    <row r="465" spans="1:33" x14ac:dyDescent="0.25">
      <c r="D465" s="28"/>
      <c r="M465" s="28">
        <v>40000</v>
      </c>
      <c r="N465">
        <v>46</v>
      </c>
      <c r="O465" s="28">
        <v>40000</v>
      </c>
      <c r="V465" s="28"/>
      <c r="X465" s="28"/>
      <c r="AD465" s="28">
        <v>50000</v>
      </c>
      <c r="AE465">
        <v>46</v>
      </c>
      <c r="AF465" s="28">
        <v>40000</v>
      </c>
    </row>
    <row r="466" spans="1:33" x14ac:dyDescent="0.25">
      <c r="D466" s="28"/>
      <c r="M466" s="28">
        <v>40000</v>
      </c>
      <c r="N466">
        <v>47</v>
      </c>
      <c r="O466" s="28">
        <v>40000</v>
      </c>
      <c r="V466" s="28"/>
      <c r="X466" s="28"/>
      <c r="AD466" s="28">
        <v>50000</v>
      </c>
      <c r="AE466">
        <v>47</v>
      </c>
      <c r="AF466" s="28">
        <v>40000</v>
      </c>
    </row>
    <row r="467" spans="1:33" x14ac:dyDescent="0.25">
      <c r="D467" s="28"/>
      <c r="M467" s="28">
        <v>50000</v>
      </c>
      <c r="N467">
        <v>48</v>
      </c>
      <c r="O467" s="28">
        <v>40000</v>
      </c>
      <c r="V467" s="28"/>
      <c r="X467" s="28"/>
      <c r="AD467" s="28">
        <v>100000</v>
      </c>
      <c r="AE467">
        <v>48</v>
      </c>
      <c r="AF467" s="28">
        <v>40000</v>
      </c>
    </row>
    <row r="468" spans="1:33" x14ac:dyDescent="0.25">
      <c r="D468" s="28"/>
      <c r="M468" s="28"/>
      <c r="V468" s="28"/>
      <c r="X468" s="28"/>
      <c r="AD468" s="28">
        <v>20000</v>
      </c>
      <c r="AE468">
        <v>49</v>
      </c>
      <c r="AF468" s="28">
        <v>20000</v>
      </c>
    </row>
    <row r="469" spans="1:33" x14ac:dyDescent="0.25">
      <c r="X469" s="28"/>
    </row>
    <row r="470" spans="1:33" x14ac:dyDescent="0.25">
      <c r="D470" s="29">
        <f>SUM(D420:D469)</f>
        <v>1807000</v>
      </c>
      <c r="F470" s="29">
        <f>SUM(F454:F469)</f>
        <v>80000</v>
      </c>
      <c r="M470" s="29">
        <f>SUM(M420:M469)</f>
        <v>1975000</v>
      </c>
      <c r="O470" s="29">
        <f>SUM(O420:O469)</f>
        <v>565000</v>
      </c>
      <c r="V470" s="29">
        <f>SUM(V420:V469)</f>
        <v>1425000</v>
      </c>
      <c r="X470" s="29">
        <f>SUM(X420:X469)</f>
        <v>480000</v>
      </c>
      <c r="AD470" s="29">
        <f>SUM(AD420:AD469)</f>
        <v>1625000</v>
      </c>
      <c r="AF470" s="29">
        <f>SUM(AF420:AF469)</f>
        <v>260000</v>
      </c>
    </row>
    <row r="471" spans="1:33" x14ac:dyDescent="0.25">
      <c r="D471" s="29">
        <f>D470-F470</f>
        <v>1727000</v>
      </c>
      <c r="M471" s="29">
        <f>M470-O470</f>
        <v>1410000</v>
      </c>
      <c r="V471" s="29">
        <f>V470-X470</f>
        <v>945000</v>
      </c>
      <c r="X471" s="28"/>
      <c r="AD471" s="29">
        <f>AD470-AF470</f>
        <v>1365000</v>
      </c>
    </row>
    <row r="473" spans="1:33" x14ac:dyDescent="0.25">
      <c r="A473" s="30" t="s">
        <v>10</v>
      </c>
      <c r="B473" s="30" t="s">
        <v>0</v>
      </c>
      <c r="C473" s="30" t="s">
        <v>2</v>
      </c>
      <c r="D473" s="30" t="s">
        <v>1297</v>
      </c>
      <c r="E473" s="30"/>
      <c r="F473" s="33"/>
      <c r="G473" s="30"/>
      <c r="J473" s="30" t="s">
        <v>10</v>
      </c>
      <c r="K473" s="30" t="s">
        <v>0</v>
      </c>
      <c r="L473" s="30" t="s">
        <v>2</v>
      </c>
      <c r="M473" s="30" t="s">
        <v>1297</v>
      </c>
      <c r="N473" s="30"/>
      <c r="O473" s="33"/>
      <c r="P473" s="30"/>
      <c r="S473" s="30" t="s">
        <v>10</v>
      </c>
      <c r="T473" s="30" t="s">
        <v>0</v>
      </c>
      <c r="U473" s="30" t="s">
        <v>2</v>
      </c>
      <c r="V473" s="30" t="s">
        <v>1297</v>
      </c>
      <c r="W473" s="30"/>
      <c r="X473" s="33"/>
      <c r="Y473" s="30"/>
      <c r="AA473" s="30" t="s">
        <v>10</v>
      </c>
      <c r="AB473" s="30" t="s">
        <v>0</v>
      </c>
      <c r="AC473" s="30" t="s">
        <v>2</v>
      </c>
      <c r="AD473" s="30" t="s">
        <v>1297</v>
      </c>
      <c r="AE473" s="30"/>
      <c r="AF473" s="33"/>
      <c r="AG473" s="30"/>
    </row>
    <row r="474" spans="1:33" x14ac:dyDescent="0.25">
      <c r="A474" s="32">
        <v>42905</v>
      </c>
      <c r="B474" s="30" t="s">
        <v>1336</v>
      </c>
      <c r="C474">
        <v>47</v>
      </c>
      <c r="D474" s="28">
        <v>50000</v>
      </c>
      <c r="E474">
        <v>1</v>
      </c>
      <c r="J474" s="32">
        <v>42906</v>
      </c>
      <c r="K474" s="30" t="s">
        <v>1337</v>
      </c>
      <c r="L474">
        <v>173</v>
      </c>
      <c r="M474" s="28">
        <v>50000</v>
      </c>
      <c r="N474">
        <v>1</v>
      </c>
      <c r="S474" s="32">
        <v>42908</v>
      </c>
      <c r="T474" s="30" t="s">
        <v>1348</v>
      </c>
      <c r="U474">
        <v>69</v>
      </c>
      <c r="V474" s="28">
        <v>50000</v>
      </c>
      <c r="W474">
        <v>1</v>
      </c>
      <c r="X474" s="28">
        <v>40000</v>
      </c>
      <c r="Y474">
        <v>69</v>
      </c>
      <c r="AA474" s="32">
        <v>42909</v>
      </c>
      <c r="AB474" s="30" t="s">
        <v>1347</v>
      </c>
      <c r="AC474">
        <v>41</v>
      </c>
      <c r="AD474" s="28">
        <v>20000</v>
      </c>
      <c r="AE474">
        <v>1</v>
      </c>
      <c r="AF474" s="28">
        <v>20000</v>
      </c>
    </row>
    <row r="475" spans="1:33" x14ac:dyDescent="0.25">
      <c r="C475">
        <v>138</v>
      </c>
      <c r="D475" s="28">
        <v>50000</v>
      </c>
      <c r="E475">
        <v>2</v>
      </c>
      <c r="L475">
        <v>137</v>
      </c>
      <c r="M475" s="28">
        <v>45000</v>
      </c>
      <c r="N475">
        <v>2</v>
      </c>
      <c r="O475" s="28">
        <v>40000</v>
      </c>
      <c r="P475">
        <v>137</v>
      </c>
      <c r="U475">
        <v>107</v>
      </c>
      <c r="V475" s="28">
        <v>40000</v>
      </c>
      <c r="W475">
        <v>2</v>
      </c>
      <c r="X475" s="28">
        <v>40000</v>
      </c>
      <c r="Y475">
        <v>107</v>
      </c>
      <c r="AC475">
        <v>46</v>
      </c>
      <c r="AD475" s="28">
        <v>20000</v>
      </c>
      <c r="AE475">
        <v>2</v>
      </c>
      <c r="AF475" s="28">
        <v>20000</v>
      </c>
    </row>
    <row r="476" spans="1:33" x14ac:dyDescent="0.25">
      <c r="C476">
        <v>27</v>
      </c>
      <c r="D476" s="28">
        <v>50000</v>
      </c>
      <c r="E476">
        <v>3</v>
      </c>
      <c r="L476">
        <v>178</v>
      </c>
      <c r="M476" s="28">
        <v>20000</v>
      </c>
      <c r="N476">
        <v>3</v>
      </c>
      <c r="U476">
        <v>101</v>
      </c>
      <c r="V476" s="28">
        <v>40000</v>
      </c>
      <c r="W476">
        <v>3</v>
      </c>
      <c r="X476" s="28">
        <v>40000</v>
      </c>
      <c r="Y476">
        <v>101</v>
      </c>
      <c r="AC476">
        <v>66</v>
      </c>
      <c r="AD476" s="28">
        <v>20000</v>
      </c>
      <c r="AE476">
        <v>3</v>
      </c>
    </row>
    <row r="477" spans="1:33" x14ac:dyDescent="0.25">
      <c r="C477">
        <v>65</v>
      </c>
      <c r="D477" s="28">
        <v>200000</v>
      </c>
      <c r="E477">
        <v>4</v>
      </c>
      <c r="L477">
        <v>163</v>
      </c>
      <c r="M477" s="28">
        <v>10000</v>
      </c>
      <c r="N477">
        <v>4</v>
      </c>
      <c r="U477">
        <v>35</v>
      </c>
      <c r="V477" s="28">
        <v>20000</v>
      </c>
      <c r="W477">
        <v>4</v>
      </c>
      <c r="X477" s="28">
        <v>10000</v>
      </c>
      <c r="Y477">
        <v>35</v>
      </c>
      <c r="AC477">
        <v>87</v>
      </c>
      <c r="AD477" s="28">
        <v>20000</v>
      </c>
      <c r="AE477">
        <v>4</v>
      </c>
    </row>
    <row r="478" spans="1:33" x14ac:dyDescent="0.25">
      <c r="C478">
        <v>71</v>
      </c>
      <c r="D478" s="28">
        <v>20000</v>
      </c>
      <c r="E478">
        <v>5</v>
      </c>
      <c r="L478">
        <v>44</v>
      </c>
      <c r="M478" s="28">
        <v>50000</v>
      </c>
      <c r="N478">
        <v>5</v>
      </c>
      <c r="U478">
        <v>44</v>
      </c>
      <c r="V478" s="28">
        <v>25000</v>
      </c>
      <c r="W478">
        <v>5</v>
      </c>
      <c r="X478" s="28"/>
      <c r="AC478">
        <v>99</v>
      </c>
      <c r="AD478" s="28">
        <v>20000</v>
      </c>
      <c r="AE478">
        <v>5</v>
      </c>
    </row>
    <row r="479" spans="1:33" x14ac:dyDescent="0.25">
      <c r="C479">
        <v>51</v>
      </c>
      <c r="D479" s="28">
        <v>40000</v>
      </c>
      <c r="E479">
        <v>6</v>
      </c>
      <c r="L479">
        <v>88</v>
      </c>
      <c r="M479" s="28">
        <v>10000</v>
      </c>
      <c r="N479">
        <v>6</v>
      </c>
      <c r="U479">
        <v>64</v>
      </c>
      <c r="V479" s="28">
        <v>20000</v>
      </c>
      <c r="W479">
        <v>6</v>
      </c>
      <c r="X479" s="28"/>
      <c r="AC479">
        <v>5</v>
      </c>
      <c r="AD479" s="28">
        <v>20000</v>
      </c>
      <c r="AE479">
        <v>6</v>
      </c>
    </row>
    <row r="480" spans="1:33" x14ac:dyDescent="0.25">
      <c r="C480">
        <v>90</v>
      </c>
      <c r="D480" s="28">
        <v>20000</v>
      </c>
      <c r="E480">
        <v>7</v>
      </c>
      <c r="L480">
        <v>151</v>
      </c>
      <c r="M480" s="28">
        <v>30000</v>
      </c>
      <c r="N480">
        <v>7</v>
      </c>
      <c r="U480">
        <v>88</v>
      </c>
      <c r="V480" s="28">
        <v>20000</v>
      </c>
      <c r="W480">
        <v>7</v>
      </c>
      <c r="X480" s="28"/>
      <c r="AC480">
        <v>40</v>
      </c>
      <c r="AD480" s="28">
        <v>10000</v>
      </c>
      <c r="AE480">
        <v>7</v>
      </c>
    </row>
    <row r="481" spans="3:32" x14ac:dyDescent="0.25">
      <c r="C481">
        <v>124</v>
      </c>
      <c r="D481" s="28">
        <v>20000</v>
      </c>
      <c r="E481">
        <v>8</v>
      </c>
      <c r="L481">
        <v>133</v>
      </c>
      <c r="M481" s="28">
        <v>100000</v>
      </c>
      <c r="N481">
        <v>8</v>
      </c>
      <c r="O481" s="28">
        <v>40000</v>
      </c>
      <c r="P481">
        <v>133</v>
      </c>
      <c r="U481">
        <v>39</v>
      </c>
      <c r="V481" s="28">
        <v>50000</v>
      </c>
      <c r="W481">
        <v>8</v>
      </c>
      <c r="X481" s="28"/>
      <c r="AC481">
        <v>4</v>
      </c>
      <c r="AD481" s="28">
        <v>20000</v>
      </c>
      <c r="AE481">
        <v>8</v>
      </c>
    </row>
    <row r="482" spans="3:32" x14ac:dyDescent="0.25">
      <c r="C482">
        <v>50</v>
      </c>
      <c r="D482" s="28">
        <v>20000</v>
      </c>
      <c r="E482">
        <v>9</v>
      </c>
      <c r="L482">
        <v>103</v>
      </c>
      <c r="M482" s="28">
        <v>80000</v>
      </c>
      <c r="N482">
        <v>9</v>
      </c>
      <c r="U482">
        <v>52</v>
      </c>
      <c r="V482" s="28">
        <v>50000</v>
      </c>
      <c r="W482">
        <v>9</v>
      </c>
      <c r="X482" s="28"/>
      <c r="AC482">
        <v>134</v>
      </c>
      <c r="AD482" s="28">
        <v>30000</v>
      </c>
      <c r="AE482">
        <v>9</v>
      </c>
    </row>
    <row r="483" spans="3:32" x14ac:dyDescent="0.25">
      <c r="C483">
        <v>154</v>
      </c>
      <c r="D483" s="28">
        <v>20000</v>
      </c>
      <c r="E483">
        <v>10</v>
      </c>
      <c r="L483">
        <v>42</v>
      </c>
      <c r="M483" s="28">
        <v>20000</v>
      </c>
      <c r="N483">
        <v>10</v>
      </c>
      <c r="U483">
        <v>76</v>
      </c>
      <c r="V483" s="28">
        <v>20000</v>
      </c>
      <c r="W483">
        <v>10</v>
      </c>
      <c r="X483" s="28"/>
      <c r="AC483">
        <v>50</v>
      </c>
      <c r="AD483" s="28">
        <v>20000</v>
      </c>
      <c r="AE483">
        <v>10</v>
      </c>
    </row>
    <row r="484" spans="3:32" x14ac:dyDescent="0.25">
      <c r="C484">
        <v>103</v>
      </c>
      <c r="D484" s="28">
        <v>30000</v>
      </c>
      <c r="E484">
        <v>11</v>
      </c>
      <c r="L484">
        <v>56</v>
      </c>
      <c r="M484" s="28">
        <v>50000</v>
      </c>
      <c r="N484">
        <v>11</v>
      </c>
      <c r="U484">
        <v>82</v>
      </c>
      <c r="V484" s="28">
        <v>20000</v>
      </c>
      <c r="W484">
        <v>11</v>
      </c>
      <c r="X484" s="28"/>
      <c r="AC484">
        <v>29</v>
      </c>
      <c r="AD484" s="28">
        <v>20000</v>
      </c>
      <c r="AE484">
        <v>11</v>
      </c>
    </row>
    <row r="485" spans="3:32" x14ac:dyDescent="0.25">
      <c r="C485">
        <v>142</v>
      </c>
      <c r="D485" s="28">
        <v>30000</v>
      </c>
      <c r="E485">
        <v>12</v>
      </c>
      <c r="L485">
        <v>141</v>
      </c>
      <c r="M485" s="28">
        <v>10000</v>
      </c>
      <c r="N485">
        <v>12</v>
      </c>
      <c r="U485">
        <v>38</v>
      </c>
      <c r="V485" s="28">
        <v>20000</v>
      </c>
      <c r="W485">
        <v>12</v>
      </c>
      <c r="X485" s="28"/>
      <c r="AC485">
        <v>63</v>
      </c>
      <c r="AD485" s="28">
        <v>50000</v>
      </c>
      <c r="AE485">
        <v>12</v>
      </c>
    </row>
    <row r="486" spans="3:32" x14ac:dyDescent="0.25">
      <c r="C486">
        <v>7</v>
      </c>
      <c r="D486" s="28">
        <v>50000</v>
      </c>
      <c r="E486">
        <v>13</v>
      </c>
      <c r="F486" s="28">
        <v>40000</v>
      </c>
      <c r="G486">
        <v>7</v>
      </c>
      <c r="L486">
        <v>159</v>
      </c>
      <c r="M486" s="28">
        <v>20000</v>
      </c>
      <c r="N486">
        <v>13</v>
      </c>
      <c r="U486">
        <v>37</v>
      </c>
      <c r="V486" s="28">
        <v>30000</v>
      </c>
      <c r="W486">
        <v>13</v>
      </c>
      <c r="X486" s="28"/>
      <c r="AC486">
        <v>97</v>
      </c>
      <c r="AD486" s="28">
        <v>50000</v>
      </c>
      <c r="AE486">
        <v>13</v>
      </c>
    </row>
    <row r="487" spans="3:32" x14ac:dyDescent="0.25">
      <c r="C487">
        <v>15</v>
      </c>
      <c r="D487" s="28">
        <v>50000</v>
      </c>
      <c r="E487">
        <v>14</v>
      </c>
      <c r="L487">
        <v>119</v>
      </c>
      <c r="M487" s="28">
        <v>20000</v>
      </c>
      <c r="N487">
        <v>14</v>
      </c>
      <c r="U487">
        <v>4</v>
      </c>
      <c r="V487" s="28">
        <v>10000</v>
      </c>
      <c r="W487">
        <v>14</v>
      </c>
      <c r="X487" s="28"/>
      <c r="AC487">
        <v>65</v>
      </c>
      <c r="AD487" s="28">
        <v>20000</v>
      </c>
      <c r="AE487">
        <v>14</v>
      </c>
    </row>
    <row r="488" spans="3:32" x14ac:dyDescent="0.25">
      <c r="C488">
        <v>148</v>
      </c>
      <c r="D488" s="28">
        <v>50000</v>
      </c>
      <c r="E488">
        <v>15</v>
      </c>
      <c r="L488">
        <v>1</v>
      </c>
      <c r="M488" s="28">
        <v>50000</v>
      </c>
      <c r="N488">
        <v>15</v>
      </c>
      <c r="U488">
        <v>40</v>
      </c>
      <c r="V488" s="28">
        <v>20000</v>
      </c>
      <c r="W488">
        <v>15</v>
      </c>
      <c r="X488" s="28"/>
      <c r="AC488">
        <v>96</v>
      </c>
      <c r="AD488" s="28">
        <v>20000</v>
      </c>
      <c r="AE488">
        <v>15</v>
      </c>
    </row>
    <row r="489" spans="3:32" x14ac:dyDescent="0.25">
      <c r="C489">
        <v>156</v>
      </c>
      <c r="D489" s="28">
        <v>50000</v>
      </c>
      <c r="E489">
        <v>16</v>
      </c>
      <c r="L489">
        <v>98</v>
      </c>
      <c r="M489" s="28">
        <v>50000</v>
      </c>
      <c r="N489">
        <v>16</v>
      </c>
      <c r="U489">
        <v>68</v>
      </c>
      <c r="V489" s="28">
        <v>20000</v>
      </c>
      <c r="W489">
        <v>16</v>
      </c>
      <c r="X489" s="28"/>
      <c r="AC489">
        <v>30</v>
      </c>
      <c r="AD489" s="28">
        <v>50000</v>
      </c>
      <c r="AE489">
        <v>16</v>
      </c>
      <c r="AF489" s="28">
        <v>40000</v>
      </c>
    </row>
    <row r="490" spans="3:32" x14ac:dyDescent="0.25">
      <c r="C490">
        <v>157</v>
      </c>
      <c r="D490" s="28">
        <v>50000</v>
      </c>
      <c r="E490">
        <v>17</v>
      </c>
      <c r="L490">
        <v>91</v>
      </c>
      <c r="M490" s="28">
        <v>50000</v>
      </c>
      <c r="N490">
        <v>17</v>
      </c>
      <c r="U490">
        <v>2</v>
      </c>
      <c r="V490" s="28">
        <v>40000</v>
      </c>
      <c r="W490">
        <v>17</v>
      </c>
      <c r="X490" s="28"/>
      <c r="AC490">
        <v>35</v>
      </c>
      <c r="AD490" s="28">
        <v>20000</v>
      </c>
      <c r="AE490">
        <v>17</v>
      </c>
    </row>
    <row r="491" spans="3:32" x14ac:dyDescent="0.25">
      <c r="C491">
        <v>149</v>
      </c>
      <c r="D491" s="28">
        <v>50000</v>
      </c>
      <c r="E491">
        <v>18</v>
      </c>
      <c r="L491">
        <v>90</v>
      </c>
      <c r="M491" s="28">
        <v>70000</v>
      </c>
      <c r="N491">
        <v>18</v>
      </c>
      <c r="U491">
        <v>17</v>
      </c>
      <c r="V491" s="28">
        <v>20000</v>
      </c>
      <c r="W491">
        <v>18</v>
      </c>
      <c r="X491" s="28"/>
      <c r="AC491">
        <v>14</v>
      </c>
      <c r="AD491" s="28">
        <v>40000</v>
      </c>
      <c r="AE491">
        <v>18</v>
      </c>
      <c r="AF491" s="28">
        <v>30000</v>
      </c>
    </row>
    <row r="492" spans="3:32" x14ac:dyDescent="0.25">
      <c r="C492">
        <v>107</v>
      </c>
      <c r="D492" s="28">
        <v>50000</v>
      </c>
      <c r="E492">
        <v>19</v>
      </c>
      <c r="L492">
        <v>19</v>
      </c>
      <c r="M492" s="28">
        <v>30000</v>
      </c>
      <c r="N492">
        <v>19</v>
      </c>
      <c r="U492">
        <v>34</v>
      </c>
      <c r="V492" s="28">
        <v>50000</v>
      </c>
      <c r="W492">
        <v>19</v>
      </c>
      <c r="X492" s="28"/>
      <c r="AC492">
        <v>106</v>
      </c>
      <c r="AD492" s="28">
        <v>20000</v>
      </c>
      <c r="AE492">
        <v>19</v>
      </c>
    </row>
    <row r="493" spans="3:32" x14ac:dyDescent="0.25">
      <c r="C493">
        <v>167</v>
      </c>
      <c r="D493" s="28">
        <v>50000</v>
      </c>
      <c r="E493">
        <v>20</v>
      </c>
      <c r="L493">
        <v>24</v>
      </c>
      <c r="M493" s="28">
        <v>20000</v>
      </c>
      <c r="N493">
        <v>20</v>
      </c>
      <c r="U493">
        <v>42</v>
      </c>
      <c r="V493" s="28">
        <v>50000</v>
      </c>
      <c r="W493">
        <v>20</v>
      </c>
      <c r="X493" s="28"/>
      <c r="AC493">
        <v>10</v>
      </c>
      <c r="AD493" s="28">
        <v>20000</v>
      </c>
      <c r="AE493">
        <v>20</v>
      </c>
    </row>
    <row r="494" spans="3:32" x14ac:dyDescent="0.25">
      <c r="C494">
        <v>68</v>
      </c>
      <c r="D494" s="28">
        <v>40000</v>
      </c>
      <c r="E494">
        <v>21</v>
      </c>
      <c r="L494">
        <v>110</v>
      </c>
      <c r="M494" s="28">
        <v>20000</v>
      </c>
      <c r="N494">
        <v>21</v>
      </c>
      <c r="U494">
        <v>45</v>
      </c>
      <c r="V494" s="28">
        <v>20000</v>
      </c>
      <c r="W494">
        <v>21</v>
      </c>
      <c r="X494" s="28"/>
      <c r="AC494">
        <v>56</v>
      </c>
      <c r="AD494" s="28">
        <v>60000</v>
      </c>
      <c r="AE494">
        <v>21</v>
      </c>
    </row>
    <row r="495" spans="3:32" x14ac:dyDescent="0.25">
      <c r="C495">
        <v>116</v>
      </c>
      <c r="D495" s="28">
        <v>50000</v>
      </c>
      <c r="E495">
        <v>22</v>
      </c>
      <c r="L495">
        <v>96</v>
      </c>
      <c r="M495" s="28">
        <v>20000</v>
      </c>
      <c r="N495">
        <v>22</v>
      </c>
      <c r="U495">
        <v>13</v>
      </c>
      <c r="V495" s="28">
        <v>20000</v>
      </c>
      <c r="W495">
        <v>22</v>
      </c>
      <c r="X495" s="28"/>
      <c r="AC495">
        <v>136</v>
      </c>
      <c r="AD495" s="28">
        <v>20000</v>
      </c>
      <c r="AE495">
        <v>22</v>
      </c>
    </row>
    <row r="496" spans="3:32" x14ac:dyDescent="0.25">
      <c r="C496">
        <v>147</v>
      </c>
      <c r="D496" s="28">
        <v>50000</v>
      </c>
      <c r="E496">
        <v>23</v>
      </c>
      <c r="L496">
        <v>99</v>
      </c>
      <c r="M496" s="28">
        <v>20000</v>
      </c>
      <c r="N496">
        <v>23</v>
      </c>
      <c r="O496" s="28">
        <v>10000</v>
      </c>
      <c r="P496">
        <v>99</v>
      </c>
      <c r="U496">
        <v>21</v>
      </c>
      <c r="V496" s="28">
        <v>50000</v>
      </c>
      <c r="W496">
        <v>23</v>
      </c>
      <c r="X496" s="28"/>
      <c r="AC496">
        <v>117</v>
      </c>
      <c r="AD496" s="28">
        <v>20000</v>
      </c>
      <c r="AE496">
        <v>23</v>
      </c>
    </row>
    <row r="497" spans="3:31" x14ac:dyDescent="0.25">
      <c r="C497">
        <v>95</v>
      </c>
      <c r="D497" s="28">
        <v>40000</v>
      </c>
      <c r="E497">
        <v>24</v>
      </c>
      <c r="L497">
        <v>123</v>
      </c>
      <c r="M497" s="28">
        <v>20000</v>
      </c>
      <c r="N497">
        <v>24</v>
      </c>
      <c r="U497">
        <v>106</v>
      </c>
      <c r="V497" s="28">
        <v>50000</v>
      </c>
      <c r="W497">
        <v>24</v>
      </c>
      <c r="X497" s="28"/>
      <c r="AC497">
        <v>104</v>
      </c>
      <c r="AD497" s="28">
        <v>15000</v>
      </c>
      <c r="AE497">
        <v>24</v>
      </c>
    </row>
    <row r="498" spans="3:31" x14ac:dyDescent="0.25">
      <c r="C498">
        <v>25</v>
      </c>
      <c r="D498" s="28">
        <v>20000</v>
      </c>
      <c r="E498">
        <v>25</v>
      </c>
      <c r="L498">
        <v>18</v>
      </c>
      <c r="M498" s="28">
        <v>10000</v>
      </c>
      <c r="N498">
        <v>25</v>
      </c>
      <c r="U498">
        <v>84</v>
      </c>
      <c r="V498" s="28">
        <v>20000</v>
      </c>
      <c r="W498">
        <v>25</v>
      </c>
      <c r="X498" s="28"/>
      <c r="AC498">
        <v>38</v>
      </c>
      <c r="AD498" s="28">
        <v>15000</v>
      </c>
      <c r="AE498">
        <v>25</v>
      </c>
    </row>
    <row r="499" spans="3:31" x14ac:dyDescent="0.25">
      <c r="C499">
        <v>4</v>
      </c>
      <c r="D499" s="28">
        <v>20000</v>
      </c>
      <c r="E499">
        <v>26</v>
      </c>
      <c r="L499">
        <v>115</v>
      </c>
      <c r="M499" s="28">
        <v>50000</v>
      </c>
      <c r="N499">
        <v>26</v>
      </c>
      <c r="U499">
        <v>46</v>
      </c>
      <c r="V499" s="28">
        <v>30000</v>
      </c>
      <c r="W499">
        <v>26</v>
      </c>
      <c r="X499" s="28"/>
      <c r="AC499">
        <v>57</v>
      </c>
      <c r="AD499" s="28">
        <v>50000</v>
      </c>
      <c r="AE499">
        <v>26</v>
      </c>
    </row>
    <row r="500" spans="3:31" x14ac:dyDescent="0.25">
      <c r="C500">
        <v>120</v>
      </c>
      <c r="D500" s="28">
        <v>20000</v>
      </c>
      <c r="E500">
        <v>27</v>
      </c>
      <c r="L500">
        <v>114</v>
      </c>
      <c r="M500" s="28">
        <v>50000</v>
      </c>
      <c r="N500">
        <v>27</v>
      </c>
      <c r="U500">
        <v>79</v>
      </c>
      <c r="V500" s="28">
        <v>20000</v>
      </c>
      <c r="W500">
        <v>27</v>
      </c>
      <c r="X500" s="28"/>
      <c r="AC500">
        <v>94</v>
      </c>
      <c r="AD500" s="28">
        <v>50000</v>
      </c>
      <c r="AE500">
        <v>27</v>
      </c>
    </row>
    <row r="501" spans="3:31" x14ac:dyDescent="0.25">
      <c r="C501">
        <v>162</v>
      </c>
      <c r="D501" s="28">
        <v>50000</v>
      </c>
      <c r="E501">
        <v>28</v>
      </c>
      <c r="L501">
        <v>40</v>
      </c>
      <c r="M501" s="28">
        <v>50000</v>
      </c>
      <c r="N501">
        <v>28</v>
      </c>
      <c r="U501">
        <v>92</v>
      </c>
      <c r="V501" s="28">
        <v>20000</v>
      </c>
      <c r="W501">
        <v>28</v>
      </c>
      <c r="X501" s="28"/>
      <c r="AC501">
        <v>2</v>
      </c>
      <c r="AD501" s="28">
        <v>50000</v>
      </c>
      <c r="AE501">
        <v>28</v>
      </c>
    </row>
    <row r="502" spans="3:31" x14ac:dyDescent="0.25">
      <c r="C502">
        <v>145</v>
      </c>
      <c r="D502" s="28">
        <v>20000</v>
      </c>
      <c r="E502">
        <v>29</v>
      </c>
      <c r="L502">
        <v>124</v>
      </c>
      <c r="M502" s="28">
        <v>50000</v>
      </c>
      <c r="N502">
        <v>29</v>
      </c>
      <c r="U502">
        <v>100</v>
      </c>
      <c r="V502" s="28">
        <v>20000</v>
      </c>
      <c r="W502">
        <v>29</v>
      </c>
      <c r="X502" s="28"/>
      <c r="AC502">
        <v>67</v>
      </c>
      <c r="AD502" s="28">
        <v>30000</v>
      </c>
      <c r="AE502">
        <v>29</v>
      </c>
    </row>
    <row r="503" spans="3:31" x14ac:dyDescent="0.25">
      <c r="C503">
        <v>140</v>
      </c>
      <c r="D503" s="28">
        <v>30000</v>
      </c>
      <c r="E503">
        <v>30</v>
      </c>
      <c r="L503">
        <v>93</v>
      </c>
      <c r="M503" s="28">
        <v>50000</v>
      </c>
      <c r="N503">
        <v>30</v>
      </c>
      <c r="U503">
        <v>29</v>
      </c>
      <c r="V503" s="28">
        <v>20000</v>
      </c>
      <c r="W503">
        <v>30</v>
      </c>
      <c r="X503" s="28"/>
      <c r="AC503">
        <v>53</v>
      </c>
      <c r="AD503" s="28">
        <v>20000</v>
      </c>
      <c r="AE503">
        <v>30</v>
      </c>
    </row>
    <row r="504" spans="3:31" x14ac:dyDescent="0.25">
      <c r="C504">
        <v>163</v>
      </c>
      <c r="D504" s="28">
        <v>120000</v>
      </c>
      <c r="E504">
        <v>31</v>
      </c>
      <c r="L504">
        <v>179</v>
      </c>
      <c r="M504" s="28">
        <v>50000</v>
      </c>
      <c r="N504">
        <v>31</v>
      </c>
      <c r="U504">
        <v>31</v>
      </c>
      <c r="V504" s="28">
        <v>20000</v>
      </c>
      <c r="W504">
        <v>31</v>
      </c>
      <c r="X504" s="28"/>
      <c r="AC504">
        <v>75</v>
      </c>
      <c r="AD504" s="28">
        <v>50000</v>
      </c>
      <c r="AE504">
        <v>31</v>
      </c>
    </row>
    <row r="505" spans="3:31" x14ac:dyDescent="0.25">
      <c r="C505">
        <v>85</v>
      </c>
      <c r="D505" s="28">
        <v>80000</v>
      </c>
      <c r="E505">
        <v>32</v>
      </c>
      <c r="M505" s="28">
        <v>50000</v>
      </c>
      <c r="N505">
        <v>32</v>
      </c>
      <c r="O505" s="28">
        <v>40000</v>
      </c>
      <c r="U505">
        <v>73</v>
      </c>
      <c r="V505" s="28">
        <v>30000</v>
      </c>
      <c r="W505">
        <v>32</v>
      </c>
      <c r="X505" s="28"/>
      <c r="AC505">
        <v>42</v>
      </c>
      <c r="AD505" s="28">
        <v>20000</v>
      </c>
      <c r="AE505">
        <v>32</v>
      </c>
    </row>
    <row r="506" spans="3:31" x14ac:dyDescent="0.25">
      <c r="C506">
        <v>21</v>
      </c>
      <c r="D506" s="28">
        <v>20000</v>
      </c>
      <c r="E506">
        <v>33</v>
      </c>
      <c r="M506" s="28">
        <v>50000</v>
      </c>
      <c r="N506">
        <v>33</v>
      </c>
      <c r="O506" s="28">
        <v>40000</v>
      </c>
      <c r="U506">
        <v>8</v>
      </c>
      <c r="V506" s="28">
        <v>20000</v>
      </c>
      <c r="W506">
        <v>33</v>
      </c>
      <c r="X506" s="28"/>
      <c r="AC506">
        <v>133</v>
      </c>
      <c r="AD506" s="28">
        <v>20000</v>
      </c>
      <c r="AE506">
        <v>33</v>
      </c>
    </row>
    <row r="507" spans="3:31" x14ac:dyDescent="0.25">
      <c r="C507">
        <v>91</v>
      </c>
      <c r="D507" s="28">
        <v>80000</v>
      </c>
      <c r="E507">
        <v>34</v>
      </c>
      <c r="M507" s="28"/>
      <c r="U507">
        <v>77</v>
      </c>
      <c r="V507" s="28">
        <v>50000</v>
      </c>
      <c r="W507">
        <v>34</v>
      </c>
      <c r="X507" s="28"/>
      <c r="AC507">
        <v>48</v>
      </c>
      <c r="AD507" s="28">
        <v>30000</v>
      </c>
      <c r="AE507">
        <v>34</v>
      </c>
    </row>
    <row r="508" spans="3:31" x14ac:dyDescent="0.25">
      <c r="C508">
        <v>52</v>
      </c>
      <c r="D508" s="28">
        <v>100000</v>
      </c>
      <c r="E508">
        <v>35</v>
      </c>
      <c r="H508" s="28"/>
      <c r="M508" s="28"/>
      <c r="U508">
        <v>65</v>
      </c>
      <c r="V508" s="28">
        <v>20000</v>
      </c>
      <c r="W508">
        <v>35</v>
      </c>
      <c r="X508" s="28"/>
      <c r="Z508" s="28"/>
      <c r="AC508">
        <v>27</v>
      </c>
      <c r="AD508" s="28">
        <v>30000</v>
      </c>
      <c r="AE508">
        <v>35</v>
      </c>
    </row>
    <row r="509" spans="3:31" x14ac:dyDescent="0.25">
      <c r="C509">
        <v>80</v>
      </c>
      <c r="D509" s="28">
        <v>50000</v>
      </c>
      <c r="E509">
        <v>36</v>
      </c>
      <c r="H509" s="28"/>
      <c r="M509" s="28"/>
      <c r="U509">
        <v>83</v>
      </c>
      <c r="V509" s="28">
        <v>20000</v>
      </c>
      <c r="W509">
        <v>36</v>
      </c>
      <c r="X509" s="28"/>
      <c r="Z509" s="28"/>
      <c r="AC509">
        <v>13</v>
      </c>
      <c r="AD509" s="28">
        <v>100000</v>
      </c>
      <c r="AE509">
        <v>36</v>
      </c>
    </row>
    <row r="510" spans="3:31" x14ac:dyDescent="0.25">
      <c r="C510">
        <v>114</v>
      </c>
      <c r="D510" s="28">
        <v>50000</v>
      </c>
      <c r="E510">
        <v>37</v>
      </c>
      <c r="H510" s="28"/>
      <c r="M510" s="28"/>
      <c r="U510">
        <v>9</v>
      </c>
      <c r="V510" s="28">
        <v>10000</v>
      </c>
      <c r="W510">
        <v>37</v>
      </c>
      <c r="X510" s="28"/>
      <c r="Z510" s="28"/>
      <c r="AC510">
        <v>116</v>
      </c>
      <c r="AD510" s="28">
        <v>20000</v>
      </c>
      <c r="AE510">
        <v>37</v>
      </c>
    </row>
    <row r="511" spans="3:31" x14ac:dyDescent="0.25">
      <c r="C511">
        <v>98</v>
      </c>
      <c r="D511" s="28">
        <v>10000</v>
      </c>
      <c r="E511">
        <v>38</v>
      </c>
      <c r="H511" s="28"/>
      <c r="M511" s="28"/>
      <c r="U511">
        <v>86</v>
      </c>
      <c r="V511" s="28">
        <v>50000</v>
      </c>
      <c r="W511">
        <v>38</v>
      </c>
      <c r="X511" s="28"/>
      <c r="Z511" s="28"/>
      <c r="AC511">
        <v>130</v>
      </c>
      <c r="AD511" s="28">
        <v>10000</v>
      </c>
      <c r="AE511">
        <v>38</v>
      </c>
    </row>
    <row r="512" spans="3:31" x14ac:dyDescent="0.25">
      <c r="C512">
        <v>88</v>
      </c>
      <c r="D512" s="28">
        <v>20000</v>
      </c>
      <c r="E512">
        <v>39</v>
      </c>
      <c r="H512" s="28"/>
      <c r="M512" s="28"/>
      <c r="V512" s="28"/>
      <c r="X512" s="28"/>
      <c r="Z512" s="28"/>
      <c r="AC512">
        <v>33</v>
      </c>
      <c r="AD512" s="28">
        <v>20000</v>
      </c>
      <c r="AE512">
        <v>39</v>
      </c>
    </row>
    <row r="513" spans="3:32" x14ac:dyDescent="0.25">
      <c r="C513">
        <v>9</v>
      </c>
      <c r="D513" s="28">
        <v>50000</v>
      </c>
      <c r="E513">
        <v>40</v>
      </c>
      <c r="F513" s="28">
        <v>40000</v>
      </c>
      <c r="G513">
        <v>9</v>
      </c>
      <c r="H513" s="28"/>
      <c r="M513" s="28"/>
      <c r="V513" s="28"/>
      <c r="X513" s="28"/>
      <c r="Z513" s="28"/>
      <c r="AC513">
        <v>137</v>
      </c>
      <c r="AD513" s="28">
        <v>20000</v>
      </c>
      <c r="AE513">
        <v>40</v>
      </c>
    </row>
    <row r="514" spans="3:32" x14ac:dyDescent="0.25">
      <c r="C514">
        <v>45</v>
      </c>
      <c r="D514" s="28">
        <v>20000</v>
      </c>
      <c r="E514">
        <v>41</v>
      </c>
      <c r="H514" s="28"/>
      <c r="M514" s="28"/>
      <c r="V514" s="28"/>
      <c r="X514" s="28"/>
      <c r="Z514" s="28"/>
      <c r="AC514">
        <v>90</v>
      </c>
      <c r="AD514" s="28">
        <v>30000</v>
      </c>
      <c r="AE514">
        <v>41</v>
      </c>
    </row>
    <row r="515" spans="3:32" x14ac:dyDescent="0.25">
      <c r="C515">
        <v>46</v>
      </c>
      <c r="D515" s="28">
        <v>20000</v>
      </c>
      <c r="E515">
        <v>42</v>
      </c>
      <c r="H515" s="28"/>
      <c r="M515" s="28"/>
      <c r="V515" s="28"/>
      <c r="X515" s="28"/>
      <c r="Z515" s="28"/>
      <c r="AC515">
        <v>77</v>
      </c>
      <c r="AD515" s="28">
        <v>30000</v>
      </c>
      <c r="AE515">
        <v>42</v>
      </c>
    </row>
    <row r="516" spans="3:32" x14ac:dyDescent="0.25">
      <c r="C516">
        <v>92</v>
      </c>
      <c r="D516" s="28">
        <v>20000</v>
      </c>
      <c r="E516">
        <v>43</v>
      </c>
      <c r="H516" s="28"/>
      <c r="M516" s="28"/>
      <c r="V516" s="28"/>
      <c r="X516" s="28"/>
      <c r="Z516" s="28"/>
      <c r="AC516">
        <v>83</v>
      </c>
      <c r="AD516" s="28">
        <v>20000</v>
      </c>
      <c r="AE516">
        <v>43</v>
      </c>
    </row>
    <row r="517" spans="3:32" x14ac:dyDescent="0.25">
      <c r="C517">
        <v>20</v>
      </c>
      <c r="D517" s="28">
        <v>50000</v>
      </c>
      <c r="E517">
        <v>44</v>
      </c>
      <c r="H517" s="28"/>
      <c r="M517" s="28"/>
      <c r="V517" s="28"/>
      <c r="X517" s="28"/>
      <c r="Z517" s="28"/>
      <c r="AC517">
        <v>91</v>
      </c>
      <c r="AD517" s="28">
        <v>50000</v>
      </c>
      <c r="AE517">
        <v>44</v>
      </c>
    </row>
    <row r="518" spans="3:32" x14ac:dyDescent="0.25">
      <c r="C518">
        <v>56</v>
      </c>
      <c r="D518" s="28">
        <v>10000</v>
      </c>
      <c r="E518">
        <v>45</v>
      </c>
      <c r="H518" s="28"/>
      <c r="M518" s="28"/>
      <c r="V518" s="28"/>
      <c r="X518" s="28"/>
      <c r="Z518" s="28"/>
      <c r="AD518" s="28"/>
    </row>
    <row r="519" spans="3:32" x14ac:dyDescent="0.25">
      <c r="C519">
        <v>160</v>
      </c>
      <c r="D519" s="28">
        <v>40000</v>
      </c>
      <c r="E519">
        <v>46</v>
      </c>
      <c r="M519" s="28"/>
      <c r="V519" s="28"/>
      <c r="X519" s="28"/>
      <c r="AD519" s="28"/>
    </row>
    <row r="520" spans="3:32" x14ac:dyDescent="0.25">
      <c r="C520">
        <v>73</v>
      </c>
      <c r="D520" s="28">
        <v>20000</v>
      </c>
      <c r="E520">
        <v>47</v>
      </c>
      <c r="M520" s="28"/>
      <c r="V520" s="28"/>
      <c r="X520" s="28"/>
      <c r="AD520" s="28"/>
    </row>
    <row r="521" spans="3:32" x14ac:dyDescent="0.25">
      <c r="C521">
        <v>123</v>
      </c>
      <c r="D521" s="28">
        <v>2000</v>
      </c>
      <c r="E521">
        <v>48</v>
      </c>
      <c r="M521" s="28"/>
      <c r="V521" s="28"/>
      <c r="X521" s="28"/>
      <c r="AD521" s="28"/>
    </row>
    <row r="522" spans="3:32" x14ac:dyDescent="0.25">
      <c r="C522">
        <v>44</v>
      </c>
      <c r="D522" s="28">
        <v>60000</v>
      </c>
      <c r="E522">
        <v>49</v>
      </c>
      <c r="M522" s="28"/>
      <c r="V522" s="28"/>
      <c r="X522" s="28"/>
      <c r="AD522" s="28"/>
    </row>
    <row r="523" spans="3:32" x14ac:dyDescent="0.25">
      <c r="C523">
        <v>100</v>
      </c>
      <c r="D523" s="28">
        <v>40000</v>
      </c>
      <c r="E523">
        <v>50</v>
      </c>
      <c r="F523" s="28">
        <v>40000</v>
      </c>
      <c r="G523">
        <v>100</v>
      </c>
      <c r="M523" s="28"/>
      <c r="V523" s="28"/>
      <c r="X523" s="28"/>
      <c r="AD523" s="28"/>
    </row>
    <row r="524" spans="3:32" x14ac:dyDescent="0.25">
      <c r="C524">
        <v>61</v>
      </c>
      <c r="D524" s="28">
        <v>30000</v>
      </c>
      <c r="E524">
        <v>51</v>
      </c>
      <c r="F524" s="28">
        <v>30000</v>
      </c>
      <c r="G524">
        <v>61</v>
      </c>
      <c r="M524" s="28"/>
      <c r="V524" s="28"/>
      <c r="X524" s="28"/>
      <c r="AD524" s="28"/>
    </row>
    <row r="525" spans="3:32" x14ac:dyDescent="0.25">
      <c r="C525">
        <v>82</v>
      </c>
      <c r="D525" s="28">
        <v>35000</v>
      </c>
      <c r="E525">
        <v>52</v>
      </c>
      <c r="F525" s="28">
        <v>35000</v>
      </c>
      <c r="G525">
        <v>82</v>
      </c>
      <c r="M525" s="28"/>
      <c r="V525" s="28"/>
      <c r="X525" s="28"/>
      <c r="AD525" s="28"/>
    </row>
    <row r="526" spans="3:32" x14ac:dyDescent="0.25">
      <c r="D526" s="28">
        <v>30000</v>
      </c>
      <c r="E526">
        <v>53</v>
      </c>
      <c r="F526" s="28">
        <v>20000</v>
      </c>
      <c r="M526" s="28"/>
      <c r="V526" s="28"/>
      <c r="X526" s="28"/>
      <c r="AD526" s="28"/>
    </row>
    <row r="527" spans="3:32" x14ac:dyDescent="0.25">
      <c r="X527" s="28"/>
    </row>
    <row r="528" spans="3:32" x14ac:dyDescent="0.25">
      <c r="D528" s="29">
        <f>SUM(D474:D527)</f>
        <v>2247000</v>
      </c>
      <c r="F528" s="29">
        <f>SUM(F474:F527)</f>
        <v>205000</v>
      </c>
      <c r="M528" s="29">
        <f>SUM(M474:M527)</f>
        <v>1275000</v>
      </c>
      <c r="O528" s="29">
        <f>SUM(O474:O527)</f>
        <v>170000</v>
      </c>
      <c r="V528" s="29">
        <f>SUM(V474:V527)</f>
        <v>1105000</v>
      </c>
      <c r="X528" s="29">
        <f>SUM(X474:X527)</f>
        <v>130000</v>
      </c>
      <c r="AD528" s="29">
        <f>SUM(AD474:AD527)</f>
        <v>1290000</v>
      </c>
      <c r="AF528" s="29">
        <f>SUM(AF474:AF527)</f>
        <v>110000</v>
      </c>
    </row>
    <row r="529" spans="1:32" x14ac:dyDescent="0.25">
      <c r="D529" s="29">
        <f>D528-F528</f>
        <v>2042000</v>
      </c>
      <c r="M529" s="29">
        <f>M528-O528</f>
        <v>1105000</v>
      </c>
      <c r="V529" s="29">
        <f>V528-X528</f>
        <v>975000</v>
      </c>
      <c r="X529" s="28"/>
      <c r="AD529" s="29">
        <f>AD528-AF528</f>
        <v>1180000</v>
      </c>
    </row>
    <row r="531" spans="1:32" x14ac:dyDescent="0.25">
      <c r="A531" s="30" t="s">
        <v>10</v>
      </c>
      <c r="B531" s="30" t="s">
        <v>0</v>
      </c>
      <c r="C531" s="30" t="s">
        <v>2</v>
      </c>
      <c r="D531" s="30" t="s">
        <v>1297</v>
      </c>
      <c r="E531" s="30"/>
      <c r="F531" s="33"/>
      <c r="G531" s="30"/>
      <c r="J531" s="30" t="s">
        <v>10</v>
      </c>
      <c r="K531" s="30" t="s">
        <v>0</v>
      </c>
      <c r="L531" s="30" t="s">
        <v>2</v>
      </c>
      <c r="M531" s="30" t="s">
        <v>1297</v>
      </c>
      <c r="N531" s="30"/>
      <c r="O531" s="33"/>
      <c r="P531" s="30"/>
      <c r="S531" s="30" t="s">
        <v>10</v>
      </c>
      <c r="T531" s="30" t="s">
        <v>0</v>
      </c>
      <c r="U531" s="30" t="s">
        <v>2</v>
      </c>
      <c r="V531" s="30" t="s">
        <v>1297</v>
      </c>
      <c r="W531" s="30"/>
      <c r="X531" s="33"/>
      <c r="Y531" s="30"/>
      <c r="AA531" s="30" t="s">
        <v>10</v>
      </c>
      <c r="AB531" s="30" t="s">
        <v>0</v>
      </c>
      <c r="AC531" s="30" t="s">
        <v>2</v>
      </c>
      <c r="AD531" s="30" t="s">
        <v>1297</v>
      </c>
      <c r="AE531" s="30"/>
      <c r="AF531" s="33"/>
    </row>
    <row r="532" spans="1:32" x14ac:dyDescent="0.25">
      <c r="A532" s="32">
        <v>42912</v>
      </c>
      <c r="B532" s="30" t="s">
        <v>1336</v>
      </c>
      <c r="C532">
        <v>90</v>
      </c>
      <c r="D532" s="28">
        <v>20000</v>
      </c>
      <c r="E532">
        <v>1</v>
      </c>
      <c r="J532" s="32">
        <v>42913</v>
      </c>
      <c r="K532" s="30" t="s">
        <v>1337</v>
      </c>
      <c r="L532">
        <v>119</v>
      </c>
      <c r="M532" s="28">
        <v>70000</v>
      </c>
      <c r="N532">
        <v>1</v>
      </c>
      <c r="O532" s="28">
        <v>40000</v>
      </c>
      <c r="P532">
        <v>119</v>
      </c>
      <c r="S532" s="32">
        <v>42915</v>
      </c>
      <c r="T532" s="30" t="s">
        <v>1348</v>
      </c>
      <c r="U532">
        <v>43</v>
      </c>
      <c r="V532" s="28">
        <v>50000</v>
      </c>
      <c r="W532">
        <v>1</v>
      </c>
      <c r="X532" s="28">
        <v>40000</v>
      </c>
      <c r="Y532">
        <v>43</v>
      </c>
      <c r="AA532" s="32">
        <v>42916</v>
      </c>
      <c r="AB532" s="30" t="s">
        <v>1347</v>
      </c>
      <c r="AC532">
        <v>60</v>
      </c>
      <c r="AD532" s="28">
        <v>250000</v>
      </c>
      <c r="AE532">
        <v>1</v>
      </c>
      <c r="AF532" s="28">
        <v>40000</v>
      </c>
    </row>
    <row r="533" spans="1:32" x14ac:dyDescent="0.25">
      <c r="C533">
        <v>146</v>
      </c>
      <c r="D533" s="28">
        <v>150000</v>
      </c>
      <c r="E533">
        <v>2</v>
      </c>
      <c r="F533" s="28">
        <v>40000</v>
      </c>
      <c r="G533">
        <v>146</v>
      </c>
      <c r="L533">
        <v>147</v>
      </c>
      <c r="M533" s="28">
        <v>20000</v>
      </c>
      <c r="N533">
        <v>2</v>
      </c>
      <c r="O533" s="28">
        <v>20000</v>
      </c>
      <c r="P533">
        <v>147</v>
      </c>
      <c r="U533">
        <v>109</v>
      </c>
      <c r="V533" s="28">
        <v>50000</v>
      </c>
      <c r="W533">
        <v>2</v>
      </c>
      <c r="X533" s="28">
        <v>40000</v>
      </c>
      <c r="Y533">
        <v>109</v>
      </c>
      <c r="AC533">
        <v>28</v>
      </c>
      <c r="AD533" s="28">
        <v>50000</v>
      </c>
      <c r="AE533">
        <v>2</v>
      </c>
    </row>
    <row r="534" spans="1:32" x14ac:dyDescent="0.25">
      <c r="C534">
        <v>123</v>
      </c>
      <c r="D534" s="28">
        <v>20000</v>
      </c>
      <c r="E534">
        <v>3</v>
      </c>
      <c r="L534">
        <v>132</v>
      </c>
      <c r="M534" s="28">
        <v>40000</v>
      </c>
      <c r="N534">
        <v>3</v>
      </c>
      <c r="O534" s="28">
        <v>40000</v>
      </c>
      <c r="P534">
        <v>132</v>
      </c>
      <c r="U534">
        <v>110</v>
      </c>
      <c r="V534" s="28">
        <v>20000</v>
      </c>
      <c r="W534">
        <v>3</v>
      </c>
      <c r="X534" s="28">
        <v>20000</v>
      </c>
      <c r="Y534">
        <v>110</v>
      </c>
      <c r="AC534">
        <v>117</v>
      </c>
      <c r="AD534" s="28">
        <v>20000</v>
      </c>
      <c r="AE534">
        <v>3</v>
      </c>
    </row>
    <row r="535" spans="1:32" x14ac:dyDescent="0.25">
      <c r="C535">
        <v>110</v>
      </c>
      <c r="D535" s="28">
        <v>15000</v>
      </c>
      <c r="E535">
        <v>4</v>
      </c>
      <c r="L535">
        <v>16</v>
      </c>
      <c r="M535" s="28">
        <v>20000</v>
      </c>
      <c r="N535">
        <v>4</v>
      </c>
      <c r="O535" s="28">
        <v>20000</v>
      </c>
      <c r="P535">
        <v>16</v>
      </c>
      <c r="U535">
        <v>85</v>
      </c>
      <c r="V535" s="28">
        <v>20000</v>
      </c>
      <c r="W535">
        <v>4</v>
      </c>
      <c r="X535" s="28">
        <v>20000</v>
      </c>
      <c r="Y535">
        <v>85</v>
      </c>
      <c r="AC535">
        <v>73</v>
      </c>
      <c r="AD535" s="28">
        <v>30000</v>
      </c>
      <c r="AE535">
        <v>4</v>
      </c>
    </row>
    <row r="536" spans="1:32" x14ac:dyDescent="0.25">
      <c r="C536">
        <v>112</v>
      </c>
      <c r="D536" s="28">
        <v>25000</v>
      </c>
      <c r="E536">
        <v>5</v>
      </c>
      <c r="L536">
        <v>94</v>
      </c>
      <c r="M536" s="28">
        <v>30000</v>
      </c>
      <c r="N536">
        <v>5</v>
      </c>
      <c r="U536">
        <v>33</v>
      </c>
      <c r="V536" s="28">
        <v>100000</v>
      </c>
      <c r="W536">
        <v>5</v>
      </c>
      <c r="X536" s="28">
        <v>40000</v>
      </c>
      <c r="Y536">
        <v>33</v>
      </c>
      <c r="AC536">
        <v>82</v>
      </c>
      <c r="AD536" s="28">
        <v>30000</v>
      </c>
      <c r="AE536">
        <v>5</v>
      </c>
    </row>
    <row r="537" spans="1:32" x14ac:dyDescent="0.25">
      <c r="C537">
        <v>73</v>
      </c>
      <c r="D537" s="28">
        <v>20000</v>
      </c>
      <c r="E537">
        <v>6</v>
      </c>
      <c r="L537">
        <v>99</v>
      </c>
      <c r="M537" s="28">
        <v>20000</v>
      </c>
      <c r="N537">
        <v>6</v>
      </c>
      <c r="U537">
        <v>53</v>
      </c>
      <c r="V537" s="28">
        <v>40000</v>
      </c>
      <c r="W537">
        <v>6</v>
      </c>
      <c r="X537" s="28"/>
      <c r="AC537">
        <v>52</v>
      </c>
      <c r="AD537" s="28">
        <v>20000</v>
      </c>
      <c r="AE537">
        <v>6</v>
      </c>
    </row>
    <row r="538" spans="1:32" x14ac:dyDescent="0.25">
      <c r="C538">
        <v>150</v>
      </c>
      <c r="D538" s="28">
        <v>20000</v>
      </c>
      <c r="E538">
        <v>7</v>
      </c>
      <c r="L538">
        <v>148</v>
      </c>
      <c r="M538" s="28">
        <v>40000</v>
      </c>
      <c r="N538">
        <v>7</v>
      </c>
      <c r="O538" s="28">
        <v>40000</v>
      </c>
      <c r="P538">
        <v>148</v>
      </c>
      <c r="U538">
        <v>57</v>
      </c>
      <c r="V538" s="28">
        <v>20000</v>
      </c>
      <c r="W538">
        <v>7</v>
      </c>
      <c r="X538" s="28"/>
      <c r="AC538">
        <v>63</v>
      </c>
      <c r="AD538" s="28">
        <v>50000</v>
      </c>
      <c r="AE538">
        <v>7</v>
      </c>
    </row>
    <row r="539" spans="1:32" x14ac:dyDescent="0.25">
      <c r="C539">
        <v>169</v>
      </c>
      <c r="D539" s="28">
        <v>100000</v>
      </c>
      <c r="E539">
        <v>8</v>
      </c>
      <c r="F539" s="28">
        <v>40000</v>
      </c>
      <c r="G539">
        <v>169</v>
      </c>
      <c r="L539">
        <v>144</v>
      </c>
      <c r="M539" s="28">
        <v>20000</v>
      </c>
      <c r="N539">
        <v>8</v>
      </c>
      <c r="U539">
        <v>45</v>
      </c>
      <c r="V539" s="28">
        <v>20000</v>
      </c>
      <c r="W539">
        <v>8</v>
      </c>
      <c r="X539" s="28"/>
      <c r="AC539">
        <v>141</v>
      </c>
      <c r="AD539" s="28">
        <v>80000</v>
      </c>
      <c r="AE539">
        <v>8</v>
      </c>
      <c r="AF539" s="28">
        <v>40000</v>
      </c>
    </row>
    <row r="540" spans="1:32" x14ac:dyDescent="0.25">
      <c r="C540">
        <v>93</v>
      </c>
      <c r="D540" s="28">
        <v>40000</v>
      </c>
      <c r="E540">
        <v>9</v>
      </c>
      <c r="L540">
        <v>18</v>
      </c>
      <c r="M540" s="28">
        <v>15000</v>
      </c>
      <c r="N540">
        <v>9</v>
      </c>
      <c r="U540">
        <v>44</v>
      </c>
      <c r="V540" s="28">
        <v>20000</v>
      </c>
      <c r="W540">
        <v>9</v>
      </c>
      <c r="X540" s="28"/>
      <c r="AC540">
        <v>9</v>
      </c>
      <c r="AD540" s="28">
        <v>10000</v>
      </c>
      <c r="AE540">
        <v>9</v>
      </c>
    </row>
    <row r="541" spans="1:32" x14ac:dyDescent="0.25">
      <c r="C541">
        <v>82</v>
      </c>
      <c r="D541" s="28">
        <v>20000</v>
      </c>
      <c r="E541">
        <v>10</v>
      </c>
      <c r="F541" s="28">
        <v>5000</v>
      </c>
      <c r="G541">
        <v>82</v>
      </c>
      <c r="L541">
        <v>118</v>
      </c>
      <c r="M541" s="28">
        <v>35000</v>
      </c>
      <c r="N541">
        <v>10</v>
      </c>
      <c r="U541">
        <v>69</v>
      </c>
      <c r="V541" s="28">
        <v>20000</v>
      </c>
      <c r="W541">
        <v>10</v>
      </c>
      <c r="X541" s="28"/>
      <c r="AC541">
        <v>89</v>
      </c>
      <c r="AD541" s="28">
        <v>40000</v>
      </c>
      <c r="AE541">
        <v>10</v>
      </c>
    </row>
    <row r="542" spans="1:32" x14ac:dyDescent="0.25">
      <c r="C542">
        <v>115</v>
      </c>
      <c r="D542" s="28">
        <v>50000</v>
      </c>
      <c r="E542">
        <v>11</v>
      </c>
      <c r="L542">
        <v>15</v>
      </c>
      <c r="M542" s="28">
        <v>50000</v>
      </c>
      <c r="N542">
        <v>11</v>
      </c>
      <c r="U542">
        <v>16</v>
      </c>
      <c r="V542" s="28">
        <v>20000</v>
      </c>
      <c r="W542">
        <v>11</v>
      </c>
      <c r="X542" s="28"/>
      <c r="AC542">
        <v>40</v>
      </c>
      <c r="AD542" s="28">
        <v>10000</v>
      </c>
      <c r="AE542">
        <v>11</v>
      </c>
    </row>
    <row r="543" spans="1:32" x14ac:dyDescent="0.25">
      <c r="C543">
        <v>2</v>
      </c>
      <c r="D543" s="28">
        <v>30000</v>
      </c>
      <c r="E543">
        <v>12</v>
      </c>
      <c r="L543">
        <v>22</v>
      </c>
      <c r="M543" s="28">
        <v>50000</v>
      </c>
      <c r="N543">
        <v>12</v>
      </c>
      <c r="U543">
        <v>13</v>
      </c>
      <c r="V543" s="28">
        <v>20000</v>
      </c>
      <c r="W543">
        <v>12</v>
      </c>
      <c r="X543" s="28"/>
      <c r="AC543">
        <v>21</v>
      </c>
      <c r="AD543" s="28">
        <v>50000</v>
      </c>
      <c r="AE543">
        <v>12</v>
      </c>
    </row>
    <row r="544" spans="1:32" x14ac:dyDescent="0.25">
      <c r="C544">
        <v>58</v>
      </c>
      <c r="D544" s="28">
        <v>50000</v>
      </c>
      <c r="E544">
        <v>13</v>
      </c>
      <c r="L544">
        <v>124</v>
      </c>
      <c r="M544" s="28">
        <v>50000</v>
      </c>
      <c r="N544">
        <v>13</v>
      </c>
      <c r="U544">
        <v>17</v>
      </c>
      <c r="V544" s="28">
        <v>20000</v>
      </c>
      <c r="W544">
        <v>13</v>
      </c>
      <c r="X544" s="28"/>
      <c r="AC544">
        <v>51</v>
      </c>
      <c r="AD544" s="28">
        <v>10000</v>
      </c>
      <c r="AE544">
        <v>13</v>
      </c>
    </row>
    <row r="545" spans="3:31" x14ac:dyDescent="0.25">
      <c r="C545">
        <v>103</v>
      </c>
      <c r="D545" s="28">
        <v>30000</v>
      </c>
      <c r="E545">
        <v>14</v>
      </c>
      <c r="L545">
        <v>34</v>
      </c>
      <c r="M545" s="28">
        <v>50000</v>
      </c>
      <c r="N545">
        <v>14</v>
      </c>
      <c r="U545">
        <v>76</v>
      </c>
      <c r="V545" s="28">
        <v>20000</v>
      </c>
      <c r="W545">
        <v>14</v>
      </c>
      <c r="X545" s="28"/>
      <c r="AC545">
        <v>132</v>
      </c>
      <c r="AD545" s="28">
        <v>50000</v>
      </c>
      <c r="AE545">
        <v>14</v>
      </c>
    </row>
    <row r="546" spans="3:31" x14ac:dyDescent="0.25">
      <c r="C546">
        <v>45</v>
      </c>
      <c r="D546" s="28">
        <v>20000</v>
      </c>
      <c r="E546">
        <v>15</v>
      </c>
      <c r="L546">
        <v>9</v>
      </c>
      <c r="M546" s="28">
        <v>50000</v>
      </c>
      <c r="N546">
        <v>15</v>
      </c>
      <c r="U546">
        <v>40</v>
      </c>
      <c r="V546" s="28">
        <v>20000</v>
      </c>
      <c r="W546">
        <v>15</v>
      </c>
      <c r="X546" s="28"/>
      <c r="AC546">
        <v>138</v>
      </c>
      <c r="AD546" s="28">
        <v>20000</v>
      </c>
      <c r="AE546">
        <v>15</v>
      </c>
    </row>
    <row r="547" spans="3:31" x14ac:dyDescent="0.25">
      <c r="C547">
        <v>120</v>
      </c>
      <c r="D547" s="28">
        <v>20000</v>
      </c>
      <c r="E547">
        <v>16</v>
      </c>
      <c r="L547">
        <v>95</v>
      </c>
      <c r="M547" s="28">
        <v>20000</v>
      </c>
      <c r="N547">
        <v>16</v>
      </c>
      <c r="U547">
        <v>82</v>
      </c>
      <c r="V547" s="28">
        <v>20000</v>
      </c>
      <c r="W547">
        <v>16</v>
      </c>
      <c r="X547" s="28"/>
      <c r="AC547">
        <v>33</v>
      </c>
      <c r="AD547" s="28">
        <v>20000</v>
      </c>
      <c r="AE547">
        <v>16</v>
      </c>
    </row>
    <row r="548" spans="3:31" x14ac:dyDescent="0.25">
      <c r="C548">
        <v>14</v>
      </c>
      <c r="D548" s="28">
        <v>80000</v>
      </c>
      <c r="E548">
        <v>17</v>
      </c>
      <c r="L548">
        <v>110</v>
      </c>
      <c r="M548" s="28">
        <v>20000</v>
      </c>
      <c r="N548">
        <v>17</v>
      </c>
      <c r="U548">
        <v>38</v>
      </c>
      <c r="V548" s="28">
        <v>20000</v>
      </c>
      <c r="W548">
        <v>17</v>
      </c>
      <c r="X548" s="28"/>
      <c r="AC548">
        <v>19</v>
      </c>
      <c r="AD548" s="28">
        <v>20000</v>
      </c>
      <c r="AE548">
        <v>17</v>
      </c>
    </row>
    <row r="549" spans="3:31" x14ac:dyDescent="0.25">
      <c r="C549">
        <v>48</v>
      </c>
      <c r="D549" s="28">
        <v>50000</v>
      </c>
      <c r="E549">
        <v>18</v>
      </c>
      <c r="L549">
        <v>121</v>
      </c>
      <c r="M549" s="28">
        <v>20000</v>
      </c>
      <c r="N549">
        <v>18</v>
      </c>
      <c r="U549">
        <v>23</v>
      </c>
      <c r="V549" s="28">
        <v>20000</v>
      </c>
      <c r="W549">
        <v>18</v>
      </c>
      <c r="X549" s="28"/>
      <c r="AC549">
        <v>88</v>
      </c>
      <c r="AD549" s="28">
        <v>30000</v>
      </c>
      <c r="AE549">
        <v>18</v>
      </c>
    </row>
    <row r="550" spans="3:31" x14ac:dyDescent="0.25">
      <c r="C550">
        <v>127</v>
      </c>
      <c r="D550" s="28">
        <v>50000</v>
      </c>
      <c r="E550">
        <v>19</v>
      </c>
      <c r="L550">
        <v>163</v>
      </c>
      <c r="M550" s="28">
        <v>20000</v>
      </c>
      <c r="N550">
        <v>19</v>
      </c>
      <c r="U550">
        <v>9</v>
      </c>
      <c r="V550" s="28">
        <v>20000</v>
      </c>
      <c r="W550">
        <v>19</v>
      </c>
      <c r="X550" s="28"/>
      <c r="AC550">
        <v>58</v>
      </c>
      <c r="AD550" s="28">
        <v>30000</v>
      </c>
      <c r="AE550">
        <v>19</v>
      </c>
    </row>
    <row r="551" spans="3:31" x14ac:dyDescent="0.25">
      <c r="C551">
        <v>51</v>
      </c>
      <c r="D551" s="28">
        <v>30000</v>
      </c>
      <c r="E551">
        <v>20</v>
      </c>
      <c r="F551" s="28">
        <v>30000</v>
      </c>
      <c r="G551">
        <v>51</v>
      </c>
      <c r="L551">
        <v>41</v>
      </c>
      <c r="M551" s="28">
        <v>20000</v>
      </c>
      <c r="N551">
        <v>20</v>
      </c>
      <c r="U551">
        <v>29</v>
      </c>
      <c r="V551" s="28">
        <v>20000</v>
      </c>
      <c r="W551">
        <v>20</v>
      </c>
      <c r="X551" s="28"/>
      <c r="AC551">
        <v>134</v>
      </c>
      <c r="AD551" s="28">
        <v>20000</v>
      </c>
      <c r="AE551">
        <v>20</v>
      </c>
    </row>
    <row r="552" spans="3:31" x14ac:dyDescent="0.25">
      <c r="C552">
        <v>7</v>
      </c>
      <c r="D552" s="28">
        <v>50000</v>
      </c>
      <c r="E552">
        <v>21</v>
      </c>
      <c r="F552" s="28">
        <v>40000</v>
      </c>
      <c r="G552">
        <v>7</v>
      </c>
      <c r="L552">
        <v>178</v>
      </c>
      <c r="M552" s="28">
        <v>20000</v>
      </c>
      <c r="N552">
        <v>21</v>
      </c>
      <c r="U552">
        <v>88</v>
      </c>
      <c r="V552" s="28">
        <v>20000</v>
      </c>
      <c r="W552">
        <v>21</v>
      </c>
      <c r="X552" s="28"/>
      <c r="AC552">
        <v>91</v>
      </c>
      <c r="AD552" s="28">
        <v>50000</v>
      </c>
      <c r="AE552">
        <v>21</v>
      </c>
    </row>
    <row r="553" spans="3:31" x14ac:dyDescent="0.25">
      <c r="C553">
        <v>95</v>
      </c>
      <c r="D553" s="28">
        <v>40000</v>
      </c>
      <c r="E553">
        <v>22</v>
      </c>
      <c r="L553">
        <v>107</v>
      </c>
      <c r="M553" s="28">
        <v>30000</v>
      </c>
      <c r="N553">
        <v>22</v>
      </c>
      <c r="O553" s="28">
        <v>10000</v>
      </c>
      <c r="P553">
        <v>107</v>
      </c>
      <c r="U553">
        <v>64</v>
      </c>
      <c r="V553" s="28">
        <v>20000</v>
      </c>
      <c r="W553">
        <v>22</v>
      </c>
      <c r="X553" s="28"/>
      <c r="AC553">
        <v>121</v>
      </c>
      <c r="AD553" s="28">
        <v>50000</v>
      </c>
      <c r="AE553">
        <v>22</v>
      </c>
    </row>
    <row r="554" spans="3:31" x14ac:dyDescent="0.25">
      <c r="C554">
        <v>42</v>
      </c>
      <c r="D554" s="28">
        <v>50000</v>
      </c>
      <c r="E554">
        <v>23</v>
      </c>
      <c r="F554" s="28">
        <v>30000</v>
      </c>
      <c r="G554">
        <v>42</v>
      </c>
      <c r="L554">
        <v>27</v>
      </c>
      <c r="M554" s="28">
        <v>50000</v>
      </c>
      <c r="N554">
        <v>23</v>
      </c>
      <c r="U554">
        <v>65</v>
      </c>
      <c r="V554" s="28">
        <v>20000</v>
      </c>
      <c r="W554">
        <v>23</v>
      </c>
      <c r="X554" s="28"/>
      <c r="AC554">
        <v>130</v>
      </c>
      <c r="AD554" s="28">
        <v>20000</v>
      </c>
      <c r="AE554">
        <v>23</v>
      </c>
    </row>
    <row r="555" spans="3:31" x14ac:dyDescent="0.25">
      <c r="C555">
        <v>69</v>
      </c>
      <c r="D555" s="28">
        <v>10000</v>
      </c>
      <c r="E555">
        <v>24</v>
      </c>
      <c r="L555">
        <v>63</v>
      </c>
      <c r="M555" s="28">
        <v>50000</v>
      </c>
      <c r="N555">
        <v>24</v>
      </c>
      <c r="U555">
        <v>63</v>
      </c>
      <c r="V555" s="28">
        <v>20000</v>
      </c>
      <c r="W555">
        <v>24</v>
      </c>
      <c r="X555" s="28"/>
      <c r="AC555">
        <v>87</v>
      </c>
      <c r="AD555" s="28">
        <v>20000</v>
      </c>
      <c r="AE555">
        <v>24</v>
      </c>
    </row>
    <row r="556" spans="3:31" x14ac:dyDescent="0.25">
      <c r="C556">
        <v>124</v>
      </c>
      <c r="D556" s="28">
        <v>20000</v>
      </c>
      <c r="E556">
        <v>25</v>
      </c>
      <c r="L556">
        <v>136</v>
      </c>
      <c r="M556" s="28">
        <v>50000</v>
      </c>
      <c r="N556">
        <v>25</v>
      </c>
      <c r="U556">
        <v>31</v>
      </c>
      <c r="V556" s="28">
        <v>20000</v>
      </c>
      <c r="W556">
        <v>25</v>
      </c>
      <c r="X556" s="28"/>
      <c r="AC556">
        <v>113</v>
      </c>
      <c r="AD556" s="28">
        <v>40000</v>
      </c>
      <c r="AE556">
        <v>25</v>
      </c>
    </row>
    <row r="557" spans="3:31" x14ac:dyDescent="0.25">
      <c r="C557">
        <v>160</v>
      </c>
      <c r="D557" s="28">
        <v>20000</v>
      </c>
      <c r="E557">
        <v>26</v>
      </c>
      <c r="L557">
        <v>88</v>
      </c>
      <c r="M557" s="28">
        <v>10000</v>
      </c>
      <c r="N557">
        <v>26</v>
      </c>
      <c r="U557">
        <v>107</v>
      </c>
      <c r="V557" s="28">
        <v>20000</v>
      </c>
      <c r="W557">
        <v>26</v>
      </c>
      <c r="X557" s="28"/>
      <c r="AC557">
        <v>99</v>
      </c>
      <c r="AD557" s="28">
        <v>20000</v>
      </c>
      <c r="AE557">
        <v>26</v>
      </c>
    </row>
    <row r="558" spans="3:31" x14ac:dyDescent="0.25">
      <c r="C558">
        <v>56</v>
      </c>
      <c r="D558" s="28">
        <v>10000</v>
      </c>
      <c r="E558">
        <v>27</v>
      </c>
      <c r="L558">
        <v>149</v>
      </c>
      <c r="M558" s="28">
        <v>20000</v>
      </c>
      <c r="N558">
        <v>27</v>
      </c>
      <c r="U558">
        <v>84</v>
      </c>
      <c r="V558" s="28">
        <v>20000</v>
      </c>
      <c r="W558">
        <v>27</v>
      </c>
      <c r="X558" s="28"/>
      <c r="AC558">
        <v>133</v>
      </c>
      <c r="AD558" s="28">
        <v>20000</v>
      </c>
      <c r="AE558">
        <v>27</v>
      </c>
    </row>
    <row r="559" spans="3:31" x14ac:dyDescent="0.25">
      <c r="C559">
        <v>154</v>
      </c>
      <c r="D559" s="28">
        <v>20000</v>
      </c>
      <c r="E559">
        <v>28</v>
      </c>
      <c r="L559">
        <v>50</v>
      </c>
      <c r="M559" s="28">
        <v>20000</v>
      </c>
      <c r="N559">
        <v>28</v>
      </c>
      <c r="U559">
        <v>71</v>
      </c>
      <c r="V559" s="28">
        <v>100000</v>
      </c>
      <c r="W559">
        <v>28</v>
      </c>
      <c r="X559" s="28"/>
      <c r="AC559">
        <v>135</v>
      </c>
      <c r="AD559" s="28">
        <v>20000</v>
      </c>
      <c r="AE559">
        <v>28</v>
      </c>
    </row>
    <row r="560" spans="3:31" x14ac:dyDescent="0.25">
      <c r="C560">
        <v>4</v>
      </c>
      <c r="D560" s="28">
        <v>20000</v>
      </c>
      <c r="E560">
        <v>29</v>
      </c>
      <c r="L560">
        <v>176</v>
      </c>
      <c r="M560" s="28">
        <v>50000</v>
      </c>
      <c r="N560">
        <v>29</v>
      </c>
      <c r="U560">
        <v>48</v>
      </c>
      <c r="V560" s="28">
        <v>100000</v>
      </c>
      <c r="W560">
        <v>29</v>
      </c>
      <c r="X560" s="28"/>
      <c r="AC560">
        <v>44</v>
      </c>
      <c r="AD560" s="28">
        <v>40000</v>
      </c>
      <c r="AE560">
        <v>29</v>
      </c>
    </row>
    <row r="561" spans="3:32" x14ac:dyDescent="0.25">
      <c r="C561">
        <v>155</v>
      </c>
      <c r="D561" s="28">
        <v>70000</v>
      </c>
      <c r="E561">
        <v>30</v>
      </c>
      <c r="L561">
        <v>17</v>
      </c>
      <c r="M561" s="28">
        <v>50000</v>
      </c>
      <c r="N561">
        <v>30</v>
      </c>
      <c r="O561" s="28">
        <v>40000</v>
      </c>
      <c r="P561">
        <v>17</v>
      </c>
      <c r="U561">
        <v>27</v>
      </c>
      <c r="V561" s="28">
        <v>50000</v>
      </c>
      <c r="W561">
        <v>30</v>
      </c>
      <c r="X561" s="28"/>
      <c r="AC561">
        <v>137</v>
      </c>
      <c r="AD561" s="28">
        <v>20000</v>
      </c>
      <c r="AE561">
        <v>30</v>
      </c>
    </row>
    <row r="562" spans="3:32" x14ac:dyDescent="0.25">
      <c r="C562">
        <v>107</v>
      </c>
      <c r="D562" s="28">
        <v>30000</v>
      </c>
      <c r="E562">
        <v>31</v>
      </c>
      <c r="M562" s="28">
        <v>20000</v>
      </c>
      <c r="N562">
        <v>31</v>
      </c>
      <c r="O562" s="28">
        <v>20000</v>
      </c>
      <c r="U562">
        <v>91</v>
      </c>
      <c r="V562" s="28">
        <v>50000</v>
      </c>
      <c r="W562">
        <v>31</v>
      </c>
      <c r="X562" s="28"/>
      <c r="AC562">
        <v>17</v>
      </c>
      <c r="AD562" s="28">
        <v>50000</v>
      </c>
      <c r="AE562">
        <v>31</v>
      </c>
    </row>
    <row r="563" spans="3:32" x14ac:dyDescent="0.25">
      <c r="C563">
        <v>74</v>
      </c>
      <c r="D563" s="28">
        <v>70000</v>
      </c>
      <c r="E563">
        <v>32</v>
      </c>
      <c r="M563" s="28">
        <v>40000</v>
      </c>
      <c r="N563">
        <v>32</v>
      </c>
      <c r="O563" s="28">
        <v>40000</v>
      </c>
      <c r="U563">
        <v>19</v>
      </c>
      <c r="V563" s="28">
        <v>50000</v>
      </c>
      <c r="W563">
        <v>32</v>
      </c>
      <c r="X563" s="28"/>
      <c r="AC563">
        <v>80</v>
      </c>
      <c r="AD563" s="28">
        <v>50000</v>
      </c>
      <c r="AE563">
        <v>32</v>
      </c>
    </row>
    <row r="564" spans="3:32" x14ac:dyDescent="0.25">
      <c r="C564">
        <v>3</v>
      </c>
      <c r="D564" s="28">
        <v>30000</v>
      </c>
      <c r="E564">
        <v>33</v>
      </c>
      <c r="M564" s="28">
        <v>50000</v>
      </c>
      <c r="N564">
        <v>33</v>
      </c>
      <c r="O564" s="28">
        <v>40000</v>
      </c>
      <c r="U564">
        <v>106</v>
      </c>
      <c r="V564" s="28">
        <v>50000</v>
      </c>
      <c r="W564">
        <v>33</v>
      </c>
      <c r="X564" s="28"/>
      <c r="AC564">
        <v>27</v>
      </c>
      <c r="AD564" s="28">
        <v>30000</v>
      </c>
      <c r="AE564">
        <v>33</v>
      </c>
    </row>
    <row r="565" spans="3:32" x14ac:dyDescent="0.25">
      <c r="C565">
        <v>61</v>
      </c>
      <c r="D565" s="28">
        <v>70000</v>
      </c>
      <c r="E565">
        <v>34</v>
      </c>
      <c r="F565" s="28">
        <v>10000</v>
      </c>
      <c r="G565">
        <v>61</v>
      </c>
      <c r="M565" s="28">
        <v>50000</v>
      </c>
      <c r="N565">
        <v>34</v>
      </c>
      <c r="O565" s="28">
        <v>40000</v>
      </c>
      <c r="U565">
        <v>62</v>
      </c>
      <c r="V565" s="28">
        <v>50000</v>
      </c>
      <c r="W565">
        <v>34</v>
      </c>
      <c r="X565" s="28"/>
      <c r="AC565">
        <v>108</v>
      </c>
      <c r="AD565" s="28">
        <v>20000</v>
      </c>
      <c r="AE565">
        <v>34</v>
      </c>
    </row>
    <row r="566" spans="3:32" x14ac:dyDescent="0.25">
      <c r="C566">
        <v>145</v>
      </c>
      <c r="D566" s="28">
        <v>20000</v>
      </c>
      <c r="E566">
        <v>35</v>
      </c>
      <c r="H566" s="28"/>
      <c r="M566" s="28">
        <v>100000</v>
      </c>
      <c r="N566">
        <v>35</v>
      </c>
      <c r="O566" s="28">
        <v>40000</v>
      </c>
      <c r="U566">
        <v>105</v>
      </c>
      <c r="V566" s="28">
        <v>50000</v>
      </c>
      <c r="W566">
        <v>35</v>
      </c>
      <c r="X566" s="28"/>
      <c r="Z566" s="28"/>
      <c r="AC566">
        <v>4</v>
      </c>
      <c r="AD566" s="28">
        <v>20000</v>
      </c>
      <c r="AE566">
        <v>35</v>
      </c>
    </row>
    <row r="567" spans="3:32" x14ac:dyDescent="0.25">
      <c r="C567">
        <v>100</v>
      </c>
      <c r="D567" s="28">
        <v>20000</v>
      </c>
      <c r="E567">
        <v>36</v>
      </c>
      <c r="H567" s="28"/>
      <c r="M567" s="28">
        <v>100000</v>
      </c>
      <c r="N567">
        <v>36</v>
      </c>
      <c r="O567" s="28">
        <v>40000</v>
      </c>
      <c r="U567">
        <v>59</v>
      </c>
      <c r="V567" s="28">
        <v>50000</v>
      </c>
      <c r="W567">
        <v>36</v>
      </c>
      <c r="X567" s="28"/>
      <c r="Z567" s="28"/>
      <c r="AC567">
        <v>78</v>
      </c>
      <c r="AD567" s="28">
        <v>30000</v>
      </c>
      <c r="AE567">
        <v>36</v>
      </c>
    </row>
    <row r="568" spans="3:32" x14ac:dyDescent="0.25">
      <c r="C568">
        <v>9</v>
      </c>
      <c r="D568" s="28">
        <v>100000</v>
      </c>
      <c r="E568">
        <v>37</v>
      </c>
      <c r="H568" s="28"/>
      <c r="M568" s="28">
        <v>100000</v>
      </c>
      <c r="N568">
        <v>37</v>
      </c>
      <c r="O568" s="28">
        <v>40000</v>
      </c>
      <c r="U568">
        <v>87</v>
      </c>
      <c r="V568" s="28">
        <v>50000</v>
      </c>
      <c r="W568">
        <v>37</v>
      </c>
      <c r="X568" s="28"/>
      <c r="Z568" s="28"/>
      <c r="AC568">
        <v>13</v>
      </c>
      <c r="AD568" s="28">
        <v>50000</v>
      </c>
      <c r="AE568">
        <v>37</v>
      </c>
    </row>
    <row r="569" spans="3:32" x14ac:dyDescent="0.25">
      <c r="C569">
        <v>47</v>
      </c>
      <c r="D569" s="28">
        <v>50000</v>
      </c>
      <c r="E569">
        <v>38</v>
      </c>
      <c r="F569" s="28">
        <v>40000</v>
      </c>
      <c r="G569">
        <v>47</v>
      </c>
      <c r="H569" s="28"/>
      <c r="M569" s="28"/>
      <c r="U569">
        <v>50</v>
      </c>
      <c r="V569" s="28">
        <v>50000</v>
      </c>
      <c r="W569">
        <v>38</v>
      </c>
      <c r="X569" s="28"/>
      <c r="Z569" s="28"/>
      <c r="AC569">
        <v>76</v>
      </c>
      <c r="AD569" s="28">
        <v>50000</v>
      </c>
      <c r="AE569">
        <v>38</v>
      </c>
    </row>
    <row r="570" spans="3:32" x14ac:dyDescent="0.25">
      <c r="C570">
        <v>17</v>
      </c>
      <c r="D570" s="28">
        <v>60000</v>
      </c>
      <c r="E570">
        <v>39</v>
      </c>
      <c r="F570" s="28">
        <v>20000</v>
      </c>
      <c r="G570">
        <v>17</v>
      </c>
      <c r="H570" s="28"/>
      <c r="M570" s="28"/>
      <c r="U570">
        <v>54</v>
      </c>
      <c r="V570" s="28">
        <v>50000</v>
      </c>
      <c r="W570">
        <v>39</v>
      </c>
      <c r="X570" s="28"/>
      <c r="Z570" s="28"/>
      <c r="AD570" s="28">
        <v>40000</v>
      </c>
      <c r="AE570">
        <v>39</v>
      </c>
      <c r="AF570" s="28">
        <v>40000</v>
      </c>
    </row>
    <row r="571" spans="3:32" x14ac:dyDescent="0.25">
      <c r="C571">
        <v>83</v>
      </c>
      <c r="D571" s="28">
        <v>50000</v>
      </c>
      <c r="E571">
        <v>40</v>
      </c>
      <c r="H571" s="28"/>
      <c r="M571" s="28"/>
      <c r="U571">
        <v>90</v>
      </c>
      <c r="V571" s="28">
        <v>30000</v>
      </c>
      <c r="W571">
        <v>40</v>
      </c>
      <c r="X571" s="28"/>
      <c r="Z571" s="28"/>
      <c r="AD571" s="28"/>
    </row>
    <row r="572" spans="3:32" x14ac:dyDescent="0.25">
      <c r="C572">
        <v>32</v>
      </c>
      <c r="D572" s="28">
        <v>100000</v>
      </c>
      <c r="E572">
        <v>41</v>
      </c>
      <c r="H572" s="28"/>
      <c r="M572" s="28"/>
      <c r="U572">
        <v>96</v>
      </c>
      <c r="V572" s="28">
        <v>30000</v>
      </c>
      <c r="W572">
        <v>41</v>
      </c>
      <c r="X572" s="28"/>
      <c r="Z572" s="28"/>
      <c r="AD572" s="28"/>
    </row>
    <row r="573" spans="3:32" x14ac:dyDescent="0.25">
      <c r="C573">
        <v>22</v>
      </c>
      <c r="D573" s="28">
        <v>50000</v>
      </c>
      <c r="E573">
        <v>42</v>
      </c>
      <c r="H573" s="28"/>
      <c r="M573" s="28"/>
      <c r="U573">
        <v>104</v>
      </c>
      <c r="V573" s="28">
        <v>30000</v>
      </c>
      <c r="W573">
        <v>42</v>
      </c>
      <c r="X573" s="28"/>
      <c r="Z573" s="28"/>
      <c r="AD573" s="28"/>
    </row>
    <row r="574" spans="3:32" x14ac:dyDescent="0.25">
      <c r="C574">
        <v>117</v>
      </c>
      <c r="D574" s="28">
        <v>20000</v>
      </c>
      <c r="E574">
        <v>43</v>
      </c>
      <c r="H574" s="28"/>
      <c r="M574" s="28"/>
      <c r="U574">
        <v>4</v>
      </c>
      <c r="V574" s="28">
        <v>10000</v>
      </c>
      <c r="W574">
        <v>43</v>
      </c>
      <c r="X574" s="28"/>
      <c r="Z574" s="28"/>
      <c r="AD574" s="28"/>
    </row>
    <row r="575" spans="3:32" x14ac:dyDescent="0.25">
      <c r="C575">
        <v>98</v>
      </c>
      <c r="D575" s="28">
        <v>10000</v>
      </c>
      <c r="E575">
        <v>44</v>
      </c>
      <c r="H575" s="28"/>
      <c r="M575" s="28"/>
      <c r="U575">
        <v>47</v>
      </c>
      <c r="V575" s="28">
        <v>10000</v>
      </c>
      <c r="W575">
        <v>44</v>
      </c>
      <c r="X575" s="28"/>
      <c r="Z575" s="28"/>
      <c r="AD575" s="28"/>
    </row>
    <row r="576" spans="3:32" x14ac:dyDescent="0.25">
      <c r="D576" s="28">
        <v>40000</v>
      </c>
      <c r="E576">
        <v>45</v>
      </c>
      <c r="F576" s="28">
        <v>40000</v>
      </c>
      <c r="H576" s="28"/>
      <c r="M576" s="28"/>
      <c r="U576">
        <v>37</v>
      </c>
      <c r="V576" s="28">
        <v>30000</v>
      </c>
      <c r="W576">
        <v>45</v>
      </c>
      <c r="X576" s="28"/>
      <c r="Z576" s="28"/>
      <c r="AD576" s="28"/>
    </row>
    <row r="577" spans="1:32" x14ac:dyDescent="0.25">
      <c r="D577" s="28">
        <v>50000</v>
      </c>
      <c r="E577">
        <v>46</v>
      </c>
      <c r="F577" s="28">
        <v>40000</v>
      </c>
      <c r="M577" s="28"/>
      <c r="U577">
        <v>7</v>
      </c>
      <c r="V577" s="28">
        <v>30000</v>
      </c>
      <c r="W577">
        <v>46</v>
      </c>
      <c r="X577" s="28"/>
      <c r="AD577" s="28"/>
    </row>
    <row r="578" spans="1:32" x14ac:dyDescent="0.25">
      <c r="D578" s="28"/>
      <c r="M578" s="28"/>
      <c r="V578" s="28">
        <v>30000</v>
      </c>
      <c r="W578">
        <v>47</v>
      </c>
      <c r="X578" s="28">
        <v>30000</v>
      </c>
      <c r="AD578" s="28"/>
    </row>
    <row r="579" spans="1:32" x14ac:dyDescent="0.25">
      <c r="D579" s="28"/>
      <c r="M579" s="28"/>
      <c r="V579" s="28">
        <v>30000</v>
      </c>
      <c r="W579">
        <v>48</v>
      </c>
      <c r="X579" s="28">
        <v>30000</v>
      </c>
      <c r="AD579" s="28"/>
    </row>
    <row r="580" spans="1:32" x14ac:dyDescent="0.25">
      <c r="D580" s="28"/>
      <c r="M580" s="28"/>
      <c r="V580" s="28">
        <v>30000</v>
      </c>
      <c r="W580">
        <v>49</v>
      </c>
      <c r="X580" s="28">
        <v>30000</v>
      </c>
      <c r="AD580" s="28"/>
    </row>
    <row r="581" spans="1:32" x14ac:dyDescent="0.25">
      <c r="D581" s="28"/>
      <c r="M581" s="28"/>
      <c r="V581" s="28">
        <v>40000</v>
      </c>
      <c r="W581">
        <v>50</v>
      </c>
      <c r="X581" s="28">
        <v>40000</v>
      </c>
      <c r="AD581" s="28"/>
    </row>
    <row r="582" spans="1:32" x14ac:dyDescent="0.25">
      <c r="D582" s="28"/>
      <c r="M582" s="28"/>
      <c r="V582" s="28">
        <v>40000</v>
      </c>
      <c r="W582">
        <v>51</v>
      </c>
      <c r="X582" s="28">
        <v>40000</v>
      </c>
      <c r="AD582" s="28"/>
    </row>
    <row r="583" spans="1:32" x14ac:dyDescent="0.25">
      <c r="D583" s="28"/>
      <c r="M583" s="28"/>
      <c r="V583" s="28">
        <v>40000</v>
      </c>
      <c r="W583">
        <v>52</v>
      </c>
      <c r="X583" s="28">
        <v>40000</v>
      </c>
      <c r="AD583" s="28"/>
    </row>
    <row r="584" spans="1:32" x14ac:dyDescent="0.25">
      <c r="D584" s="28"/>
      <c r="M584" s="28"/>
      <c r="V584" s="28">
        <v>50000</v>
      </c>
      <c r="W584">
        <v>53</v>
      </c>
      <c r="X584" s="28">
        <v>50000</v>
      </c>
      <c r="AD584" s="28"/>
    </row>
    <row r="585" spans="1:32" x14ac:dyDescent="0.25">
      <c r="D585" s="28"/>
      <c r="M585" s="28"/>
      <c r="V585" s="28">
        <v>50000</v>
      </c>
      <c r="W585">
        <v>54</v>
      </c>
      <c r="X585" s="28">
        <v>50000</v>
      </c>
      <c r="AD585" s="28"/>
    </row>
    <row r="586" spans="1:32" x14ac:dyDescent="0.25">
      <c r="D586" s="28"/>
      <c r="M586" s="28"/>
      <c r="V586" s="28">
        <v>50000</v>
      </c>
      <c r="W586">
        <v>55</v>
      </c>
      <c r="X586" s="28">
        <v>50000</v>
      </c>
      <c r="AD586" s="28"/>
    </row>
    <row r="587" spans="1:32" x14ac:dyDescent="0.25">
      <c r="X587" s="28"/>
    </row>
    <row r="588" spans="1:32" x14ac:dyDescent="0.25">
      <c r="D588" s="29">
        <f>SUM(D532:D587)</f>
        <v>1920000</v>
      </c>
      <c r="F588" s="29">
        <f>SUM(F532:F587)</f>
        <v>335000</v>
      </c>
      <c r="M588" s="29">
        <f>SUM(M532:M587)</f>
        <v>1470000</v>
      </c>
      <c r="O588" s="29">
        <f>SUM(O532:O587)</f>
        <v>470000</v>
      </c>
      <c r="V588" s="29">
        <f>SUM(V532:V587)</f>
        <v>1930000</v>
      </c>
      <c r="X588" s="29">
        <f>SUM(X532:X587)</f>
        <v>520000</v>
      </c>
      <c r="AD588" s="29">
        <f>SUM(AD532:AD587)</f>
        <v>1480000</v>
      </c>
      <c r="AF588" s="29">
        <f>SUM(AF532:AF587)</f>
        <v>120000</v>
      </c>
    </row>
    <row r="589" spans="1:32" x14ac:dyDescent="0.25">
      <c r="D589" s="29">
        <f>D588-F588</f>
        <v>1585000</v>
      </c>
      <c r="M589" s="29">
        <f>M588-O588</f>
        <v>1000000</v>
      </c>
      <c r="V589" s="29">
        <f>V588-X588</f>
        <v>1410000</v>
      </c>
      <c r="X589" s="28"/>
      <c r="AD589" s="29">
        <f>AD588-AF588</f>
        <v>1360000</v>
      </c>
    </row>
    <row r="591" spans="1:32" x14ac:dyDescent="0.25">
      <c r="A591" s="30" t="s">
        <v>10</v>
      </c>
      <c r="B591" s="30" t="s">
        <v>0</v>
      </c>
      <c r="C591" s="30" t="s">
        <v>2</v>
      </c>
      <c r="D591" s="30" t="s">
        <v>1297</v>
      </c>
      <c r="E591" s="30"/>
      <c r="F591" s="33"/>
      <c r="G591" s="30"/>
      <c r="J591" s="30" t="s">
        <v>10</v>
      </c>
      <c r="K591" s="30" t="s">
        <v>0</v>
      </c>
      <c r="L591" s="30" t="s">
        <v>2</v>
      </c>
      <c r="M591" s="30" t="s">
        <v>1297</v>
      </c>
      <c r="N591" s="30"/>
      <c r="O591" s="33"/>
      <c r="P591" s="30"/>
      <c r="S591" s="30" t="s">
        <v>10</v>
      </c>
      <c r="T591" s="30" t="s">
        <v>0</v>
      </c>
      <c r="U591" s="30" t="s">
        <v>2</v>
      </c>
      <c r="V591" s="30" t="s">
        <v>1297</v>
      </c>
      <c r="W591" s="30"/>
      <c r="X591" s="33"/>
      <c r="Y591" s="30"/>
      <c r="AA591" s="30" t="s">
        <v>10</v>
      </c>
      <c r="AB591" s="30" t="s">
        <v>0</v>
      </c>
      <c r="AC591" s="30" t="s">
        <v>2</v>
      </c>
      <c r="AD591" s="30" t="s">
        <v>1297</v>
      </c>
      <c r="AE591" s="30"/>
      <c r="AF591" s="33"/>
    </row>
    <row r="592" spans="1:32" x14ac:dyDescent="0.25">
      <c r="A592" s="32">
        <v>42919</v>
      </c>
      <c r="B592" s="30" t="s">
        <v>1336</v>
      </c>
      <c r="C592">
        <v>19</v>
      </c>
      <c r="D592" s="28">
        <v>20000</v>
      </c>
      <c r="E592">
        <v>1</v>
      </c>
      <c r="J592" s="32">
        <v>42920</v>
      </c>
      <c r="K592" s="30" t="s">
        <v>1337</v>
      </c>
      <c r="L592">
        <v>97</v>
      </c>
      <c r="M592" s="28">
        <v>60000</v>
      </c>
      <c r="N592">
        <v>1</v>
      </c>
      <c r="S592" s="32">
        <v>42922</v>
      </c>
      <c r="T592" s="30" t="s">
        <v>1348</v>
      </c>
      <c r="U592">
        <v>115</v>
      </c>
      <c r="V592" s="28">
        <v>20000</v>
      </c>
      <c r="W592">
        <v>1</v>
      </c>
      <c r="X592" s="28"/>
      <c r="AA592" s="32">
        <v>42923</v>
      </c>
      <c r="AB592" s="30" t="s">
        <v>1347</v>
      </c>
      <c r="AC592">
        <v>140</v>
      </c>
      <c r="AD592" s="28">
        <v>300000</v>
      </c>
      <c r="AE592">
        <v>1</v>
      </c>
    </row>
    <row r="593" spans="3:31" x14ac:dyDescent="0.25">
      <c r="C593">
        <v>25</v>
      </c>
      <c r="D593" s="28">
        <v>15000</v>
      </c>
      <c r="E593">
        <v>2</v>
      </c>
      <c r="F593" s="28">
        <v>15000</v>
      </c>
      <c r="G593">
        <v>25</v>
      </c>
      <c r="L593">
        <v>119</v>
      </c>
      <c r="M593" s="28">
        <v>20000</v>
      </c>
      <c r="N593">
        <v>2</v>
      </c>
      <c r="U593">
        <v>84</v>
      </c>
      <c r="V593" s="28">
        <v>20000</v>
      </c>
      <c r="W593">
        <v>2</v>
      </c>
      <c r="X593" s="28"/>
      <c r="AC593">
        <v>110</v>
      </c>
      <c r="AD593" s="28">
        <v>50000</v>
      </c>
      <c r="AE593">
        <v>2</v>
      </c>
    </row>
    <row r="594" spans="3:31" x14ac:dyDescent="0.25">
      <c r="C594">
        <v>100</v>
      </c>
      <c r="D594" s="28">
        <v>20000</v>
      </c>
      <c r="E594">
        <v>3</v>
      </c>
      <c r="L594">
        <v>116</v>
      </c>
      <c r="M594" s="28">
        <v>50000</v>
      </c>
      <c r="N594">
        <v>3</v>
      </c>
      <c r="U594">
        <v>109</v>
      </c>
      <c r="V594" s="28">
        <v>20000</v>
      </c>
      <c r="W594">
        <v>3</v>
      </c>
      <c r="X594" s="28"/>
      <c r="AC594">
        <v>106</v>
      </c>
      <c r="AD594" s="28">
        <v>20000</v>
      </c>
      <c r="AE594">
        <v>3</v>
      </c>
    </row>
    <row r="595" spans="3:31" x14ac:dyDescent="0.25">
      <c r="C595">
        <v>95</v>
      </c>
      <c r="D595" s="28">
        <v>40000</v>
      </c>
      <c r="E595">
        <v>4</v>
      </c>
      <c r="L595">
        <v>80</v>
      </c>
      <c r="M595" s="28">
        <v>50000</v>
      </c>
      <c r="N595">
        <v>4</v>
      </c>
      <c r="U595">
        <v>28</v>
      </c>
      <c r="V595" s="28">
        <v>20000</v>
      </c>
      <c r="W595">
        <v>4</v>
      </c>
      <c r="X595" s="28"/>
      <c r="AC595">
        <v>69</v>
      </c>
      <c r="AD595" s="28">
        <v>40000</v>
      </c>
      <c r="AE595">
        <v>4</v>
      </c>
    </row>
    <row r="596" spans="3:31" x14ac:dyDescent="0.25">
      <c r="C596">
        <v>116</v>
      </c>
      <c r="D596" s="28">
        <v>120000</v>
      </c>
      <c r="E596">
        <v>5</v>
      </c>
      <c r="L596">
        <v>39</v>
      </c>
      <c r="M596" s="28">
        <v>20000</v>
      </c>
      <c r="N596">
        <v>5</v>
      </c>
      <c r="O596" s="28">
        <v>20000</v>
      </c>
      <c r="P596">
        <v>39</v>
      </c>
      <c r="U596">
        <v>22</v>
      </c>
      <c r="V596" s="28">
        <v>20000</v>
      </c>
      <c r="W596">
        <v>5</v>
      </c>
      <c r="X596" s="28"/>
      <c r="AC596">
        <v>81</v>
      </c>
      <c r="AD596" s="28">
        <v>40000</v>
      </c>
      <c r="AE596">
        <v>5</v>
      </c>
    </row>
    <row r="597" spans="3:31" x14ac:dyDescent="0.25">
      <c r="C597">
        <v>73</v>
      </c>
      <c r="D597" s="28">
        <v>20000</v>
      </c>
      <c r="E597">
        <v>6</v>
      </c>
      <c r="L597">
        <v>156</v>
      </c>
      <c r="M597" s="28">
        <v>40000</v>
      </c>
      <c r="N597">
        <v>6</v>
      </c>
      <c r="O597" s="28">
        <v>40000</v>
      </c>
      <c r="P597">
        <v>156</v>
      </c>
      <c r="U597">
        <v>3</v>
      </c>
      <c r="V597" s="28">
        <v>50000</v>
      </c>
      <c r="W597">
        <v>6</v>
      </c>
      <c r="X597" s="28"/>
      <c r="AC597">
        <v>30</v>
      </c>
      <c r="AD597" s="28">
        <v>50000</v>
      </c>
      <c r="AE597">
        <v>6</v>
      </c>
    </row>
    <row r="598" spans="3:31" x14ac:dyDescent="0.25">
      <c r="C598">
        <v>123</v>
      </c>
      <c r="D598" s="28">
        <v>20000</v>
      </c>
      <c r="E598">
        <v>7</v>
      </c>
      <c r="L598">
        <v>90</v>
      </c>
      <c r="M598" s="28">
        <v>30000</v>
      </c>
      <c r="N598">
        <v>7</v>
      </c>
      <c r="O598" s="28">
        <v>30000</v>
      </c>
      <c r="P598">
        <v>90</v>
      </c>
      <c r="U598">
        <v>58</v>
      </c>
      <c r="V598" s="28">
        <v>50000</v>
      </c>
      <c r="W598">
        <v>7</v>
      </c>
      <c r="X598" s="28"/>
      <c r="AC598">
        <v>111</v>
      </c>
      <c r="AD598" s="28">
        <v>50000</v>
      </c>
      <c r="AE598">
        <v>7</v>
      </c>
    </row>
    <row r="599" spans="3:31" x14ac:dyDescent="0.25">
      <c r="C599">
        <v>83</v>
      </c>
      <c r="D599" s="28">
        <v>50000</v>
      </c>
      <c r="E599">
        <v>8</v>
      </c>
      <c r="F599" s="28">
        <v>40000</v>
      </c>
      <c r="G599">
        <v>83</v>
      </c>
      <c r="L599">
        <v>34</v>
      </c>
      <c r="M599" s="28">
        <v>20000</v>
      </c>
      <c r="N599">
        <v>8</v>
      </c>
      <c r="O599" s="28">
        <v>20000</v>
      </c>
      <c r="P599">
        <v>34</v>
      </c>
      <c r="U599">
        <v>35</v>
      </c>
      <c r="V599" s="28">
        <v>20000</v>
      </c>
      <c r="W599">
        <v>8</v>
      </c>
      <c r="X599" s="28"/>
      <c r="AC599">
        <v>53</v>
      </c>
      <c r="AD599" s="28">
        <v>40000</v>
      </c>
      <c r="AE599">
        <v>8</v>
      </c>
    </row>
    <row r="600" spans="3:31" x14ac:dyDescent="0.25">
      <c r="C600">
        <v>96</v>
      </c>
      <c r="D600" s="28">
        <v>50000</v>
      </c>
      <c r="E600">
        <v>9</v>
      </c>
      <c r="L600">
        <v>16</v>
      </c>
      <c r="M600" s="28">
        <v>20000</v>
      </c>
      <c r="N600">
        <v>9</v>
      </c>
      <c r="O600" s="28">
        <v>20000</v>
      </c>
      <c r="P600">
        <v>16</v>
      </c>
      <c r="U600">
        <v>18</v>
      </c>
      <c r="V600" s="28">
        <v>60000</v>
      </c>
      <c r="W600">
        <v>9</v>
      </c>
      <c r="X600" s="28"/>
      <c r="AC600">
        <v>107</v>
      </c>
      <c r="AD600" s="28">
        <v>50000</v>
      </c>
      <c r="AE600">
        <v>9</v>
      </c>
    </row>
    <row r="601" spans="3:31" x14ac:dyDescent="0.25">
      <c r="C601">
        <v>81</v>
      </c>
      <c r="D601" s="28">
        <v>100000</v>
      </c>
      <c r="E601">
        <v>10</v>
      </c>
      <c r="L601">
        <v>162</v>
      </c>
      <c r="M601" s="28">
        <v>40000</v>
      </c>
      <c r="N601">
        <v>10</v>
      </c>
      <c r="O601" s="28">
        <v>40000</v>
      </c>
      <c r="P601">
        <v>162</v>
      </c>
      <c r="U601">
        <v>88</v>
      </c>
      <c r="V601" s="28">
        <v>20000</v>
      </c>
      <c r="W601">
        <v>10</v>
      </c>
      <c r="X601" s="28"/>
      <c r="AC601">
        <v>104</v>
      </c>
      <c r="AD601" s="28">
        <v>20000</v>
      </c>
      <c r="AE601">
        <v>10</v>
      </c>
    </row>
    <row r="602" spans="3:31" x14ac:dyDescent="0.25">
      <c r="C602">
        <v>35</v>
      </c>
      <c r="D602" s="28">
        <v>100000</v>
      </c>
      <c r="E602">
        <v>11</v>
      </c>
      <c r="L602">
        <v>53</v>
      </c>
      <c r="M602" s="28">
        <v>60000</v>
      </c>
      <c r="N602">
        <v>11</v>
      </c>
      <c r="O602" s="28">
        <v>40000</v>
      </c>
      <c r="P602">
        <v>53</v>
      </c>
      <c r="U602">
        <v>92</v>
      </c>
      <c r="V602" s="28">
        <v>20000</v>
      </c>
      <c r="W602">
        <v>11</v>
      </c>
      <c r="X602" s="28"/>
      <c r="AC602">
        <v>135</v>
      </c>
      <c r="AD602" s="28">
        <v>20000</v>
      </c>
      <c r="AE602">
        <v>11</v>
      </c>
    </row>
    <row r="603" spans="3:31" x14ac:dyDescent="0.25">
      <c r="C603">
        <v>122</v>
      </c>
      <c r="D603" s="28">
        <v>50000</v>
      </c>
      <c r="E603">
        <v>12</v>
      </c>
      <c r="L603">
        <v>31</v>
      </c>
      <c r="M603" s="28">
        <v>30000</v>
      </c>
      <c r="N603">
        <v>12</v>
      </c>
      <c r="U603">
        <v>1</v>
      </c>
      <c r="V603" s="28">
        <v>20000</v>
      </c>
      <c r="W603">
        <v>12</v>
      </c>
      <c r="X603" s="28"/>
      <c r="AC603">
        <v>10</v>
      </c>
      <c r="AD603" s="28">
        <v>20000</v>
      </c>
      <c r="AE603">
        <v>12</v>
      </c>
    </row>
    <row r="604" spans="3:31" x14ac:dyDescent="0.25">
      <c r="C604">
        <v>165</v>
      </c>
      <c r="D604" s="28">
        <v>50000</v>
      </c>
      <c r="E604">
        <v>13</v>
      </c>
      <c r="L604">
        <v>144</v>
      </c>
      <c r="M604" s="28">
        <v>15000</v>
      </c>
      <c r="N604">
        <v>13</v>
      </c>
      <c r="U604">
        <v>8</v>
      </c>
      <c r="V604" s="28">
        <v>20000</v>
      </c>
      <c r="W604">
        <v>13</v>
      </c>
      <c r="X604" s="28"/>
      <c r="AC604">
        <v>42</v>
      </c>
      <c r="AD604" s="28">
        <v>50000</v>
      </c>
      <c r="AE604">
        <v>13</v>
      </c>
    </row>
    <row r="605" spans="3:31" x14ac:dyDescent="0.25">
      <c r="C605">
        <v>106</v>
      </c>
      <c r="D605" s="28">
        <v>100000</v>
      </c>
      <c r="E605">
        <v>14</v>
      </c>
      <c r="L605">
        <v>125</v>
      </c>
      <c r="M605" s="28">
        <v>50000</v>
      </c>
      <c r="N605">
        <v>14</v>
      </c>
      <c r="O605" s="28">
        <v>40000</v>
      </c>
      <c r="P605">
        <v>125</v>
      </c>
      <c r="U605">
        <v>73</v>
      </c>
      <c r="V605" s="28">
        <v>30000</v>
      </c>
      <c r="W605">
        <v>14</v>
      </c>
      <c r="X605" s="28"/>
      <c r="AC605">
        <v>63</v>
      </c>
      <c r="AD605" s="28">
        <v>50000</v>
      </c>
      <c r="AE605">
        <v>14</v>
      </c>
    </row>
    <row r="606" spans="3:31" x14ac:dyDescent="0.25">
      <c r="C606">
        <v>102</v>
      </c>
      <c r="D606" s="28">
        <v>50000</v>
      </c>
      <c r="E606">
        <v>15</v>
      </c>
      <c r="L606">
        <v>55</v>
      </c>
      <c r="M606" s="28">
        <v>50000</v>
      </c>
      <c r="N606">
        <v>15</v>
      </c>
      <c r="U606">
        <v>108</v>
      </c>
      <c r="V606" s="28">
        <v>50000</v>
      </c>
      <c r="W606">
        <v>15</v>
      </c>
      <c r="X606" s="28">
        <v>40000</v>
      </c>
      <c r="Y606">
        <v>108</v>
      </c>
      <c r="AC606">
        <v>9</v>
      </c>
      <c r="AD606" s="28">
        <v>15000</v>
      </c>
      <c r="AE606">
        <v>15</v>
      </c>
    </row>
    <row r="607" spans="3:31" x14ac:dyDescent="0.25">
      <c r="C607">
        <v>16</v>
      </c>
      <c r="D607" s="28">
        <v>50000</v>
      </c>
      <c r="E607">
        <v>16</v>
      </c>
      <c r="L607">
        <v>26</v>
      </c>
      <c r="M607" s="28">
        <v>60000</v>
      </c>
      <c r="N607">
        <v>16</v>
      </c>
      <c r="U607">
        <v>29</v>
      </c>
      <c r="V607" s="28">
        <v>20000</v>
      </c>
      <c r="W607">
        <v>16</v>
      </c>
      <c r="X607" s="28"/>
      <c r="AC607">
        <v>117</v>
      </c>
      <c r="AD607" s="28">
        <v>35000</v>
      </c>
      <c r="AE607">
        <v>16</v>
      </c>
    </row>
    <row r="608" spans="3:31" x14ac:dyDescent="0.25">
      <c r="C608">
        <v>128</v>
      </c>
      <c r="D608" s="28">
        <v>50000</v>
      </c>
      <c r="E608">
        <v>17</v>
      </c>
      <c r="L608">
        <v>139</v>
      </c>
      <c r="M608" s="28">
        <v>40000</v>
      </c>
      <c r="N608">
        <v>17</v>
      </c>
      <c r="U608">
        <v>101</v>
      </c>
      <c r="V608" s="28">
        <v>30000</v>
      </c>
      <c r="W608">
        <v>17</v>
      </c>
      <c r="X608" s="28"/>
      <c r="AC608">
        <v>84</v>
      </c>
      <c r="AD608" s="28">
        <v>50000</v>
      </c>
      <c r="AE608">
        <v>17</v>
      </c>
    </row>
    <row r="609" spans="3:33" x14ac:dyDescent="0.25">
      <c r="C609">
        <v>162</v>
      </c>
      <c r="D609" s="28">
        <v>20000</v>
      </c>
      <c r="E609">
        <v>18</v>
      </c>
      <c r="L609">
        <v>68</v>
      </c>
      <c r="M609" s="28">
        <v>50000</v>
      </c>
      <c r="N609">
        <v>18</v>
      </c>
      <c r="U609">
        <v>97</v>
      </c>
      <c r="V609" s="28">
        <v>50000</v>
      </c>
      <c r="W609">
        <v>18</v>
      </c>
      <c r="X609" s="28"/>
      <c r="AC609">
        <v>134</v>
      </c>
      <c r="AD609" s="28">
        <v>20000</v>
      </c>
      <c r="AE609">
        <v>18</v>
      </c>
    </row>
    <row r="610" spans="3:33" x14ac:dyDescent="0.25">
      <c r="C610">
        <v>103</v>
      </c>
      <c r="D610" s="28">
        <v>30000</v>
      </c>
      <c r="E610">
        <v>19</v>
      </c>
      <c r="L610">
        <v>134</v>
      </c>
      <c r="M610" s="28">
        <v>50000</v>
      </c>
      <c r="N610">
        <v>19</v>
      </c>
      <c r="U610">
        <v>30</v>
      </c>
      <c r="V610" s="28">
        <v>100000</v>
      </c>
      <c r="W610">
        <v>19</v>
      </c>
      <c r="X610" s="28"/>
      <c r="AC610">
        <v>85</v>
      </c>
      <c r="AD610" s="28">
        <v>60000</v>
      </c>
      <c r="AE610">
        <v>19</v>
      </c>
    </row>
    <row r="611" spans="3:33" x14ac:dyDescent="0.25">
      <c r="C611">
        <v>167</v>
      </c>
      <c r="D611" s="28">
        <v>50000</v>
      </c>
      <c r="E611">
        <v>20</v>
      </c>
      <c r="L611">
        <v>75</v>
      </c>
      <c r="M611" s="28">
        <v>50000</v>
      </c>
      <c r="N611">
        <v>20</v>
      </c>
      <c r="U611">
        <v>82</v>
      </c>
      <c r="V611" s="28">
        <v>20000</v>
      </c>
      <c r="W611">
        <v>20</v>
      </c>
      <c r="X611" s="28"/>
      <c r="AC611">
        <v>112</v>
      </c>
      <c r="AD611" s="28">
        <v>10000</v>
      </c>
      <c r="AE611">
        <v>20</v>
      </c>
    </row>
    <row r="612" spans="3:33" x14ac:dyDescent="0.25">
      <c r="C612">
        <v>66</v>
      </c>
      <c r="D612" s="28">
        <v>50000</v>
      </c>
      <c r="E612">
        <v>21</v>
      </c>
      <c r="L612">
        <v>62</v>
      </c>
      <c r="M612" s="28">
        <v>50000</v>
      </c>
      <c r="N612">
        <v>21</v>
      </c>
      <c r="U612">
        <v>13</v>
      </c>
      <c r="V612" s="28">
        <v>20000</v>
      </c>
      <c r="W612">
        <v>21</v>
      </c>
      <c r="X612" s="28"/>
      <c r="AC612">
        <v>78</v>
      </c>
      <c r="AD612" s="28">
        <v>50000</v>
      </c>
      <c r="AE612">
        <v>21</v>
      </c>
      <c r="AF612" s="28">
        <v>40000</v>
      </c>
      <c r="AG612">
        <v>78</v>
      </c>
    </row>
    <row r="613" spans="3:33" x14ac:dyDescent="0.25">
      <c r="C613">
        <v>154</v>
      </c>
      <c r="D613" s="28">
        <v>20000</v>
      </c>
      <c r="E613">
        <v>22</v>
      </c>
      <c r="L613">
        <v>168</v>
      </c>
      <c r="M613" s="28">
        <v>50000</v>
      </c>
      <c r="N613">
        <v>22</v>
      </c>
      <c r="U613">
        <v>16</v>
      </c>
      <c r="V613" s="28">
        <v>20000</v>
      </c>
      <c r="W613">
        <v>22</v>
      </c>
      <c r="X613" s="28"/>
      <c r="AC613">
        <v>79</v>
      </c>
      <c r="AD613" s="28">
        <v>100000</v>
      </c>
      <c r="AE613">
        <v>22</v>
      </c>
    </row>
    <row r="614" spans="3:33" x14ac:dyDescent="0.25">
      <c r="C614">
        <v>49</v>
      </c>
      <c r="D614" s="28">
        <v>20000</v>
      </c>
      <c r="E614">
        <v>23</v>
      </c>
      <c r="L614">
        <v>138</v>
      </c>
      <c r="M614" s="28">
        <v>80000</v>
      </c>
      <c r="N614">
        <v>23</v>
      </c>
      <c r="U614">
        <v>100</v>
      </c>
      <c r="V614" s="28">
        <v>20000</v>
      </c>
      <c r="W614">
        <v>23</v>
      </c>
      <c r="X614" s="28"/>
      <c r="AC614">
        <v>124</v>
      </c>
      <c r="AD614" s="28">
        <v>50000</v>
      </c>
      <c r="AE614">
        <v>23</v>
      </c>
    </row>
    <row r="615" spans="3:33" x14ac:dyDescent="0.25">
      <c r="C615">
        <v>113</v>
      </c>
      <c r="D615" s="28">
        <v>20000</v>
      </c>
      <c r="E615">
        <v>24</v>
      </c>
      <c r="L615">
        <v>110</v>
      </c>
      <c r="M615" s="28">
        <v>20000</v>
      </c>
      <c r="N615">
        <v>24</v>
      </c>
      <c r="U615">
        <v>40</v>
      </c>
      <c r="V615" s="28">
        <v>20000</v>
      </c>
      <c r="W615">
        <v>24</v>
      </c>
      <c r="X615" s="28"/>
      <c r="AC615">
        <v>139</v>
      </c>
      <c r="AD615" s="28">
        <v>50000</v>
      </c>
      <c r="AE615">
        <v>24</v>
      </c>
    </row>
    <row r="616" spans="3:33" x14ac:dyDescent="0.25">
      <c r="C616">
        <v>124</v>
      </c>
      <c r="D616" s="28">
        <v>20000</v>
      </c>
      <c r="E616">
        <v>25</v>
      </c>
      <c r="L616">
        <v>178</v>
      </c>
      <c r="M616" s="28">
        <v>20000</v>
      </c>
      <c r="N616">
        <v>25</v>
      </c>
      <c r="U616">
        <v>60</v>
      </c>
      <c r="V616" s="28">
        <v>50000</v>
      </c>
      <c r="W616">
        <v>25</v>
      </c>
      <c r="X616" s="28"/>
      <c r="AC616">
        <v>20</v>
      </c>
      <c r="AD616" s="28">
        <v>35000</v>
      </c>
      <c r="AE616">
        <v>25</v>
      </c>
    </row>
    <row r="617" spans="3:33" x14ac:dyDescent="0.25">
      <c r="C617">
        <v>22</v>
      </c>
      <c r="D617" s="28">
        <v>20000</v>
      </c>
      <c r="E617">
        <v>26</v>
      </c>
      <c r="L617">
        <v>121</v>
      </c>
      <c r="M617" s="28">
        <v>20000</v>
      </c>
      <c r="N617">
        <v>26</v>
      </c>
      <c r="U617">
        <v>66</v>
      </c>
      <c r="V617" s="28">
        <v>50000</v>
      </c>
      <c r="W617">
        <v>26</v>
      </c>
      <c r="X617" s="28"/>
      <c r="AC617">
        <v>65</v>
      </c>
      <c r="AD617" s="28">
        <v>20000</v>
      </c>
      <c r="AE617">
        <v>26</v>
      </c>
    </row>
    <row r="618" spans="3:33" x14ac:dyDescent="0.25">
      <c r="C618">
        <v>101</v>
      </c>
      <c r="D618" s="28">
        <v>100000</v>
      </c>
      <c r="E618">
        <v>27</v>
      </c>
      <c r="L618">
        <v>21</v>
      </c>
      <c r="M618" s="28">
        <v>40000</v>
      </c>
      <c r="N618">
        <v>27</v>
      </c>
      <c r="U618">
        <v>6</v>
      </c>
      <c r="V618" s="28">
        <v>50000</v>
      </c>
      <c r="W618">
        <v>27</v>
      </c>
      <c r="X618" s="28">
        <v>40000</v>
      </c>
      <c r="Y618">
        <v>6</v>
      </c>
      <c r="AC618">
        <v>90</v>
      </c>
      <c r="AD618" s="28">
        <v>40000</v>
      </c>
      <c r="AE618">
        <v>27</v>
      </c>
    </row>
    <row r="619" spans="3:33" x14ac:dyDescent="0.25">
      <c r="C619">
        <v>86</v>
      </c>
      <c r="D619" s="28">
        <v>150000</v>
      </c>
      <c r="E619">
        <v>28</v>
      </c>
      <c r="F619" s="28">
        <v>40000</v>
      </c>
      <c r="L619">
        <v>172</v>
      </c>
      <c r="M619" s="28">
        <v>50000</v>
      </c>
      <c r="N619">
        <v>28</v>
      </c>
      <c r="U619">
        <v>17</v>
      </c>
      <c r="V619" s="28">
        <v>20000</v>
      </c>
      <c r="W619">
        <v>28</v>
      </c>
      <c r="X619" s="28"/>
      <c r="AC619">
        <v>4</v>
      </c>
      <c r="AD619" s="28">
        <v>20000</v>
      </c>
      <c r="AE619">
        <v>28</v>
      </c>
    </row>
    <row r="620" spans="3:33" x14ac:dyDescent="0.25">
      <c r="C620">
        <v>153</v>
      </c>
      <c r="D620" s="28">
        <v>80000</v>
      </c>
      <c r="E620">
        <v>29</v>
      </c>
      <c r="L620">
        <v>6</v>
      </c>
      <c r="M620" s="28">
        <v>50000</v>
      </c>
      <c r="N620">
        <v>29</v>
      </c>
      <c r="U620">
        <v>4</v>
      </c>
      <c r="V620" s="28">
        <v>10000</v>
      </c>
      <c r="W620">
        <v>29</v>
      </c>
      <c r="X620" s="28"/>
      <c r="AC620">
        <v>93</v>
      </c>
      <c r="AD620" s="28">
        <v>50000</v>
      </c>
      <c r="AE620">
        <v>29</v>
      </c>
    </row>
    <row r="621" spans="3:33" x14ac:dyDescent="0.25">
      <c r="C621">
        <v>145</v>
      </c>
      <c r="D621" s="28">
        <v>20000</v>
      </c>
      <c r="E621">
        <v>30</v>
      </c>
      <c r="L621">
        <v>161</v>
      </c>
      <c r="M621" s="28">
        <v>100000</v>
      </c>
      <c r="N621">
        <v>30</v>
      </c>
      <c r="U621">
        <v>47</v>
      </c>
      <c r="V621" s="28">
        <v>10000</v>
      </c>
      <c r="W621">
        <v>30</v>
      </c>
      <c r="X621" s="28"/>
      <c r="AC621">
        <v>13</v>
      </c>
      <c r="AD621" s="28">
        <v>50000</v>
      </c>
      <c r="AE621">
        <v>30</v>
      </c>
    </row>
    <row r="622" spans="3:33" x14ac:dyDescent="0.25">
      <c r="C622">
        <v>68</v>
      </c>
      <c r="D622" s="28">
        <v>40000</v>
      </c>
      <c r="E622">
        <v>31</v>
      </c>
      <c r="L622">
        <v>174</v>
      </c>
      <c r="M622" s="28">
        <v>60000</v>
      </c>
      <c r="N622">
        <v>31</v>
      </c>
      <c r="U622">
        <v>102</v>
      </c>
      <c r="V622" s="28">
        <v>50000</v>
      </c>
      <c r="W622">
        <v>31</v>
      </c>
      <c r="X622" s="28"/>
      <c r="AC622">
        <v>5</v>
      </c>
      <c r="AD622" s="28">
        <v>20000</v>
      </c>
      <c r="AE622">
        <v>31</v>
      </c>
    </row>
    <row r="623" spans="3:33" x14ac:dyDescent="0.25">
      <c r="C623">
        <v>27</v>
      </c>
      <c r="D623" s="28">
        <v>30000</v>
      </c>
      <c r="E623">
        <v>32</v>
      </c>
      <c r="L623">
        <v>143</v>
      </c>
      <c r="M623" s="28">
        <v>40000</v>
      </c>
      <c r="N623">
        <v>32</v>
      </c>
      <c r="U623">
        <v>24</v>
      </c>
      <c r="V623" s="28">
        <v>100000</v>
      </c>
      <c r="W623">
        <v>32</v>
      </c>
      <c r="X623" s="28"/>
      <c r="AC623">
        <v>99</v>
      </c>
      <c r="AD623" s="28">
        <v>20000</v>
      </c>
      <c r="AE623">
        <v>32</v>
      </c>
    </row>
    <row r="624" spans="3:33" x14ac:dyDescent="0.25">
      <c r="C624">
        <v>140</v>
      </c>
      <c r="D624" s="28">
        <v>30000</v>
      </c>
      <c r="E624">
        <v>33</v>
      </c>
      <c r="L624">
        <v>88</v>
      </c>
      <c r="M624" s="28">
        <v>10000</v>
      </c>
      <c r="N624">
        <v>33</v>
      </c>
      <c r="U624">
        <v>51</v>
      </c>
      <c r="V624" s="28">
        <v>20000</v>
      </c>
      <c r="W624">
        <v>33</v>
      </c>
      <c r="X624" s="28"/>
      <c r="AC624">
        <v>87</v>
      </c>
      <c r="AD624" s="28">
        <v>20000</v>
      </c>
      <c r="AE624">
        <v>33</v>
      </c>
    </row>
    <row r="625" spans="3:32" x14ac:dyDescent="0.25">
      <c r="C625">
        <v>144</v>
      </c>
      <c r="D625" s="28">
        <v>50000</v>
      </c>
      <c r="E625">
        <v>34</v>
      </c>
      <c r="L625">
        <v>42</v>
      </c>
      <c r="M625" s="28">
        <v>20000</v>
      </c>
      <c r="N625">
        <v>34</v>
      </c>
      <c r="U625">
        <v>72</v>
      </c>
      <c r="V625" s="28">
        <v>30000</v>
      </c>
      <c r="W625">
        <v>34</v>
      </c>
      <c r="X625" s="28"/>
      <c r="AC625">
        <v>130</v>
      </c>
      <c r="AD625" s="28">
        <v>10000</v>
      </c>
      <c r="AE625">
        <v>34</v>
      </c>
    </row>
    <row r="626" spans="3:32" x14ac:dyDescent="0.25">
      <c r="C626">
        <v>147</v>
      </c>
      <c r="D626" s="28">
        <v>30000</v>
      </c>
      <c r="E626">
        <v>35</v>
      </c>
      <c r="H626" s="28"/>
      <c r="L626">
        <v>173</v>
      </c>
      <c r="M626" s="28">
        <v>30000</v>
      </c>
      <c r="N626">
        <v>35</v>
      </c>
      <c r="U626">
        <v>94</v>
      </c>
      <c r="V626" s="28">
        <v>50000</v>
      </c>
      <c r="W626">
        <v>35</v>
      </c>
      <c r="X626" s="28"/>
      <c r="Z626" s="28"/>
      <c r="AC626">
        <v>77</v>
      </c>
      <c r="AD626" s="28">
        <v>30000</v>
      </c>
      <c r="AE626">
        <v>35</v>
      </c>
    </row>
    <row r="627" spans="3:32" x14ac:dyDescent="0.25">
      <c r="C627">
        <v>4</v>
      </c>
      <c r="D627" s="28">
        <v>20000</v>
      </c>
      <c r="E627">
        <v>36</v>
      </c>
      <c r="H627" s="28"/>
      <c r="L627">
        <v>158</v>
      </c>
      <c r="M627" s="28">
        <v>50000</v>
      </c>
      <c r="N627">
        <v>36</v>
      </c>
      <c r="U627">
        <v>69</v>
      </c>
      <c r="V627" s="28">
        <v>30000</v>
      </c>
      <c r="W627">
        <v>36</v>
      </c>
      <c r="X627" s="28"/>
      <c r="Z627" s="28"/>
      <c r="AC627">
        <v>45</v>
      </c>
      <c r="AD627" s="28">
        <v>100000</v>
      </c>
      <c r="AE627">
        <v>36</v>
      </c>
    </row>
    <row r="628" spans="3:32" x14ac:dyDescent="0.25">
      <c r="C628">
        <v>134</v>
      </c>
      <c r="D628" s="28">
        <v>50000</v>
      </c>
      <c r="E628">
        <v>37</v>
      </c>
      <c r="H628" s="28"/>
      <c r="L628">
        <v>113</v>
      </c>
      <c r="M628" s="28">
        <v>100000</v>
      </c>
      <c r="N628">
        <v>37</v>
      </c>
      <c r="U628">
        <v>61</v>
      </c>
      <c r="V628" s="28">
        <v>30000</v>
      </c>
      <c r="W628">
        <v>37</v>
      </c>
      <c r="X628" s="28"/>
      <c r="Z628" s="28"/>
      <c r="AC628">
        <v>119</v>
      </c>
      <c r="AD628" s="28">
        <v>100000</v>
      </c>
      <c r="AE628">
        <v>37</v>
      </c>
    </row>
    <row r="629" spans="3:32" x14ac:dyDescent="0.25">
      <c r="C629">
        <v>7</v>
      </c>
      <c r="D629" s="28">
        <v>50000</v>
      </c>
      <c r="E629">
        <v>38</v>
      </c>
      <c r="H629" s="28"/>
      <c r="L629">
        <v>146</v>
      </c>
      <c r="M629" s="28">
        <v>50000</v>
      </c>
      <c r="N629">
        <v>38</v>
      </c>
      <c r="U629">
        <v>67</v>
      </c>
      <c r="V629" s="28">
        <v>50000</v>
      </c>
      <c r="W629">
        <v>38</v>
      </c>
      <c r="X629" s="28"/>
      <c r="Z629" s="28"/>
      <c r="AC629">
        <v>66</v>
      </c>
      <c r="AD629" s="28">
        <v>20000</v>
      </c>
      <c r="AE629">
        <v>38</v>
      </c>
    </row>
    <row r="630" spans="3:32" x14ac:dyDescent="0.25">
      <c r="C630">
        <v>53</v>
      </c>
      <c r="D630" s="28">
        <v>50000</v>
      </c>
      <c r="E630">
        <v>39</v>
      </c>
      <c r="H630" s="28"/>
      <c r="L630">
        <v>155</v>
      </c>
      <c r="M630" s="28">
        <v>50000</v>
      </c>
      <c r="N630">
        <v>39</v>
      </c>
      <c r="U630">
        <v>42</v>
      </c>
      <c r="V630" s="28">
        <v>50000</v>
      </c>
      <c r="W630">
        <v>39</v>
      </c>
      <c r="X630" s="28"/>
      <c r="Z630" s="28"/>
      <c r="AC630">
        <v>86</v>
      </c>
      <c r="AD630" s="28">
        <v>20000</v>
      </c>
      <c r="AE630">
        <v>39</v>
      </c>
    </row>
    <row r="631" spans="3:32" x14ac:dyDescent="0.25">
      <c r="C631">
        <v>45</v>
      </c>
      <c r="D631" s="28">
        <v>20000</v>
      </c>
      <c r="E631">
        <v>40</v>
      </c>
      <c r="H631" s="28"/>
      <c r="L631">
        <v>153</v>
      </c>
      <c r="M631" s="28">
        <v>40000</v>
      </c>
      <c r="N631">
        <v>40</v>
      </c>
      <c r="U631">
        <v>44</v>
      </c>
      <c r="V631" s="28">
        <v>20000</v>
      </c>
      <c r="W631">
        <v>40</v>
      </c>
      <c r="X631" s="28"/>
      <c r="Z631" s="28"/>
      <c r="AC631">
        <v>41</v>
      </c>
      <c r="AD631" s="28">
        <v>30000</v>
      </c>
      <c r="AE631">
        <v>40</v>
      </c>
    </row>
    <row r="632" spans="3:32" x14ac:dyDescent="0.25">
      <c r="C632">
        <v>120</v>
      </c>
      <c r="D632" s="28">
        <v>20000</v>
      </c>
      <c r="E632">
        <v>41</v>
      </c>
      <c r="H632" s="28"/>
      <c r="L632">
        <v>92</v>
      </c>
      <c r="M632" s="28">
        <v>40000</v>
      </c>
      <c r="N632">
        <v>41</v>
      </c>
      <c r="U632">
        <v>74</v>
      </c>
      <c r="V632" s="28">
        <v>20000</v>
      </c>
      <c r="W632">
        <v>41</v>
      </c>
      <c r="X632" s="28"/>
      <c r="Z632" s="28"/>
      <c r="AC632">
        <v>27</v>
      </c>
      <c r="AD632" s="28">
        <v>30000</v>
      </c>
      <c r="AE632">
        <v>41</v>
      </c>
    </row>
    <row r="633" spans="3:32" x14ac:dyDescent="0.25">
      <c r="C633">
        <v>2</v>
      </c>
      <c r="D633" s="28">
        <v>20000</v>
      </c>
      <c r="E633">
        <v>42</v>
      </c>
      <c r="H633" s="28"/>
      <c r="L633">
        <v>95</v>
      </c>
      <c r="M633" s="28">
        <v>20000</v>
      </c>
      <c r="N633">
        <v>42</v>
      </c>
      <c r="U633">
        <v>38</v>
      </c>
      <c r="V633" s="28">
        <v>10000</v>
      </c>
      <c r="W633">
        <v>42</v>
      </c>
      <c r="X633" s="28"/>
      <c r="Z633" s="28"/>
      <c r="AC633">
        <v>51</v>
      </c>
      <c r="AD633" s="28">
        <v>10000</v>
      </c>
      <c r="AE633">
        <v>42</v>
      </c>
      <c r="AF633" s="28">
        <v>10000</v>
      </c>
    </row>
    <row r="634" spans="3:32" x14ac:dyDescent="0.25">
      <c r="C634">
        <v>92</v>
      </c>
      <c r="D634" s="28">
        <v>20000</v>
      </c>
      <c r="E634">
        <v>43</v>
      </c>
      <c r="H634" s="28"/>
      <c r="L634">
        <v>101</v>
      </c>
      <c r="M634" s="28">
        <v>50000</v>
      </c>
      <c r="N634">
        <v>43</v>
      </c>
      <c r="U634">
        <v>21</v>
      </c>
      <c r="V634" s="28">
        <v>30000</v>
      </c>
      <c r="W634">
        <v>43</v>
      </c>
      <c r="X634" s="28"/>
      <c r="Z634" s="28"/>
      <c r="AC634">
        <v>101</v>
      </c>
      <c r="AD634" s="28">
        <v>50000</v>
      </c>
      <c r="AE634">
        <v>43</v>
      </c>
      <c r="AF634" s="28">
        <v>40000</v>
      </c>
    </row>
    <row r="635" spans="3:32" x14ac:dyDescent="0.25">
      <c r="C635">
        <v>129</v>
      </c>
      <c r="D635" s="28">
        <v>90000</v>
      </c>
      <c r="E635">
        <v>44</v>
      </c>
      <c r="H635" s="28"/>
      <c r="L635">
        <v>33</v>
      </c>
      <c r="M635" s="28">
        <v>50000</v>
      </c>
      <c r="N635">
        <v>44</v>
      </c>
      <c r="U635">
        <v>14</v>
      </c>
      <c r="V635" s="28">
        <v>10000</v>
      </c>
      <c r="W635">
        <v>44</v>
      </c>
      <c r="X635" s="28"/>
      <c r="Z635" s="28"/>
      <c r="AC635">
        <v>40</v>
      </c>
      <c r="AD635" s="28">
        <v>10000</v>
      </c>
      <c r="AE635">
        <v>44</v>
      </c>
    </row>
    <row r="636" spans="3:32" x14ac:dyDescent="0.25">
      <c r="C636">
        <v>5</v>
      </c>
      <c r="D636" s="28">
        <v>15000</v>
      </c>
      <c r="E636">
        <v>45</v>
      </c>
      <c r="H636" s="28"/>
      <c r="L636">
        <v>102</v>
      </c>
      <c r="M636" s="28">
        <v>70000</v>
      </c>
      <c r="N636">
        <v>45</v>
      </c>
      <c r="O636" s="28">
        <v>40000</v>
      </c>
      <c r="P636">
        <v>102</v>
      </c>
      <c r="U636">
        <v>107</v>
      </c>
      <c r="V636" s="28">
        <v>20000</v>
      </c>
      <c r="W636">
        <v>45</v>
      </c>
      <c r="X636" s="28"/>
      <c r="Z636" s="28"/>
      <c r="AC636">
        <v>137</v>
      </c>
      <c r="AD636" s="28">
        <v>20000</v>
      </c>
      <c r="AE636">
        <v>45</v>
      </c>
    </row>
    <row r="637" spans="3:32" x14ac:dyDescent="0.25">
      <c r="C637">
        <v>18</v>
      </c>
      <c r="D637" s="28">
        <v>200000</v>
      </c>
      <c r="E637">
        <v>46</v>
      </c>
      <c r="L637">
        <v>126</v>
      </c>
      <c r="M637" s="28">
        <v>40000</v>
      </c>
      <c r="N637">
        <v>46</v>
      </c>
      <c r="U637">
        <v>54</v>
      </c>
      <c r="V637" s="28">
        <v>20000</v>
      </c>
      <c r="W637">
        <v>46</v>
      </c>
      <c r="X637" s="28"/>
      <c r="AC637">
        <v>67</v>
      </c>
      <c r="AD637" s="28">
        <v>50000</v>
      </c>
      <c r="AE637">
        <v>46</v>
      </c>
    </row>
    <row r="638" spans="3:32" x14ac:dyDescent="0.25">
      <c r="C638">
        <v>37</v>
      </c>
      <c r="D638" s="28">
        <v>100000</v>
      </c>
      <c r="E638">
        <v>47</v>
      </c>
      <c r="L638">
        <v>131</v>
      </c>
      <c r="M638" s="28">
        <v>100000</v>
      </c>
      <c r="N638">
        <v>47</v>
      </c>
      <c r="U638">
        <v>31</v>
      </c>
      <c r="V638" s="28">
        <v>20000</v>
      </c>
      <c r="W638">
        <v>47</v>
      </c>
      <c r="X638" s="28"/>
      <c r="AC638">
        <v>46</v>
      </c>
      <c r="AD638" s="28">
        <v>20000</v>
      </c>
      <c r="AE638">
        <v>47</v>
      </c>
    </row>
    <row r="639" spans="3:32" x14ac:dyDescent="0.25">
      <c r="C639">
        <v>13</v>
      </c>
      <c r="D639" s="28">
        <v>50000</v>
      </c>
      <c r="E639">
        <v>48</v>
      </c>
      <c r="L639">
        <v>20</v>
      </c>
      <c r="M639" s="28">
        <v>50000</v>
      </c>
      <c r="N639">
        <v>48</v>
      </c>
      <c r="U639">
        <v>49</v>
      </c>
      <c r="V639" s="28">
        <v>50000</v>
      </c>
      <c r="W639">
        <v>48</v>
      </c>
      <c r="X639" s="28"/>
      <c r="AC639">
        <v>133</v>
      </c>
      <c r="AD639" s="28">
        <v>20000</v>
      </c>
      <c r="AE639">
        <v>48</v>
      </c>
      <c r="AF639" s="28">
        <v>20000</v>
      </c>
    </row>
    <row r="640" spans="3:32" x14ac:dyDescent="0.25">
      <c r="C640">
        <v>98</v>
      </c>
      <c r="D640" s="28">
        <v>10000</v>
      </c>
      <c r="E640">
        <v>49</v>
      </c>
      <c r="L640">
        <v>127</v>
      </c>
      <c r="M640" s="28">
        <v>50000</v>
      </c>
      <c r="N640">
        <v>49</v>
      </c>
      <c r="U640">
        <v>106</v>
      </c>
      <c r="V640" s="28">
        <v>50000</v>
      </c>
      <c r="W640">
        <v>49</v>
      </c>
      <c r="X640" s="28"/>
      <c r="AD640" s="28">
        <v>40000</v>
      </c>
      <c r="AE640">
        <v>49</v>
      </c>
      <c r="AF640" s="28">
        <v>40000</v>
      </c>
    </row>
    <row r="641" spans="3:32" x14ac:dyDescent="0.25">
      <c r="C641">
        <v>50</v>
      </c>
      <c r="D641" s="28">
        <v>15000</v>
      </c>
      <c r="E641">
        <v>50</v>
      </c>
      <c r="L641">
        <v>14</v>
      </c>
      <c r="M641" s="28">
        <v>50000</v>
      </c>
      <c r="N641">
        <v>50</v>
      </c>
      <c r="U641">
        <v>80</v>
      </c>
      <c r="V641" s="28">
        <v>50000</v>
      </c>
      <c r="W641">
        <v>50</v>
      </c>
      <c r="X641" s="28"/>
      <c r="AD641" s="28">
        <v>50000</v>
      </c>
      <c r="AE641">
        <v>50</v>
      </c>
      <c r="AF641" s="28">
        <v>40000</v>
      </c>
    </row>
    <row r="642" spans="3:32" x14ac:dyDescent="0.25">
      <c r="C642">
        <v>88</v>
      </c>
      <c r="D642" s="28">
        <v>20000</v>
      </c>
      <c r="E642">
        <v>51</v>
      </c>
      <c r="L642">
        <v>103</v>
      </c>
      <c r="M642" s="28">
        <v>30000</v>
      </c>
      <c r="N642">
        <v>51</v>
      </c>
      <c r="U642">
        <v>81</v>
      </c>
      <c r="V642" s="28">
        <v>50000</v>
      </c>
      <c r="W642">
        <v>51</v>
      </c>
      <c r="X642" s="28"/>
      <c r="AD642" s="28">
        <v>50000</v>
      </c>
      <c r="AE642">
        <v>51</v>
      </c>
      <c r="AF642" s="28">
        <v>40000</v>
      </c>
    </row>
    <row r="643" spans="3:32" x14ac:dyDescent="0.25">
      <c r="C643">
        <v>56</v>
      </c>
      <c r="D643" s="28">
        <v>10000</v>
      </c>
      <c r="E643">
        <v>52</v>
      </c>
      <c r="L643">
        <v>111</v>
      </c>
      <c r="M643" s="28">
        <v>10000</v>
      </c>
      <c r="N643">
        <v>52</v>
      </c>
      <c r="U643">
        <v>110</v>
      </c>
      <c r="V643" s="28">
        <v>20000</v>
      </c>
      <c r="W643">
        <v>52</v>
      </c>
      <c r="X643" s="28"/>
      <c r="AD643" s="28">
        <v>80000</v>
      </c>
      <c r="AE643">
        <v>52</v>
      </c>
      <c r="AF643" s="28">
        <v>40000</v>
      </c>
    </row>
    <row r="644" spans="3:32" x14ac:dyDescent="0.25">
      <c r="C644">
        <v>94</v>
      </c>
      <c r="D644" s="28">
        <v>20000</v>
      </c>
      <c r="E644">
        <v>53</v>
      </c>
      <c r="L644">
        <v>120</v>
      </c>
      <c r="M644" s="28">
        <v>100000</v>
      </c>
      <c r="N644">
        <v>53</v>
      </c>
      <c r="U644">
        <v>118</v>
      </c>
      <c r="V644" s="28">
        <v>40000</v>
      </c>
      <c r="W644">
        <v>53</v>
      </c>
      <c r="X644" s="28">
        <v>40000</v>
      </c>
      <c r="AD644" s="28"/>
    </row>
    <row r="645" spans="3:32" x14ac:dyDescent="0.25">
      <c r="C645">
        <v>3</v>
      </c>
      <c r="D645" s="28">
        <v>20000</v>
      </c>
      <c r="E645">
        <v>54</v>
      </c>
      <c r="L645">
        <v>35</v>
      </c>
      <c r="M645" s="28">
        <v>50000</v>
      </c>
      <c r="N645">
        <v>54</v>
      </c>
      <c r="V645" s="28">
        <v>30000</v>
      </c>
      <c r="W645">
        <v>54</v>
      </c>
      <c r="X645" s="28">
        <v>30000</v>
      </c>
      <c r="AD645" s="28"/>
    </row>
    <row r="646" spans="3:32" x14ac:dyDescent="0.25">
      <c r="C646">
        <v>41</v>
      </c>
      <c r="D646" s="28">
        <v>50000</v>
      </c>
      <c r="E646">
        <v>55</v>
      </c>
      <c r="L646">
        <v>38</v>
      </c>
      <c r="M646" s="28">
        <v>50000</v>
      </c>
      <c r="N646">
        <v>55</v>
      </c>
      <c r="V646" s="28">
        <v>60000</v>
      </c>
      <c r="W646">
        <v>55</v>
      </c>
      <c r="X646" s="28">
        <v>40000</v>
      </c>
      <c r="AD646" s="28"/>
    </row>
    <row r="647" spans="3:32" x14ac:dyDescent="0.25">
      <c r="C647">
        <v>9</v>
      </c>
      <c r="D647" s="28">
        <v>50000</v>
      </c>
      <c r="E647">
        <v>56</v>
      </c>
      <c r="L647">
        <v>12</v>
      </c>
      <c r="M647" s="28">
        <v>40000</v>
      </c>
      <c r="N647">
        <v>56</v>
      </c>
      <c r="U647">
        <v>99</v>
      </c>
      <c r="V647" s="28">
        <v>50000</v>
      </c>
      <c r="W647">
        <v>56</v>
      </c>
      <c r="X647" s="28">
        <v>40000</v>
      </c>
    </row>
    <row r="648" spans="3:32" x14ac:dyDescent="0.25">
      <c r="C648">
        <v>46</v>
      </c>
      <c r="D648" s="28">
        <v>50000</v>
      </c>
      <c r="E648">
        <v>57</v>
      </c>
      <c r="L648">
        <v>83</v>
      </c>
      <c r="M648" s="28">
        <v>40000</v>
      </c>
      <c r="N648">
        <v>57</v>
      </c>
      <c r="U648">
        <v>104</v>
      </c>
      <c r="V648" s="28">
        <v>30000</v>
      </c>
      <c r="W648">
        <v>57</v>
      </c>
      <c r="AD648" s="29">
        <f>SUM(AD592:AD647)</f>
        <v>2255000</v>
      </c>
      <c r="AF648" s="29">
        <f>SUM(AF592:AF647)</f>
        <v>270000</v>
      </c>
    </row>
    <row r="649" spans="3:32" x14ac:dyDescent="0.25">
      <c r="C649">
        <v>82</v>
      </c>
      <c r="D649" s="28">
        <v>20000</v>
      </c>
      <c r="E649">
        <v>58</v>
      </c>
      <c r="L649">
        <v>105</v>
      </c>
      <c r="M649" s="28">
        <v>20000</v>
      </c>
      <c r="N649">
        <v>58</v>
      </c>
      <c r="AD649" s="29">
        <f>AD648-AF648</f>
        <v>1985000</v>
      </c>
    </row>
    <row r="650" spans="3:32" x14ac:dyDescent="0.25">
      <c r="D650" s="28">
        <v>20000</v>
      </c>
      <c r="E650">
        <v>59</v>
      </c>
      <c r="F650" s="28">
        <v>20000</v>
      </c>
      <c r="L650">
        <v>13</v>
      </c>
      <c r="M650" s="28">
        <v>50000</v>
      </c>
      <c r="N650">
        <v>59</v>
      </c>
      <c r="V650" s="29">
        <f>SUM(V592:V649)</f>
        <v>1920000</v>
      </c>
      <c r="X650" s="29">
        <f>SUM(X592:X649)</f>
        <v>230000</v>
      </c>
    </row>
    <row r="651" spans="3:32" x14ac:dyDescent="0.25">
      <c r="D651" s="28">
        <v>40000</v>
      </c>
      <c r="E651">
        <v>60</v>
      </c>
      <c r="F651" s="28">
        <v>40000</v>
      </c>
      <c r="L651">
        <v>57</v>
      </c>
      <c r="M651" s="28">
        <v>50000</v>
      </c>
      <c r="N651">
        <v>60</v>
      </c>
      <c r="V651" s="29">
        <f>V650-X650</f>
        <v>1690000</v>
      </c>
      <c r="X651" s="28"/>
    </row>
    <row r="652" spans="3:32" x14ac:dyDescent="0.25">
      <c r="D652" s="28">
        <v>60000</v>
      </c>
      <c r="E652">
        <v>61</v>
      </c>
      <c r="F652" s="28">
        <v>40000</v>
      </c>
      <c r="L652">
        <v>175</v>
      </c>
      <c r="M652" s="28">
        <v>50000</v>
      </c>
      <c r="N652">
        <v>61</v>
      </c>
    </row>
    <row r="653" spans="3:32" x14ac:dyDescent="0.25">
      <c r="D653" s="28"/>
      <c r="L653">
        <v>170</v>
      </c>
      <c r="M653" s="28">
        <v>50000</v>
      </c>
      <c r="N653">
        <v>62</v>
      </c>
    </row>
    <row r="654" spans="3:32" x14ac:dyDescent="0.25">
      <c r="D654" s="28"/>
      <c r="L654">
        <v>171</v>
      </c>
      <c r="M654" s="28">
        <v>50000</v>
      </c>
      <c r="N654">
        <v>63</v>
      </c>
    </row>
    <row r="655" spans="3:32" x14ac:dyDescent="0.25">
      <c r="D655" s="28"/>
      <c r="L655">
        <v>69</v>
      </c>
      <c r="M655" s="28">
        <v>50000</v>
      </c>
      <c r="N655">
        <v>64</v>
      </c>
    </row>
    <row r="656" spans="3:32" x14ac:dyDescent="0.25">
      <c r="D656" s="28"/>
      <c r="L656">
        <v>137</v>
      </c>
      <c r="M656" s="28">
        <v>30000</v>
      </c>
      <c r="N656">
        <v>65</v>
      </c>
    </row>
    <row r="657" spans="4:16" x14ac:dyDescent="0.25">
      <c r="L657">
        <v>142</v>
      </c>
      <c r="M657" s="28">
        <v>100000</v>
      </c>
      <c r="N657">
        <v>66</v>
      </c>
      <c r="O657" s="28">
        <v>40000</v>
      </c>
      <c r="P657">
        <v>142</v>
      </c>
    </row>
    <row r="658" spans="4:16" x14ac:dyDescent="0.25">
      <c r="D658" s="29">
        <f>SUM(D592:D657)</f>
        <v>2775000</v>
      </c>
      <c r="F658" s="29">
        <f>SUM(F592:F657)</f>
        <v>195000</v>
      </c>
      <c r="L658">
        <v>37</v>
      </c>
      <c r="M658" s="28">
        <v>10000</v>
      </c>
      <c r="N658">
        <v>67</v>
      </c>
    </row>
    <row r="659" spans="4:16" x14ac:dyDescent="0.25">
      <c r="D659" s="29">
        <f>D658-F658</f>
        <v>2580000</v>
      </c>
      <c r="L659">
        <v>141</v>
      </c>
      <c r="M659" s="28">
        <v>10000</v>
      </c>
      <c r="N659">
        <v>68</v>
      </c>
    </row>
    <row r="660" spans="4:16" x14ac:dyDescent="0.25">
      <c r="L660">
        <v>28</v>
      </c>
      <c r="M660" s="28">
        <v>20000</v>
      </c>
      <c r="N660">
        <v>69</v>
      </c>
    </row>
    <row r="661" spans="4:16" x14ac:dyDescent="0.25">
      <c r="L661">
        <v>122</v>
      </c>
      <c r="M661" s="28">
        <v>100000</v>
      </c>
      <c r="N661">
        <v>70</v>
      </c>
    </row>
    <row r="662" spans="4:16" x14ac:dyDescent="0.25">
      <c r="L662">
        <v>43</v>
      </c>
      <c r="M662" s="28">
        <v>60000</v>
      </c>
      <c r="N662">
        <v>71</v>
      </c>
      <c r="O662" s="28">
        <v>40000</v>
      </c>
      <c r="P662">
        <v>43</v>
      </c>
    </row>
    <row r="663" spans="4:16" x14ac:dyDescent="0.25">
      <c r="L663" s="43">
        <v>29</v>
      </c>
      <c r="M663" s="28">
        <v>30000</v>
      </c>
      <c r="N663">
        <v>72</v>
      </c>
    </row>
    <row r="664" spans="4:16" x14ac:dyDescent="0.25">
      <c r="L664" s="43">
        <v>51</v>
      </c>
      <c r="M664" s="28">
        <v>20000</v>
      </c>
      <c r="N664">
        <v>73</v>
      </c>
    </row>
    <row r="665" spans="4:16" x14ac:dyDescent="0.25">
      <c r="L665" s="43">
        <v>96</v>
      </c>
      <c r="M665" s="28">
        <v>20000</v>
      </c>
      <c r="N665">
        <v>74</v>
      </c>
    </row>
    <row r="666" spans="4:16" x14ac:dyDescent="0.25">
      <c r="L666" s="43">
        <v>91</v>
      </c>
      <c r="M666" s="28">
        <v>50000</v>
      </c>
      <c r="N666">
        <v>75</v>
      </c>
      <c r="O666" s="28">
        <v>40000</v>
      </c>
      <c r="P666">
        <v>91</v>
      </c>
    </row>
    <row r="667" spans="4:16" x14ac:dyDescent="0.25">
      <c r="L667" s="43">
        <v>99</v>
      </c>
      <c r="M667" s="28">
        <v>20000</v>
      </c>
      <c r="N667">
        <v>76</v>
      </c>
    </row>
    <row r="668" spans="4:16" x14ac:dyDescent="0.25">
      <c r="L668" s="43">
        <v>140</v>
      </c>
      <c r="M668" s="28">
        <v>30000</v>
      </c>
      <c r="N668">
        <v>77</v>
      </c>
    </row>
    <row r="669" spans="4:16" x14ac:dyDescent="0.25">
      <c r="L669" s="43">
        <v>66</v>
      </c>
      <c r="M669" s="28">
        <v>50000</v>
      </c>
      <c r="N669">
        <v>78</v>
      </c>
    </row>
    <row r="670" spans="4:16" x14ac:dyDescent="0.25">
      <c r="M670" s="28">
        <v>100000</v>
      </c>
      <c r="N670">
        <v>79</v>
      </c>
      <c r="O670" s="28">
        <v>40000</v>
      </c>
    </row>
    <row r="673" spans="1:33" x14ac:dyDescent="0.25">
      <c r="M673" s="29">
        <f>SUM(M592:M672)</f>
        <v>3545000</v>
      </c>
      <c r="O673" s="29">
        <f>SUM(O592:O672)</f>
        <v>450000</v>
      </c>
    </row>
    <row r="674" spans="1:33" x14ac:dyDescent="0.25">
      <c r="M674" s="29">
        <f>M673-O673</f>
        <v>3095000</v>
      </c>
    </row>
    <row r="676" spans="1:33" x14ac:dyDescent="0.25">
      <c r="A676" s="30" t="s">
        <v>10</v>
      </c>
      <c r="B676" s="30" t="s">
        <v>0</v>
      </c>
      <c r="C676" s="30" t="s">
        <v>2</v>
      </c>
      <c r="D676" s="30" t="s">
        <v>1297</v>
      </c>
      <c r="E676" s="30"/>
      <c r="F676" s="33"/>
      <c r="G676" s="30"/>
      <c r="J676" s="30" t="s">
        <v>10</v>
      </c>
      <c r="K676" s="30" t="s">
        <v>0</v>
      </c>
      <c r="L676" s="30" t="s">
        <v>2</v>
      </c>
      <c r="M676" s="30" t="s">
        <v>1297</v>
      </c>
      <c r="N676" s="30"/>
      <c r="O676" s="33"/>
      <c r="P676" s="30"/>
      <c r="S676" s="30" t="s">
        <v>10</v>
      </c>
      <c r="T676" s="30" t="s">
        <v>0</v>
      </c>
      <c r="U676" s="30" t="s">
        <v>2</v>
      </c>
      <c r="V676" s="30" t="s">
        <v>1297</v>
      </c>
      <c r="W676" s="30"/>
      <c r="X676" s="33"/>
      <c r="Y676" s="30"/>
      <c r="AA676" s="30" t="s">
        <v>10</v>
      </c>
      <c r="AB676" s="30" t="s">
        <v>0</v>
      </c>
      <c r="AC676" s="30" t="s">
        <v>2</v>
      </c>
      <c r="AD676" s="30" t="s">
        <v>1297</v>
      </c>
      <c r="AE676" s="30"/>
      <c r="AF676" s="33"/>
    </row>
    <row r="677" spans="1:33" x14ac:dyDescent="0.25">
      <c r="A677" s="32">
        <v>42926</v>
      </c>
      <c r="B677" s="30" t="s">
        <v>1336</v>
      </c>
      <c r="C677">
        <v>171</v>
      </c>
      <c r="D677" s="28">
        <v>50000</v>
      </c>
      <c r="E677">
        <v>1</v>
      </c>
      <c r="J677" s="32">
        <v>42927</v>
      </c>
      <c r="K677" s="30" t="s">
        <v>1337</v>
      </c>
      <c r="L677">
        <v>44</v>
      </c>
      <c r="M677" s="28">
        <v>50000</v>
      </c>
      <c r="N677">
        <v>1</v>
      </c>
      <c r="S677" s="32">
        <v>42929</v>
      </c>
      <c r="T677" s="30" t="s">
        <v>1348</v>
      </c>
      <c r="U677">
        <v>109</v>
      </c>
      <c r="V677" s="28">
        <v>40000</v>
      </c>
      <c r="W677">
        <v>1</v>
      </c>
      <c r="X677" s="28">
        <v>40000</v>
      </c>
      <c r="Y677">
        <v>109</v>
      </c>
      <c r="AA677" s="32">
        <v>42930</v>
      </c>
      <c r="AB677" s="30" t="s">
        <v>1347</v>
      </c>
      <c r="AC677">
        <v>41</v>
      </c>
      <c r="AD677" s="28">
        <v>30000</v>
      </c>
      <c r="AE677">
        <v>1</v>
      </c>
    </row>
    <row r="678" spans="1:33" x14ac:dyDescent="0.25">
      <c r="C678">
        <v>151</v>
      </c>
      <c r="D678" s="28">
        <v>50000</v>
      </c>
      <c r="E678">
        <v>2</v>
      </c>
      <c r="F678" s="28">
        <v>40000</v>
      </c>
      <c r="G678">
        <v>151</v>
      </c>
      <c r="L678">
        <v>144</v>
      </c>
      <c r="M678" s="28">
        <v>20000</v>
      </c>
      <c r="N678">
        <v>2</v>
      </c>
      <c r="U678">
        <v>37</v>
      </c>
      <c r="V678" s="28">
        <v>50000</v>
      </c>
      <c r="W678">
        <v>2</v>
      </c>
      <c r="X678" s="28">
        <v>10000</v>
      </c>
      <c r="Y678">
        <v>37</v>
      </c>
      <c r="AC678">
        <v>5</v>
      </c>
      <c r="AD678" s="28">
        <v>20000</v>
      </c>
      <c r="AE678">
        <v>2</v>
      </c>
    </row>
    <row r="679" spans="1:33" x14ac:dyDescent="0.25">
      <c r="C679">
        <v>117</v>
      </c>
      <c r="D679" s="28">
        <v>20000</v>
      </c>
      <c r="E679">
        <v>3</v>
      </c>
      <c r="L679">
        <v>122</v>
      </c>
      <c r="M679" s="28">
        <v>60000</v>
      </c>
      <c r="N679">
        <v>3</v>
      </c>
      <c r="U679">
        <v>112</v>
      </c>
      <c r="V679" s="28">
        <v>30000</v>
      </c>
      <c r="W679">
        <v>3</v>
      </c>
      <c r="X679" s="28"/>
      <c r="AC679">
        <v>51</v>
      </c>
      <c r="AD679" s="28">
        <v>10000</v>
      </c>
      <c r="AE679">
        <v>3</v>
      </c>
      <c r="AF679" s="28">
        <v>10000</v>
      </c>
      <c r="AG679">
        <v>51</v>
      </c>
    </row>
    <row r="680" spans="1:33" x14ac:dyDescent="0.25">
      <c r="C680">
        <v>142</v>
      </c>
      <c r="D680" s="28">
        <v>30000</v>
      </c>
      <c r="E680">
        <v>4</v>
      </c>
      <c r="L680">
        <v>94</v>
      </c>
      <c r="M680" s="28">
        <v>40000</v>
      </c>
      <c r="N680">
        <v>4</v>
      </c>
      <c r="U680">
        <v>28</v>
      </c>
      <c r="V680" s="28">
        <v>20000</v>
      </c>
      <c r="W680">
        <v>4</v>
      </c>
      <c r="X680" s="28"/>
      <c r="AC680">
        <v>40</v>
      </c>
      <c r="AD680" s="28">
        <v>10000</v>
      </c>
      <c r="AE680">
        <v>4</v>
      </c>
    </row>
    <row r="681" spans="1:33" x14ac:dyDescent="0.25">
      <c r="C681">
        <v>174</v>
      </c>
      <c r="D681" s="28">
        <v>60000</v>
      </c>
      <c r="E681">
        <v>5</v>
      </c>
      <c r="F681" s="28">
        <v>40000</v>
      </c>
      <c r="G681">
        <v>174</v>
      </c>
      <c r="L681">
        <v>59</v>
      </c>
      <c r="M681" s="28">
        <v>50000</v>
      </c>
      <c r="N681">
        <v>5</v>
      </c>
      <c r="U681">
        <v>69</v>
      </c>
      <c r="V681" s="28">
        <v>20000</v>
      </c>
      <c r="W681">
        <v>5</v>
      </c>
      <c r="X681" s="28"/>
      <c r="AC681">
        <v>4</v>
      </c>
      <c r="AD681" s="28">
        <v>20000</v>
      </c>
      <c r="AE681">
        <v>5</v>
      </c>
    </row>
    <row r="682" spans="1:33" x14ac:dyDescent="0.25">
      <c r="C682">
        <v>124</v>
      </c>
      <c r="D682" s="28">
        <v>50000</v>
      </c>
      <c r="E682">
        <v>6</v>
      </c>
      <c r="F682" s="28">
        <v>40000</v>
      </c>
      <c r="G682">
        <v>124</v>
      </c>
      <c r="L682">
        <v>31</v>
      </c>
      <c r="M682" s="28">
        <v>30000</v>
      </c>
      <c r="N682">
        <v>6</v>
      </c>
      <c r="U682">
        <v>104</v>
      </c>
      <c r="V682" s="28">
        <v>30000</v>
      </c>
      <c r="W682">
        <v>6</v>
      </c>
      <c r="X682" s="28"/>
      <c r="AC682">
        <v>11</v>
      </c>
      <c r="AD682" s="28">
        <v>80000</v>
      </c>
      <c r="AE682">
        <v>6</v>
      </c>
    </row>
    <row r="683" spans="1:33" x14ac:dyDescent="0.25">
      <c r="C683">
        <v>69</v>
      </c>
      <c r="D683" s="28">
        <v>20000</v>
      </c>
      <c r="E683">
        <v>7</v>
      </c>
      <c r="L683">
        <v>18</v>
      </c>
      <c r="M683" s="28">
        <v>20000</v>
      </c>
      <c r="N683">
        <v>7</v>
      </c>
      <c r="U683">
        <v>99</v>
      </c>
      <c r="V683" s="28">
        <v>50000</v>
      </c>
      <c r="W683">
        <v>7</v>
      </c>
      <c r="X683" s="28"/>
      <c r="AC683">
        <v>83</v>
      </c>
      <c r="AD683" s="28">
        <v>20000</v>
      </c>
      <c r="AE683">
        <v>7</v>
      </c>
      <c r="AF683" s="28">
        <v>20000</v>
      </c>
      <c r="AG683">
        <v>83</v>
      </c>
    </row>
    <row r="684" spans="1:33" x14ac:dyDescent="0.25">
      <c r="C684">
        <v>172</v>
      </c>
      <c r="D684" s="28">
        <v>50000</v>
      </c>
      <c r="E684">
        <v>8</v>
      </c>
      <c r="L684">
        <v>159</v>
      </c>
      <c r="M684" s="28">
        <v>20000</v>
      </c>
      <c r="N684">
        <v>8</v>
      </c>
      <c r="U684">
        <v>96</v>
      </c>
      <c r="V684" s="28">
        <v>30000</v>
      </c>
      <c r="W684">
        <v>8</v>
      </c>
      <c r="X684" s="28"/>
      <c r="AC684">
        <v>141</v>
      </c>
      <c r="AD684" s="28">
        <v>40000</v>
      </c>
      <c r="AE684">
        <v>8</v>
      </c>
    </row>
    <row r="685" spans="1:33" x14ac:dyDescent="0.25">
      <c r="C685">
        <v>161</v>
      </c>
      <c r="D685" s="28">
        <v>20000</v>
      </c>
      <c r="E685">
        <v>9</v>
      </c>
      <c r="L685">
        <v>25</v>
      </c>
      <c r="M685" s="28">
        <v>20000</v>
      </c>
      <c r="N685">
        <v>9</v>
      </c>
      <c r="U685">
        <v>16</v>
      </c>
      <c r="V685" s="28">
        <v>10000</v>
      </c>
      <c r="W685">
        <v>9</v>
      </c>
      <c r="X685" s="28"/>
      <c r="AC685">
        <v>86</v>
      </c>
      <c r="AD685" s="28">
        <v>10000</v>
      </c>
      <c r="AE685">
        <v>9</v>
      </c>
    </row>
    <row r="686" spans="1:33" x14ac:dyDescent="0.25">
      <c r="C686">
        <v>103</v>
      </c>
      <c r="D686" s="28">
        <v>30000</v>
      </c>
      <c r="E686">
        <v>10</v>
      </c>
      <c r="L686">
        <v>9</v>
      </c>
      <c r="M686" s="28">
        <v>100000</v>
      </c>
      <c r="N686">
        <v>10</v>
      </c>
      <c r="O686" s="28">
        <v>40000</v>
      </c>
      <c r="P686">
        <v>9</v>
      </c>
      <c r="U686">
        <v>95</v>
      </c>
      <c r="V686" s="28">
        <v>100000</v>
      </c>
      <c r="W686">
        <v>10</v>
      </c>
      <c r="X686" s="28"/>
      <c r="AC686">
        <v>63</v>
      </c>
      <c r="AD686" s="28">
        <v>50000</v>
      </c>
      <c r="AE686">
        <v>10</v>
      </c>
    </row>
    <row r="687" spans="1:33" x14ac:dyDescent="0.25">
      <c r="C687">
        <v>159</v>
      </c>
      <c r="D687" s="28">
        <v>50000</v>
      </c>
      <c r="E687">
        <v>11</v>
      </c>
      <c r="L687">
        <v>19</v>
      </c>
      <c r="M687" s="28">
        <v>30000</v>
      </c>
      <c r="N687">
        <v>11</v>
      </c>
      <c r="U687">
        <v>60</v>
      </c>
      <c r="V687" s="28">
        <v>50000</v>
      </c>
      <c r="W687">
        <v>11</v>
      </c>
      <c r="X687" s="28"/>
      <c r="AC687">
        <v>133</v>
      </c>
      <c r="AD687" s="28">
        <v>20000</v>
      </c>
      <c r="AE687">
        <v>11</v>
      </c>
      <c r="AF687" s="28">
        <v>20000</v>
      </c>
      <c r="AG687">
        <v>133</v>
      </c>
    </row>
    <row r="688" spans="1:33" x14ac:dyDescent="0.25">
      <c r="C688">
        <v>68</v>
      </c>
      <c r="D688" s="28">
        <v>20000</v>
      </c>
      <c r="E688">
        <v>12</v>
      </c>
      <c r="L688">
        <v>42</v>
      </c>
      <c r="M688" s="28">
        <v>20000</v>
      </c>
      <c r="N688">
        <v>12</v>
      </c>
      <c r="U688">
        <v>26</v>
      </c>
      <c r="V688" s="28">
        <v>50000</v>
      </c>
      <c r="W688">
        <v>12</v>
      </c>
      <c r="X688" s="28"/>
      <c r="AC688">
        <v>128</v>
      </c>
      <c r="AD688" s="28">
        <v>50000</v>
      </c>
      <c r="AE688">
        <v>12</v>
      </c>
    </row>
    <row r="689" spans="3:33" x14ac:dyDescent="0.25">
      <c r="C689">
        <v>168</v>
      </c>
      <c r="D689" s="28">
        <v>70000</v>
      </c>
      <c r="E689">
        <v>13</v>
      </c>
      <c r="F689" s="28">
        <v>40000</v>
      </c>
      <c r="G689">
        <v>168</v>
      </c>
      <c r="L689">
        <v>77</v>
      </c>
      <c r="M689" s="28">
        <v>50000</v>
      </c>
      <c r="N689">
        <v>13</v>
      </c>
      <c r="U689">
        <v>31</v>
      </c>
      <c r="V689" s="28">
        <v>20000</v>
      </c>
      <c r="W689">
        <v>13</v>
      </c>
      <c r="X689" s="28"/>
      <c r="AC689">
        <v>80</v>
      </c>
      <c r="AD689" s="28">
        <v>50000</v>
      </c>
      <c r="AE689">
        <v>13</v>
      </c>
    </row>
    <row r="690" spans="3:33" x14ac:dyDescent="0.25">
      <c r="C690">
        <v>170</v>
      </c>
      <c r="D690" s="28">
        <v>70000</v>
      </c>
      <c r="E690">
        <v>14</v>
      </c>
      <c r="F690" s="28">
        <v>40000</v>
      </c>
      <c r="G690">
        <v>170</v>
      </c>
      <c r="L690">
        <v>107</v>
      </c>
      <c r="M690" s="28">
        <v>30000</v>
      </c>
      <c r="N690">
        <v>14</v>
      </c>
      <c r="U690">
        <v>107</v>
      </c>
      <c r="V690" s="28">
        <v>20000</v>
      </c>
      <c r="W690">
        <v>14</v>
      </c>
      <c r="X690" s="28"/>
      <c r="AC690">
        <v>116</v>
      </c>
      <c r="AD690" s="28">
        <v>40000</v>
      </c>
      <c r="AE690">
        <v>14</v>
      </c>
      <c r="AF690" s="28">
        <v>40000</v>
      </c>
      <c r="AG690">
        <v>116</v>
      </c>
    </row>
    <row r="691" spans="3:33" x14ac:dyDescent="0.25">
      <c r="C691">
        <v>146</v>
      </c>
      <c r="D691" s="28">
        <v>200000</v>
      </c>
      <c r="E691">
        <v>15</v>
      </c>
      <c r="F691" s="28">
        <v>40000</v>
      </c>
      <c r="G691">
        <v>146</v>
      </c>
      <c r="L691">
        <v>32</v>
      </c>
      <c r="M691" s="28">
        <v>20000</v>
      </c>
      <c r="N691">
        <v>15</v>
      </c>
      <c r="U691">
        <v>15</v>
      </c>
      <c r="V691" s="28">
        <v>20000</v>
      </c>
      <c r="W691">
        <v>15</v>
      </c>
      <c r="X691" s="28"/>
      <c r="AC691">
        <v>58</v>
      </c>
      <c r="AD691" s="28">
        <v>20000</v>
      </c>
      <c r="AE691">
        <v>15</v>
      </c>
    </row>
    <row r="692" spans="3:33" x14ac:dyDescent="0.25">
      <c r="C692">
        <v>160</v>
      </c>
      <c r="D692" s="28">
        <v>20000</v>
      </c>
      <c r="E692">
        <v>16</v>
      </c>
      <c r="L692">
        <v>65</v>
      </c>
      <c r="M692" s="28">
        <v>50000</v>
      </c>
      <c r="N692">
        <v>16</v>
      </c>
      <c r="U692">
        <v>44</v>
      </c>
      <c r="V692" s="28">
        <v>20000</v>
      </c>
      <c r="W692">
        <v>16</v>
      </c>
      <c r="X692" s="28"/>
      <c r="AC692">
        <v>136</v>
      </c>
      <c r="AD692" s="28">
        <v>20000</v>
      </c>
      <c r="AE692">
        <v>16</v>
      </c>
    </row>
    <row r="693" spans="3:33" x14ac:dyDescent="0.25">
      <c r="C693">
        <v>20</v>
      </c>
      <c r="D693" s="28">
        <v>100000</v>
      </c>
      <c r="E693">
        <v>17</v>
      </c>
      <c r="F693" s="28">
        <v>40000</v>
      </c>
      <c r="G693">
        <v>20</v>
      </c>
      <c r="L693">
        <v>17</v>
      </c>
      <c r="M693" s="28">
        <v>50000</v>
      </c>
      <c r="N693">
        <v>17</v>
      </c>
      <c r="U693">
        <v>40</v>
      </c>
      <c r="V693" s="28">
        <v>20000</v>
      </c>
      <c r="W693">
        <v>17</v>
      </c>
      <c r="X693" s="28"/>
      <c r="AC693">
        <v>55</v>
      </c>
      <c r="AD693" s="28">
        <v>20000</v>
      </c>
      <c r="AE693">
        <v>17</v>
      </c>
      <c r="AF693" s="28">
        <v>20000</v>
      </c>
      <c r="AG693">
        <v>55</v>
      </c>
    </row>
    <row r="694" spans="3:33" x14ac:dyDescent="0.25">
      <c r="C694">
        <v>173</v>
      </c>
      <c r="D694" s="28">
        <v>50000</v>
      </c>
      <c r="E694">
        <v>18</v>
      </c>
      <c r="F694" s="28">
        <v>40000</v>
      </c>
      <c r="G694">
        <v>173</v>
      </c>
      <c r="L694">
        <v>1</v>
      </c>
      <c r="M694" s="28">
        <v>50000</v>
      </c>
      <c r="N694">
        <v>18</v>
      </c>
      <c r="U694">
        <v>90</v>
      </c>
      <c r="V694" s="28">
        <v>30000</v>
      </c>
      <c r="W694">
        <v>18</v>
      </c>
      <c r="X694" s="28"/>
      <c r="AC694">
        <v>10</v>
      </c>
      <c r="AD694" s="28">
        <v>20000</v>
      </c>
      <c r="AE694">
        <v>18</v>
      </c>
      <c r="AF694" s="28">
        <v>20000</v>
      </c>
      <c r="AG694">
        <v>10</v>
      </c>
    </row>
    <row r="695" spans="3:33" x14ac:dyDescent="0.25">
      <c r="C695">
        <v>137</v>
      </c>
      <c r="D695" s="28">
        <v>50000</v>
      </c>
      <c r="E695">
        <v>19</v>
      </c>
      <c r="L695">
        <v>164</v>
      </c>
      <c r="M695" s="28">
        <v>100000</v>
      </c>
      <c r="N695">
        <v>19</v>
      </c>
      <c r="U695">
        <v>41</v>
      </c>
      <c r="V695" s="28">
        <v>30000</v>
      </c>
      <c r="W695">
        <v>19</v>
      </c>
      <c r="X695" s="28"/>
      <c r="AC695">
        <v>134</v>
      </c>
      <c r="AD695" s="28">
        <v>20000</v>
      </c>
      <c r="AE695">
        <v>19</v>
      </c>
    </row>
    <row r="696" spans="3:33" x14ac:dyDescent="0.25">
      <c r="C696">
        <v>93</v>
      </c>
      <c r="D696" s="28">
        <v>40000</v>
      </c>
      <c r="E696">
        <v>20</v>
      </c>
      <c r="L696">
        <v>76</v>
      </c>
      <c r="M696" s="28">
        <v>60000</v>
      </c>
      <c r="N696">
        <v>20</v>
      </c>
      <c r="U696">
        <v>76</v>
      </c>
      <c r="V696" s="28">
        <v>20000</v>
      </c>
      <c r="W696">
        <v>20</v>
      </c>
      <c r="X696" s="28"/>
      <c r="AC696">
        <v>48</v>
      </c>
      <c r="AD696" s="28">
        <v>30000</v>
      </c>
      <c r="AE696">
        <v>20</v>
      </c>
    </row>
    <row r="697" spans="3:33" x14ac:dyDescent="0.25">
      <c r="C697">
        <v>56</v>
      </c>
      <c r="D697" s="28">
        <v>10000</v>
      </c>
      <c r="E697">
        <v>21</v>
      </c>
      <c r="L697">
        <v>119</v>
      </c>
      <c r="M697" s="28">
        <v>20000</v>
      </c>
      <c r="N697">
        <v>21</v>
      </c>
      <c r="U697">
        <v>17</v>
      </c>
      <c r="V697" s="28">
        <v>20000</v>
      </c>
      <c r="W697">
        <v>21</v>
      </c>
      <c r="X697" s="28"/>
      <c r="AC697">
        <v>96</v>
      </c>
      <c r="AD697" s="28">
        <v>20000</v>
      </c>
      <c r="AE697">
        <v>21</v>
      </c>
    </row>
    <row r="698" spans="3:33" x14ac:dyDescent="0.25">
      <c r="C698">
        <v>88</v>
      </c>
      <c r="D698" s="28">
        <v>20000</v>
      </c>
      <c r="E698">
        <v>22</v>
      </c>
      <c r="L698">
        <v>99</v>
      </c>
      <c r="M698" s="28">
        <v>20000</v>
      </c>
      <c r="N698">
        <v>22</v>
      </c>
      <c r="U698">
        <v>82</v>
      </c>
      <c r="V698" s="28">
        <v>20000</v>
      </c>
      <c r="W698">
        <v>22</v>
      </c>
      <c r="X698" s="28"/>
      <c r="AC698">
        <v>13</v>
      </c>
      <c r="AD698" s="28">
        <v>50000</v>
      </c>
      <c r="AE698">
        <v>22</v>
      </c>
    </row>
    <row r="699" spans="3:33" x14ac:dyDescent="0.25">
      <c r="C699">
        <v>73</v>
      </c>
      <c r="D699" s="28">
        <v>20000</v>
      </c>
      <c r="E699">
        <v>23</v>
      </c>
      <c r="L699">
        <v>58</v>
      </c>
      <c r="M699" s="28">
        <v>50000</v>
      </c>
      <c r="N699">
        <v>23</v>
      </c>
      <c r="U699">
        <v>100</v>
      </c>
      <c r="V699" s="28">
        <v>20000</v>
      </c>
      <c r="W699">
        <v>23</v>
      </c>
      <c r="X699" s="28"/>
      <c r="AC699">
        <v>106</v>
      </c>
      <c r="AD699" s="28">
        <v>20000</v>
      </c>
      <c r="AE699">
        <v>23</v>
      </c>
    </row>
    <row r="700" spans="3:33" x14ac:dyDescent="0.25">
      <c r="C700">
        <v>45</v>
      </c>
      <c r="D700" s="28">
        <v>20000</v>
      </c>
      <c r="E700">
        <v>24</v>
      </c>
      <c r="L700">
        <v>140</v>
      </c>
      <c r="M700" s="28">
        <v>70000</v>
      </c>
      <c r="N700">
        <v>24</v>
      </c>
      <c r="O700" s="28">
        <v>40000</v>
      </c>
      <c r="P700">
        <v>140</v>
      </c>
      <c r="U700">
        <v>89</v>
      </c>
      <c r="V700" s="28">
        <v>20000</v>
      </c>
      <c r="W700">
        <v>24</v>
      </c>
      <c r="X700" s="28"/>
      <c r="AC700">
        <v>35</v>
      </c>
      <c r="AD700" s="28">
        <v>20000</v>
      </c>
      <c r="AE700">
        <v>24</v>
      </c>
    </row>
    <row r="701" spans="3:33" x14ac:dyDescent="0.25">
      <c r="C701">
        <v>9</v>
      </c>
      <c r="D701" s="28">
        <v>100000</v>
      </c>
      <c r="E701">
        <v>25</v>
      </c>
      <c r="L701">
        <v>121</v>
      </c>
      <c r="M701" s="28">
        <v>20000</v>
      </c>
      <c r="N701">
        <v>25</v>
      </c>
      <c r="U701">
        <v>84</v>
      </c>
      <c r="V701" s="28">
        <v>20000</v>
      </c>
      <c r="W701">
        <v>25</v>
      </c>
      <c r="X701" s="28"/>
      <c r="AC701">
        <v>65</v>
      </c>
      <c r="AD701" s="28">
        <v>10000</v>
      </c>
      <c r="AE701">
        <v>25</v>
      </c>
    </row>
    <row r="702" spans="3:33" x14ac:dyDescent="0.25">
      <c r="C702">
        <v>94</v>
      </c>
      <c r="D702" s="28">
        <v>20000</v>
      </c>
      <c r="E702">
        <v>26</v>
      </c>
      <c r="L702">
        <v>54</v>
      </c>
      <c r="M702" s="28">
        <v>100000</v>
      </c>
      <c r="N702">
        <v>26</v>
      </c>
      <c r="U702">
        <v>55</v>
      </c>
      <c r="V702" s="28">
        <v>20000</v>
      </c>
      <c r="W702">
        <v>26</v>
      </c>
      <c r="X702" s="28">
        <v>20000</v>
      </c>
      <c r="Y702">
        <v>55</v>
      </c>
      <c r="AC702">
        <v>31</v>
      </c>
      <c r="AD702" s="28">
        <v>50000</v>
      </c>
      <c r="AE702">
        <v>26</v>
      </c>
    </row>
    <row r="703" spans="3:33" x14ac:dyDescent="0.25">
      <c r="C703">
        <v>82</v>
      </c>
      <c r="D703" s="28">
        <v>20000</v>
      </c>
      <c r="E703">
        <v>27</v>
      </c>
      <c r="L703">
        <v>178</v>
      </c>
      <c r="M703" s="28">
        <v>20000</v>
      </c>
      <c r="N703">
        <v>27</v>
      </c>
      <c r="U703">
        <v>119</v>
      </c>
      <c r="V703" s="28">
        <v>40000</v>
      </c>
      <c r="W703">
        <v>27</v>
      </c>
      <c r="X703" s="28">
        <v>40000</v>
      </c>
      <c r="Y703">
        <v>119</v>
      </c>
      <c r="AC703">
        <v>95</v>
      </c>
      <c r="AD703" s="28">
        <v>50000</v>
      </c>
      <c r="AE703">
        <v>27</v>
      </c>
    </row>
    <row r="704" spans="3:33" x14ac:dyDescent="0.25">
      <c r="C704">
        <v>143</v>
      </c>
      <c r="D704" s="28">
        <v>50000</v>
      </c>
      <c r="E704">
        <v>28</v>
      </c>
      <c r="L704">
        <v>88</v>
      </c>
      <c r="M704" s="28">
        <v>10000</v>
      </c>
      <c r="N704">
        <v>28</v>
      </c>
      <c r="U704">
        <v>103</v>
      </c>
      <c r="V704" s="28">
        <v>50000</v>
      </c>
      <c r="W704">
        <v>28</v>
      </c>
      <c r="X704" s="28"/>
      <c r="AC704">
        <v>62</v>
      </c>
      <c r="AD704" s="28">
        <v>50000</v>
      </c>
      <c r="AE704">
        <v>28</v>
      </c>
    </row>
    <row r="705" spans="3:33" x14ac:dyDescent="0.25">
      <c r="C705">
        <v>62</v>
      </c>
      <c r="D705" s="28">
        <v>50000</v>
      </c>
      <c r="E705">
        <v>29</v>
      </c>
      <c r="L705">
        <v>34</v>
      </c>
      <c r="M705" s="28">
        <v>20000</v>
      </c>
      <c r="N705">
        <v>29</v>
      </c>
      <c r="U705">
        <v>106</v>
      </c>
      <c r="V705" s="28">
        <v>50000</v>
      </c>
      <c r="W705">
        <v>29</v>
      </c>
      <c r="X705" s="28"/>
      <c r="AC705">
        <v>33</v>
      </c>
      <c r="AD705" s="28">
        <v>20000</v>
      </c>
      <c r="AE705">
        <v>29</v>
      </c>
    </row>
    <row r="706" spans="3:33" x14ac:dyDescent="0.25">
      <c r="C706">
        <v>77</v>
      </c>
      <c r="D706" s="28">
        <v>20000</v>
      </c>
      <c r="E706">
        <v>30</v>
      </c>
      <c r="L706">
        <v>30</v>
      </c>
      <c r="M706" s="28">
        <v>50000</v>
      </c>
      <c r="N706">
        <v>30</v>
      </c>
      <c r="U706">
        <v>88</v>
      </c>
      <c r="V706" s="28">
        <v>20000</v>
      </c>
      <c r="W706">
        <v>30</v>
      </c>
      <c r="X706" s="28"/>
      <c r="AC706">
        <v>127</v>
      </c>
      <c r="AD706" s="28">
        <v>70000</v>
      </c>
      <c r="AE706">
        <v>30</v>
      </c>
    </row>
    <row r="707" spans="3:33" x14ac:dyDescent="0.25">
      <c r="C707">
        <v>92</v>
      </c>
      <c r="D707" s="28">
        <v>20000</v>
      </c>
      <c r="E707">
        <v>31</v>
      </c>
      <c r="L707">
        <v>79</v>
      </c>
      <c r="M707" s="28">
        <v>40000</v>
      </c>
      <c r="N707">
        <v>31</v>
      </c>
      <c r="U707">
        <v>9</v>
      </c>
      <c r="V707" s="28">
        <v>10000</v>
      </c>
      <c r="W707">
        <v>31</v>
      </c>
      <c r="X707" s="28"/>
      <c r="AC707">
        <v>130</v>
      </c>
      <c r="AD707" s="28">
        <v>10000</v>
      </c>
      <c r="AE707">
        <v>31</v>
      </c>
    </row>
    <row r="708" spans="3:33" x14ac:dyDescent="0.25">
      <c r="C708">
        <v>120</v>
      </c>
      <c r="D708" s="28">
        <v>20000</v>
      </c>
      <c r="E708">
        <v>32</v>
      </c>
      <c r="L708">
        <v>41</v>
      </c>
      <c r="M708" s="28">
        <v>20000</v>
      </c>
      <c r="N708">
        <v>32</v>
      </c>
      <c r="U708">
        <v>65</v>
      </c>
      <c r="V708" s="28">
        <v>20000</v>
      </c>
      <c r="W708">
        <v>32</v>
      </c>
      <c r="X708" s="28"/>
      <c r="AC708">
        <v>49</v>
      </c>
      <c r="AD708" s="28">
        <v>50000</v>
      </c>
      <c r="AE708">
        <v>32</v>
      </c>
    </row>
    <row r="709" spans="3:33" x14ac:dyDescent="0.25">
      <c r="C709">
        <v>150</v>
      </c>
      <c r="D709" s="28">
        <v>20000</v>
      </c>
      <c r="E709">
        <v>33</v>
      </c>
      <c r="L709">
        <v>11</v>
      </c>
      <c r="M709" s="28">
        <v>40000</v>
      </c>
      <c r="N709">
        <v>33</v>
      </c>
      <c r="U709">
        <v>8</v>
      </c>
      <c r="V709" s="28">
        <v>40000</v>
      </c>
      <c r="W709">
        <v>33</v>
      </c>
      <c r="X709" s="28"/>
      <c r="AC709">
        <v>142</v>
      </c>
      <c r="AD709" s="28">
        <v>50000</v>
      </c>
      <c r="AE709">
        <v>33</v>
      </c>
    </row>
    <row r="710" spans="3:33" x14ac:dyDescent="0.25">
      <c r="C710">
        <v>114</v>
      </c>
      <c r="D710" s="28">
        <v>50000</v>
      </c>
      <c r="E710">
        <v>34</v>
      </c>
      <c r="L710">
        <v>124</v>
      </c>
      <c r="M710" s="28">
        <v>50000</v>
      </c>
      <c r="N710">
        <v>34</v>
      </c>
      <c r="U710">
        <v>46</v>
      </c>
      <c r="V710" s="28">
        <v>50000</v>
      </c>
      <c r="W710">
        <v>34</v>
      </c>
      <c r="X710" s="28">
        <v>40000</v>
      </c>
      <c r="Y710">
        <v>46</v>
      </c>
      <c r="AC710">
        <v>99</v>
      </c>
      <c r="AD710" s="28">
        <v>20000</v>
      </c>
      <c r="AE710">
        <v>34</v>
      </c>
    </row>
    <row r="711" spans="3:33" x14ac:dyDescent="0.25">
      <c r="C711">
        <v>52</v>
      </c>
      <c r="D711" s="28">
        <v>50000</v>
      </c>
      <c r="E711">
        <v>35</v>
      </c>
      <c r="H711" s="28"/>
      <c r="L711">
        <v>160</v>
      </c>
      <c r="M711" s="28">
        <v>50000</v>
      </c>
      <c r="N711">
        <v>35</v>
      </c>
      <c r="U711">
        <v>29</v>
      </c>
      <c r="V711" s="28">
        <v>20000</v>
      </c>
      <c r="W711">
        <v>35</v>
      </c>
      <c r="X711" s="28"/>
      <c r="Z711" s="28"/>
      <c r="AC711">
        <v>87</v>
      </c>
      <c r="AD711" s="28">
        <v>20000</v>
      </c>
      <c r="AE711">
        <v>35</v>
      </c>
    </row>
    <row r="712" spans="3:33" x14ac:dyDescent="0.25">
      <c r="C712">
        <v>80</v>
      </c>
      <c r="D712" s="28">
        <v>50000</v>
      </c>
      <c r="E712">
        <v>36</v>
      </c>
      <c r="H712" s="28"/>
      <c r="L712">
        <v>49</v>
      </c>
      <c r="M712" s="28">
        <v>80000</v>
      </c>
      <c r="N712">
        <v>36</v>
      </c>
      <c r="U712">
        <v>4</v>
      </c>
      <c r="V712" s="28">
        <v>10000</v>
      </c>
      <c r="W712">
        <v>36</v>
      </c>
      <c r="X712" s="28"/>
      <c r="Z712" s="28"/>
      <c r="AC712">
        <v>137</v>
      </c>
      <c r="AD712" s="28">
        <v>40000</v>
      </c>
      <c r="AE712">
        <v>36</v>
      </c>
    </row>
    <row r="713" spans="3:33" x14ac:dyDescent="0.25">
      <c r="C713">
        <v>152</v>
      </c>
      <c r="D713" s="28">
        <v>50000</v>
      </c>
      <c r="E713">
        <v>37</v>
      </c>
      <c r="H713" s="28"/>
      <c r="L713">
        <v>147</v>
      </c>
      <c r="M713" s="28">
        <v>40000</v>
      </c>
      <c r="N713">
        <v>37</v>
      </c>
      <c r="O713" s="28">
        <v>20000</v>
      </c>
      <c r="P713">
        <v>147</v>
      </c>
      <c r="U713">
        <v>83</v>
      </c>
      <c r="V713" s="28">
        <v>20000</v>
      </c>
      <c r="W713">
        <v>37</v>
      </c>
      <c r="X713" s="28"/>
      <c r="Z713" s="28"/>
      <c r="AC713">
        <v>135</v>
      </c>
      <c r="AD713" s="28">
        <v>20000</v>
      </c>
      <c r="AE713">
        <v>37</v>
      </c>
    </row>
    <row r="714" spans="3:33" x14ac:dyDescent="0.25">
      <c r="C714">
        <v>166</v>
      </c>
      <c r="D714" s="28">
        <v>70000</v>
      </c>
      <c r="E714">
        <v>38</v>
      </c>
      <c r="F714" s="28">
        <v>40000</v>
      </c>
      <c r="H714" s="28"/>
      <c r="L714">
        <v>114</v>
      </c>
      <c r="M714" s="28">
        <v>50000</v>
      </c>
      <c r="N714">
        <v>38</v>
      </c>
      <c r="U714">
        <v>23</v>
      </c>
      <c r="V714" s="28">
        <v>20000</v>
      </c>
      <c r="W714">
        <v>38</v>
      </c>
      <c r="X714" s="28"/>
      <c r="Z714" s="28"/>
      <c r="AC714">
        <v>126</v>
      </c>
      <c r="AD714" s="28">
        <v>50000</v>
      </c>
      <c r="AE714">
        <v>38</v>
      </c>
    </row>
    <row r="715" spans="3:33" x14ac:dyDescent="0.25">
      <c r="C715">
        <v>51</v>
      </c>
      <c r="D715" s="28">
        <v>30000</v>
      </c>
      <c r="E715">
        <v>39</v>
      </c>
      <c r="H715" s="28"/>
      <c r="L715">
        <v>135</v>
      </c>
      <c r="M715" s="28">
        <v>40000</v>
      </c>
      <c r="N715">
        <v>39</v>
      </c>
      <c r="O715" s="28">
        <v>40000</v>
      </c>
      <c r="P715">
        <v>135</v>
      </c>
      <c r="U715">
        <v>20</v>
      </c>
      <c r="V715" s="28">
        <v>50000</v>
      </c>
      <c r="W715">
        <v>39</v>
      </c>
      <c r="X715" s="28"/>
      <c r="Z715" s="28"/>
      <c r="AC715">
        <v>66</v>
      </c>
      <c r="AD715" s="28">
        <v>50000</v>
      </c>
      <c r="AE715">
        <v>39</v>
      </c>
    </row>
    <row r="716" spans="3:33" x14ac:dyDescent="0.25">
      <c r="C716">
        <v>162</v>
      </c>
      <c r="D716" s="28">
        <v>20000</v>
      </c>
      <c r="E716">
        <v>40</v>
      </c>
      <c r="H716" s="28"/>
      <c r="L716">
        <v>96</v>
      </c>
      <c r="M716" s="28">
        <v>20000</v>
      </c>
      <c r="N716">
        <v>40</v>
      </c>
      <c r="O716" s="28">
        <v>20000</v>
      </c>
      <c r="P716">
        <v>96</v>
      </c>
      <c r="U716">
        <v>47</v>
      </c>
      <c r="V716" s="28">
        <v>10000</v>
      </c>
      <c r="W716">
        <v>40</v>
      </c>
      <c r="X716" s="28"/>
      <c r="Z716" s="28"/>
      <c r="AC716">
        <v>108</v>
      </c>
      <c r="AD716" s="28">
        <v>40000</v>
      </c>
      <c r="AE716">
        <v>40</v>
      </c>
      <c r="AF716" s="28">
        <v>40000</v>
      </c>
      <c r="AG716">
        <v>108</v>
      </c>
    </row>
    <row r="717" spans="3:33" x14ac:dyDescent="0.25">
      <c r="C717">
        <v>12</v>
      </c>
      <c r="D717" s="28">
        <v>80000</v>
      </c>
      <c r="E717">
        <v>41</v>
      </c>
      <c r="H717" s="28"/>
      <c r="M717" s="28">
        <v>40000</v>
      </c>
      <c r="N717">
        <v>41</v>
      </c>
      <c r="O717" s="28">
        <v>40000</v>
      </c>
      <c r="U717">
        <v>74</v>
      </c>
      <c r="V717" s="28">
        <v>15000</v>
      </c>
      <c r="W717">
        <v>41</v>
      </c>
      <c r="X717" s="28"/>
      <c r="Z717" s="28"/>
      <c r="AC717">
        <v>125</v>
      </c>
      <c r="AD717" s="28">
        <v>35000</v>
      </c>
      <c r="AE717">
        <v>41</v>
      </c>
    </row>
    <row r="718" spans="3:33" x14ac:dyDescent="0.25">
      <c r="C718">
        <v>136</v>
      </c>
      <c r="D718" s="28">
        <v>10000</v>
      </c>
      <c r="E718">
        <v>42</v>
      </c>
      <c r="H718" s="28"/>
      <c r="M718" s="28">
        <v>50000</v>
      </c>
      <c r="N718">
        <v>42</v>
      </c>
      <c r="O718" s="28">
        <v>40000</v>
      </c>
      <c r="V718" s="28">
        <v>20000</v>
      </c>
      <c r="W718">
        <v>42</v>
      </c>
      <c r="X718" s="28">
        <v>20000</v>
      </c>
      <c r="Z718" s="28"/>
      <c r="AC718">
        <v>27</v>
      </c>
      <c r="AD718" s="28">
        <v>65000</v>
      </c>
      <c r="AE718">
        <v>42</v>
      </c>
    </row>
    <row r="719" spans="3:33" x14ac:dyDescent="0.25">
      <c r="C719">
        <v>4</v>
      </c>
      <c r="D719" s="28">
        <v>20000</v>
      </c>
      <c r="E719">
        <v>43</v>
      </c>
      <c r="H719" s="28"/>
      <c r="M719" s="28"/>
      <c r="V719" s="28">
        <v>40000</v>
      </c>
      <c r="W719">
        <v>43</v>
      </c>
      <c r="X719" s="28">
        <v>40000</v>
      </c>
      <c r="Z719" s="28"/>
      <c r="AC719">
        <v>12</v>
      </c>
      <c r="AD719" s="28">
        <v>20000</v>
      </c>
      <c r="AE719">
        <v>43</v>
      </c>
    </row>
    <row r="720" spans="3:33" x14ac:dyDescent="0.25">
      <c r="C720">
        <v>131</v>
      </c>
      <c r="D720" s="28">
        <v>80000</v>
      </c>
      <c r="E720">
        <v>44</v>
      </c>
      <c r="H720" s="28"/>
      <c r="M720" s="28"/>
      <c r="V720" s="28"/>
      <c r="X720" s="28"/>
      <c r="Z720" s="28"/>
      <c r="AC720">
        <v>3</v>
      </c>
      <c r="AD720" s="28">
        <v>30000</v>
      </c>
      <c r="AE720">
        <v>44</v>
      </c>
    </row>
    <row r="721" spans="3:32" x14ac:dyDescent="0.25">
      <c r="C721">
        <v>60</v>
      </c>
      <c r="D721" s="28">
        <v>50000</v>
      </c>
      <c r="E721">
        <v>45</v>
      </c>
      <c r="H721" s="28"/>
      <c r="M721" s="28"/>
      <c r="V721" s="28"/>
      <c r="X721" s="28"/>
      <c r="Z721" s="28"/>
      <c r="AC721">
        <v>68</v>
      </c>
      <c r="AD721" s="28">
        <v>50000</v>
      </c>
      <c r="AE721">
        <v>45</v>
      </c>
    </row>
    <row r="722" spans="3:32" x14ac:dyDescent="0.25">
      <c r="C722">
        <v>27</v>
      </c>
      <c r="D722" s="28">
        <v>30000</v>
      </c>
      <c r="E722">
        <v>46</v>
      </c>
      <c r="M722" s="28"/>
      <c r="V722" s="28"/>
      <c r="X722" s="28"/>
      <c r="AD722" s="28">
        <v>40000</v>
      </c>
      <c r="AE722">
        <v>46</v>
      </c>
      <c r="AF722" s="28">
        <v>40000</v>
      </c>
    </row>
    <row r="723" spans="3:32" x14ac:dyDescent="0.25">
      <c r="C723">
        <v>145</v>
      </c>
      <c r="D723" s="28">
        <v>20000</v>
      </c>
      <c r="E723">
        <v>47</v>
      </c>
      <c r="M723" s="28"/>
      <c r="V723" s="28"/>
      <c r="X723" s="28"/>
      <c r="AD723" s="28">
        <v>100000</v>
      </c>
      <c r="AE723">
        <v>47</v>
      </c>
      <c r="AF723" s="28">
        <v>40000</v>
      </c>
    </row>
    <row r="724" spans="3:32" x14ac:dyDescent="0.25">
      <c r="C724">
        <v>22</v>
      </c>
      <c r="D724" s="28">
        <v>20000</v>
      </c>
      <c r="E724">
        <v>48</v>
      </c>
      <c r="M724" s="28"/>
      <c r="V724" s="28"/>
      <c r="X724" s="28"/>
      <c r="AD724" s="28"/>
    </row>
    <row r="725" spans="3:32" x14ac:dyDescent="0.25">
      <c r="C725">
        <v>30</v>
      </c>
      <c r="D725" s="28">
        <v>100000</v>
      </c>
      <c r="E725">
        <v>49</v>
      </c>
      <c r="F725" s="28">
        <v>40000</v>
      </c>
      <c r="G725">
        <v>30</v>
      </c>
      <c r="M725" s="28"/>
      <c r="V725" s="28"/>
      <c r="X725" s="28"/>
      <c r="AD725" s="28"/>
    </row>
    <row r="726" spans="3:32" x14ac:dyDescent="0.25">
      <c r="C726">
        <v>33</v>
      </c>
      <c r="D726" s="28">
        <v>30000</v>
      </c>
      <c r="E726">
        <v>50</v>
      </c>
      <c r="M726" s="28"/>
      <c r="V726" s="28"/>
      <c r="X726" s="28"/>
      <c r="AD726" s="28"/>
    </row>
    <row r="727" spans="3:32" x14ac:dyDescent="0.25">
      <c r="C727">
        <v>110</v>
      </c>
      <c r="D727" s="28">
        <v>15000</v>
      </c>
      <c r="E727">
        <v>51</v>
      </c>
      <c r="M727" s="28"/>
      <c r="V727" s="28"/>
      <c r="X727" s="28"/>
      <c r="AD727" s="28"/>
    </row>
    <row r="728" spans="3:32" x14ac:dyDescent="0.25">
      <c r="C728">
        <v>123</v>
      </c>
      <c r="D728" s="28">
        <v>20000</v>
      </c>
      <c r="E728">
        <v>52</v>
      </c>
      <c r="F728" s="28">
        <v>20000</v>
      </c>
      <c r="G728">
        <v>123</v>
      </c>
      <c r="M728" s="28"/>
      <c r="V728" s="28"/>
      <c r="X728" s="28"/>
      <c r="AD728" s="28"/>
    </row>
    <row r="729" spans="3:32" x14ac:dyDescent="0.25">
      <c r="C729">
        <v>19</v>
      </c>
      <c r="D729" s="28">
        <v>20000</v>
      </c>
      <c r="E729">
        <v>53</v>
      </c>
      <c r="M729" s="28"/>
      <c r="V729" s="28"/>
      <c r="X729" s="28"/>
      <c r="AD729" s="28"/>
    </row>
    <row r="730" spans="3:32" x14ac:dyDescent="0.25">
      <c r="C730">
        <v>29</v>
      </c>
      <c r="D730" s="28">
        <v>40000</v>
      </c>
      <c r="E730">
        <v>54</v>
      </c>
      <c r="F730" s="28">
        <v>40000</v>
      </c>
      <c r="G730">
        <v>29</v>
      </c>
      <c r="M730" s="28"/>
      <c r="V730" s="28"/>
      <c r="X730" s="28"/>
      <c r="AD730" s="28"/>
    </row>
    <row r="731" spans="3:32" x14ac:dyDescent="0.25">
      <c r="C731">
        <v>70</v>
      </c>
      <c r="D731" s="28">
        <v>50000</v>
      </c>
      <c r="E731">
        <v>55</v>
      </c>
      <c r="M731" s="28"/>
      <c r="V731" s="28"/>
      <c r="X731" s="28"/>
      <c r="AD731" s="28"/>
    </row>
    <row r="732" spans="3:32" x14ac:dyDescent="0.25">
      <c r="C732">
        <v>47</v>
      </c>
      <c r="D732" s="28">
        <v>50000</v>
      </c>
      <c r="E732">
        <v>56</v>
      </c>
      <c r="M732" s="28"/>
      <c r="V732" s="28"/>
      <c r="X732" s="28"/>
    </row>
    <row r="733" spans="3:32" x14ac:dyDescent="0.25">
      <c r="C733">
        <v>100</v>
      </c>
      <c r="D733" s="28">
        <v>20000</v>
      </c>
      <c r="E733">
        <v>57</v>
      </c>
      <c r="F733" s="28">
        <v>20000</v>
      </c>
      <c r="G733">
        <v>100</v>
      </c>
      <c r="M733" s="28"/>
      <c r="V733" s="28"/>
      <c r="AD733" s="29">
        <f>SUM(AD677:AD732)</f>
        <v>1630000</v>
      </c>
      <c r="AF733" s="29">
        <f>SUM(AF677:AF732)</f>
        <v>250000</v>
      </c>
    </row>
    <row r="734" spans="3:32" x14ac:dyDescent="0.25">
      <c r="C734">
        <v>37</v>
      </c>
      <c r="D734" s="28">
        <v>20000</v>
      </c>
      <c r="E734">
        <v>58</v>
      </c>
      <c r="F734" s="28">
        <v>20000</v>
      </c>
      <c r="G734">
        <v>37</v>
      </c>
      <c r="M734" s="28"/>
      <c r="AD734" s="29">
        <f>AD733-AF733</f>
        <v>1380000</v>
      </c>
    </row>
    <row r="735" spans="3:32" x14ac:dyDescent="0.25">
      <c r="D735" s="28">
        <v>50000</v>
      </c>
      <c r="E735">
        <v>59</v>
      </c>
      <c r="F735" s="28">
        <v>40000</v>
      </c>
      <c r="M735" s="28"/>
      <c r="V735" s="29">
        <f>SUM(V677:V734)</f>
        <v>1265000</v>
      </c>
      <c r="X735" s="29">
        <f>SUM(X677:X734)</f>
        <v>210000</v>
      </c>
    </row>
    <row r="736" spans="3:32" x14ac:dyDescent="0.25">
      <c r="D736" s="28">
        <v>50000</v>
      </c>
      <c r="E736">
        <v>60</v>
      </c>
      <c r="F736" s="28">
        <v>40000</v>
      </c>
      <c r="M736" s="28"/>
      <c r="V736" s="29">
        <f>V735-X735</f>
        <v>1055000</v>
      </c>
      <c r="X736" s="28"/>
    </row>
    <row r="737" spans="1:33" x14ac:dyDescent="0.25">
      <c r="D737" s="28">
        <v>50000</v>
      </c>
      <c r="E737">
        <v>61</v>
      </c>
      <c r="F737" s="28">
        <v>40000</v>
      </c>
      <c r="M737" s="28"/>
    </row>
    <row r="738" spans="1:33" x14ac:dyDescent="0.25">
      <c r="M738" s="28"/>
    </row>
    <row r="739" spans="1:33" x14ac:dyDescent="0.25">
      <c r="D739" s="29">
        <f>SUM(D677:D738)</f>
        <v>2585000</v>
      </c>
      <c r="F739" s="29">
        <f>SUM(F677:F738)</f>
        <v>620000</v>
      </c>
      <c r="M739" s="29">
        <f>SUM(M677:M738)</f>
        <v>1770000</v>
      </c>
      <c r="O739" s="29">
        <f>SUM(O677:O738)</f>
        <v>240000</v>
      </c>
    </row>
    <row r="740" spans="1:33" x14ac:dyDescent="0.25">
      <c r="D740" s="29">
        <f>D739-F739</f>
        <v>1965000</v>
      </c>
      <c r="M740" s="29">
        <f>M739-O739</f>
        <v>1530000</v>
      </c>
    </row>
    <row r="741" spans="1:33" x14ac:dyDescent="0.25">
      <c r="M741" s="28"/>
    </row>
    <row r="742" spans="1:33" x14ac:dyDescent="0.25">
      <c r="A742" s="30" t="s">
        <v>10</v>
      </c>
      <c r="B742" s="30" t="s">
        <v>0</v>
      </c>
      <c r="C742" s="30" t="s">
        <v>2</v>
      </c>
      <c r="D742" s="30" t="s">
        <v>1297</v>
      </c>
      <c r="E742" s="30"/>
      <c r="F742" s="33"/>
      <c r="G742" s="30"/>
      <c r="J742" s="30" t="s">
        <v>10</v>
      </c>
      <c r="K742" s="30" t="s">
        <v>0</v>
      </c>
      <c r="L742" s="30" t="s">
        <v>2</v>
      </c>
      <c r="M742" s="30" t="s">
        <v>1297</v>
      </c>
      <c r="N742" s="30"/>
      <c r="O742" s="33"/>
      <c r="P742" s="30"/>
      <c r="S742" s="30" t="s">
        <v>10</v>
      </c>
      <c r="T742" s="30" t="s">
        <v>0</v>
      </c>
      <c r="U742" s="30" t="s">
        <v>2</v>
      </c>
      <c r="V742" s="30" t="s">
        <v>1297</v>
      </c>
      <c r="W742" s="30"/>
      <c r="X742" s="33"/>
      <c r="Y742" s="30"/>
      <c r="AA742" s="30" t="s">
        <v>10</v>
      </c>
      <c r="AB742" s="30" t="s">
        <v>0</v>
      </c>
      <c r="AC742" s="30" t="s">
        <v>2</v>
      </c>
      <c r="AD742" s="30" t="s">
        <v>1297</v>
      </c>
      <c r="AE742" s="30"/>
      <c r="AF742" s="33"/>
    </row>
    <row r="743" spans="1:33" x14ac:dyDescent="0.25">
      <c r="A743" s="32">
        <v>42933</v>
      </c>
      <c r="B743" s="30" t="s">
        <v>1336</v>
      </c>
      <c r="C743">
        <v>123</v>
      </c>
      <c r="D743" s="28">
        <v>20000</v>
      </c>
      <c r="E743">
        <v>1</v>
      </c>
      <c r="F743" s="28">
        <v>20000</v>
      </c>
      <c r="G743">
        <v>123</v>
      </c>
      <c r="J743" s="32">
        <v>42934</v>
      </c>
      <c r="K743" s="30" t="s">
        <v>1337</v>
      </c>
      <c r="L743">
        <v>96</v>
      </c>
      <c r="M743" s="28">
        <v>20000</v>
      </c>
      <c r="N743">
        <v>1</v>
      </c>
      <c r="O743" s="28">
        <v>20000</v>
      </c>
      <c r="P743">
        <v>96</v>
      </c>
      <c r="S743" s="32">
        <v>42936</v>
      </c>
      <c r="T743" s="30" t="s">
        <v>1348</v>
      </c>
      <c r="U743">
        <v>117</v>
      </c>
      <c r="V743" s="28">
        <v>30000</v>
      </c>
      <c r="W743">
        <v>1</v>
      </c>
      <c r="X743" s="28">
        <v>30000</v>
      </c>
      <c r="Y743">
        <v>117</v>
      </c>
      <c r="AA743" s="32">
        <v>42937</v>
      </c>
      <c r="AB743" s="30" t="s">
        <v>1347</v>
      </c>
      <c r="AC743">
        <v>123</v>
      </c>
      <c r="AD743" s="28">
        <v>40000</v>
      </c>
      <c r="AE743">
        <v>1</v>
      </c>
      <c r="AF743" s="28">
        <v>40000</v>
      </c>
      <c r="AG743">
        <v>123</v>
      </c>
    </row>
    <row r="744" spans="1:33" x14ac:dyDescent="0.25">
      <c r="C744">
        <v>100</v>
      </c>
      <c r="D744" s="28">
        <v>20000</v>
      </c>
      <c r="E744">
        <v>2</v>
      </c>
      <c r="F744" s="28">
        <v>20000</v>
      </c>
      <c r="G744">
        <v>100</v>
      </c>
      <c r="L744">
        <v>39</v>
      </c>
      <c r="M744" s="28">
        <v>20000</v>
      </c>
      <c r="N744">
        <v>2</v>
      </c>
      <c r="O744" s="28">
        <v>20000</v>
      </c>
      <c r="P744">
        <v>39</v>
      </c>
      <c r="U744">
        <v>40</v>
      </c>
      <c r="V744" s="28">
        <v>20000</v>
      </c>
      <c r="W744">
        <v>2</v>
      </c>
      <c r="X744" s="28"/>
      <c r="AC744">
        <v>87</v>
      </c>
      <c r="AD744" s="28">
        <v>40000</v>
      </c>
      <c r="AE744">
        <v>2</v>
      </c>
      <c r="AF744" s="28">
        <v>40000</v>
      </c>
      <c r="AG744">
        <v>87</v>
      </c>
    </row>
    <row r="745" spans="1:33" x14ac:dyDescent="0.25">
      <c r="C745">
        <v>115</v>
      </c>
      <c r="D745" s="28">
        <v>30000</v>
      </c>
      <c r="E745">
        <v>3</v>
      </c>
      <c r="L745">
        <v>94</v>
      </c>
      <c r="M745" s="28">
        <v>40000</v>
      </c>
      <c r="N745">
        <v>3</v>
      </c>
      <c r="O745" s="28">
        <v>40000</v>
      </c>
      <c r="P745">
        <v>94</v>
      </c>
      <c r="U745">
        <v>39</v>
      </c>
      <c r="V745" s="28">
        <v>50000</v>
      </c>
      <c r="W745">
        <v>3</v>
      </c>
      <c r="X745" s="28"/>
      <c r="AC745">
        <v>52</v>
      </c>
      <c r="AD745" s="28">
        <v>20000</v>
      </c>
      <c r="AE745">
        <v>3</v>
      </c>
      <c r="AF745" s="28">
        <v>20000</v>
      </c>
      <c r="AG745">
        <v>52</v>
      </c>
    </row>
    <row r="746" spans="1:33" x14ac:dyDescent="0.25">
      <c r="C746">
        <v>73</v>
      </c>
      <c r="D746" s="28">
        <v>20000</v>
      </c>
      <c r="E746">
        <v>4</v>
      </c>
      <c r="L746">
        <v>76</v>
      </c>
      <c r="M746" s="28">
        <v>40000</v>
      </c>
      <c r="N746">
        <v>4</v>
      </c>
      <c r="O746" s="28">
        <v>40000</v>
      </c>
      <c r="P746">
        <v>76</v>
      </c>
      <c r="U746">
        <v>98</v>
      </c>
      <c r="V746" s="28">
        <v>70000</v>
      </c>
      <c r="W746">
        <v>4</v>
      </c>
      <c r="X746" s="28"/>
      <c r="AC746">
        <v>117</v>
      </c>
      <c r="AD746" s="28">
        <v>80000</v>
      </c>
      <c r="AE746">
        <v>4</v>
      </c>
      <c r="AF746" s="28">
        <v>40000</v>
      </c>
      <c r="AG746">
        <v>117</v>
      </c>
    </row>
    <row r="747" spans="1:33" x14ac:dyDescent="0.25">
      <c r="C747">
        <v>146</v>
      </c>
      <c r="D747" s="28">
        <v>100000</v>
      </c>
      <c r="E747">
        <v>5</v>
      </c>
      <c r="L747">
        <v>83</v>
      </c>
      <c r="M747" s="28">
        <v>50000</v>
      </c>
      <c r="N747">
        <v>5</v>
      </c>
      <c r="O747" s="28">
        <v>40000</v>
      </c>
      <c r="P747">
        <v>83</v>
      </c>
      <c r="U747">
        <v>69</v>
      </c>
      <c r="V747" s="28">
        <v>20000</v>
      </c>
      <c r="W747">
        <v>5</v>
      </c>
      <c r="X747" s="28"/>
      <c r="AC747">
        <v>83</v>
      </c>
      <c r="AD747" s="28">
        <v>20000</v>
      </c>
      <c r="AE747">
        <v>5</v>
      </c>
      <c r="AF747" s="28">
        <v>20000</v>
      </c>
      <c r="AG747">
        <v>83</v>
      </c>
    </row>
    <row r="748" spans="1:33" x14ac:dyDescent="0.25">
      <c r="C748">
        <v>56</v>
      </c>
      <c r="D748" s="28">
        <v>10000</v>
      </c>
      <c r="E748">
        <v>6</v>
      </c>
      <c r="L748">
        <v>145</v>
      </c>
      <c r="M748" s="28">
        <v>50000</v>
      </c>
      <c r="N748">
        <v>6</v>
      </c>
      <c r="U748">
        <v>38</v>
      </c>
      <c r="V748" s="28">
        <v>10000</v>
      </c>
      <c r="W748">
        <v>6</v>
      </c>
      <c r="X748" s="28"/>
      <c r="AC748">
        <v>43</v>
      </c>
      <c r="AD748" s="28">
        <v>40000</v>
      </c>
      <c r="AE748">
        <v>6</v>
      </c>
      <c r="AF748" s="28">
        <v>40000</v>
      </c>
      <c r="AG748">
        <v>43</v>
      </c>
    </row>
    <row r="749" spans="1:33" x14ac:dyDescent="0.25">
      <c r="C749">
        <v>65</v>
      </c>
      <c r="D749" s="28">
        <v>290000</v>
      </c>
      <c r="E749">
        <v>7</v>
      </c>
      <c r="L749">
        <v>91</v>
      </c>
      <c r="M749" s="28">
        <v>50000</v>
      </c>
      <c r="N749">
        <v>7</v>
      </c>
      <c r="U749">
        <v>17</v>
      </c>
      <c r="V749" s="28">
        <v>20000</v>
      </c>
      <c r="W749">
        <v>7</v>
      </c>
      <c r="X749" s="28"/>
      <c r="AC749">
        <v>108</v>
      </c>
      <c r="AD749" s="28">
        <v>20000</v>
      </c>
      <c r="AE749">
        <v>7</v>
      </c>
    </row>
    <row r="750" spans="1:33" x14ac:dyDescent="0.25">
      <c r="C750">
        <v>92</v>
      </c>
      <c r="D750" s="28">
        <v>20000</v>
      </c>
      <c r="E750">
        <v>8</v>
      </c>
      <c r="L750">
        <v>149</v>
      </c>
      <c r="M750" s="28">
        <v>50000</v>
      </c>
      <c r="N750">
        <v>8</v>
      </c>
      <c r="U750">
        <v>47</v>
      </c>
      <c r="V750" s="28">
        <v>10000</v>
      </c>
      <c r="W750">
        <v>8</v>
      </c>
      <c r="X750" s="28"/>
      <c r="AC750">
        <v>46</v>
      </c>
      <c r="AD750" s="28">
        <v>20000</v>
      </c>
      <c r="AE750">
        <v>8</v>
      </c>
    </row>
    <row r="751" spans="1:33" x14ac:dyDescent="0.25">
      <c r="C751">
        <v>9</v>
      </c>
      <c r="D751" s="28">
        <v>40000</v>
      </c>
      <c r="E751">
        <v>9</v>
      </c>
      <c r="L751">
        <v>90</v>
      </c>
      <c r="M751" s="28">
        <v>20000</v>
      </c>
      <c r="N751">
        <v>9</v>
      </c>
      <c r="U751">
        <v>16</v>
      </c>
      <c r="V751" s="28">
        <v>10000</v>
      </c>
      <c r="W751">
        <v>9</v>
      </c>
      <c r="X751" s="28"/>
      <c r="AC751">
        <v>66</v>
      </c>
      <c r="AD751" s="28">
        <v>20000</v>
      </c>
      <c r="AE751">
        <v>9</v>
      </c>
    </row>
    <row r="752" spans="1:33" x14ac:dyDescent="0.25">
      <c r="C752">
        <v>10</v>
      </c>
      <c r="D752" s="28">
        <v>80000</v>
      </c>
      <c r="E752">
        <v>10</v>
      </c>
      <c r="L752">
        <v>99</v>
      </c>
      <c r="M752" s="28">
        <v>30000</v>
      </c>
      <c r="N752">
        <v>10</v>
      </c>
      <c r="U752">
        <v>28</v>
      </c>
      <c r="V752" s="28">
        <v>20000</v>
      </c>
      <c r="W752">
        <v>10</v>
      </c>
      <c r="X752" s="28"/>
      <c r="AC752">
        <v>19</v>
      </c>
      <c r="AD752" s="28">
        <v>20000</v>
      </c>
      <c r="AE752">
        <v>10</v>
      </c>
    </row>
    <row r="753" spans="3:33" x14ac:dyDescent="0.25">
      <c r="C753">
        <v>48</v>
      </c>
      <c r="D753" s="28">
        <v>100000</v>
      </c>
      <c r="E753">
        <v>11</v>
      </c>
      <c r="F753" s="28">
        <v>40000</v>
      </c>
      <c r="G753">
        <v>48</v>
      </c>
      <c r="H753" s="28"/>
      <c r="L753">
        <v>140</v>
      </c>
      <c r="M753" s="28">
        <v>50000</v>
      </c>
      <c r="N753">
        <v>11</v>
      </c>
      <c r="U753">
        <v>51</v>
      </c>
      <c r="V753" s="28">
        <v>20000</v>
      </c>
      <c r="W753">
        <v>11</v>
      </c>
      <c r="X753" s="28"/>
      <c r="AC753">
        <v>58</v>
      </c>
      <c r="AD753" s="28">
        <v>20000</v>
      </c>
      <c r="AE753">
        <v>11</v>
      </c>
    </row>
    <row r="754" spans="3:33" x14ac:dyDescent="0.25">
      <c r="C754">
        <v>21</v>
      </c>
      <c r="D754" s="28">
        <v>20000</v>
      </c>
      <c r="E754">
        <v>12</v>
      </c>
      <c r="L754">
        <v>141</v>
      </c>
      <c r="M754" s="28">
        <v>10000</v>
      </c>
      <c r="N754">
        <v>12</v>
      </c>
      <c r="U754">
        <v>72</v>
      </c>
      <c r="V754" s="28">
        <v>50000</v>
      </c>
      <c r="W754">
        <v>12</v>
      </c>
      <c r="X754" s="28">
        <v>40000</v>
      </c>
      <c r="Y754">
        <v>72</v>
      </c>
      <c r="AC754">
        <v>99</v>
      </c>
      <c r="AD754" s="28">
        <v>20000</v>
      </c>
      <c r="AE754">
        <v>12</v>
      </c>
    </row>
    <row r="755" spans="3:33" x14ac:dyDescent="0.25">
      <c r="C755">
        <v>55</v>
      </c>
      <c r="D755" s="28">
        <v>20000</v>
      </c>
      <c r="E755">
        <v>13</v>
      </c>
      <c r="L755">
        <v>87</v>
      </c>
      <c r="M755" s="28">
        <v>40000</v>
      </c>
      <c r="N755">
        <v>13</v>
      </c>
      <c r="U755">
        <v>65</v>
      </c>
      <c r="V755" s="28">
        <v>10000</v>
      </c>
      <c r="W755">
        <v>13</v>
      </c>
      <c r="X755" s="28"/>
      <c r="AC755">
        <v>130</v>
      </c>
      <c r="AD755" s="28">
        <v>10000</v>
      </c>
      <c r="AE755">
        <v>13</v>
      </c>
    </row>
    <row r="756" spans="3:33" x14ac:dyDescent="0.25">
      <c r="C756">
        <v>140</v>
      </c>
      <c r="D756" s="28">
        <v>30000</v>
      </c>
      <c r="E756">
        <v>14</v>
      </c>
      <c r="L756">
        <v>37</v>
      </c>
      <c r="M756" s="28">
        <v>10000</v>
      </c>
      <c r="N756">
        <v>14</v>
      </c>
      <c r="U756">
        <v>106</v>
      </c>
      <c r="V756" s="28">
        <v>50000</v>
      </c>
      <c r="W756">
        <v>14</v>
      </c>
      <c r="X756" s="28"/>
      <c r="AC756">
        <v>51</v>
      </c>
      <c r="AD756" s="28">
        <v>10000</v>
      </c>
      <c r="AE756">
        <v>14</v>
      </c>
      <c r="AF756" s="28">
        <v>10000</v>
      </c>
      <c r="AG756">
        <v>51</v>
      </c>
    </row>
    <row r="757" spans="3:33" x14ac:dyDescent="0.25">
      <c r="C757">
        <v>145</v>
      </c>
      <c r="D757" s="28">
        <v>20000</v>
      </c>
      <c r="E757">
        <v>15</v>
      </c>
      <c r="L757">
        <v>18</v>
      </c>
      <c r="M757" s="28">
        <v>10000</v>
      </c>
      <c r="N757">
        <v>15</v>
      </c>
      <c r="U757">
        <v>109</v>
      </c>
      <c r="V757" s="28">
        <v>40000</v>
      </c>
      <c r="W757">
        <v>15</v>
      </c>
      <c r="X757" s="28"/>
      <c r="AC757">
        <v>33</v>
      </c>
      <c r="AD757" s="28">
        <v>30000</v>
      </c>
      <c r="AE757">
        <v>15</v>
      </c>
    </row>
    <row r="758" spans="3:33" x14ac:dyDescent="0.25">
      <c r="C758">
        <v>141</v>
      </c>
      <c r="D758" s="28">
        <v>50000</v>
      </c>
      <c r="E758">
        <v>16</v>
      </c>
      <c r="L758">
        <v>28</v>
      </c>
      <c r="M758" s="28">
        <v>30000</v>
      </c>
      <c r="N758">
        <v>16</v>
      </c>
      <c r="U758">
        <v>18</v>
      </c>
      <c r="V758" s="28">
        <v>150000</v>
      </c>
      <c r="W758">
        <v>16</v>
      </c>
      <c r="X758" s="28"/>
      <c r="AC758">
        <v>90</v>
      </c>
      <c r="AD758" s="28">
        <v>30000</v>
      </c>
      <c r="AE758">
        <v>16</v>
      </c>
    </row>
    <row r="759" spans="3:33" x14ac:dyDescent="0.25">
      <c r="C759">
        <v>45</v>
      </c>
      <c r="D759" s="28">
        <v>20000</v>
      </c>
      <c r="E759">
        <v>17</v>
      </c>
      <c r="L759">
        <v>151</v>
      </c>
      <c r="M759" s="28">
        <v>110000</v>
      </c>
      <c r="N759">
        <v>17</v>
      </c>
      <c r="U759">
        <v>57</v>
      </c>
      <c r="V759" s="28">
        <v>20000</v>
      </c>
      <c r="W759">
        <v>17</v>
      </c>
      <c r="X759" s="28"/>
      <c r="AC759">
        <v>79</v>
      </c>
      <c r="AD759" s="28">
        <v>50000</v>
      </c>
      <c r="AE759">
        <v>17</v>
      </c>
    </row>
    <row r="760" spans="3:33" x14ac:dyDescent="0.25">
      <c r="C760">
        <v>120</v>
      </c>
      <c r="D760" s="28">
        <v>20000</v>
      </c>
      <c r="E760">
        <v>18</v>
      </c>
      <c r="L760">
        <v>154</v>
      </c>
      <c r="M760" s="28">
        <v>30000</v>
      </c>
      <c r="N760">
        <v>18</v>
      </c>
      <c r="U760">
        <v>15</v>
      </c>
      <c r="V760" s="28">
        <v>20000</v>
      </c>
      <c r="W760">
        <v>18</v>
      </c>
      <c r="X760" s="28"/>
      <c r="AC760">
        <v>95</v>
      </c>
      <c r="AD760" s="28">
        <v>50000</v>
      </c>
      <c r="AE760">
        <v>18</v>
      </c>
    </row>
    <row r="761" spans="3:33" x14ac:dyDescent="0.25">
      <c r="C761">
        <v>148</v>
      </c>
      <c r="D761" s="28">
        <v>50000</v>
      </c>
      <c r="E761">
        <v>19</v>
      </c>
      <c r="L761">
        <v>32</v>
      </c>
      <c r="M761" s="28">
        <v>20000</v>
      </c>
      <c r="N761">
        <v>19</v>
      </c>
      <c r="U761">
        <v>44</v>
      </c>
      <c r="V761" s="28">
        <v>20000</v>
      </c>
      <c r="W761">
        <v>19</v>
      </c>
      <c r="X761" s="28"/>
      <c r="AC761">
        <v>135</v>
      </c>
      <c r="AD761" s="28">
        <v>20000</v>
      </c>
      <c r="AE761">
        <v>19</v>
      </c>
    </row>
    <row r="762" spans="3:33" x14ac:dyDescent="0.25">
      <c r="C762">
        <v>4</v>
      </c>
      <c r="D762" s="28">
        <v>50000</v>
      </c>
      <c r="E762">
        <v>20</v>
      </c>
      <c r="L762">
        <v>24</v>
      </c>
      <c r="M762" s="28">
        <v>40000</v>
      </c>
      <c r="N762">
        <v>20</v>
      </c>
      <c r="U762">
        <v>92</v>
      </c>
      <c r="V762" s="28">
        <v>20000</v>
      </c>
      <c r="W762">
        <v>20</v>
      </c>
      <c r="X762" s="28"/>
      <c r="AC762">
        <v>35</v>
      </c>
      <c r="AD762" s="28">
        <v>20000</v>
      </c>
      <c r="AE762">
        <v>20</v>
      </c>
    </row>
    <row r="763" spans="3:33" x14ac:dyDescent="0.25">
      <c r="C763">
        <v>156</v>
      </c>
      <c r="D763" s="28">
        <v>40000</v>
      </c>
      <c r="E763">
        <v>21</v>
      </c>
      <c r="L763">
        <v>56</v>
      </c>
      <c r="M763" s="28">
        <v>50000</v>
      </c>
      <c r="N763">
        <v>21</v>
      </c>
      <c r="U763">
        <v>29</v>
      </c>
      <c r="V763" s="28">
        <v>20000</v>
      </c>
      <c r="W763">
        <v>21</v>
      </c>
      <c r="X763" s="28"/>
      <c r="AC763">
        <v>116</v>
      </c>
      <c r="AD763" s="28">
        <v>20000</v>
      </c>
      <c r="AE763">
        <v>21</v>
      </c>
    </row>
    <row r="764" spans="3:33" x14ac:dyDescent="0.25">
      <c r="C764">
        <v>22</v>
      </c>
      <c r="D764" s="28">
        <v>20000</v>
      </c>
      <c r="E764">
        <v>22</v>
      </c>
      <c r="L764">
        <v>103</v>
      </c>
      <c r="M764" s="28">
        <v>30000</v>
      </c>
      <c r="N764">
        <v>22</v>
      </c>
      <c r="U764">
        <v>55</v>
      </c>
      <c r="V764" s="28">
        <v>20000</v>
      </c>
      <c r="W764">
        <v>22</v>
      </c>
      <c r="X764" s="28">
        <v>20000</v>
      </c>
      <c r="Y764">
        <v>55</v>
      </c>
      <c r="AC764">
        <v>4</v>
      </c>
      <c r="AD764" s="28">
        <v>20000</v>
      </c>
      <c r="AE764">
        <v>22</v>
      </c>
    </row>
    <row r="765" spans="3:33" x14ac:dyDescent="0.25">
      <c r="C765">
        <v>15</v>
      </c>
      <c r="D765" s="28">
        <v>40000</v>
      </c>
      <c r="E765">
        <v>23</v>
      </c>
      <c r="L765">
        <v>16</v>
      </c>
      <c r="M765" s="28">
        <v>20000</v>
      </c>
      <c r="N765">
        <v>23</v>
      </c>
      <c r="U765">
        <v>31</v>
      </c>
      <c r="V765" s="28">
        <v>20000</v>
      </c>
      <c r="W765">
        <v>23</v>
      </c>
      <c r="X765" s="28"/>
      <c r="AC765">
        <v>133</v>
      </c>
      <c r="AD765" s="28">
        <v>20000</v>
      </c>
      <c r="AE765">
        <v>23</v>
      </c>
    </row>
    <row r="766" spans="3:33" x14ac:dyDescent="0.25">
      <c r="C766">
        <v>139</v>
      </c>
      <c r="D766" s="28">
        <v>50000</v>
      </c>
      <c r="E766">
        <v>24</v>
      </c>
      <c r="L766">
        <v>90</v>
      </c>
      <c r="M766" s="28">
        <v>30000</v>
      </c>
      <c r="N766">
        <v>24</v>
      </c>
      <c r="O766" s="28">
        <v>10000</v>
      </c>
      <c r="P766">
        <v>90</v>
      </c>
      <c r="U766">
        <v>107</v>
      </c>
      <c r="V766" s="28">
        <v>20000</v>
      </c>
      <c r="W766">
        <v>24</v>
      </c>
      <c r="X766" s="28"/>
      <c r="AC766">
        <v>13</v>
      </c>
      <c r="AD766" s="28">
        <v>50000</v>
      </c>
      <c r="AE766">
        <v>24</v>
      </c>
    </row>
    <row r="767" spans="3:33" x14ac:dyDescent="0.25">
      <c r="C767">
        <v>116</v>
      </c>
      <c r="D767" s="28">
        <v>50000</v>
      </c>
      <c r="E767">
        <v>25</v>
      </c>
      <c r="L767">
        <v>41</v>
      </c>
      <c r="M767" s="28">
        <v>20000</v>
      </c>
      <c r="N767">
        <v>25</v>
      </c>
      <c r="U767">
        <v>32</v>
      </c>
      <c r="V767" s="28">
        <v>50000</v>
      </c>
      <c r="W767">
        <v>25</v>
      </c>
      <c r="X767" s="28"/>
      <c r="AC767">
        <v>88</v>
      </c>
      <c r="AD767" s="28">
        <v>50000</v>
      </c>
      <c r="AE767">
        <v>25</v>
      </c>
    </row>
    <row r="768" spans="3:33" x14ac:dyDescent="0.25">
      <c r="C768">
        <v>3</v>
      </c>
      <c r="D768" s="28">
        <v>20000</v>
      </c>
      <c r="E768">
        <v>26</v>
      </c>
      <c r="L768">
        <v>167</v>
      </c>
      <c r="M768" s="28">
        <v>50000</v>
      </c>
      <c r="N768">
        <v>26</v>
      </c>
      <c r="U768">
        <v>73</v>
      </c>
      <c r="V768" s="28">
        <v>30000</v>
      </c>
      <c r="W768">
        <v>26</v>
      </c>
      <c r="X768" s="28"/>
      <c r="AC768">
        <v>41</v>
      </c>
      <c r="AD768" s="28">
        <v>30000</v>
      </c>
      <c r="AE768">
        <v>26</v>
      </c>
    </row>
    <row r="769" spans="3:33" x14ac:dyDescent="0.25">
      <c r="C769">
        <v>42</v>
      </c>
      <c r="D769" s="28">
        <v>50000</v>
      </c>
      <c r="E769">
        <v>27</v>
      </c>
      <c r="F769" s="28">
        <v>40000</v>
      </c>
      <c r="G769">
        <v>42</v>
      </c>
      <c r="L769">
        <v>88</v>
      </c>
      <c r="M769" s="28">
        <v>10000</v>
      </c>
      <c r="N769">
        <v>27</v>
      </c>
      <c r="U769">
        <v>8</v>
      </c>
      <c r="V769" s="28">
        <v>20000</v>
      </c>
      <c r="W769">
        <v>27</v>
      </c>
      <c r="X769" s="28"/>
      <c r="AC769">
        <v>53</v>
      </c>
      <c r="AD769" s="28">
        <v>20000</v>
      </c>
      <c r="AE769">
        <v>27</v>
      </c>
    </row>
    <row r="770" spans="3:33" x14ac:dyDescent="0.25">
      <c r="C770">
        <v>61</v>
      </c>
      <c r="D770" s="28">
        <v>50000</v>
      </c>
      <c r="E770">
        <v>28</v>
      </c>
      <c r="L770">
        <v>148</v>
      </c>
      <c r="M770" s="28">
        <v>20000</v>
      </c>
      <c r="N770">
        <v>28</v>
      </c>
      <c r="U770">
        <v>101</v>
      </c>
      <c r="V770" s="28">
        <v>30000</v>
      </c>
      <c r="W770">
        <v>28</v>
      </c>
      <c r="X770" s="28"/>
      <c r="AC770">
        <v>138</v>
      </c>
      <c r="AD770" s="28">
        <v>50000</v>
      </c>
      <c r="AE770">
        <v>28</v>
      </c>
    </row>
    <row r="771" spans="3:33" x14ac:dyDescent="0.25">
      <c r="C771">
        <v>2</v>
      </c>
      <c r="D771" s="28">
        <v>20000</v>
      </c>
      <c r="E771">
        <v>29</v>
      </c>
      <c r="L771">
        <v>34</v>
      </c>
      <c r="M771" s="28">
        <v>20000</v>
      </c>
      <c r="N771">
        <v>29</v>
      </c>
      <c r="U771">
        <v>4</v>
      </c>
      <c r="V771" s="28">
        <v>10000</v>
      </c>
      <c r="W771">
        <v>29</v>
      </c>
      <c r="X771" s="28"/>
      <c r="AC771">
        <v>134</v>
      </c>
      <c r="AD771" s="28">
        <v>50000</v>
      </c>
      <c r="AE771">
        <v>29</v>
      </c>
      <c r="AF771" s="28">
        <v>40000</v>
      </c>
      <c r="AG771">
        <v>134</v>
      </c>
    </row>
    <row r="772" spans="3:33" x14ac:dyDescent="0.25">
      <c r="C772">
        <v>103</v>
      </c>
      <c r="D772" s="28">
        <v>30000</v>
      </c>
      <c r="E772">
        <v>30</v>
      </c>
      <c r="L772">
        <v>162</v>
      </c>
      <c r="M772" s="28">
        <v>30000</v>
      </c>
      <c r="N772">
        <v>30</v>
      </c>
      <c r="U772">
        <v>84</v>
      </c>
      <c r="V772" s="28">
        <v>20000</v>
      </c>
      <c r="W772">
        <v>30</v>
      </c>
      <c r="X772" s="28"/>
      <c r="AC772">
        <v>38</v>
      </c>
      <c r="AD772" s="28">
        <v>20000</v>
      </c>
      <c r="AE772">
        <v>30</v>
      </c>
    </row>
    <row r="773" spans="3:33" x14ac:dyDescent="0.25">
      <c r="C773">
        <v>172</v>
      </c>
      <c r="D773" s="28">
        <v>50000</v>
      </c>
      <c r="E773">
        <v>31</v>
      </c>
      <c r="L773">
        <v>95</v>
      </c>
      <c r="M773" s="28">
        <v>30000</v>
      </c>
      <c r="N773">
        <v>31</v>
      </c>
      <c r="U773">
        <v>35</v>
      </c>
      <c r="V773" s="28">
        <v>20000</v>
      </c>
      <c r="W773">
        <v>31</v>
      </c>
      <c r="X773" s="28"/>
      <c r="AC773">
        <v>9</v>
      </c>
      <c r="AD773" s="28">
        <v>10000</v>
      </c>
      <c r="AE773">
        <v>31</v>
      </c>
    </row>
    <row r="774" spans="3:33" x14ac:dyDescent="0.25">
      <c r="C774">
        <v>167</v>
      </c>
      <c r="D774" s="28">
        <v>50000</v>
      </c>
      <c r="E774">
        <v>32</v>
      </c>
      <c r="L774">
        <v>121</v>
      </c>
      <c r="M774" s="28">
        <v>20000</v>
      </c>
      <c r="N774">
        <v>32</v>
      </c>
      <c r="U774">
        <v>83</v>
      </c>
      <c r="V774" s="28">
        <v>20000</v>
      </c>
      <c r="W774">
        <v>32</v>
      </c>
      <c r="X774" s="28"/>
      <c r="AC774">
        <v>112</v>
      </c>
      <c r="AD774" s="28">
        <v>10000</v>
      </c>
      <c r="AE774">
        <v>32</v>
      </c>
    </row>
    <row r="775" spans="3:33" x14ac:dyDescent="0.25">
      <c r="C775">
        <v>158</v>
      </c>
      <c r="D775" s="28">
        <v>50000</v>
      </c>
      <c r="E775">
        <v>33</v>
      </c>
      <c r="L775">
        <v>115</v>
      </c>
      <c r="M775" s="28">
        <v>60000</v>
      </c>
      <c r="N775">
        <v>33</v>
      </c>
      <c r="U775">
        <v>43</v>
      </c>
      <c r="V775" s="28">
        <v>30000</v>
      </c>
      <c r="W775">
        <v>33</v>
      </c>
      <c r="X775" s="28"/>
      <c r="AC775">
        <v>94</v>
      </c>
      <c r="AD775" s="28">
        <v>50000</v>
      </c>
      <c r="AE775">
        <v>33</v>
      </c>
    </row>
    <row r="776" spans="3:33" x14ac:dyDescent="0.25">
      <c r="C776">
        <v>7</v>
      </c>
      <c r="D776" s="28">
        <v>50000</v>
      </c>
      <c r="E776">
        <v>34</v>
      </c>
      <c r="L776">
        <v>178</v>
      </c>
      <c r="M776" s="28">
        <v>20000</v>
      </c>
      <c r="N776">
        <v>34</v>
      </c>
      <c r="U776">
        <v>2</v>
      </c>
      <c r="V776" s="28">
        <v>40000</v>
      </c>
      <c r="W776">
        <v>34</v>
      </c>
      <c r="X776" s="28"/>
      <c r="AC776">
        <v>2</v>
      </c>
      <c r="AD776" s="28">
        <v>50000</v>
      </c>
      <c r="AE776">
        <v>34</v>
      </c>
    </row>
    <row r="777" spans="3:33" x14ac:dyDescent="0.25">
      <c r="C777">
        <v>68</v>
      </c>
      <c r="D777" s="28">
        <v>20000</v>
      </c>
      <c r="E777">
        <v>35</v>
      </c>
      <c r="H777" s="28"/>
      <c r="L777">
        <v>123</v>
      </c>
      <c r="M777" s="28">
        <v>50000</v>
      </c>
      <c r="N777">
        <v>35</v>
      </c>
      <c r="U777">
        <v>56</v>
      </c>
      <c r="V777" s="28">
        <v>15000</v>
      </c>
      <c r="W777">
        <v>35</v>
      </c>
      <c r="X777" s="28"/>
      <c r="Z777" s="28"/>
      <c r="AC777">
        <v>30</v>
      </c>
      <c r="AD777" s="28">
        <v>50000</v>
      </c>
      <c r="AE777">
        <v>35</v>
      </c>
    </row>
    <row r="778" spans="3:33" x14ac:dyDescent="0.25">
      <c r="C778">
        <v>154</v>
      </c>
      <c r="D778" s="28">
        <v>20000</v>
      </c>
      <c r="E778">
        <v>36</v>
      </c>
      <c r="H778" s="28"/>
      <c r="L778">
        <v>100</v>
      </c>
      <c r="M778" s="28">
        <v>50000</v>
      </c>
      <c r="N778">
        <v>36</v>
      </c>
      <c r="V778" s="28"/>
      <c r="X778" s="28"/>
      <c r="Z778" s="28"/>
      <c r="AC778">
        <v>40</v>
      </c>
      <c r="AD778" s="28">
        <v>10000</v>
      </c>
      <c r="AE778">
        <v>36</v>
      </c>
    </row>
    <row r="779" spans="3:33" x14ac:dyDescent="0.25">
      <c r="C779">
        <v>98</v>
      </c>
      <c r="D779" s="28">
        <v>20000</v>
      </c>
      <c r="E779">
        <v>37</v>
      </c>
      <c r="H779" s="28"/>
      <c r="L779">
        <v>179</v>
      </c>
      <c r="M779" s="28">
        <v>50000</v>
      </c>
      <c r="N779">
        <v>37</v>
      </c>
      <c r="V779" s="28"/>
      <c r="X779" s="28"/>
      <c r="Z779" s="28"/>
      <c r="AC779">
        <v>91</v>
      </c>
      <c r="AD779" s="28">
        <v>50000</v>
      </c>
      <c r="AE779">
        <v>37</v>
      </c>
    </row>
    <row r="780" spans="3:33" x14ac:dyDescent="0.25">
      <c r="C780">
        <v>75</v>
      </c>
      <c r="D780" s="28">
        <v>20000</v>
      </c>
      <c r="E780">
        <v>38</v>
      </c>
      <c r="H780" s="28"/>
      <c r="L780">
        <v>93</v>
      </c>
      <c r="M780" s="28">
        <v>50000</v>
      </c>
      <c r="N780">
        <v>38</v>
      </c>
      <c r="V780" s="28"/>
      <c r="X780" s="28"/>
      <c r="Z780" s="28"/>
      <c r="AC780">
        <v>42</v>
      </c>
      <c r="AD780" s="28">
        <v>50000</v>
      </c>
      <c r="AE780">
        <v>38</v>
      </c>
    </row>
    <row r="781" spans="3:33" x14ac:dyDescent="0.25">
      <c r="C781">
        <v>124</v>
      </c>
      <c r="D781" s="28">
        <v>20000</v>
      </c>
      <c r="E781">
        <v>39</v>
      </c>
      <c r="H781" s="28"/>
      <c r="M781" s="28"/>
      <c r="V781" s="28"/>
      <c r="X781" s="28"/>
      <c r="Z781" s="28"/>
      <c r="AC781">
        <v>69</v>
      </c>
      <c r="AD781" s="28">
        <v>20000</v>
      </c>
      <c r="AE781">
        <v>39</v>
      </c>
    </row>
    <row r="782" spans="3:33" x14ac:dyDescent="0.25">
      <c r="C782">
        <v>50</v>
      </c>
      <c r="D782" s="28">
        <v>20000</v>
      </c>
      <c r="E782">
        <v>40</v>
      </c>
      <c r="H782" s="28"/>
      <c r="M782" s="28"/>
      <c r="V782" s="28"/>
      <c r="X782" s="28"/>
      <c r="Z782" s="28"/>
      <c r="AC782">
        <v>81</v>
      </c>
      <c r="AD782" s="28">
        <v>30000</v>
      </c>
      <c r="AE782">
        <v>40</v>
      </c>
    </row>
    <row r="783" spans="3:33" x14ac:dyDescent="0.25">
      <c r="C783">
        <v>160</v>
      </c>
      <c r="D783" s="28">
        <v>20000</v>
      </c>
      <c r="E783">
        <v>41</v>
      </c>
      <c r="H783" s="28"/>
      <c r="M783" s="28"/>
      <c r="V783" s="28"/>
      <c r="X783" s="28"/>
      <c r="Z783" s="28"/>
      <c r="AC783">
        <v>12</v>
      </c>
      <c r="AD783" s="28">
        <v>20000</v>
      </c>
      <c r="AE783">
        <v>41</v>
      </c>
    </row>
    <row r="784" spans="3:33" x14ac:dyDescent="0.25">
      <c r="C784">
        <v>77</v>
      </c>
      <c r="D784" s="28">
        <v>15000</v>
      </c>
      <c r="E784">
        <v>42</v>
      </c>
      <c r="H784" s="28"/>
      <c r="M784" s="28"/>
      <c r="V784" s="28"/>
      <c r="X784" s="28"/>
      <c r="Z784" s="28"/>
      <c r="AC784">
        <v>97</v>
      </c>
      <c r="AD784" s="28">
        <v>40000</v>
      </c>
      <c r="AE784">
        <v>42</v>
      </c>
    </row>
    <row r="785" spans="1:33" x14ac:dyDescent="0.25">
      <c r="C785">
        <v>82</v>
      </c>
      <c r="D785" s="28">
        <v>20000</v>
      </c>
      <c r="E785">
        <v>43</v>
      </c>
      <c r="H785" s="28"/>
      <c r="M785" s="28"/>
      <c r="V785" s="28"/>
      <c r="X785" s="28"/>
      <c r="Z785" s="28"/>
      <c r="AC785">
        <v>55</v>
      </c>
      <c r="AD785" s="28">
        <v>20000</v>
      </c>
      <c r="AE785">
        <v>43</v>
      </c>
      <c r="AF785" s="28">
        <v>20000</v>
      </c>
      <c r="AG785">
        <v>55</v>
      </c>
    </row>
    <row r="786" spans="1:33" x14ac:dyDescent="0.25">
      <c r="D786" s="28">
        <v>20000</v>
      </c>
      <c r="E786">
        <v>44</v>
      </c>
      <c r="F786" s="28">
        <v>20000</v>
      </c>
      <c r="H786" s="28"/>
      <c r="M786" s="28"/>
      <c r="V786" s="28"/>
      <c r="X786" s="28"/>
      <c r="Z786" s="28"/>
      <c r="AC786">
        <v>86</v>
      </c>
      <c r="AD786" s="28">
        <v>20000</v>
      </c>
      <c r="AE786">
        <v>44</v>
      </c>
    </row>
    <row r="787" spans="1:33" x14ac:dyDescent="0.25">
      <c r="D787" s="28">
        <v>40000</v>
      </c>
      <c r="E787">
        <v>45</v>
      </c>
      <c r="F787" s="28">
        <v>40000</v>
      </c>
      <c r="H787" s="28"/>
      <c r="M787" s="28"/>
      <c r="V787" s="28"/>
      <c r="X787" s="28"/>
      <c r="Z787" s="28"/>
      <c r="AC787">
        <v>136</v>
      </c>
      <c r="AD787" s="28">
        <v>20000</v>
      </c>
      <c r="AE787">
        <v>45</v>
      </c>
    </row>
    <row r="788" spans="1:33" x14ac:dyDescent="0.25">
      <c r="D788" s="28">
        <v>40000</v>
      </c>
      <c r="E788">
        <v>46</v>
      </c>
      <c r="F788" s="28">
        <v>40000</v>
      </c>
      <c r="M788" s="28"/>
      <c r="V788" s="28"/>
      <c r="X788" s="28"/>
      <c r="AC788">
        <v>67</v>
      </c>
      <c r="AD788" s="28">
        <v>20000</v>
      </c>
      <c r="AE788">
        <v>46</v>
      </c>
    </row>
    <row r="789" spans="1:33" x14ac:dyDescent="0.25">
      <c r="M789" s="28"/>
      <c r="V789" s="28"/>
      <c r="X789" s="28"/>
      <c r="AC789">
        <v>5</v>
      </c>
      <c r="AD789" s="28">
        <v>60000</v>
      </c>
      <c r="AE789">
        <v>47</v>
      </c>
    </row>
    <row r="790" spans="1:33" x14ac:dyDescent="0.25">
      <c r="D790" s="29">
        <f>SUM(D743:D789)</f>
        <v>1855000</v>
      </c>
      <c r="F790" s="29">
        <f>SUM(F743:F789)</f>
        <v>220000</v>
      </c>
      <c r="M790" s="29">
        <f>SUM(M743:M789)</f>
        <v>1330000</v>
      </c>
      <c r="O790" s="29">
        <f>SUM(O743:O789)</f>
        <v>170000</v>
      </c>
      <c r="V790" s="29">
        <f>SUM(V743:V789)</f>
        <v>1025000</v>
      </c>
      <c r="X790" s="29">
        <f>SUM(X743:X789)</f>
        <v>90000</v>
      </c>
      <c r="AD790" s="28">
        <v>30000</v>
      </c>
      <c r="AE790">
        <v>48</v>
      </c>
      <c r="AF790" s="28">
        <v>30000</v>
      </c>
    </row>
    <row r="791" spans="1:33" x14ac:dyDescent="0.25">
      <c r="D791" s="29">
        <f>D790-F790</f>
        <v>1635000</v>
      </c>
      <c r="M791" s="29">
        <f>M790-O790</f>
        <v>1160000</v>
      </c>
      <c r="V791" s="29">
        <f>V790-X790</f>
        <v>935000</v>
      </c>
      <c r="X791" s="28"/>
      <c r="AD791" s="28">
        <v>40000</v>
      </c>
      <c r="AE791">
        <v>49</v>
      </c>
      <c r="AF791" s="28">
        <v>40000</v>
      </c>
    </row>
    <row r="792" spans="1:33" x14ac:dyDescent="0.25">
      <c r="M792" s="28"/>
      <c r="V792" s="28"/>
      <c r="X792" s="28"/>
      <c r="AD792" s="28">
        <v>40000</v>
      </c>
      <c r="AE792">
        <v>50</v>
      </c>
      <c r="AF792" s="28">
        <v>40000</v>
      </c>
    </row>
    <row r="793" spans="1:33" x14ac:dyDescent="0.25">
      <c r="M793" s="28"/>
      <c r="V793" s="28"/>
      <c r="X793" s="28"/>
    </row>
    <row r="794" spans="1:33" x14ac:dyDescent="0.25">
      <c r="M794" s="28"/>
      <c r="V794" s="28"/>
      <c r="AD794" s="29">
        <f>SUM(AD743:AD793)</f>
        <v>1550000</v>
      </c>
      <c r="AF794" s="29">
        <f>SUM(AF743:AF793)</f>
        <v>380000</v>
      </c>
    </row>
    <row r="795" spans="1:33" x14ac:dyDescent="0.25">
      <c r="M795" s="28"/>
      <c r="AD795" s="29">
        <f>AD794-AF794</f>
        <v>1170000</v>
      </c>
    </row>
    <row r="796" spans="1:33" x14ac:dyDescent="0.25">
      <c r="M796" s="28"/>
    </row>
    <row r="797" spans="1:33" x14ac:dyDescent="0.25">
      <c r="A797" s="30" t="s">
        <v>10</v>
      </c>
      <c r="B797" s="30" t="s">
        <v>0</v>
      </c>
      <c r="C797" s="30" t="s">
        <v>2</v>
      </c>
      <c r="D797" s="30" t="s">
        <v>1297</v>
      </c>
      <c r="E797" s="30"/>
      <c r="F797" s="33"/>
      <c r="G797" s="30"/>
      <c r="J797" s="30" t="s">
        <v>10</v>
      </c>
      <c r="K797" s="30" t="s">
        <v>0</v>
      </c>
      <c r="L797" s="30" t="s">
        <v>2</v>
      </c>
      <c r="M797" s="30" t="s">
        <v>1297</v>
      </c>
      <c r="N797" s="30"/>
      <c r="O797" s="33"/>
      <c r="P797" s="30"/>
      <c r="S797" s="30" t="s">
        <v>10</v>
      </c>
      <c r="T797" s="30" t="s">
        <v>0</v>
      </c>
      <c r="U797" s="30" t="s">
        <v>2</v>
      </c>
      <c r="V797" s="30" t="s">
        <v>1297</v>
      </c>
      <c r="W797" s="30"/>
      <c r="X797" s="33"/>
      <c r="Y797" s="30"/>
      <c r="AA797" s="30" t="s">
        <v>10</v>
      </c>
      <c r="AB797" s="30" t="s">
        <v>0</v>
      </c>
      <c r="AC797" s="30" t="s">
        <v>2</v>
      </c>
      <c r="AD797" s="30" t="s">
        <v>1297</v>
      </c>
      <c r="AE797" s="30"/>
      <c r="AF797" s="33"/>
    </row>
    <row r="798" spans="1:33" x14ac:dyDescent="0.25">
      <c r="A798" s="32">
        <v>42940</v>
      </c>
      <c r="B798" s="30" t="s">
        <v>1336</v>
      </c>
      <c r="C798">
        <v>37</v>
      </c>
      <c r="D798" s="28">
        <v>20000</v>
      </c>
      <c r="E798">
        <v>1</v>
      </c>
      <c r="J798" s="32">
        <v>42941</v>
      </c>
      <c r="K798" s="30" t="s">
        <v>1337</v>
      </c>
      <c r="L798">
        <v>74</v>
      </c>
      <c r="M798" s="28">
        <v>20000</v>
      </c>
      <c r="N798">
        <v>1</v>
      </c>
      <c r="S798" s="32">
        <v>42943</v>
      </c>
      <c r="T798" s="30" t="s">
        <v>1348</v>
      </c>
      <c r="U798">
        <v>76</v>
      </c>
      <c r="V798" s="28">
        <v>20000</v>
      </c>
      <c r="W798">
        <v>1</v>
      </c>
      <c r="X798" s="28"/>
      <c r="AA798" s="32">
        <v>42944</v>
      </c>
      <c r="AB798" s="30" t="s">
        <v>1347</v>
      </c>
      <c r="AC798">
        <v>4</v>
      </c>
      <c r="AD798" s="28">
        <v>40000</v>
      </c>
      <c r="AE798">
        <v>1</v>
      </c>
      <c r="AF798" s="28">
        <v>40000</v>
      </c>
      <c r="AG798">
        <v>4</v>
      </c>
    </row>
    <row r="799" spans="1:33" x14ac:dyDescent="0.25">
      <c r="C799">
        <v>93</v>
      </c>
      <c r="D799" s="28">
        <v>40000</v>
      </c>
      <c r="E799">
        <v>2</v>
      </c>
      <c r="F799" s="28">
        <v>40000</v>
      </c>
      <c r="G799">
        <v>93</v>
      </c>
      <c r="L799">
        <v>99</v>
      </c>
      <c r="M799" s="28">
        <v>20000</v>
      </c>
      <c r="N799">
        <v>2</v>
      </c>
      <c r="U799">
        <v>17</v>
      </c>
      <c r="V799" s="28">
        <v>20000</v>
      </c>
      <c r="W799">
        <v>2</v>
      </c>
      <c r="X799" s="28"/>
      <c r="AC799">
        <v>90</v>
      </c>
      <c r="AD799" s="28">
        <v>20000</v>
      </c>
      <c r="AE799">
        <v>2</v>
      </c>
    </row>
    <row r="800" spans="1:33" x14ac:dyDescent="0.25">
      <c r="C800">
        <v>103</v>
      </c>
      <c r="D800" s="28">
        <v>30000</v>
      </c>
      <c r="E800">
        <v>3</v>
      </c>
      <c r="L800">
        <v>124</v>
      </c>
      <c r="M800" s="28">
        <v>30000</v>
      </c>
      <c r="N800">
        <v>3</v>
      </c>
      <c r="U800">
        <v>13</v>
      </c>
      <c r="V800" s="28">
        <v>20000</v>
      </c>
      <c r="W800">
        <v>3</v>
      </c>
      <c r="X800" s="28"/>
      <c r="AC800">
        <v>82</v>
      </c>
      <c r="AD800" s="28">
        <v>100000</v>
      </c>
      <c r="AE800">
        <v>3</v>
      </c>
      <c r="AF800" s="28">
        <v>40000</v>
      </c>
      <c r="AG800">
        <v>82</v>
      </c>
    </row>
    <row r="801" spans="3:33" x14ac:dyDescent="0.25">
      <c r="C801">
        <v>90</v>
      </c>
      <c r="D801" s="28">
        <v>20000</v>
      </c>
      <c r="E801">
        <v>4</v>
      </c>
      <c r="L801">
        <v>156</v>
      </c>
      <c r="M801" s="28">
        <v>40000</v>
      </c>
      <c r="N801">
        <v>4</v>
      </c>
      <c r="U801">
        <v>70</v>
      </c>
      <c r="V801" s="28">
        <v>100000</v>
      </c>
      <c r="W801">
        <v>4</v>
      </c>
      <c r="X801" s="28"/>
      <c r="AC801">
        <v>132</v>
      </c>
      <c r="AD801" s="28">
        <v>100000</v>
      </c>
      <c r="AE801">
        <v>4</v>
      </c>
    </row>
    <row r="802" spans="3:33" x14ac:dyDescent="0.25">
      <c r="C802">
        <v>172</v>
      </c>
      <c r="D802" s="28">
        <v>50000</v>
      </c>
      <c r="E802">
        <v>5</v>
      </c>
      <c r="L802">
        <v>22</v>
      </c>
      <c r="M802" s="28">
        <v>50000</v>
      </c>
      <c r="N802">
        <v>5</v>
      </c>
      <c r="U802">
        <v>13</v>
      </c>
      <c r="V802" s="28">
        <v>50000</v>
      </c>
      <c r="W802">
        <v>5</v>
      </c>
      <c r="X802" s="28"/>
      <c r="AC802">
        <v>133</v>
      </c>
      <c r="AD802" s="28">
        <v>20000</v>
      </c>
      <c r="AE802">
        <v>5</v>
      </c>
    </row>
    <row r="803" spans="3:33" x14ac:dyDescent="0.25">
      <c r="C803">
        <v>22</v>
      </c>
      <c r="D803" s="28">
        <v>20000</v>
      </c>
      <c r="E803">
        <v>6</v>
      </c>
      <c r="L803">
        <v>112</v>
      </c>
      <c r="M803" s="28">
        <v>113000</v>
      </c>
      <c r="N803">
        <v>6</v>
      </c>
      <c r="U803">
        <v>105</v>
      </c>
      <c r="V803" s="28">
        <v>50000</v>
      </c>
      <c r="W803">
        <v>6</v>
      </c>
      <c r="X803" s="28"/>
      <c r="AC803">
        <v>134</v>
      </c>
      <c r="AD803" s="28">
        <v>20000</v>
      </c>
      <c r="AE803">
        <v>6</v>
      </c>
    </row>
    <row r="804" spans="3:33" x14ac:dyDescent="0.25">
      <c r="C804">
        <v>68</v>
      </c>
      <c r="D804" s="28">
        <v>20000</v>
      </c>
      <c r="E804">
        <v>7</v>
      </c>
      <c r="L804">
        <v>25</v>
      </c>
      <c r="M804" s="28">
        <v>30000</v>
      </c>
      <c r="N804">
        <v>7</v>
      </c>
      <c r="U804">
        <v>9</v>
      </c>
      <c r="V804" s="28">
        <v>10000</v>
      </c>
      <c r="W804">
        <v>7</v>
      </c>
      <c r="X804" s="28"/>
      <c r="AC804">
        <v>63</v>
      </c>
      <c r="AD804" s="28">
        <v>100000</v>
      </c>
      <c r="AE804">
        <v>7</v>
      </c>
      <c r="AF804" s="28">
        <v>40000</v>
      </c>
      <c r="AG804">
        <v>63</v>
      </c>
    </row>
    <row r="805" spans="3:33" x14ac:dyDescent="0.25">
      <c r="C805">
        <v>160</v>
      </c>
      <c r="D805" s="28">
        <v>20000</v>
      </c>
      <c r="E805">
        <v>8</v>
      </c>
      <c r="L805">
        <v>130</v>
      </c>
      <c r="M805" s="28">
        <v>50000</v>
      </c>
      <c r="N805">
        <v>8</v>
      </c>
      <c r="U805">
        <v>88</v>
      </c>
      <c r="V805" s="28">
        <v>20000</v>
      </c>
      <c r="W805">
        <v>8</v>
      </c>
      <c r="X805" s="28"/>
      <c r="AC805">
        <v>52</v>
      </c>
      <c r="AD805" s="28">
        <v>30000</v>
      </c>
      <c r="AE805">
        <v>8</v>
      </c>
      <c r="AF805" s="28">
        <v>20000</v>
      </c>
      <c r="AG805">
        <v>52</v>
      </c>
    </row>
    <row r="806" spans="3:33" x14ac:dyDescent="0.25">
      <c r="C806">
        <v>50</v>
      </c>
      <c r="D806" s="28">
        <v>20000</v>
      </c>
      <c r="E806">
        <v>9</v>
      </c>
      <c r="L806">
        <v>170</v>
      </c>
      <c r="M806" s="28">
        <v>50000</v>
      </c>
      <c r="N806">
        <v>9</v>
      </c>
      <c r="U806">
        <v>86</v>
      </c>
      <c r="V806" s="28">
        <v>50000</v>
      </c>
      <c r="W806">
        <v>9</v>
      </c>
      <c r="X806" s="28"/>
      <c r="AC806">
        <v>27</v>
      </c>
      <c r="AD806" s="28">
        <v>30000</v>
      </c>
      <c r="AE806">
        <v>9</v>
      </c>
    </row>
    <row r="807" spans="3:33" x14ac:dyDescent="0.25">
      <c r="C807">
        <v>124</v>
      </c>
      <c r="D807" s="28">
        <v>20000</v>
      </c>
      <c r="E807">
        <v>10</v>
      </c>
      <c r="L807">
        <v>133</v>
      </c>
      <c r="M807" s="28">
        <v>50000</v>
      </c>
      <c r="N807">
        <v>10</v>
      </c>
      <c r="U807">
        <v>82</v>
      </c>
      <c r="V807" s="28">
        <v>20000</v>
      </c>
      <c r="W807">
        <v>10</v>
      </c>
      <c r="X807" s="28"/>
      <c r="AC807">
        <v>87</v>
      </c>
      <c r="AD807" s="28">
        <v>20000</v>
      </c>
      <c r="AE807">
        <v>10</v>
      </c>
    </row>
    <row r="808" spans="3:33" x14ac:dyDescent="0.25">
      <c r="C808">
        <v>17</v>
      </c>
      <c r="D808" s="28">
        <v>60000</v>
      </c>
      <c r="E808">
        <v>11</v>
      </c>
      <c r="H808" s="28"/>
      <c r="L808">
        <v>16</v>
      </c>
      <c r="M808" s="28">
        <v>20000</v>
      </c>
      <c r="N808">
        <v>11</v>
      </c>
      <c r="U808">
        <v>62</v>
      </c>
      <c r="V808" s="28">
        <v>40000</v>
      </c>
      <c r="W808">
        <v>11</v>
      </c>
      <c r="X808" s="28"/>
      <c r="AC808">
        <v>96</v>
      </c>
      <c r="AD808" s="28">
        <v>20000</v>
      </c>
      <c r="AE808">
        <v>11</v>
      </c>
    </row>
    <row r="809" spans="3:33" x14ac:dyDescent="0.25">
      <c r="C809">
        <v>147</v>
      </c>
      <c r="D809" s="28">
        <v>40000</v>
      </c>
      <c r="E809">
        <v>12</v>
      </c>
      <c r="L809">
        <v>88</v>
      </c>
      <c r="M809" s="28">
        <v>10000</v>
      </c>
      <c r="N809">
        <v>12</v>
      </c>
      <c r="U809">
        <v>19</v>
      </c>
      <c r="V809" s="28">
        <v>100000</v>
      </c>
      <c r="W809">
        <v>12</v>
      </c>
      <c r="X809" s="28">
        <v>40000</v>
      </c>
      <c r="Y809">
        <v>19</v>
      </c>
      <c r="AC809">
        <v>48</v>
      </c>
      <c r="AD809" s="28">
        <v>20000</v>
      </c>
      <c r="AE809">
        <v>12</v>
      </c>
    </row>
    <row r="810" spans="3:33" x14ac:dyDescent="0.25">
      <c r="C810">
        <v>47</v>
      </c>
      <c r="D810" s="28">
        <v>50000</v>
      </c>
      <c r="E810">
        <v>13</v>
      </c>
      <c r="L810">
        <v>106</v>
      </c>
      <c r="M810" s="28">
        <v>20000</v>
      </c>
      <c r="N810">
        <v>13</v>
      </c>
      <c r="U810">
        <v>107</v>
      </c>
      <c r="V810" s="28">
        <v>20000</v>
      </c>
      <c r="W810">
        <v>13</v>
      </c>
      <c r="X810" s="28"/>
      <c r="AC810">
        <v>131</v>
      </c>
      <c r="AD810" s="28">
        <v>50000</v>
      </c>
      <c r="AE810">
        <v>13</v>
      </c>
    </row>
    <row r="811" spans="3:33" x14ac:dyDescent="0.25">
      <c r="C811">
        <v>7</v>
      </c>
      <c r="D811" s="28">
        <v>50000</v>
      </c>
      <c r="E811">
        <v>14</v>
      </c>
      <c r="L811">
        <v>78</v>
      </c>
      <c r="M811" s="28">
        <v>40000</v>
      </c>
      <c r="N811">
        <v>14</v>
      </c>
      <c r="O811" s="28">
        <v>40000</v>
      </c>
      <c r="P811">
        <v>78</v>
      </c>
      <c r="U811">
        <v>106</v>
      </c>
      <c r="V811" s="28">
        <v>120000</v>
      </c>
      <c r="W811">
        <v>14</v>
      </c>
      <c r="X811" s="28">
        <v>40000</v>
      </c>
      <c r="Y811">
        <v>106</v>
      </c>
      <c r="AC811">
        <v>121</v>
      </c>
      <c r="AD811" s="28">
        <v>50000</v>
      </c>
      <c r="AE811">
        <v>14</v>
      </c>
    </row>
    <row r="812" spans="3:33" x14ac:dyDescent="0.25">
      <c r="C812">
        <v>162</v>
      </c>
      <c r="D812" s="28">
        <v>20000</v>
      </c>
      <c r="E812">
        <v>15</v>
      </c>
      <c r="L812">
        <v>18</v>
      </c>
      <c r="M812" s="28">
        <v>15000</v>
      </c>
      <c r="N812">
        <v>15</v>
      </c>
      <c r="U812">
        <v>31</v>
      </c>
      <c r="V812" s="28">
        <v>20000</v>
      </c>
      <c r="W812">
        <v>15</v>
      </c>
      <c r="X812" s="28"/>
      <c r="AC812">
        <v>53</v>
      </c>
      <c r="AD812" s="28">
        <v>20000</v>
      </c>
      <c r="AE812">
        <v>15</v>
      </c>
    </row>
    <row r="813" spans="3:33" x14ac:dyDescent="0.25">
      <c r="C813">
        <v>126</v>
      </c>
      <c r="D813" s="28">
        <v>100000</v>
      </c>
      <c r="E813">
        <v>16</v>
      </c>
      <c r="F813" s="28">
        <v>40000</v>
      </c>
      <c r="G813">
        <v>126</v>
      </c>
      <c r="L813">
        <v>34</v>
      </c>
      <c r="M813" s="28">
        <v>20000</v>
      </c>
      <c r="N813">
        <v>16</v>
      </c>
      <c r="U813">
        <v>90</v>
      </c>
      <c r="V813" s="28">
        <v>30000</v>
      </c>
      <c r="W813">
        <v>16</v>
      </c>
      <c r="X813" s="28"/>
      <c r="AC813">
        <v>108</v>
      </c>
      <c r="AD813" s="28">
        <v>20000</v>
      </c>
      <c r="AE813">
        <v>16</v>
      </c>
    </row>
    <row r="814" spans="3:33" x14ac:dyDescent="0.25">
      <c r="C814">
        <v>110</v>
      </c>
      <c r="D814" s="28">
        <v>20000</v>
      </c>
      <c r="E814">
        <v>17</v>
      </c>
      <c r="L814">
        <v>176</v>
      </c>
      <c r="M814" s="28">
        <v>60000</v>
      </c>
      <c r="N814">
        <v>17</v>
      </c>
      <c r="U814">
        <v>7</v>
      </c>
      <c r="V814" s="28">
        <v>50000</v>
      </c>
      <c r="W814">
        <v>17</v>
      </c>
      <c r="X814" s="28"/>
      <c r="AC814">
        <v>43</v>
      </c>
      <c r="AD814" s="28">
        <v>20000</v>
      </c>
      <c r="AE814">
        <v>17</v>
      </c>
    </row>
    <row r="815" spans="3:33" x14ac:dyDescent="0.25">
      <c r="C815">
        <v>127</v>
      </c>
      <c r="D815" s="28">
        <v>50000</v>
      </c>
      <c r="E815">
        <v>18</v>
      </c>
      <c r="L815">
        <v>32</v>
      </c>
      <c r="M815" s="28">
        <v>20000</v>
      </c>
      <c r="N815">
        <v>18</v>
      </c>
      <c r="U815">
        <v>41</v>
      </c>
      <c r="V815" s="28">
        <v>40000</v>
      </c>
      <c r="W815">
        <v>18</v>
      </c>
      <c r="X815" s="28"/>
      <c r="AC815">
        <v>42</v>
      </c>
      <c r="AD815" s="28">
        <v>20000</v>
      </c>
      <c r="AE815">
        <v>18</v>
      </c>
    </row>
    <row r="816" spans="3:33" x14ac:dyDescent="0.25">
      <c r="C816">
        <v>4</v>
      </c>
      <c r="D816" s="28">
        <v>50000</v>
      </c>
      <c r="E816">
        <v>19</v>
      </c>
      <c r="L816">
        <v>110</v>
      </c>
      <c r="M816" s="28">
        <v>40000</v>
      </c>
      <c r="N816">
        <v>19</v>
      </c>
      <c r="U816">
        <v>74</v>
      </c>
      <c r="V816" s="28">
        <v>20000</v>
      </c>
      <c r="W816">
        <v>19</v>
      </c>
      <c r="X816" s="28"/>
      <c r="AC816">
        <v>69</v>
      </c>
      <c r="AD816" s="28">
        <v>20000</v>
      </c>
      <c r="AE816">
        <v>19</v>
      </c>
    </row>
    <row r="817" spans="3:33" x14ac:dyDescent="0.25">
      <c r="C817">
        <v>100</v>
      </c>
      <c r="D817" s="28">
        <v>20000</v>
      </c>
      <c r="E817">
        <v>20</v>
      </c>
      <c r="L817">
        <v>92</v>
      </c>
      <c r="M817" s="28">
        <v>50000</v>
      </c>
      <c r="N817">
        <v>20</v>
      </c>
      <c r="O817" s="28">
        <v>40000</v>
      </c>
      <c r="P817">
        <v>92</v>
      </c>
      <c r="U817">
        <v>109</v>
      </c>
      <c r="V817" s="28">
        <v>20000</v>
      </c>
      <c r="W817">
        <v>20</v>
      </c>
      <c r="X817" s="28"/>
      <c r="AC817">
        <v>14</v>
      </c>
      <c r="AD817" s="28">
        <v>50000</v>
      </c>
      <c r="AE817">
        <v>20</v>
      </c>
    </row>
    <row r="818" spans="3:33" x14ac:dyDescent="0.25">
      <c r="C818">
        <v>55</v>
      </c>
      <c r="D818" s="28">
        <v>10000</v>
      </c>
      <c r="E818">
        <v>21</v>
      </c>
      <c r="L818">
        <v>178</v>
      </c>
      <c r="M818" s="28">
        <v>20000</v>
      </c>
      <c r="N818">
        <v>21</v>
      </c>
      <c r="U818">
        <v>115</v>
      </c>
      <c r="V818" s="28">
        <v>20000</v>
      </c>
      <c r="W818">
        <v>21</v>
      </c>
      <c r="X818" s="28"/>
      <c r="AC818">
        <v>85</v>
      </c>
      <c r="AD818" s="28">
        <v>50000</v>
      </c>
      <c r="AE818">
        <v>21</v>
      </c>
    </row>
    <row r="819" spans="3:33" x14ac:dyDescent="0.25">
      <c r="C819">
        <v>19</v>
      </c>
      <c r="D819" s="28">
        <v>20000</v>
      </c>
      <c r="E819">
        <v>22</v>
      </c>
      <c r="L819">
        <v>7</v>
      </c>
      <c r="M819" s="28">
        <v>10000</v>
      </c>
      <c r="N819">
        <v>22</v>
      </c>
      <c r="U819">
        <v>65</v>
      </c>
      <c r="V819" s="28">
        <v>10000</v>
      </c>
      <c r="W819">
        <v>22</v>
      </c>
      <c r="X819" s="28"/>
      <c r="AC819">
        <v>100</v>
      </c>
      <c r="AD819" s="28">
        <v>100000</v>
      </c>
      <c r="AE819">
        <v>22</v>
      </c>
      <c r="AF819" s="28">
        <v>40000</v>
      </c>
      <c r="AG819">
        <v>100</v>
      </c>
    </row>
    <row r="820" spans="3:33" x14ac:dyDescent="0.25">
      <c r="C820">
        <v>21</v>
      </c>
      <c r="D820" s="28">
        <v>20000</v>
      </c>
      <c r="E820">
        <v>23</v>
      </c>
      <c r="L820">
        <v>121</v>
      </c>
      <c r="M820" s="28">
        <v>20000</v>
      </c>
      <c r="N820">
        <v>23</v>
      </c>
      <c r="U820">
        <v>29</v>
      </c>
      <c r="V820" s="28">
        <v>20000</v>
      </c>
      <c r="W820">
        <v>23</v>
      </c>
      <c r="X820" s="28"/>
      <c r="AC820">
        <v>130</v>
      </c>
      <c r="AD820" s="28">
        <v>10000</v>
      </c>
      <c r="AE820">
        <v>23</v>
      </c>
    </row>
    <row r="821" spans="3:33" x14ac:dyDescent="0.25">
      <c r="C821">
        <v>142</v>
      </c>
      <c r="D821" s="28">
        <v>50000</v>
      </c>
      <c r="E821">
        <v>24</v>
      </c>
      <c r="F821" s="28">
        <v>40000</v>
      </c>
      <c r="G821">
        <v>142</v>
      </c>
      <c r="L821">
        <v>19</v>
      </c>
      <c r="M821" s="28">
        <v>50000</v>
      </c>
      <c r="N821">
        <v>24</v>
      </c>
      <c r="U821">
        <v>44</v>
      </c>
      <c r="V821" s="28">
        <v>20000</v>
      </c>
      <c r="W821">
        <v>24</v>
      </c>
      <c r="X821" s="28"/>
      <c r="AC821">
        <v>25</v>
      </c>
      <c r="AD821" s="28">
        <v>50000</v>
      </c>
      <c r="AE821">
        <v>24</v>
      </c>
      <c r="AF821" s="28">
        <v>40000</v>
      </c>
      <c r="AG821">
        <v>25</v>
      </c>
    </row>
    <row r="822" spans="3:33" x14ac:dyDescent="0.25">
      <c r="C822">
        <v>92</v>
      </c>
      <c r="D822" s="28">
        <v>20000</v>
      </c>
      <c r="E822">
        <v>25</v>
      </c>
      <c r="L822">
        <v>20</v>
      </c>
      <c r="M822" s="28">
        <v>50000</v>
      </c>
      <c r="N822">
        <v>25</v>
      </c>
      <c r="U822">
        <v>42</v>
      </c>
      <c r="V822" s="28">
        <v>50000</v>
      </c>
      <c r="W822">
        <v>25</v>
      </c>
      <c r="X822" s="28"/>
      <c r="AC822">
        <v>125</v>
      </c>
      <c r="AD822" s="28">
        <v>20000</v>
      </c>
      <c r="AE822">
        <v>25</v>
      </c>
    </row>
    <row r="823" spans="3:33" x14ac:dyDescent="0.25">
      <c r="C823">
        <v>145</v>
      </c>
      <c r="D823" s="28">
        <v>20000</v>
      </c>
      <c r="E823">
        <v>26</v>
      </c>
      <c r="L823">
        <v>64</v>
      </c>
      <c r="M823" s="28">
        <v>20000</v>
      </c>
      <c r="N823">
        <v>26</v>
      </c>
      <c r="U823">
        <v>93</v>
      </c>
      <c r="V823" s="28">
        <v>50000</v>
      </c>
      <c r="W823">
        <v>26</v>
      </c>
      <c r="X823" s="28"/>
      <c r="AC823">
        <v>66</v>
      </c>
      <c r="AD823" s="28">
        <v>25000</v>
      </c>
      <c r="AE823">
        <v>26</v>
      </c>
      <c r="AF823" s="28">
        <v>10000</v>
      </c>
      <c r="AG823">
        <v>66</v>
      </c>
    </row>
    <row r="824" spans="3:33" x14ac:dyDescent="0.25">
      <c r="C824">
        <v>152</v>
      </c>
      <c r="D824" s="28">
        <v>70000</v>
      </c>
      <c r="E824">
        <v>27</v>
      </c>
      <c r="L824">
        <v>107</v>
      </c>
      <c r="M824" s="28">
        <v>30000</v>
      </c>
      <c r="N824">
        <v>27</v>
      </c>
      <c r="U824">
        <v>91</v>
      </c>
      <c r="V824" s="28">
        <v>50000</v>
      </c>
      <c r="W824">
        <v>27</v>
      </c>
      <c r="X824" s="28"/>
      <c r="AC824">
        <v>3</v>
      </c>
      <c r="AD824" s="28">
        <v>25000</v>
      </c>
      <c r="AE824">
        <v>27</v>
      </c>
    </row>
    <row r="825" spans="3:33" x14ac:dyDescent="0.25">
      <c r="C825">
        <v>91</v>
      </c>
      <c r="D825" s="28">
        <v>140000</v>
      </c>
      <c r="E825">
        <v>28</v>
      </c>
      <c r="L825">
        <v>27</v>
      </c>
      <c r="M825" s="28">
        <v>50000</v>
      </c>
      <c r="N825">
        <v>28</v>
      </c>
      <c r="U825">
        <v>22</v>
      </c>
      <c r="V825" s="28">
        <v>20000</v>
      </c>
      <c r="W825">
        <v>28</v>
      </c>
      <c r="X825" s="28"/>
      <c r="AC825">
        <v>40</v>
      </c>
      <c r="AD825" s="28">
        <v>10000</v>
      </c>
      <c r="AE825">
        <v>28</v>
      </c>
    </row>
    <row r="826" spans="3:33" x14ac:dyDescent="0.25">
      <c r="C826">
        <v>136</v>
      </c>
      <c r="D826" s="28">
        <v>30000</v>
      </c>
      <c r="E826">
        <v>29</v>
      </c>
      <c r="L826">
        <v>137</v>
      </c>
      <c r="M826" s="28">
        <v>100000</v>
      </c>
      <c r="N826">
        <v>29</v>
      </c>
      <c r="U826">
        <v>34</v>
      </c>
      <c r="V826" s="28">
        <v>50000</v>
      </c>
      <c r="W826">
        <v>29</v>
      </c>
      <c r="X826" s="28"/>
      <c r="AC826">
        <v>77</v>
      </c>
      <c r="AD826" s="28">
        <v>30000</v>
      </c>
      <c r="AE826">
        <v>29</v>
      </c>
    </row>
    <row r="827" spans="3:33" x14ac:dyDescent="0.25">
      <c r="C827">
        <v>51</v>
      </c>
      <c r="D827" s="28">
        <v>30000</v>
      </c>
      <c r="E827">
        <v>30</v>
      </c>
      <c r="M827" s="28">
        <v>40000</v>
      </c>
      <c r="N827">
        <v>30</v>
      </c>
      <c r="O827" s="28">
        <v>40000</v>
      </c>
      <c r="U827">
        <v>112</v>
      </c>
      <c r="V827" s="28">
        <v>30000</v>
      </c>
      <c r="W827">
        <v>30</v>
      </c>
      <c r="X827" s="28"/>
      <c r="AC827">
        <v>46</v>
      </c>
      <c r="AD827" s="28">
        <v>20000</v>
      </c>
      <c r="AE827">
        <v>30</v>
      </c>
    </row>
    <row r="828" spans="3:33" x14ac:dyDescent="0.25">
      <c r="C828">
        <v>45</v>
      </c>
      <c r="D828" s="28">
        <v>20000</v>
      </c>
      <c r="E828">
        <v>31</v>
      </c>
      <c r="F828" s="28">
        <v>20000</v>
      </c>
      <c r="M828" s="28">
        <v>40000</v>
      </c>
      <c r="N828">
        <v>31</v>
      </c>
      <c r="O828" s="28">
        <v>40000</v>
      </c>
      <c r="U828">
        <v>104</v>
      </c>
      <c r="V828" s="28">
        <v>30000</v>
      </c>
      <c r="W828">
        <v>31</v>
      </c>
      <c r="X828" s="28"/>
      <c r="AC828">
        <v>80</v>
      </c>
      <c r="AD828" s="28">
        <v>20000</v>
      </c>
      <c r="AE828">
        <v>31</v>
      </c>
    </row>
    <row r="829" spans="3:33" x14ac:dyDescent="0.25">
      <c r="C829">
        <v>24</v>
      </c>
      <c r="D829" s="28">
        <v>50000</v>
      </c>
      <c r="E829">
        <v>32</v>
      </c>
      <c r="M829" s="28">
        <v>50000</v>
      </c>
      <c r="N829">
        <v>32</v>
      </c>
      <c r="O829" s="28">
        <v>40000</v>
      </c>
      <c r="U829">
        <v>69</v>
      </c>
      <c r="V829" s="28">
        <v>20000</v>
      </c>
      <c r="W829">
        <v>32</v>
      </c>
      <c r="X829" s="28"/>
      <c r="AC829">
        <v>99</v>
      </c>
      <c r="AD829" s="28">
        <v>20000</v>
      </c>
      <c r="AE829">
        <v>32</v>
      </c>
    </row>
    <row r="830" spans="3:33" x14ac:dyDescent="0.25">
      <c r="C830">
        <v>9</v>
      </c>
      <c r="D830" s="28">
        <v>50000</v>
      </c>
      <c r="E830">
        <v>33</v>
      </c>
      <c r="M830" s="28">
        <v>100000</v>
      </c>
      <c r="N830">
        <v>33</v>
      </c>
      <c r="O830" s="28">
        <v>40000</v>
      </c>
      <c r="U830">
        <v>27</v>
      </c>
      <c r="V830" s="28">
        <v>50000</v>
      </c>
      <c r="W830">
        <v>33</v>
      </c>
      <c r="X830" s="28"/>
      <c r="AC830">
        <v>44</v>
      </c>
      <c r="AD830" s="28">
        <v>40000</v>
      </c>
      <c r="AE830">
        <v>33</v>
      </c>
    </row>
    <row r="831" spans="3:33" x14ac:dyDescent="0.25">
      <c r="C831">
        <v>104</v>
      </c>
      <c r="D831" s="28">
        <v>50000</v>
      </c>
      <c r="E831">
        <v>34</v>
      </c>
      <c r="M831" s="28">
        <v>100000</v>
      </c>
      <c r="N831">
        <v>34</v>
      </c>
      <c r="O831" s="28">
        <v>40000</v>
      </c>
      <c r="U831">
        <v>116</v>
      </c>
      <c r="V831" s="28">
        <v>50000</v>
      </c>
      <c r="W831">
        <v>34</v>
      </c>
      <c r="X831" s="28"/>
      <c r="AC831">
        <v>104</v>
      </c>
      <c r="AD831" s="28">
        <v>20000</v>
      </c>
      <c r="AE831">
        <v>34</v>
      </c>
    </row>
    <row r="832" spans="3:33" x14ac:dyDescent="0.25">
      <c r="C832">
        <v>40</v>
      </c>
      <c r="D832" s="28">
        <v>50000</v>
      </c>
      <c r="E832">
        <v>35</v>
      </c>
      <c r="F832" s="28">
        <v>40000</v>
      </c>
      <c r="G832">
        <v>40</v>
      </c>
      <c r="H832" s="28"/>
      <c r="M832" s="28"/>
      <c r="U832">
        <v>78</v>
      </c>
      <c r="V832" s="28">
        <v>50000</v>
      </c>
      <c r="W832">
        <v>35</v>
      </c>
      <c r="X832" s="28"/>
      <c r="Z832" s="28"/>
      <c r="AC832">
        <v>116</v>
      </c>
      <c r="AD832" s="28">
        <v>20000</v>
      </c>
      <c r="AE832">
        <v>35</v>
      </c>
    </row>
    <row r="833" spans="3:32" x14ac:dyDescent="0.25">
      <c r="C833">
        <v>98</v>
      </c>
      <c r="D833" s="28">
        <v>10000</v>
      </c>
      <c r="E833">
        <v>36</v>
      </c>
      <c r="H833" s="28"/>
      <c r="M833" s="28"/>
      <c r="U833">
        <v>37</v>
      </c>
      <c r="V833" s="28">
        <v>50000</v>
      </c>
      <c r="W833">
        <v>36</v>
      </c>
      <c r="X833" s="28"/>
      <c r="Z833" s="28"/>
      <c r="AC833">
        <v>65</v>
      </c>
      <c r="AD833" s="28">
        <v>30000</v>
      </c>
      <c r="AE833">
        <v>36</v>
      </c>
    </row>
    <row r="834" spans="3:32" x14ac:dyDescent="0.25">
      <c r="C834">
        <v>85</v>
      </c>
      <c r="D834" s="28">
        <v>40000</v>
      </c>
      <c r="E834">
        <v>37</v>
      </c>
      <c r="H834" s="28"/>
      <c r="M834" s="28"/>
      <c r="U834">
        <v>114</v>
      </c>
      <c r="V834" s="28">
        <v>50000</v>
      </c>
      <c r="W834">
        <v>37</v>
      </c>
      <c r="X834" s="28"/>
      <c r="Z834" s="28"/>
      <c r="AC834">
        <v>111</v>
      </c>
      <c r="AD834" s="28">
        <v>50000</v>
      </c>
      <c r="AE834">
        <v>37</v>
      </c>
    </row>
    <row r="835" spans="3:32" x14ac:dyDescent="0.25">
      <c r="C835">
        <v>44</v>
      </c>
      <c r="D835" s="28">
        <v>50000</v>
      </c>
      <c r="E835">
        <v>38</v>
      </c>
      <c r="H835" s="28"/>
      <c r="M835" s="28"/>
      <c r="U835">
        <v>94</v>
      </c>
      <c r="V835" s="28">
        <v>50000</v>
      </c>
      <c r="W835">
        <v>38</v>
      </c>
      <c r="X835" s="28"/>
      <c r="Z835" s="28"/>
      <c r="AC835">
        <v>76</v>
      </c>
      <c r="AD835" s="28">
        <v>40000</v>
      </c>
      <c r="AE835">
        <v>38</v>
      </c>
    </row>
    <row r="836" spans="3:32" x14ac:dyDescent="0.25">
      <c r="C836">
        <v>88</v>
      </c>
      <c r="D836" s="28">
        <v>20000</v>
      </c>
      <c r="E836">
        <v>39</v>
      </c>
      <c r="H836" s="28"/>
      <c r="M836" s="28"/>
      <c r="U836">
        <v>33</v>
      </c>
      <c r="V836" s="28">
        <v>50000</v>
      </c>
      <c r="W836">
        <v>39</v>
      </c>
      <c r="X836" s="28"/>
      <c r="Z836" s="28"/>
      <c r="AC836">
        <v>5</v>
      </c>
      <c r="AD836" s="28">
        <v>60000</v>
      </c>
      <c r="AE836">
        <v>39</v>
      </c>
    </row>
    <row r="837" spans="3:32" x14ac:dyDescent="0.25">
      <c r="C837">
        <v>120</v>
      </c>
      <c r="D837" s="28">
        <v>20000</v>
      </c>
      <c r="E837">
        <v>40</v>
      </c>
      <c r="H837" s="28"/>
      <c r="M837" s="28"/>
      <c r="U837">
        <v>38</v>
      </c>
      <c r="V837" s="28">
        <v>40000</v>
      </c>
      <c r="W837">
        <v>40</v>
      </c>
      <c r="X837" s="28">
        <v>40000</v>
      </c>
      <c r="Z837" s="28"/>
      <c r="AC837">
        <v>109</v>
      </c>
      <c r="AD837" s="28">
        <v>50000</v>
      </c>
      <c r="AE837">
        <v>40</v>
      </c>
    </row>
    <row r="838" spans="3:32" x14ac:dyDescent="0.25">
      <c r="C838">
        <v>150</v>
      </c>
      <c r="D838" s="28">
        <v>20000</v>
      </c>
      <c r="E838">
        <v>41</v>
      </c>
      <c r="H838" s="28"/>
      <c r="M838" s="28"/>
      <c r="U838">
        <v>40</v>
      </c>
      <c r="V838" s="28">
        <v>40000</v>
      </c>
      <c r="W838">
        <v>41</v>
      </c>
      <c r="X838" s="28">
        <v>40000</v>
      </c>
      <c r="Z838" s="28"/>
      <c r="AC838">
        <v>13</v>
      </c>
      <c r="AD838" s="28">
        <v>50000</v>
      </c>
      <c r="AE838">
        <v>41</v>
      </c>
    </row>
    <row r="839" spans="3:32" x14ac:dyDescent="0.25">
      <c r="C839">
        <v>94</v>
      </c>
      <c r="D839" s="28">
        <v>20000</v>
      </c>
      <c r="E839">
        <v>42</v>
      </c>
      <c r="H839" s="28"/>
      <c r="M839" s="28"/>
      <c r="U839">
        <v>96</v>
      </c>
      <c r="V839" s="28">
        <v>40000</v>
      </c>
      <c r="W839">
        <v>42</v>
      </c>
      <c r="X839" s="28">
        <v>40000</v>
      </c>
      <c r="Z839" s="28"/>
      <c r="AD839" s="28"/>
    </row>
    <row r="840" spans="3:32" x14ac:dyDescent="0.25">
      <c r="C840">
        <v>123</v>
      </c>
      <c r="D840" s="28">
        <v>20000</v>
      </c>
      <c r="E840">
        <v>43</v>
      </c>
      <c r="H840" s="28"/>
      <c r="M840" s="28"/>
      <c r="V840" s="28">
        <v>100000</v>
      </c>
      <c r="W840">
        <v>43</v>
      </c>
      <c r="X840" s="28">
        <v>40000</v>
      </c>
      <c r="Z840" s="28"/>
      <c r="AD840" s="28"/>
    </row>
    <row r="841" spans="3:32" x14ac:dyDescent="0.25">
      <c r="C841">
        <v>146</v>
      </c>
      <c r="D841" s="28">
        <v>100000</v>
      </c>
      <c r="E841">
        <v>44</v>
      </c>
      <c r="H841" s="28"/>
      <c r="M841" s="28"/>
      <c r="V841" s="28"/>
      <c r="X841" s="28"/>
      <c r="Z841" s="28"/>
      <c r="AD841" s="28"/>
    </row>
    <row r="842" spans="3:32" x14ac:dyDescent="0.25">
      <c r="C842">
        <v>82</v>
      </c>
      <c r="D842" s="28">
        <v>20000</v>
      </c>
      <c r="E842">
        <v>45</v>
      </c>
      <c r="H842" s="28"/>
      <c r="M842" s="28"/>
      <c r="V842" s="28"/>
      <c r="X842" s="28"/>
      <c r="Z842" s="28"/>
      <c r="AD842" s="28"/>
    </row>
    <row r="843" spans="3:32" x14ac:dyDescent="0.25">
      <c r="C843">
        <v>73</v>
      </c>
      <c r="D843" s="28">
        <v>20000</v>
      </c>
      <c r="E843">
        <v>46</v>
      </c>
      <c r="M843" s="28"/>
      <c r="V843" s="28"/>
      <c r="X843" s="28"/>
      <c r="AD843" s="28"/>
    </row>
    <row r="844" spans="3:32" x14ac:dyDescent="0.25">
      <c r="C844">
        <v>56</v>
      </c>
      <c r="D844" s="28">
        <v>10000</v>
      </c>
      <c r="E844">
        <v>47</v>
      </c>
      <c r="F844" s="28">
        <v>10000</v>
      </c>
      <c r="G844">
        <v>56</v>
      </c>
      <c r="M844" s="28"/>
      <c r="V844" s="28"/>
      <c r="X844" s="28"/>
      <c r="AD844" s="28"/>
    </row>
    <row r="845" spans="3:32" x14ac:dyDescent="0.25">
      <c r="C845">
        <v>20</v>
      </c>
      <c r="D845" s="28">
        <v>50000</v>
      </c>
      <c r="E845">
        <v>48</v>
      </c>
      <c r="M845" s="29">
        <f>SUM(M798:M844)</f>
        <v>1428000</v>
      </c>
      <c r="O845" s="29">
        <f>SUM(O798:O844)</f>
        <v>280000</v>
      </c>
      <c r="V845" s="29">
        <f>SUM(V798:V844)</f>
        <v>1760000</v>
      </c>
      <c r="X845" s="29">
        <f>SUM(X798:X844)</f>
        <v>240000</v>
      </c>
      <c r="AD845" s="29">
        <f>SUM(AD798:AD844)</f>
        <v>1510000</v>
      </c>
      <c r="AF845" s="29">
        <f>SUM(AF798:AF844)</f>
        <v>230000</v>
      </c>
    </row>
    <row r="846" spans="3:32" x14ac:dyDescent="0.25">
      <c r="D846" s="29">
        <f>SUM(D798:D845)</f>
        <v>1750000</v>
      </c>
      <c r="F846" s="29">
        <f>SUM(F798:F845)</f>
        <v>190000</v>
      </c>
      <c r="M846" s="29">
        <f>M845-O845</f>
        <v>1148000</v>
      </c>
      <c r="V846" s="29">
        <f>V845-X845</f>
        <v>1520000</v>
      </c>
      <c r="X846" s="28"/>
      <c r="AD846" s="29">
        <f>AD845-AF845</f>
        <v>1280000</v>
      </c>
    </row>
    <row r="847" spans="3:32" x14ac:dyDescent="0.25">
      <c r="D847" s="29">
        <f>D846-F846</f>
        <v>1560000</v>
      </c>
      <c r="M847" s="28"/>
      <c r="V847" s="28"/>
      <c r="X847" s="28"/>
      <c r="AD847" s="28"/>
    </row>
    <row r="848" spans="3:32" x14ac:dyDescent="0.25">
      <c r="M848" s="28"/>
      <c r="V848" s="28"/>
      <c r="X848" s="28"/>
    </row>
    <row r="849" spans="1:33" x14ac:dyDescent="0.25">
      <c r="A849" s="30" t="s">
        <v>10</v>
      </c>
      <c r="B849" s="30" t="s">
        <v>0</v>
      </c>
      <c r="C849" s="30" t="s">
        <v>2</v>
      </c>
      <c r="D849" s="30" t="s">
        <v>1297</v>
      </c>
      <c r="E849" s="30"/>
      <c r="F849" s="33"/>
      <c r="G849" s="30"/>
      <c r="J849" s="30" t="s">
        <v>10</v>
      </c>
      <c r="K849" s="30" t="s">
        <v>0</v>
      </c>
      <c r="L849" s="30" t="s">
        <v>2</v>
      </c>
      <c r="M849" s="30" t="s">
        <v>1297</v>
      </c>
      <c r="N849" s="30"/>
      <c r="O849" s="33"/>
      <c r="P849" s="30"/>
      <c r="S849" s="30" t="s">
        <v>10</v>
      </c>
      <c r="T849" s="30" t="s">
        <v>0</v>
      </c>
      <c r="U849" s="30" t="s">
        <v>2</v>
      </c>
      <c r="V849" s="30" t="s">
        <v>1297</v>
      </c>
      <c r="W849" s="30"/>
      <c r="X849" s="33"/>
      <c r="Y849" s="30"/>
      <c r="AA849" s="30" t="s">
        <v>10</v>
      </c>
      <c r="AB849" s="30" t="s">
        <v>0</v>
      </c>
      <c r="AC849" s="30" t="s">
        <v>2</v>
      </c>
      <c r="AD849" s="30" t="s">
        <v>1297</v>
      </c>
      <c r="AE849" s="30"/>
      <c r="AF849" s="33"/>
    </row>
    <row r="850" spans="1:33" x14ac:dyDescent="0.25">
      <c r="A850" s="32">
        <v>42947</v>
      </c>
      <c r="B850" s="30" t="s">
        <v>1336</v>
      </c>
      <c r="C850">
        <v>100</v>
      </c>
      <c r="D850" s="28">
        <v>20000</v>
      </c>
      <c r="E850">
        <v>1</v>
      </c>
      <c r="F850" s="28">
        <v>20000</v>
      </c>
      <c r="G850">
        <v>100</v>
      </c>
      <c r="J850" s="32">
        <v>42948</v>
      </c>
      <c r="K850" s="30" t="s">
        <v>1337</v>
      </c>
      <c r="L850">
        <v>80</v>
      </c>
      <c r="M850" s="28">
        <v>44000</v>
      </c>
      <c r="N850">
        <v>1</v>
      </c>
      <c r="S850" s="32">
        <v>42950</v>
      </c>
      <c r="T850" s="30" t="s">
        <v>1348</v>
      </c>
      <c r="U850">
        <v>62</v>
      </c>
      <c r="V850" s="28">
        <v>15000</v>
      </c>
      <c r="W850">
        <v>1</v>
      </c>
      <c r="X850" s="28">
        <v>15000</v>
      </c>
      <c r="Y850">
        <v>62</v>
      </c>
      <c r="AA850" s="32">
        <v>42951</v>
      </c>
      <c r="AB850" s="30" t="s">
        <v>1347</v>
      </c>
      <c r="AC850">
        <v>56</v>
      </c>
      <c r="AD850" s="28">
        <v>30000</v>
      </c>
      <c r="AE850">
        <v>1</v>
      </c>
      <c r="AF850" s="28">
        <v>30000</v>
      </c>
      <c r="AG850">
        <v>56</v>
      </c>
    </row>
    <row r="851" spans="1:33" x14ac:dyDescent="0.25">
      <c r="C851">
        <v>2</v>
      </c>
      <c r="D851" s="28">
        <v>20000</v>
      </c>
      <c r="E851">
        <v>2</v>
      </c>
      <c r="F851" s="28">
        <v>20000</v>
      </c>
      <c r="G851">
        <v>2</v>
      </c>
      <c r="L851">
        <v>46</v>
      </c>
      <c r="M851" s="28">
        <v>20000</v>
      </c>
      <c r="N851">
        <v>2</v>
      </c>
      <c r="U851">
        <v>84</v>
      </c>
      <c r="V851" s="28">
        <v>25000</v>
      </c>
      <c r="W851">
        <v>2</v>
      </c>
      <c r="X851" s="28">
        <v>25000</v>
      </c>
      <c r="Y851">
        <v>84</v>
      </c>
      <c r="AC851">
        <v>44</v>
      </c>
      <c r="AD851" s="28">
        <v>40000</v>
      </c>
      <c r="AE851">
        <v>2</v>
      </c>
      <c r="AF851" s="28">
        <v>40000</v>
      </c>
      <c r="AG851">
        <v>44</v>
      </c>
    </row>
    <row r="852" spans="1:33" x14ac:dyDescent="0.25">
      <c r="C852">
        <v>45</v>
      </c>
      <c r="D852" s="28">
        <v>20000</v>
      </c>
      <c r="E852">
        <v>3</v>
      </c>
      <c r="F852" s="28">
        <v>20000</v>
      </c>
      <c r="G852">
        <v>45</v>
      </c>
      <c r="L852">
        <v>126</v>
      </c>
      <c r="M852" s="28">
        <v>40000</v>
      </c>
      <c r="N852">
        <v>3</v>
      </c>
      <c r="U852">
        <v>47</v>
      </c>
      <c r="V852" s="28">
        <v>20000</v>
      </c>
      <c r="W852">
        <v>3</v>
      </c>
      <c r="X852" s="28"/>
      <c r="AC852">
        <v>66</v>
      </c>
      <c r="AD852" s="28">
        <v>25000</v>
      </c>
      <c r="AE852">
        <v>3</v>
      </c>
    </row>
    <row r="853" spans="1:33" x14ac:dyDescent="0.25">
      <c r="C853">
        <v>39</v>
      </c>
      <c r="D853" s="28">
        <v>10000</v>
      </c>
      <c r="E853">
        <v>4</v>
      </c>
      <c r="L853">
        <v>119</v>
      </c>
      <c r="M853" s="28">
        <v>20000</v>
      </c>
      <c r="N853">
        <v>4</v>
      </c>
      <c r="U853">
        <v>17</v>
      </c>
      <c r="V853" s="28">
        <v>20000</v>
      </c>
      <c r="W853">
        <v>4</v>
      </c>
      <c r="X853" s="28"/>
      <c r="AC853">
        <v>86</v>
      </c>
      <c r="AD853" s="28">
        <v>20000</v>
      </c>
      <c r="AE853">
        <v>4</v>
      </c>
    </row>
    <row r="854" spans="1:33" x14ac:dyDescent="0.25">
      <c r="C854">
        <v>37</v>
      </c>
      <c r="D854" s="28">
        <v>20000</v>
      </c>
      <c r="E854">
        <v>5</v>
      </c>
      <c r="L854">
        <v>57</v>
      </c>
      <c r="M854" s="28">
        <v>70000</v>
      </c>
      <c r="N854">
        <v>5</v>
      </c>
      <c r="U854">
        <v>95</v>
      </c>
      <c r="V854" s="28">
        <v>100000</v>
      </c>
      <c r="W854">
        <v>5</v>
      </c>
      <c r="X854" s="28"/>
      <c r="AC854">
        <v>51</v>
      </c>
      <c r="AD854" s="28">
        <v>10000</v>
      </c>
      <c r="AE854">
        <v>5</v>
      </c>
      <c r="AF854" s="28">
        <v>10000</v>
      </c>
      <c r="AG854">
        <v>51</v>
      </c>
    </row>
    <row r="855" spans="1:33" x14ac:dyDescent="0.25">
      <c r="C855">
        <v>42</v>
      </c>
      <c r="D855" s="28">
        <v>50000</v>
      </c>
      <c r="E855">
        <v>6</v>
      </c>
      <c r="L855">
        <v>143</v>
      </c>
      <c r="M855" s="28">
        <v>50000</v>
      </c>
      <c r="N855">
        <v>6</v>
      </c>
      <c r="O855" s="28">
        <v>40000</v>
      </c>
      <c r="P855">
        <v>143</v>
      </c>
      <c r="U855">
        <v>101</v>
      </c>
      <c r="V855" s="28">
        <v>30000</v>
      </c>
      <c r="W855">
        <v>6</v>
      </c>
      <c r="X855" s="28"/>
      <c r="AC855">
        <v>141</v>
      </c>
      <c r="AD855" s="28">
        <v>100000</v>
      </c>
      <c r="AE855">
        <v>6</v>
      </c>
    </row>
    <row r="856" spans="1:33" x14ac:dyDescent="0.25">
      <c r="C856">
        <v>172</v>
      </c>
      <c r="D856" s="28">
        <v>50000</v>
      </c>
      <c r="E856">
        <v>7</v>
      </c>
      <c r="L856">
        <v>67</v>
      </c>
      <c r="M856" s="28">
        <v>50000</v>
      </c>
      <c r="N856">
        <v>7</v>
      </c>
      <c r="U856">
        <v>83</v>
      </c>
      <c r="V856" s="28">
        <v>50000</v>
      </c>
      <c r="W856">
        <v>7</v>
      </c>
      <c r="X856" s="28">
        <v>40000</v>
      </c>
      <c r="Y856">
        <v>83</v>
      </c>
      <c r="AC856">
        <v>123</v>
      </c>
      <c r="AD856" s="28">
        <v>30000</v>
      </c>
      <c r="AE856">
        <v>7</v>
      </c>
    </row>
    <row r="857" spans="1:33" x14ac:dyDescent="0.25">
      <c r="C857">
        <v>29</v>
      </c>
      <c r="D857" s="28">
        <v>50000</v>
      </c>
      <c r="E857">
        <v>8</v>
      </c>
      <c r="L857">
        <v>62</v>
      </c>
      <c r="M857" s="28">
        <v>50000</v>
      </c>
      <c r="N857">
        <v>8</v>
      </c>
      <c r="U857">
        <v>30</v>
      </c>
      <c r="V857" s="28">
        <v>60000</v>
      </c>
      <c r="W857">
        <v>8</v>
      </c>
      <c r="X857" s="28"/>
      <c r="AC857">
        <v>69</v>
      </c>
      <c r="AD857" s="28">
        <v>20000</v>
      </c>
      <c r="AE857">
        <v>8</v>
      </c>
    </row>
    <row r="858" spans="1:33" x14ac:dyDescent="0.25">
      <c r="C858">
        <v>116</v>
      </c>
      <c r="D858" s="28">
        <v>100000</v>
      </c>
      <c r="E858">
        <v>9</v>
      </c>
      <c r="L858">
        <v>117</v>
      </c>
      <c r="M858" s="28">
        <v>50000</v>
      </c>
      <c r="N858">
        <v>9</v>
      </c>
      <c r="U858">
        <v>63</v>
      </c>
      <c r="V858" s="28">
        <v>30000</v>
      </c>
      <c r="W858">
        <v>9</v>
      </c>
      <c r="X858" s="28"/>
      <c r="AC858">
        <v>26</v>
      </c>
      <c r="AD858" s="28">
        <v>40000</v>
      </c>
      <c r="AE858">
        <v>9</v>
      </c>
    </row>
    <row r="859" spans="1:33" x14ac:dyDescent="0.25">
      <c r="C859">
        <v>88</v>
      </c>
      <c r="D859" s="28">
        <v>20000</v>
      </c>
      <c r="E859">
        <v>10</v>
      </c>
      <c r="L859">
        <v>83</v>
      </c>
      <c r="M859" s="28">
        <v>50000</v>
      </c>
      <c r="N859">
        <v>10</v>
      </c>
      <c r="U859">
        <v>70</v>
      </c>
      <c r="V859" s="28">
        <v>110000</v>
      </c>
      <c r="W859">
        <v>10</v>
      </c>
      <c r="X859" s="28">
        <v>40000</v>
      </c>
      <c r="Y859">
        <v>70</v>
      </c>
      <c r="AC859">
        <v>40</v>
      </c>
      <c r="AD859" s="28">
        <v>10000</v>
      </c>
      <c r="AE859">
        <v>10</v>
      </c>
    </row>
    <row r="860" spans="1:33" x14ac:dyDescent="0.25">
      <c r="C860">
        <v>124</v>
      </c>
      <c r="D860" s="28">
        <v>20000</v>
      </c>
      <c r="E860">
        <v>11</v>
      </c>
      <c r="H860" s="28"/>
      <c r="L860">
        <v>138</v>
      </c>
      <c r="M860" s="28">
        <v>50000</v>
      </c>
      <c r="N860">
        <v>11</v>
      </c>
      <c r="U860">
        <v>35</v>
      </c>
      <c r="V860" s="28">
        <v>10000</v>
      </c>
      <c r="W860">
        <v>11</v>
      </c>
      <c r="X860" s="28"/>
      <c r="AC860">
        <v>29</v>
      </c>
      <c r="AD860" s="28">
        <v>50000</v>
      </c>
      <c r="AE860">
        <v>11</v>
      </c>
    </row>
    <row r="861" spans="1:33" x14ac:dyDescent="0.25">
      <c r="C861">
        <v>3</v>
      </c>
      <c r="D861" s="28">
        <v>20000</v>
      </c>
      <c r="E861">
        <v>12</v>
      </c>
      <c r="L861">
        <v>69</v>
      </c>
      <c r="M861" s="28">
        <v>50000</v>
      </c>
      <c r="N861">
        <v>12</v>
      </c>
      <c r="U861">
        <v>88</v>
      </c>
      <c r="V861" s="28">
        <v>20000</v>
      </c>
      <c r="W861">
        <v>12</v>
      </c>
      <c r="X861" s="28"/>
      <c r="AC861">
        <v>50</v>
      </c>
      <c r="AD861" s="28">
        <v>50000</v>
      </c>
      <c r="AE861">
        <v>12</v>
      </c>
    </row>
    <row r="862" spans="1:33" x14ac:dyDescent="0.25">
      <c r="C862">
        <v>82</v>
      </c>
      <c r="D862" s="28">
        <v>20000</v>
      </c>
      <c r="E862">
        <v>13</v>
      </c>
      <c r="L862">
        <v>116</v>
      </c>
      <c r="M862" s="28">
        <v>50000</v>
      </c>
      <c r="N862">
        <v>13</v>
      </c>
      <c r="U862">
        <v>64</v>
      </c>
      <c r="V862" s="28">
        <v>20000</v>
      </c>
      <c r="W862">
        <v>13</v>
      </c>
      <c r="X862" s="28"/>
      <c r="AC862">
        <v>63</v>
      </c>
      <c r="AD862" s="28">
        <v>50000</v>
      </c>
      <c r="AE862">
        <v>13</v>
      </c>
    </row>
    <row r="863" spans="1:33" x14ac:dyDescent="0.25">
      <c r="C863">
        <v>68</v>
      </c>
      <c r="D863" s="28">
        <v>20000</v>
      </c>
      <c r="E863">
        <v>14</v>
      </c>
      <c r="L863">
        <v>134</v>
      </c>
      <c r="M863" s="28">
        <v>50000</v>
      </c>
      <c r="N863">
        <v>14</v>
      </c>
      <c r="U863">
        <v>87</v>
      </c>
      <c r="V863" s="28">
        <v>50000</v>
      </c>
      <c r="W863">
        <v>14</v>
      </c>
      <c r="X863" s="28"/>
      <c r="AC863">
        <v>78</v>
      </c>
      <c r="AD863" s="28">
        <v>50000</v>
      </c>
      <c r="AE863">
        <v>14</v>
      </c>
    </row>
    <row r="864" spans="1:33" x14ac:dyDescent="0.25">
      <c r="C864">
        <v>32</v>
      </c>
      <c r="D864" s="28">
        <v>50000</v>
      </c>
      <c r="E864">
        <v>15</v>
      </c>
      <c r="L864">
        <v>4</v>
      </c>
      <c r="M864" s="28">
        <v>50000</v>
      </c>
      <c r="N864">
        <v>15</v>
      </c>
      <c r="U864">
        <v>3</v>
      </c>
      <c r="V864" s="28">
        <v>50000</v>
      </c>
      <c r="W864">
        <v>15</v>
      </c>
      <c r="X864" s="28"/>
      <c r="AC864">
        <v>58</v>
      </c>
      <c r="AD864" s="28">
        <v>40000</v>
      </c>
      <c r="AE864">
        <v>15</v>
      </c>
    </row>
    <row r="865" spans="3:33" x14ac:dyDescent="0.25">
      <c r="C865">
        <v>149</v>
      </c>
      <c r="D865" s="28">
        <v>50000</v>
      </c>
      <c r="E865">
        <v>16</v>
      </c>
      <c r="L865">
        <v>6</v>
      </c>
      <c r="M865" s="28">
        <v>50000</v>
      </c>
      <c r="N865">
        <v>16</v>
      </c>
      <c r="U865">
        <v>97</v>
      </c>
      <c r="V865" s="28">
        <v>50000</v>
      </c>
      <c r="W865">
        <v>16</v>
      </c>
      <c r="X865" s="28"/>
      <c r="AC865">
        <v>108</v>
      </c>
      <c r="AD865" s="28">
        <v>20000</v>
      </c>
      <c r="AE865">
        <v>16</v>
      </c>
    </row>
    <row r="866" spans="3:33" x14ac:dyDescent="0.25">
      <c r="C866">
        <v>163</v>
      </c>
      <c r="D866" s="28">
        <v>50000</v>
      </c>
      <c r="E866">
        <v>17</v>
      </c>
      <c r="F866" s="28">
        <v>40000</v>
      </c>
      <c r="G866">
        <v>163</v>
      </c>
      <c r="L866">
        <v>12</v>
      </c>
      <c r="M866" s="28">
        <v>40000</v>
      </c>
      <c r="N866">
        <v>17</v>
      </c>
      <c r="U866">
        <v>55</v>
      </c>
      <c r="V866" s="28">
        <v>20000</v>
      </c>
      <c r="W866">
        <v>17</v>
      </c>
      <c r="X866" s="28"/>
      <c r="AC866">
        <v>90</v>
      </c>
      <c r="AD866" s="28">
        <v>20000</v>
      </c>
      <c r="AE866">
        <v>17</v>
      </c>
    </row>
    <row r="867" spans="3:33" x14ac:dyDescent="0.25">
      <c r="C867">
        <v>33</v>
      </c>
      <c r="D867" s="28">
        <v>40000</v>
      </c>
      <c r="E867">
        <v>18</v>
      </c>
      <c r="L867">
        <v>32</v>
      </c>
      <c r="M867" s="28">
        <v>20000</v>
      </c>
      <c r="N867">
        <v>18</v>
      </c>
      <c r="U867">
        <v>92</v>
      </c>
      <c r="V867" s="28">
        <v>20000</v>
      </c>
      <c r="W867">
        <v>18</v>
      </c>
      <c r="X867" s="28"/>
      <c r="AC867">
        <v>43</v>
      </c>
      <c r="AD867" s="28">
        <v>20000</v>
      </c>
      <c r="AE867">
        <v>18</v>
      </c>
    </row>
    <row r="868" spans="3:33" x14ac:dyDescent="0.25">
      <c r="C868">
        <v>7</v>
      </c>
      <c r="D868" s="28">
        <v>50000</v>
      </c>
      <c r="E868">
        <v>19</v>
      </c>
      <c r="L868">
        <v>51</v>
      </c>
      <c r="M868" s="28">
        <v>40000</v>
      </c>
      <c r="N868">
        <v>19</v>
      </c>
      <c r="U868">
        <v>82</v>
      </c>
      <c r="V868" s="28">
        <v>20000</v>
      </c>
      <c r="W868">
        <v>19</v>
      </c>
      <c r="X868" s="28"/>
      <c r="AC868">
        <v>102</v>
      </c>
      <c r="AD868" s="28">
        <v>50000</v>
      </c>
      <c r="AE868">
        <v>19</v>
      </c>
      <c r="AF868" s="28">
        <v>40000</v>
      </c>
      <c r="AG868">
        <v>102</v>
      </c>
    </row>
    <row r="869" spans="3:33" x14ac:dyDescent="0.25">
      <c r="C869">
        <v>4</v>
      </c>
      <c r="D869" s="28">
        <v>50000</v>
      </c>
      <c r="E869">
        <v>20</v>
      </c>
      <c r="L869">
        <v>77</v>
      </c>
      <c r="M869" s="28">
        <v>50000</v>
      </c>
      <c r="N869">
        <v>20</v>
      </c>
      <c r="U869">
        <v>14</v>
      </c>
      <c r="V869" s="28">
        <v>50000</v>
      </c>
      <c r="W869">
        <v>20</v>
      </c>
      <c r="X869" s="28">
        <v>10000</v>
      </c>
      <c r="Y869">
        <v>14</v>
      </c>
      <c r="AC869">
        <v>38</v>
      </c>
      <c r="AD869" s="28">
        <v>20000</v>
      </c>
      <c r="AE869">
        <v>20</v>
      </c>
    </row>
    <row r="870" spans="3:33" x14ac:dyDescent="0.25">
      <c r="C870">
        <v>65</v>
      </c>
      <c r="D870" s="28">
        <v>80000</v>
      </c>
      <c r="E870">
        <v>21</v>
      </c>
      <c r="F870" s="28">
        <v>40000</v>
      </c>
      <c r="G870">
        <v>65</v>
      </c>
      <c r="L870">
        <v>110</v>
      </c>
      <c r="M870" s="28">
        <v>20000</v>
      </c>
      <c r="N870">
        <v>21</v>
      </c>
      <c r="U870">
        <v>89</v>
      </c>
      <c r="V870" s="28">
        <v>50000</v>
      </c>
      <c r="W870">
        <v>21</v>
      </c>
      <c r="X870" s="28"/>
      <c r="AC870">
        <v>9</v>
      </c>
      <c r="AD870" s="28">
        <v>20000</v>
      </c>
      <c r="AE870">
        <v>21</v>
      </c>
    </row>
    <row r="871" spans="3:33" x14ac:dyDescent="0.25">
      <c r="C871">
        <v>157</v>
      </c>
      <c r="D871" s="28">
        <v>50000</v>
      </c>
      <c r="E871">
        <v>22</v>
      </c>
      <c r="F871" s="28">
        <v>40000</v>
      </c>
      <c r="G871">
        <v>157</v>
      </c>
      <c r="L871">
        <v>115</v>
      </c>
      <c r="M871" s="28">
        <v>50000</v>
      </c>
      <c r="N871">
        <v>22</v>
      </c>
      <c r="U871">
        <v>59</v>
      </c>
      <c r="V871" s="28">
        <v>50000</v>
      </c>
      <c r="W871">
        <v>22</v>
      </c>
      <c r="X871" s="28"/>
      <c r="AC871">
        <v>12</v>
      </c>
      <c r="AD871" s="28">
        <v>20000</v>
      </c>
      <c r="AE871">
        <v>22</v>
      </c>
    </row>
    <row r="872" spans="3:33" x14ac:dyDescent="0.25">
      <c r="C872">
        <v>169</v>
      </c>
      <c r="D872" s="28">
        <v>50000</v>
      </c>
      <c r="E872">
        <v>23</v>
      </c>
      <c r="L872">
        <v>121</v>
      </c>
      <c r="M872" s="28">
        <v>20000</v>
      </c>
      <c r="N872">
        <v>23</v>
      </c>
      <c r="U872">
        <v>118</v>
      </c>
      <c r="V872" s="28">
        <v>50000</v>
      </c>
      <c r="W872">
        <v>23</v>
      </c>
      <c r="X872" s="28"/>
      <c r="AC872">
        <v>18</v>
      </c>
      <c r="AD872" s="28">
        <v>20000</v>
      </c>
      <c r="AE872">
        <v>23</v>
      </c>
    </row>
    <row r="873" spans="3:33" x14ac:dyDescent="0.25">
      <c r="C873">
        <v>89</v>
      </c>
      <c r="D873" s="28">
        <v>50000</v>
      </c>
      <c r="E873">
        <v>24</v>
      </c>
      <c r="L873">
        <v>124</v>
      </c>
      <c r="M873" s="28">
        <v>40000</v>
      </c>
      <c r="N873">
        <v>24</v>
      </c>
      <c r="U873">
        <v>106</v>
      </c>
      <c r="V873" s="28">
        <v>50000</v>
      </c>
      <c r="W873">
        <v>24</v>
      </c>
      <c r="X873" s="28">
        <v>20000</v>
      </c>
      <c r="Y873">
        <v>106</v>
      </c>
      <c r="AC873">
        <v>112</v>
      </c>
      <c r="AD873" s="28">
        <v>10000</v>
      </c>
      <c r="AE873">
        <v>24</v>
      </c>
    </row>
    <row r="874" spans="3:33" x14ac:dyDescent="0.25">
      <c r="C874">
        <v>162</v>
      </c>
      <c r="D874" s="28">
        <v>20000</v>
      </c>
      <c r="E874">
        <v>25</v>
      </c>
      <c r="L874">
        <v>162</v>
      </c>
      <c r="M874" s="28">
        <v>30000</v>
      </c>
      <c r="N874">
        <v>25</v>
      </c>
      <c r="U874">
        <v>107</v>
      </c>
      <c r="V874" s="28">
        <v>20000</v>
      </c>
      <c r="W874">
        <v>25</v>
      </c>
      <c r="X874" s="28"/>
      <c r="AC874">
        <v>21</v>
      </c>
      <c r="AD874" s="28">
        <v>50000</v>
      </c>
      <c r="AE874">
        <v>25</v>
      </c>
    </row>
    <row r="875" spans="3:33" x14ac:dyDescent="0.25">
      <c r="C875">
        <v>22</v>
      </c>
      <c r="D875" s="28">
        <v>10000</v>
      </c>
      <c r="E875">
        <v>26</v>
      </c>
      <c r="L875">
        <v>172</v>
      </c>
      <c r="M875" s="28">
        <v>60000</v>
      </c>
      <c r="N875">
        <v>26</v>
      </c>
      <c r="U875">
        <v>31</v>
      </c>
      <c r="V875" s="28">
        <v>20000</v>
      </c>
      <c r="W875">
        <v>26</v>
      </c>
      <c r="X875" s="28"/>
      <c r="AC875">
        <v>41</v>
      </c>
      <c r="AD875" s="28">
        <v>30000</v>
      </c>
      <c r="AE875">
        <v>26</v>
      </c>
    </row>
    <row r="876" spans="3:33" x14ac:dyDescent="0.25">
      <c r="C876">
        <v>145</v>
      </c>
      <c r="D876" s="28">
        <v>20000</v>
      </c>
      <c r="E876">
        <v>27</v>
      </c>
      <c r="L876">
        <v>174</v>
      </c>
      <c r="M876" s="28">
        <v>50000</v>
      </c>
      <c r="N876">
        <v>27</v>
      </c>
      <c r="U876">
        <v>29</v>
      </c>
      <c r="V876" s="28">
        <v>20000</v>
      </c>
      <c r="W876">
        <v>27</v>
      </c>
      <c r="X876" s="28"/>
      <c r="AC876">
        <v>53</v>
      </c>
      <c r="AD876" s="28">
        <v>20000</v>
      </c>
      <c r="AE876">
        <v>27</v>
      </c>
    </row>
    <row r="877" spans="3:33" x14ac:dyDescent="0.25">
      <c r="C877">
        <v>128</v>
      </c>
      <c r="D877" s="28">
        <v>50000</v>
      </c>
      <c r="E877">
        <v>28</v>
      </c>
      <c r="L877">
        <v>178</v>
      </c>
      <c r="M877" s="28">
        <v>20000</v>
      </c>
      <c r="N877">
        <v>28</v>
      </c>
      <c r="U877">
        <v>15</v>
      </c>
      <c r="V877" s="28">
        <v>20000</v>
      </c>
      <c r="W877">
        <v>28</v>
      </c>
      <c r="X877" s="28"/>
      <c r="AC877">
        <v>30</v>
      </c>
      <c r="AD877" s="28">
        <v>50000</v>
      </c>
      <c r="AE877">
        <v>28</v>
      </c>
    </row>
    <row r="878" spans="3:33" x14ac:dyDescent="0.25">
      <c r="C878">
        <v>48</v>
      </c>
      <c r="D878" s="28">
        <v>30000</v>
      </c>
      <c r="E878">
        <v>29</v>
      </c>
      <c r="L878">
        <v>95</v>
      </c>
      <c r="M878" s="28">
        <v>30000</v>
      </c>
      <c r="N878">
        <v>29</v>
      </c>
      <c r="U878">
        <v>57</v>
      </c>
      <c r="V878" s="28">
        <v>20000</v>
      </c>
      <c r="W878">
        <v>29</v>
      </c>
      <c r="X878" s="28"/>
      <c r="AC878">
        <v>124</v>
      </c>
      <c r="AD878" s="28">
        <v>50000</v>
      </c>
      <c r="AE878">
        <v>29</v>
      </c>
    </row>
    <row r="879" spans="3:33" x14ac:dyDescent="0.25">
      <c r="C879">
        <v>14</v>
      </c>
      <c r="D879" s="28">
        <v>40000</v>
      </c>
      <c r="E879">
        <v>30</v>
      </c>
      <c r="L879">
        <v>79</v>
      </c>
      <c r="M879" s="28">
        <v>20000</v>
      </c>
      <c r="N879">
        <v>30</v>
      </c>
      <c r="U879">
        <v>65</v>
      </c>
      <c r="V879" s="28">
        <v>10000</v>
      </c>
      <c r="W879">
        <v>30</v>
      </c>
      <c r="X879" s="28"/>
      <c r="AC879">
        <v>46</v>
      </c>
      <c r="AD879" s="28">
        <v>20000</v>
      </c>
      <c r="AE879">
        <v>30</v>
      </c>
    </row>
    <row r="880" spans="3:33" x14ac:dyDescent="0.25">
      <c r="C880">
        <v>51</v>
      </c>
      <c r="D880" s="28">
        <v>30000</v>
      </c>
      <c r="E880">
        <v>31</v>
      </c>
      <c r="L880">
        <v>33</v>
      </c>
      <c r="M880" s="28">
        <v>50000</v>
      </c>
      <c r="N880">
        <v>31</v>
      </c>
      <c r="U880">
        <v>98</v>
      </c>
      <c r="V880" s="28">
        <v>70000</v>
      </c>
      <c r="W880">
        <v>31</v>
      </c>
      <c r="X880" s="28"/>
      <c r="AC880">
        <v>136</v>
      </c>
      <c r="AD880" s="28">
        <v>20000</v>
      </c>
      <c r="AE880">
        <v>31</v>
      </c>
    </row>
    <row r="881" spans="3:33" x14ac:dyDescent="0.25">
      <c r="C881">
        <v>103</v>
      </c>
      <c r="D881" s="28">
        <v>30000</v>
      </c>
      <c r="E881">
        <v>32</v>
      </c>
      <c r="L881">
        <v>139</v>
      </c>
      <c r="M881" s="28">
        <v>100000</v>
      </c>
      <c r="N881">
        <v>32</v>
      </c>
      <c r="O881" s="28">
        <v>40000</v>
      </c>
      <c r="P881">
        <v>139</v>
      </c>
      <c r="U881">
        <v>41</v>
      </c>
      <c r="V881" s="28">
        <v>20000</v>
      </c>
      <c r="W881">
        <v>32</v>
      </c>
      <c r="X881" s="28"/>
      <c r="AC881">
        <v>104</v>
      </c>
      <c r="AD881" s="28">
        <v>20000</v>
      </c>
      <c r="AE881">
        <v>32</v>
      </c>
    </row>
    <row r="882" spans="3:33" x14ac:dyDescent="0.25">
      <c r="C882">
        <v>92</v>
      </c>
      <c r="D882" s="28">
        <v>20000</v>
      </c>
      <c r="E882">
        <v>33</v>
      </c>
      <c r="L882">
        <v>42</v>
      </c>
      <c r="M882" s="28">
        <v>20000</v>
      </c>
      <c r="N882">
        <v>33</v>
      </c>
      <c r="U882">
        <v>117</v>
      </c>
      <c r="V882" s="28">
        <v>30000</v>
      </c>
      <c r="W882">
        <v>33</v>
      </c>
      <c r="X882" s="28"/>
      <c r="AC882">
        <v>106</v>
      </c>
      <c r="AD882" s="28">
        <v>20000</v>
      </c>
      <c r="AE882">
        <v>33</v>
      </c>
    </row>
    <row r="883" spans="3:33" x14ac:dyDescent="0.25">
      <c r="C883">
        <v>9</v>
      </c>
      <c r="D883" s="28">
        <v>50000</v>
      </c>
      <c r="E883">
        <v>34</v>
      </c>
      <c r="L883">
        <v>41</v>
      </c>
      <c r="M883" s="28">
        <v>20000</v>
      </c>
      <c r="N883">
        <v>34</v>
      </c>
      <c r="U883">
        <v>69</v>
      </c>
      <c r="V883" s="28">
        <v>20000</v>
      </c>
      <c r="W883">
        <v>34</v>
      </c>
      <c r="X883" s="28"/>
      <c r="AC883">
        <v>4</v>
      </c>
      <c r="AD883" s="28">
        <v>20000</v>
      </c>
      <c r="AE883">
        <v>34</v>
      </c>
    </row>
    <row r="884" spans="3:33" x14ac:dyDescent="0.25">
      <c r="C884">
        <v>18</v>
      </c>
      <c r="D884" s="28">
        <v>150000</v>
      </c>
      <c r="E884">
        <v>35</v>
      </c>
      <c r="H884" s="28"/>
      <c r="L884">
        <v>102</v>
      </c>
      <c r="M884" s="28">
        <v>50000</v>
      </c>
      <c r="N884">
        <v>35</v>
      </c>
      <c r="U884">
        <v>40</v>
      </c>
      <c r="V884" s="28">
        <v>20000</v>
      </c>
      <c r="W884">
        <v>35</v>
      </c>
      <c r="X884" s="28"/>
      <c r="AC884">
        <v>122</v>
      </c>
      <c r="AD884" s="28">
        <v>100000</v>
      </c>
      <c r="AE884">
        <v>35</v>
      </c>
    </row>
    <row r="885" spans="3:33" x14ac:dyDescent="0.25">
      <c r="C885">
        <v>54</v>
      </c>
      <c r="D885" s="28">
        <v>30000</v>
      </c>
      <c r="E885">
        <v>36</v>
      </c>
      <c r="H885" s="28"/>
      <c r="L885">
        <v>76</v>
      </c>
      <c r="M885" s="28">
        <v>40000</v>
      </c>
      <c r="N885">
        <v>36</v>
      </c>
      <c r="U885">
        <v>74</v>
      </c>
      <c r="V885" s="28">
        <v>10000</v>
      </c>
      <c r="W885">
        <v>36</v>
      </c>
      <c r="X885" s="28"/>
      <c r="AC885">
        <v>54</v>
      </c>
      <c r="AD885" s="28">
        <v>100000</v>
      </c>
      <c r="AE885">
        <v>36</v>
      </c>
      <c r="AF885" s="28">
        <v>40000</v>
      </c>
      <c r="AG885">
        <v>54</v>
      </c>
    </row>
    <row r="886" spans="3:33" x14ac:dyDescent="0.25">
      <c r="C886">
        <v>143</v>
      </c>
      <c r="D886" s="28">
        <v>50000</v>
      </c>
      <c r="E886">
        <v>37</v>
      </c>
      <c r="H886" s="28"/>
      <c r="L886">
        <v>88</v>
      </c>
      <c r="M886" s="28">
        <v>10000</v>
      </c>
      <c r="N886">
        <v>37</v>
      </c>
      <c r="U886">
        <v>115</v>
      </c>
      <c r="V886" s="28">
        <v>20000</v>
      </c>
      <c r="W886">
        <v>37</v>
      </c>
      <c r="X886" s="28"/>
      <c r="AC886">
        <v>73</v>
      </c>
      <c r="AD886" s="28">
        <v>70000</v>
      </c>
      <c r="AE886">
        <v>37</v>
      </c>
    </row>
    <row r="887" spans="3:33" x14ac:dyDescent="0.25">
      <c r="C887">
        <v>56</v>
      </c>
      <c r="D887" s="28">
        <v>10000</v>
      </c>
      <c r="E887">
        <v>38</v>
      </c>
      <c r="H887" s="28"/>
      <c r="L887">
        <v>103</v>
      </c>
      <c r="M887" s="28">
        <v>30000</v>
      </c>
      <c r="N887">
        <v>38</v>
      </c>
      <c r="U887">
        <v>48</v>
      </c>
      <c r="V887" s="28">
        <v>80000</v>
      </c>
      <c r="W887">
        <v>38</v>
      </c>
      <c r="X887" s="28"/>
      <c r="AC887">
        <v>121</v>
      </c>
      <c r="AD887" s="28">
        <v>10000</v>
      </c>
      <c r="AE887">
        <v>38</v>
      </c>
    </row>
    <row r="888" spans="3:33" x14ac:dyDescent="0.25">
      <c r="C888">
        <v>146</v>
      </c>
      <c r="D888" s="28">
        <v>100000</v>
      </c>
      <c r="E888">
        <v>39</v>
      </c>
      <c r="H888" s="28"/>
      <c r="L888">
        <v>158</v>
      </c>
      <c r="M888" s="28">
        <v>30000</v>
      </c>
      <c r="N888">
        <v>39</v>
      </c>
      <c r="U888">
        <v>24</v>
      </c>
      <c r="V888" s="28">
        <v>50000</v>
      </c>
      <c r="W888">
        <v>39</v>
      </c>
      <c r="X888" s="28"/>
      <c r="AC888">
        <v>133</v>
      </c>
      <c r="AD888" s="28">
        <v>20000</v>
      </c>
      <c r="AE888">
        <v>39</v>
      </c>
    </row>
    <row r="889" spans="3:33" x14ac:dyDescent="0.25">
      <c r="C889">
        <v>113</v>
      </c>
      <c r="D889" s="28">
        <v>15000</v>
      </c>
      <c r="E889">
        <v>40</v>
      </c>
      <c r="H889" s="28"/>
      <c r="L889">
        <v>18</v>
      </c>
      <c r="M889" s="28">
        <v>15000</v>
      </c>
      <c r="N889">
        <v>40</v>
      </c>
      <c r="U889">
        <v>76</v>
      </c>
      <c r="V889" s="28">
        <v>20000</v>
      </c>
      <c r="W889">
        <v>40</v>
      </c>
      <c r="X889" s="28"/>
      <c r="AC889">
        <v>101</v>
      </c>
      <c r="AD889" s="28">
        <v>50000</v>
      </c>
      <c r="AE889">
        <v>40</v>
      </c>
    </row>
    <row r="890" spans="3:33" x14ac:dyDescent="0.25">
      <c r="C890">
        <v>95</v>
      </c>
      <c r="D890" s="28">
        <v>80000</v>
      </c>
      <c r="E890">
        <v>41</v>
      </c>
      <c r="H890" s="28"/>
      <c r="L890">
        <v>173</v>
      </c>
      <c r="M890" s="28">
        <v>25000</v>
      </c>
      <c r="N890">
        <v>41</v>
      </c>
      <c r="U890">
        <v>6</v>
      </c>
      <c r="V890" s="28">
        <v>50000</v>
      </c>
      <c r="W890">
        <v>41</v>
      </c>
      <c r="X890" s="28"/>
      <c r="AC890">
        <v>91</v>
      </c>
      <c r="AD890" s="28">
        <v>40000</v>
      </c>
      <c r="AE890">
        <v>41</v>
      </c>
    </row>
    <row r="891" spans="3:33" x14ac:dyDescent="0.25">
      <c r="C891">
        <v>120</v>
      </c>
      <c r="D891" s="28">
        <v>20000</v>
      </c>
      <c r="E891">
        <v>42</v>
      </c>
      <c r="H891" s="28"/>
      <c r="L891">
        <v>126</v>
      </c>
      <c r="M891" s="28">
        <v>50000</v>
      </c>
      <c r="N891">
        <v>42</v>
      </c>
      <c r="U891">
        <v>37</v>
      </c>
      <c r="V891" s="28">
        <v>30000</v>
      </c>
      <c r="W891">
        <v>42</v>
      </c>
      <c r="X891" s="28"/>
      <c r="AC891">
        <v>116</v>
      </c>
      <c r="AD891" s="28">
        <v>10000</v>
      </c>
      <c r="AE891">
        <v>42</v>
      </c>
    </row>
    <row r="892" spans="3:33" x14ac:dyDescent="0.25">
      <c r="C892">
        <v>129</v>
      </c>
      <c r="D892" s="28">
        <v>30000</v>
      </c>
      <c r="E892">
        <v>43</v>
      </c>
      <c r="H892" s="28"/>
      <c r="L892">
        <v>129</v>
      </c>
      <c r="M892" s="28">
        <v>50000</v>
      </c>
      <c r="N892">
        <v>43</v>
      </c>
      <c r="U892">
        <v>8</v>
      </c>
      <c r="V892" s="28">
        <v>50000</v>
      </c>
      <c r="W892">
        <v>43</v>
      </c>
      <c r="X892" s="28">
        <v>40000</v>
      </c>
      <c r="Y892">
        <v>8</v>
      </c>
      <c r="AC892">
        <v>13</v>
      </c>
      <c r="AD892" s="28">
        <v>50000</v>
      </c>
      <c r="AE892">
        <v>43</v>
      </c>
    </row>
    <row r="893" spans="3:33" x14ac:dyDescent="0.25">
      <c r="C893">
        <v>140</v>
      </c>
      <c r="D893" s="28">
        <v>30000</v>
      </c>
      <c r="E893">
        <v>44</v>
      </c>
      <c r="H893" s="28"/>
      <c r="L893">
        <v>136</v>
      </c>
      <c r="M893" s="28">
        <v>50000</v>
      </c>
      <c r="N893">
        <v>44</v>
      </c>
      <c r="U893">
        <v>36</v>
      </c>
      <c r="V893" s="28">
        <v>50000</v>
      </c>
      <c r="W893">
        <v>44</v>
      </c>
      <c r="X893" s="28"/>
      <c r="AC893">
        <v>79</v>
      </c>
      <c r="AD893" s="28">
        <v>50000</v>
      </c>
      <c r="AE893">
        <v>44</v>
      </c>
    </row>
    <row r="894" spans="3:33" x14ac:dyDescent="0.25">
      <c r="C894">
        <v>25</v>
      </c>
      <c r="D894" s="28">
        <v>50000</v>
      </c>
      <c r="E894">
        <v>45</v>
      </c>
      <c r="F894" s="28">
        <v>40000</v>
      </c>
      <c r="G894">
        <v>25</v>
      </c>
      <c r="H894" s="28"/>
      <c r="L894">
        <v>14</v>
      </c>
      <c r="M894" s="28">
        <v>50000</v>
      </c>
      <c r="N894">
        <v>45</v>
      </c>
      <c r="U894">
        <v>50</v>
      </c>
      <c r="V894" s="28">
        <v>40000</v>
      </c>
      <c r="W894">
        <v>45</v>
      </c>
      <c r="X894" s="28"/>
      <c r="AC894">
        <v>130</v>
      </c>
      <c r="AD894" s="28">
        <v>10000</v>
      </c>
      <c r="AE894">
        <v>45</v>
      </c>
    </row>
    <row r="895" spans="3:33" x14ac:dyDescent="0.25">
      <c r="C895">
        <v>131</v>
      </c>
      <c r="D895" s="28">
        <v>80000</v>
      </c>
      <c r="E895">
        <v>46</v>
      </c>
      <c r="L895">
        <v>35</v>
      </c>
      <c r="M895" s="28">
        <v>50000</v>
      </c>
      <c r="N895">
        <v>46</v>
      </c>
      <c r="U895">
        <v>16</v>
      </c>
      <c r="V895" s="28">
        <v>40000</v>
      </c>
      <c r="W895">
        <v>46</v>
      </c>
      <c r="X895" s="28"/>
      <c r="AC895">
        <v>33</v>
      </c>
      <c r="AD895" s="28">
        <v>20000</v>
      </c>
      <c r="AE895">
        <v>46</v>
      </c>
    </row>
    <row r="896" spans="3:33" x14ac:dyDescent="0.25">
      <c r="C896">
        <v>123</v>
      </c>
      <c r="D896" s="28">
        <v>20000</v>
      </c>
      <c r="E896">
        <v>47</v>
      </c>
      <c r="L896">
        <v>73</v>
      </c>
      <c r="M896" s="28">
        <v>50000</v>
      </c>
      <c r="N896">
        <v>47</v>
      </c>
      <c r="U896">
        <v>56</v>
      </c>
      <c r="V896" s="28">
        <v>10000</v>
      </c>
      <c r="W896">
        <v>47</v>
      </c>
      <c r="X896" s="28"/>
      <c r="AC896">
        <v>65</v>
      </c>
      <c r="AD896" s="28">
        <v>20000</v>
      </c>
      <c r="AE896">
        <v>47</v>
      </c>
    </row>
    <row r="897" spans="3:32" x14ac:dyDescent="0.25">
      <c r="C897">
        <v>105</v>
      </c>
      <c r="D897" s="28">
        <v>130000</v>
      </c>
      <c r="E897">
        <v>48</v>
      </c>
      <c r="F897" s="28">
        <v>40000</v>
      </c>
      <c r="G897">
        <v>105</v>
      </c>
      <c r="L897">
        <v>161</v>
      </c>
      <c r="M897" s="28">
        <v>50000</v>
      </c>
      <c r="N897">
        <v>48</v>
      </c>
      <c r="U897">
        <v>43</v>
      </c>
      <c r="V897" s="28">
        <v>30000</v>
      </c>
      <c r="W897">
        <v>48</v>
      </c>
      <c r="AC897">
        <v>88</v>
      </c>
      <c r="AD897" s="29">
        <v>50000</v>
      </c>
      <c r="AE897">
        <v>48</v>
      </c>
      <c r="AF897" s="29"/>
    </row>
    <row r="898" spans="3:32" x14ac:dyDescent="0.25">
      <c r="C898">
        <v>98</v>
      </c>
      <c r="D898" s="28">
        <v>10000</v>
      </c>
      <c r="L898">
        <v>163</v>
      </c>
      <c r="M898" s="28">
        <v>100000</v>
      </c>
      <c r="N898">
        <v>49</v>
      </c>
      <c r="O898" s="28">
        <v>40000</v>
      </c>
      <c r="P898">
        <v>163</v>
      </c>
      <c r="U898">
        <v>72</v>
      </c>
      <c r="V898" s="28">
        <v>50000</v>
      </c>
      <c r="W898">
        <v>49</v>
      </c>
      <c r="AD898" s="29">
        <v>20000</v>
      </c>
      <c r="AE898">
        <v>49</v>
      </c>
      <c r="AF898" s="28">
        <v>20000</v>
      </c>
    </row>
    <row r="899" spans="3:32" x14ac:dyDescent="0.25">
      <c r="D899" s="28">
        <v>50000</v>
      </c>
      <c r="F899" s="28">
        <v>40000</v>
      </c>
      <c r="L899">
        <v>154</v>
      </c>
      <c r="M899" s="28">
        <v>30000</v>
      </c>
      <c r="N899">
        <v>50</v>
      </c>
      <c r="V899" s="28">
        <v>25000</v>
      </c>
      <c r="W899">
        <v>50</v>
      </c>
      <c r="X899">
        <v>25000</v>
      </c>
      <c r="AD899" s="28">
        <v>40000</v>
      </c>
      <c r="AE899">
        <v>50</v>
      </c>
      <c r="AF899" s="28">
        <v>40000</v>
      </c>
    </row>
    <row r="900" spans="3:32" x14ac:dyDescent="0.25">
      <c r="D900" s="29">
        <f>SUM(D850:D899)</f>
        <v>2115000</v>
      </c>
      <c r="F900" s="29">
        <f>SUM(F850:F899)</f>
        <v>300000</v>
      </c>
      <c r="L900">
        <v>71</v>
      </c>
      <c r="M900" s="28">
        <v>100000</v>
      </c>
      <c r="N900">
        <v>51</v>
      </c>
      <c r="V900" s="28">
        <v>40000</v>
      </c>
      <c r="W900">
        <v>51</v>
      </c>
      <c r="X900">
        <v>40000</v>
      </c>
      <c r="AD900" s="28">
        <v>40000</v>
      </c>
      <c r="AE900">
        <v>51</v>
      </c>
      <c r="AF900" s="28">
        <v>40000</v>
      </c>
    </row>
    <row r="901" spans="3:32" x14ac:dyDescent="0.25">
      <c r="D901" s="29">
        <f>D900-F900</f>
        <v>1815000</v>
      </c>
      <c r="L901">
        <v>105</v>
      </c>
      <c r="M901" s="28">
        <v>30000</v>
      </c>
      <c r="N901">
        <v>52</v>
      </c>
      <c r="V901" s="28">
        <v>40000</v>
      </c>
      <c r="W901">
        <v>52</v>
      </c>
      <c r="X901">
        <v>40000</v>
      </c>
      <c r="AD901" s="28">
        <v>40000</v>
      </c>
      <c r="AE901">
        <v>52</v>
      </c>
      <c r="AF901" s="28">
        <v>40000</v>
      </c>
    </row>
    <row r="902" spans="3:32" x14ac:dyDescent="0.25">
      <c r="L902">
        <v>148</v>
      </c>
      <c r="M902" s="28">
        <v>50000</v>
      </c>
      <c r="N902">
        <v>53</v>
      </c>
      <c r="V902" s="28">
        <v>50000</v>
      </c>
      <c r="W902">
        <v>53</v>
      </c>
      <c r="X902">
        <v>40000</v>
      </c>
      <c r="AD902" s="28">
        <v>40000</v>
      </c>
      <c r="AE902">
        <v>53</v>
      </c>
      <c r="AF902" s="28">
        <v>40000</v>
      </c>
    </row>
    <row r="903" spans="3:32" x14ac:dyDescent="0.25">
      <c r="L903">
        <v>159</v>
      </c>
      <c r="M903" s="28">
        <v>20000</v>
      </c>
      <c r="N903">
        <v>54</v>
      </c>
      <c r="V903" s="28">
        <v>50000</v>
      </c>
      <c r="W903">
        <v>54</v>
      </c>
      <c r="X903">
        <v>40000</v>
      </c>
      <c r="AD903" s="28">
        <v>40000</v>
      </c>
      <c r="AE903">
        <v>54</v>
      </c>
      <c r="AF903" s="28">
        <v>40000</v>
      </c>
    </row>
    <row r="904" spans="3:32" x14ac:dyDescent="0.25">
      <c r="L904">
        <v>132</v>
      </c>
      <c r="M904" s="28">
        <v>40000</v>
      </c>
      <c r="N904">
        <v>55</v>
      </c>
      <c r="V904" s="28">
        <v>50000</v>
      </c>
      <c r="W904">
        <v>55</v>
      </c>
      <c r="X904">
        <v>40000</v>
      </c>
      <c r="AD904" s="28">
        <v>40000</v>
      </c>
      <c r="AE904">
        <v>55</v>
      </c>
      <c r="AF904" s="28">
        <v>40000</v>
      </c>
    </row>
    <row r="905" spans="3:32" x14ac:dyDescent="0.25">
      <c r="L905">
        <v>151</v>
      </c>
      <c r="M905" s="28">
        <v>100000</v>
      </c>
      <c r="N905">
        <v>56</v>
      </c>
      <c r="O905" s="28">
        <v>40000</v>
      </c>
      <c r="P905">
        <v>151</v>
      </c>
      <c r="V905" s="28">
        <v>100000</v>
      </c>
      <c r="W905">
        <v>56</v>
      </c>
      <c r="X905">
        <v>40000</v>
      </c>
      <c r="AD905" s="28">
        <v>40000</v>
      </c>
      <c r="AE905">
        <v>56</v>
      </c>
      <c r="AF905" s="28">
        <v>40000</v>
      </c>
    </row>
    <row r="906" spans="3:32" x14ac:dyDescent="0.25">
      <c r="L906">
        <v>13</v>
      </c>
      <c r="M906" s="28">
        <v>20000</v>
      </c>
      <c r="N906">
        <v>57</v>
      </c>
      <c r="AD906" s="28">
        <v>50000</v>
      </c>
      <c r="AE906">
        <v>57</v>
      </c>
      <c r="AF906" s="28">
        <v>40000</v>
      </c>
    </row>
    <row r="907" spans="3:32" x14ac:dyDescent="0.25">
      <c r="L907">
        <v>122</v>
      </c>
      <c r="M907" s="28">
        <v>140000</v>
      </c>
      <c r="N907">
        <v>58</v>
      </c>
      <c r="O907" s="28">
        <v>40000</v>
      </c>
      <c r="P907">
        <v>122</v>
      </c>
      <c r="AD907" s="28">
        <v>60000</v>
      </c>
      <c r="AE907">
        <v>58</v>
      </c>
      <c r="AF907" s="28">
        <v>40000</v>
      </c>
    </row>
    <row r="908" spans="3:32" x14ac:dyDescent="0.25">
      <c r="L908">
        <v>149</v>
      </c>
      <c r="M908" s="28">
        <v>100000</v>
      </c>
      <c r="N908">
        <v>59</v>
      </c>
      <c r="AD908" s="28">
        <v>60000</v>
      </c>
      <c r="AE908">
        <v>59</v>
      </c>
      <c r="AF908" s="28">
        <v>40000</v>
      </c>
    </row>
    <row r="909" spans="3:32" x14ac:dyDescent="0.25">
      <c r="L909">
        <v>31</v>
      </c>
      <c r="M909" s="28">
        <v>120000</v>
      </c>
      <c r="N909">
        <v>60</v>
      </c>
      <c r="AD909" s="28">
        <v>80000</v>
      </c>
      <c r="AE909">
        <v>60</v>
      </c>
      <c r="AF909" s="28">
        <v>40000</v>
      </c>
    </row>
    <row r="910" spans="3:32" x14ac:dyDescent="0.25">
      <c r="L910">
        <v>140</v>
      </c>
      <c r="M910" s="28">
        <v>20000</v>
      </c>
      <c r="N910">
        <v>61</v>
      </c>
      <c r="AD910" s="28">
        <v>100000</v>
      </c>
      <c r="AE910">
        <v>61</v>
      </c>
      <c r="AF910" s="28">
        <v>40000</v>
      </c>
    </row>
    <row r="911" spans="3:32" x14ac:dyDescent="0.25">
      <c r="L911">
        <v>91</v>
      </c>
      <c r="M911" s="28">
        <v>50000</v>
      </c>
      <c r="N911">
        <v>62</v>
      </c>
      <c r="O911" s="28">
        <v>40000</v>
      </c>
      <c r="P911">
        <v>91</v>
      </c>
      <c r="V911" s="29">
        <f>SUM(V850:V910)</f>
        <v>2125000</v>
      </c>
      <c r="X911" s="29">
        <f>SUM(X850:X910)</f>
        <v>455000</v>
      </c>
      <c r="AD911" s="29">
        <f>SUM(AD849:AD910)</f>
        <v>2315000</v>
      </c>
      <c r="AF911" s="29">
        <f>SUM(AF849:AF910)</f>
        <v>660000</v>
      </c>
    </row>
    <row r="912" spans="3:32" x14ac:dyDescent="0.25">
      <c r="L912">
        <v>99</v>
      </c>
      <c r="M912" s="28">
        <v>20000</v>
      </c>
      <c r="N912">
        <v>63</v>
      </c>
      <c r="V912" s="29">
        <f>V911-X911</f>
        <v>1670000</v>
      </c>
      <c r="X912" s="28"/>
      <c r="AD912" s="29">
        <f>AD911-AF911</f>
        <v>1655000</v>
      </c>
    </row>
    <row r="913" spans="12:16" x14ac:dyDescent="0.25">
      <c r="L913">
        <v>66</v>
      </c>
      <c r="M913" s="28">
        <v>50000</v>
      </c>
      <c r="N913">
        <v>64</v>
      </c>
    </row>
    <row r="914" spans="12:16" x14ac:dyDescent="0.25">
      <c r="L914">
        <v>152</v>
      </c>
      <c r="M914" s="28">
        <v>120000</v>
      </c>
      <c r="N914">
        <v>65</v>
      </c>
    </row>
    <row r="915" spans="12:16" x14ac:dyDescent="0.25">
      <c r="L915">
        <v>24</v>
      </c>
      <c r="M915" s="28">
        <v>240000</v>
      </c>
      <c r="N915">
        <v>66</v>
      </c>
    </row>
    <row r="916" spans="12:16" x14ac:dyDescent="0.25">
      <c r="L916">
        <v>125</v>
      </c>
      <c r="M916" s="28">
        <v>50000</v>
      </c>
      <c r="N916">
        <v>67</v>
      </c>
    </row>
    <row r="917" spans="12:16" x14ac:dyDescent="0.25">
      <c r="L917">
        <v>175</v>
      </c>
      <c r="M917" s="28">
        <v>50000</v>
      </c>
      <c r="N917">
        <v>68</v>
      </c>
    </row>
    <row r="918" spans="12:16" x14ac:dyDescent="0.25">
      <c r="L918">
        <v>96</v>
      </c>
      <c r="M918" s="28">
        <v>25000</v>
      </c>
      <c r="N918">
        <v>69</v>
      </c>
      <c r="O918" s="28">
        <v>25000</v>
      </c>
      <c r="P918">
        <v>96</v>
      </c>
    </row>
    <row r="919" spans="12:16" x14ac:dyDescent="0.25">
      <c r="L919">
        <v>127</v>
      </c>
      <c r="M919" s="28">
        <v>40000</v>
      </c>
      <c r="N919">
        <v>70</v>
      </c>
      <c r="O919" s="28">
        <v>40000</v>
      </c>
      <c r="P919">
        <v>127</v>
      </c>
    </row>
    <row r="920" spans="12:16" x14ac:dyDescent="0.25">
      <c r="L920">
        <v>90</v>
      </c>
      <c r="M920" s="28">
        <v>20000</v>
      </c>
      <c r="N920">
        <v>71</v>
      </c>
      <c r="O920" s="28">
        <v>20000</v>
      </c>
      <c r="P920">
        <v>90</v>
      </c>
    </row>
    <row r="921" spans="12:16" x14ac:dyDescent="0.25">
      <c r="M921" s="28">
        <v>200000</v>
      </c>
      <c r="N921">
        <v>72</v>
      </c>
      <c r="O921" s="28">
        <v>40000</v>
      </c>
    </row>
    <row r="922" spans="12:16" x14ac:dyDescent="0.25">
      <c r="M922" s="28">
        <v>200000</v>
      </c>
      <c r="N922">
        <v>73</v>
      </c>
      <c r="O922" s="28">
        <v>40000</v>
      </c>
    </row>
    <row r="923" spans="12:16" x14ac:dyDescent="0.25">
      <c r="M923" s="28">
        <v>40000</v>
      </c>
      <c r="N923">
        <v>74</v>
      </c>
      <c r="O923" s="28">
        <v>40000</v>
      </c>
    </row>
    <row r="924" spans="12:16" x14ac:dyDescent="0.25">
      <c r="M924" s="28">
        <v>20000</v>
      </c>
      <c r="N924">
        <v>75</v>
      </c>
      <c r="O924" s="28">
        <v>20000</v>
      </c>
    </row>
    <row r="925" spans="12:16" x14ac:dyDescent="0.25">
      <c r="M925" s="28">
        <v>40000</v>
      </c>
      <c r="N925">
        <v>76</v>
      </c>
      <c r="O925" s="28">
        <v>40000</v>
      </c>
    </row>
    <row r="926" spans="12:16" x14ac:dyDescent="0.25">
      <c r="M926" s="28">
        <v>40000</v>
      </c>
      <c r="N926">
        <v>77</v>
      </c>
      <c r="O926" s="28">
        <v>40000</v>
      </c>
    </row>
    <row r="927" spans="12:16" x14ac:dyDescent="0.25">
      <c r="M927" s="28">
        <v>50000</v>
      </c>
      <c r="N927">
        <v>78</v>
      </c>
      <c r="O927" s="28">
        <v>40000</v>
      </c>
    </row>
    <row r="928" spans="12:16" x14ac:dyDescent="0.25">
      <c r="M928" s="28">
        <v>50000</v>
      </c>
      <c r="N928">
        <v>79</v>
      </c>
      <c r="O928" s="28">
        <v>40000</v>
      </c>
    </row>
    <row r="929" spans="1:32" x14ac:dyDescent="0.25">
      <c r="M929" s="28">
        <v>50000</v>
      </c>
      <c r="N929">
        <v>80</v>
      </c>
      <c r="O929" s="28">
        <v>40000</v>
      </c>
    </row>
    <row r="930" spans="1:32" x14ac:dyDescent="0.25">
      <c r="M930" s="28">
        <v>60000</v>
      </c>
      <c r="N930">
        <v>81</v>
      </c>
      <c r="O930" s="28">
        <v>40000</v>
      </c>
    </row>
    <row r="931" spans="1:32" x14ac:dyDescent="0.25">
      <c r="N931">
        <v>82</v>
      </c>
    </row>
    <row r="932" spans="1:32" x14ac:dyDescent="0.25">
      <c r="N932">
        <v>83</v>
      </c>
    </row>
    <row r="933" spans="1:32" x14ac:dyDescent="0.25">
      <c r="N933">
        <v>84</v>
      </c>
    </row>
    <row r="934" spans="1:32" x14ac:dyDescent="0.25">
      <c r="N934">
        <v>85</v>
      </c>
    </row>
    <row r="935" spans="1:32" x14ac:dyDescent="0.25">
      <c r="N935">
        <v>86</v>
      </c>
    </row>
    <row r="936" spans="1:32" x14ac:dyDescent="0.25">
      <c r="N936">
        <v>87</v>
      </c>
    </row>
    <row r="937" spans="1:32" x14ac:dyDescent="0.25">
      <c r="N937">
        <v>88</v>
      </c>
    </row>
    <row r="938" spans="1:32" x14ac:dyDescent="0.25">
      <c r="N938">
        <v>89</v>
      </c>
    </row>
    <row r="939" spans="1:32" x14ac:dyDescent="0.25">
      <c r="N939">
        <v>90</v>
      </c>
    </row>
    <row r="940" spans="1:32" x14ac:dyDescent="0.25">
      <c r="N940">
        <v>91</v>
      </c>
    </row>
    <row r="941" spans="1:32" x14ac:dyDescent="0.25">
      <c r="M941" s="29">
        <f>SUM(M850:M940)</f>
        <v>4259000</v>
      </c>
      <c r="O941" s="29">
        <f>SUM(O850:O940)</f>
        <v>705000</v>
      </c>
    </row>
    <row r="942" spans="1:32" x14ac:dyDescent="0.25">
      <c r="M942" s="29">
        <f>M941-O941</f>
        <v>3554000</v>
      </c>
    </row>
    <row r="944" spans="1:32" x14ac:dyDescent="0.25">
      <c r="A944" s="30" t="s">
        <v>10</v>
      </c>
      <c r="B944" s="30" t="s">
        <v>0</v>
      </c>
      <c r="C944" s="30" t="s">
        <v>2</v>
      </c>
      <c r="D944" s="30" t="s">
        <v>1297</v>
      </c>
      <c r="E944" s="30"/>
      <c r="F944" s="33"/>
      <c r="G944" s="30"/>
      <c r="J944" s="30" t="s">
        <v>10</v>
      </c>
      <c r="K944" s="30" t="s">
        <v>0</v>
      </c>
      <c r="L944" s="30" t="s">
        <v>2</v>
      </c>
      <c r="M944" s="30" t="s">
        <v>1297</v>
      </c>
      <c r="N944" s="30"/>
      <c r="O944" s="33"/>
      <c r="P944" s="30"/>
      <c r="S944" s="30" t="s">
        <v>10</v>
      </c>
      <c r="T944" s="30" t="s">
        <v>0</v>
      </c>
      <c r="U944" s="30" t="s">
        <v>2</v>
      </c>
      <c r="V944" s="30" t="s">
        <v>1297</v>
      </c>
      <c r="W944" s="30"/>
      <c r="X944" s="33"/>
      <c r="Y944" s="30"/>
      <c r="AA944" s="30" t="s">
        <v>10</v>
      </c>
      <c r="AB944" s="30" t="s">
        <v>0</v>
      </c>
      <c r="AC944" s="30" t="s">
        <v>2</v>
      </c>
      <c r="AD944" s="30" t="s">
        <v>1297</v>
      </c>
      <c r="AE944" s="30"/>
      <c r="AF944" s="33"/>
    </row>
    <row r="945" spans="1:33" x14ac:dyDescent="0.25">
      <c r="A945" s="32">
        <v>42954</v>
      </c>
      <c r="B945" s="30" t="s">
        <v>1336</v>
      </c>
      <c r="C945">
        <v>120</v>
      </c>
      <c r="D945" s="28">
        <v>50000</v>
      </c>
      <c r="E945">
        <v>1</v>
      </c>
      <c r="F945" s="28">
        <v>40000</v>
      </c>
      <c r="G945">
        <v>120</v>
      </c>
      <c r="J945" s="32">
        <v>42955</v>
      </c>
      <c r="K945" s="30" t="s">
        <v>1337</v>
      </c>
      <c r="L945">
        <v>13</v>
      </c>
      <c r="M945" s="28">
        <v>20000</v>
      </c>
      <c r="N945">
        <v>1</v>
      </c>
      <c r="O945" s="28">
        <v>20000</v>
      </c>
      <c r="P945">
        <v>13</v>
      </c>
      <c r="S945" s="32">
        <v>42957</v>
      </c>
      <c r="T945" s="30" t="s">
        <v>1348</v>
      </c>
      <c r="U945">
        <v>74</v>
      </c>
      <c r="V945" s="28">
        <v>15000</v>
      </c>
      <c r="W945">
        <v>1</v>
      </c>
      <c r="X945" s="28"/>
      <c r="AA945" s="32">
        <v>42958</v>
      </c>
      <c r="AB945" s="30" t="s">
        <v>1347</v>
      </c>
      <c r="AC945">
        <v>13</v>
      </c>
      <c r="AD945" s="28">
        <v>100000</v>
      </c>
      <c r="AE945">
        <v>1</v>
      </c>
    </row>
    <row r="946" spans="1:33" x14ac:dyDescent="0.25">
      <c r="C946">
        <v>137</v>
      </c>
      <c r="D946" s="28">
        <v>50000</v>
      </c>
      <c r="E946">
        <v>2</v>
      </c>
      <c r="F946" s="28">
        <v>40000</v>
      </c>
      <c r="G946">
        <v>137</v>
      </c>
      <c r="L946">
        <v>172</v>
      </c>
      <c r="M946" s="28">
        <v>40000</v>
      </c>
      <c r="N946">
        <v>2</v>
      </c>
      <c r="O946" s="28">
        <v>40000</v>
      </c>
      <c r="P946">
        <v>172</v>
      </c>
      <c r="U946">
        <v>53</v>
      </c>
      <c r="V946" s="28">
        <v>30000</v>
      </c>
      <c r="W946">
        <v>2</v>
      </c>
      <c r="X946" s="28"/>
      <c r="AC946">
        <v>10</v>
      </c>
      <c r="AD946" s="28">
        <v>20000</v>
      </c>
      <c r="AE946">
        <v>2</v>
      </c>
      <c r="AF946" s="28">
        <v>20000</v>
      </c>
      <c r="AG946">
        <v>10</v>
      </c>
    </row>
    <row r="947" spans="1:33" x14ac:dyDescent="0.25">
      <c r="C947">
        <v>100</v>
      </c>
      <c r="D947" s="28">
        <v>20000</v>
      </c>
      <c r="E947">
        <v>3</v>
      </c>
      <c r="F947" s="28">
        <v>20000</v>
      </c>
      <c r="G947">
        <v>100</v>
      </c>
      <c r="L947">
        <v>96</v>
      </c>
      <c r="M947" s="28">
        <v>20000</v>
      </c>
      <c r="N947">
        <v>3</v>
      </c>
      <c r="O947" s="28">
        <v>20000</v>
      </c>
      <c r="P947">
        <v>96</v>
      </c>
      <c r="U947">
        <v>35</v>
      </c>
      <c r="V947" s="28">
        <v>20000</v>
      </c>
      <c r="W947">
        <v>3</v>
      </c>
      <c r="X947" s="28"/>
      <c r="AC947">
        <v>19</v>
      </c>
      <c r="AD947" s="28">
        <v>20000</v>
      </c>
      <c r="AE947">
        <v>3</v>
      </c>
    </row>
    <row r="948" spans="1:33" x14ac:dyDescent="0.25">
      <c r="C948">
        <v>80</v>
      </c>
      <c r="D948" s="28">
        <v>50000</v>
      </c>
      <c r="E948">
        <v>4</v>
      </c>
      <c r="F948" s="28">
        <v>40000</v>
      </c>
      <c r="G948">
        <v>80</v>
      </c>
      <c r="L948">
        <v>120</v>
      </c>
      <c r="M948" s="28">
        <v>50000</v>
      </c>
      <c r="N948">
        <v>4</v>
      </c>
      <c r="O948" s="28">
        <v>40000</v>
      </c>
      <c r="P948">
        <v>120</v>
      </c>
      <c r="U948">
        <v>64</v>
      </c>
      <c r="V948" s="28">
        <v>20000</v>
      </c>
      <c r="W948">
        <v>4</v>
      </c>
      <c r="X948" s="28"/>
      <c r="AC948">
        <v>18</v>
      </c>
      <c r="AD948" s="28">
        <v>20000</v>
      </c>
      <c r="AE948">
        <v>4</v>
      </c>
    </row>
    <row r="949" spans="1:33" x14ac:dyDescent="0.25">
      <c r="C949">
        <v>54</v>
      </c>
      <c r="D949" s="28">
        <v>30000</v>
      </c>
      <c r="E949">
        <v>5</v>
      </c>
      <c r="L949">
        <v>106</v>
      </c>
      <c r="M949" s="28">
        <v>20000</v>
      </c>
      <c r="N949">
        <v>5</v>
      </c>
      <c r="O949" s="28">
        <v>20000</v>
      </c>
      <c r="P949">
        <v>106</v>
      </c>
      <c r="U949">
        <v>122</v>
      </c>
      <c r="V949" s="28">
        <v>80000</v>
      </c>
      <c r="W949">
        <v>5</v>
      </c>
      <c r="X949" s="28">
        <v>40000</v>
      </c>
      <c r="Y949">
        <v>122</v>
      </c>
      <c r="AC949">
        <v>43</v>
      </c>
      <c r="AD949" s="28">
        <v>20000</v>
      </c>
      <c r="AE949">
        <v>5</v>
      </c>
    </row>
    <row r="950" spans="1:33" x14ac:dyDescent="0.25">
      <c r="C950">
        <v>45</v>
      </c>
      <c r="D950" s="28">
        <v>20000</v>
      </c>
      <c r="E950">
        <v>6</v>
      </c>
      <c r="L950">
        <v>68</v>
      </c>
      <c r="M950" s="28">
        <v>50000</v>
      </c>
      <c r="N950">
        <v>6</v>
      </c>
      <c r="O950" s="28">
        <v>40000</v>
      </c>
      <c r="P950">
        <v>68</v>
      </c>
      <c r="U950">
        <v>104</v>
      </c>
      <c r="V950" s="28">
        <v>30000</v>
      </c>
      <c r="W950">
        <v>6</v>
      </c>
      <c r="X950" s="28"/>
      <c r="AC950">
        <v>44</v>
      </c>
      <c r="AD950" s="28">
        <v>20000</v>
      </c>
      <c r="AE950">
        <v>6</v>
      </c>
    </row>
    <row r="951" spans="1:33" x14ac:dyDescent="0.25">
      <c r="C951">
        <v>46</v>
      </c>
      <c r="D951" s="28">
        <v>20000</v>
      </c>
      <c r="E951">
        <v>7</v>
      </c>
      <c r="L951">
        <v>134</v>
      </c>
      <c r="M951" s="28">
        <v>50000</v>
      </c>
      <c r="N951">
        <v>7</v>
      </c>
      <c r="U951">
        <v>58</v>
      </c>
      <c r="V951" s="28">
        <v>30000</v>
      </c>
      <c r="W951">
        <v>7</v>
      </c>
      <c r="X951" s="28"/>
      <c r="AC951">
        <v>58</v>
      </c>
      <c r="AD951" s="28">
        <v>20000</v>
      </c>
      <c r="AE951">
        <v>7</v>
      </c>
    </row>
    <row r="952" spans="1:33" x14ac:dyDescent="0.25">
      <c r="C952">
        <v>94</v>
      </c>
      <c r="D952" s="28">
        <v>20000</v>
      </c>
      <c r="E952">
        <v>8</v>
      </c>
      <c r="L952">
        <v>88</v>
      </c>
      <c r="M952" s="28">
        <v>15000</v>
      </c>
      <c r="N952">
        <v>8</v>
      </c>
      <c r="U952">
        <v>88</v>
      </c>
      <c r="V952" s="28">
        <v>20000</v>
      </c>
      <c r="W952">
        <v>8</v>
      </c>
      <c r="X952" s="28"/>
      <c r="AC952">
        <v>108</v>
      </c>
      <c r="AD952" s="28">
        <v>20000</v>
      </c>
      <c r="AE952">
        <v>8</v>
      </c>
    </row>
    <row r="953" spans="1:33" x14ac:dyDescent="0.25">
      <c r="C953">
        <v>124</v>
      </c>
      <c r="D953" s="28">
        <v>20000</v>
      </c>
      <c r="E953">
        <v>9</v>
      </c>
      <c r="L953">
        <v>96</v>
      </c>
      <c r="M953" s="28">
        <v>125000</v>
      </c>
      <c r="N953">
        <v>9</v>
      </c>
      <c r="U953">
        <v>119</v>
      </c>
      <c r="V953" s="28">
        <v>30000</v>
      </c>
      <c r="W953">
        <v>9</v>
      </c>
      <c r="X953" s="28"/>
      <c r="AC953">
        <v>40</v>
      </c>
      <c r="AD953" s="28">
        <v>10000</v>
      </c>
      <c r="AE953">
        <v>9</v>
      </c>
    </row>
    <row r="954" spans="1:33" x14ac:dyDescent="0.25">
      <c r="C954">
        <v>69</v>
      </c>
      <c r="D954" s="28">
        <v>20000</v>
      </c>
      <c r="E954">
        <v>10</v>
      </c>
      <c r="L954">
        <v>48</v>
      </c>
      <c r="M954" s="28">
        <v>50000</v>
      </c>
      <c r="N954">
        <v>10</v>
      </c>
      <c r="U954">
        <v>9</v>
      </c>
      <c r="V954" s="28">
        <v>10000</v>
      </c>
      <c r="W954">
        <v>10</v>
      </c>
      <c r="X954" s="28"/>
      <c r="AC954">
        <v>119</v>
      </c>
      <c r="AD954" s="28">
        <v>50000</v>
      </c>
      <c r="AE954">
        <v>10</v>
      </c>
    </row>
    <row r="955" spans="1:33" x14ac:dyDescent="0.25">
      <c r="C955">
        <v>2</v>
      </c>
      <c r="D955" s="28">
        <v>20000</v>
      </c>
      <c r="E955">
        <v>11</v>
      </c>
      <c r="H955" s="28"/>
      <c r="L955">
        <v>1</v>
      </c>
      <c r="M955" s="28">
        <v>50000</v>
      </c>
      <c r="N955">
        <v>11</v>
      </c>
      <c r="U955">
        <v>18</v>
      </c>
      <c r="V955" s="28">
        <v>80000</v>
      </c>
      <c r="W955">
        <v>11</v>
      </c>
      <c r="X955" s="28">
        <v>40000</v>
      </c>
      <c r="Y955">
        <v>18</v>
      </c>
      <c r="AC955">
        <v>127</v>
      </c>
      <c r="AD955" s="28">
        <v>20000</v>
      </c>
      <c r="AE955">
        <v>11</v>
      </c>
    </row>
    <row r="956" spans="1:33" x14ac:dyDescent="0.25">
      <c r="C956">
        <v>102</v>
      </c>
      <c r="D956" s="28">
        <v>50000</v>
      </c>
      <c r="E956">
        <v>12</v>
      </c>
      <c r="L956">
        <v>99</v>
      </c>
      <c r="M956" s="28">
        <v>20000</v>
      </c>
      <c r="N956">
        <v>12</v>
      </c>
      <c r="U956">
        <v>73</v>
      </c>
      <c r="V956" s="28">
        <v>30000</v>
      </c>
      <c r="W956">
        <v>12</v>
      </c>
      <c r="X956" s="28"/>
      <c r="AC956">
        <v>35</v>
      </c>
      <c r="AD956" s="28">
        <v>20000</v>
      </c>
      <c r="AE956">
        <v>12</v>
      </c>
    </row>
    <row r="957" spans="1:33" x14ac:dyDescent="0.25">
      <c r="C957">
        <v>164</v>
      </c>
      <c r="D957" s="28">
        <v>50000</v>
      </c>
      <c r="E957">
        <v>13</v>
      </c>
      <c r="L957">
        <v>19</v>
      </c>
      <c r="M957" s="28">
        <v>30000</v>
      </c>
      <c r="N957">
        <v>13</v>
      </c>
      <c r="U957">
        <v>82</v>
      </c>
      <c r="V957" s="28">
        <v>20000</v>
      </c>
      <c r="W957">
        <v>13</v>
      </c>
      <c r="X957" s="28"/>
      <c r="AC957">
        <v>134</v>
      </c>
      <c r="AD957" s="28">
        <v>20000</v>
      </c>
      <c r="AE957">
        <v>13</v>
      </c>
    </row>
    <row r="958" spans="1:33" x14ac:dyDescent="0.25">
      <c r="C958">
        <v>83</v>
      </c>
      <c r="D958" s="28">
        <v>50000</v>
      </c>
      <c r="E958">
        <v>14</v>
      </c>
      <c r="L958">
        <v>65</v>
      </c>
      <c r="M958" s="28">
        <v>50000</v>
      </c>
      <c r="N958">
        <v>14</v>
      </c>
      <c r="U958">
        <v>55</v>
      </c>
      <c r="V958" s="28">
        <v>20000</v>
      </c>
      <c r="W958">
        <v>14</v>
      </c>
      <c r="X958" s="28"/>
      <c r="AC958">
        <v>93</v>
      </c>
      <c r="AD958" s="28">
        <v>120000</v>
      </c>
      <c r="AE958">
        <v>14</v>
      </c>
    </row>
    <row r="959" spans="1:33" x14ac:dyDescent="0.25">
      <c r="C959">
        <v>47</v>
      </c>
      <c r="D959" s="28">
        <v>50000</v>
      </c>
      <c r="E959">
        <v>15</v>
      </c>
      <c r="L959">
        <v>156</v>
      </c>
      <c r="M959" s="28">
        <v>40000</v>
      </c>
      <c r="N959">
        <v>15</v>
      </c>
      <c r="U959">
        <v>38</v>
      </c>
      <c r="V959" s="28">
        <v>30000</v>
      </c>
      <c r="W959">
        <v>15</v>
      </c>
      <c r="X959" s="28"/>
      <c r="AC959">
        <v>67</v>
      </c>
      <c r="AD959" s="28">
        <v>30000</v>
      </c>
      <c r="AE959">
        <v>15</v>
      </c>
    </row>
    <row r="960" spans="1:33" x14ac:dyDescent="0.25">
      <c r="C960">
        <v>30</v>
      </c>
      <c r="D960" s="28">
        <v>100000</v>
      </c>
      <c r="E960">
        <v>16</v>
      </c>
      <c r="L960">
        <v>16</v>
      </c>
      <c r="M960" s="28">
        <v>20000</v>
      </c>
      <c r="N960">
        <v>16</v>
      </c>
      <c r="U960">
        <v>102</v>
      </c>
      <c r="V960" s="28">
        <v>50000</v>
      </c>
      <c r="W960">
        <v>16</v>
      </c>
      <c r="X960" s="28"/>
      <c r="AC960">
        <v>69</v>
      </c>
      <c r="AD960" s="28">
        <v>20000</v>
      </c>
      <c r="AE960">
        <v>16</v>
      </c>
    </row>
    <row r="961" spans="3:33" x14ac:dyDescent="0.25">
      <c r="C961">
        <v>117</v>
      </c>
      <c r="D961" s="28">
        <v>100000</v>
      </c>
      <c r="E961">
        <v>17</v>
      </c>
      <c r="L961">
        <v>164</v>
      </c>
      <c r="M961" s="28">
        <v>50000</v>
      </c>
      <c r="N961">
        <v>17</v>
      </c>
      <c r="O961" s="28">
        <v>40000</v>
      </c>
      <c r="P961">
        <v>164</v>
      </c>
      <c r="U961">
        <v>60</v>
      </c>
      <c r="V961" s="28">
        <v>50000</v>
      </c>
      <c r="W961">
        <v>17</v>
      </c>
      <c r="X961" s="28"/>
      <c r="AC961">
        <v>120</v>
      </c>
      <c r="AD961" s="28">
        <v>50000</v>
      </c>
      <c r="AE961">
        <v>17</v>
      </c>
    </row>
    <row r="962" spans="3:33" x14ac:dyDescent="0.25">
      <c r="C962">
        <v>167</v>
      </c>
      <c r="D962" s="28">
        <v>50000</v>
      </c>
      <c r="E962">
        <v>18</v>
      </c>
      <c r="L962">
        <v>37</v>
      </c>
      <c r="M962" s="28">
        <v>10000</v>
      </c>
      <c r="N962">
        <v>18</v>
      </c>
      <c r="U962">
        <v>11</v>
      </c>
      <c r="V962" s="28">
        <v>50000</v>
      </c>
      <c r="W962">
        <v>18</v>
      </c>
      <c r="X962" s="28">
        <v>40000</v>
      </c>
      <c r="Y962">
        <v>11</v>
      </c>
      <c r="AC962">
        <v>107</v>
      </c>
      <c r="AD962" s="28">
        <v>50000</v>
      </c>
      <c r="AE962">
        <v>18</v>
      </c>
    </row>
    <row r="963" spans="3:33" x14ac:dyDescent="0.25">
      <c r="C963">
        <v>4</v>
      </c>
      <c r="D963" s="28">
        <v>50000</v>
      </c>
      <c r="E963">
        <v>19</v>
      </c>
      <c r="L963">
        <v>39</v>
      </c>
      <c r="M963" s="28">
        <v>20000</v>
      </c>
      <c r="N963">
        <v>19</v>
      </c>
      <c r="U963">
        <v>76</v>
      </c>
      <c r="V963" s="28">
        <v>20000</v>
      </c>
      <c r="W963">
        <v>19</v>
      </c>
      <c r="X963" s="28"/>
      <c r="AC963">
        <v>42</v>
      </c>
      <c r="AD963" s="28">
        <v>50000</v>
      </c>
      <c r="AE963">
        <v>19</v>
      </c>
      <c r="AF963" s="28">
        <v>40000</v>
      </c>
      <c r="AG963">
        <v>102</v>
      </c>
    </row>
    <row r="964" spans="3:33" x14ac:dyDescent="0.25">
      <c r="C964">
        <v>61</v>
      </c>
      <c r="D964" s="28">
        <v>30000</v>
      </c>
      <c r="E964">
        <v>20</v>
      </c>
      <c r="L964">
        <v>79</v>
      </c>
      <c r="M964" s="28">
        <v>10000</v>
      </c>
      <c r="N964">
        <v>20</v>
      </c>
      <c r="U964">
        <v>26</v>
      </c>
      <c r="V964" s="28">
        <v>40000</v>
      </c>
      <c r="W964">
        <v>20</v>
      </c>
      <c r="X964" s="28"/>
      <c r="AC964">
        <v>81</v>
      </c>
      <c r="AD964" s="28">
        <v>20000</v>
      </c>
      <c r="AE964">
        <v>20</v>
      </c>
    </row>
    <row r="965" spans="3:33" x14ac:dyDescent="0.25">
      <c r="C965">
        <v>162</v>
      </c>
      <c r="D965" s="28">
        <v>20000</v>
      </c>
      <c r="E965">
        <v>21</v>
      </c>
      <c r="L965">
        <v>107</v>
      </c>
      <c r="M965" s="28">
        <v>30000</v>
      </c>
      <c r="N965">
        <v>21</v>
      </c>
      <c r="U965">
        <v>75</v>
      </c>
      <c r="V965" s="28">
        <v>40000</v>
      </c>
      <c r="W965">
        <v>21</v>
      </c>
      <c r="X965" s="28"/>
      <c r="AC965">
        <v>33</v>
      </c>
      <c r="AD965" s="28">
        <v>20000</v>
      </c>
      <c r="AE965">
        <v>21</v>
      </c>
    </row>
    <row r="966" spans="3:33" x14ac:dyDescent="0.25">
      <c r="C966">
        <v>22</v>
      </c>
      <c r="D966" s="28">
        <v>20000</v>
      </c>
      <c r="E966">
        <v>22</v>
      </c>
      <c r="L966">
        <v>148</v>
      </c>
      <c r="M966" s="28">
        <v>30000</v>
      </c>
      <c r="N966">
        <v>22</v>
      </c>
      <c r="U966">
        <v>29</v>
      </c>
      <c r="V966" s="28">
        <v>20000</v>
      </c>
      <c r="W966">
        <v>22</v>
      </c>
      <c r="X966" s="28"/>
      <c r="AC966">
        <v>97</v>
      </c>
      <c r="AD966" s="28">
        <v>20000</v>
      </c>
      <c r="AE966">
        <v>22</v>
      </c>
    </row>
    <row r="967" spans="3:33" x14ac:dyDescent="0.25">
      <c r="C967">
        <v>103</v>
      </c>
      <c r="D967" s="28">
        <v>30000</v>
      </c>
      <c r="E967">
        <v>23</v>
      </c>
      <c r="L967">
        <v>90</v>
      </c>
      <c r="M967" s="28">
        <v>30000</v>
      </c>
      <c r="N967">
        <v>23</v>
      </c>
      <c r="U967">
        <v>13</v>
      </c>
      <c r="V967" s="28">
        <v>20000</v>
      </c>
      <c r="W967">
        <v>23</v>
      </c>
      <c r="X967" s="28"/>
      <c r="AC967">
        <v>46</v>
      </c>
      <c r="AD967" s="28">
        <v>20000</v>
      </c>
      <c r="AE967">
        <v>23</v>
      </c>
    </row>
    <row r="968" spans="3:33" x14ac:dyDescent="0.25">
      <c r="C968">
        <v>144</v>
      </c>
      <c r="D968" s="28">
        <v>50000</v>
      </c>
      <c r="E968">
        <v>24</v>
      </c>
      <c r="L968">
        <v>10</v>
      </c>
      <c r="M968" s="28">
        <v>50000</v>
      </c>
      <c r="N968">
        <v>24</v>
      </c>
      <c r="U968">
        <v>124</v>
      </c>
      <c r="V968" s="28">
        <v>100000</v>
      </c>
      <c r="W968">
        <v>24</v>
      </c>
      <c r="X968" s="28">
        <v>40000</v>
      </c>
      <c r="Y968">
        <v>124</v>
      </c>
      <c r="AC968">
        <v>28</v>
      </c>
      <c r="AD968" s="28">
        <v>20000</v>
      </c>
      <c r="AE968">
        <v>24</v>
      </c>
    </row>
    <row r="969" spans="3:33" x14ac:dyDescent="0.25">
      <c r="C969">
        <v>19</v>
      </c>
      <c r="D969" s="28">
        <v>20000</v>
      </c>
      <c r="E969">
        <v>25</v>
      </c>
      <c r="L969">
        <v>25</v>
      </c>
      <c r="M969" s="28">
        <v>30000</v>
      </c>
      <c r="N969">
        <v>25</v>
      </c>
      <c r="U969">
        <v>80</v>
      </c>
      <c r="V969" s="28">
        <v>50000</v>
      </c>
      <c r="W969">
        <v>25</v>
      </c>
      <c r="X969" s="28"/>
      <c r="AC969">
        <v>27</v>
      </c>
      <c r="AD969" s="28">
        <v>30000</v>
      </c>
      <c r="AE969">
        <v>25</v>
      </c>
    </row>
    <row r="970" spans="3:33" x14ac:dyDescent="0.25">
      <c r="C970">
        <v>5</v>
      </c>
      <c r="D970" s="28">
        <v>30000</v>
      </c>
      <c r="E970">
        <v>26</v>
      </c>
      <c r="L970">
        <v>34</v>
      </c>
      <c r="M970" s="28">
        <v>20000</v>
      </c>
      <c r="N970">
        <v>26</v>
      </c>
      <c r="U970">
        <v>81</v>
      </c>
      <c r="V970" s="28">
        <v>50000</v>
      </c>
      <c r="W970">
        <v>26</v>
      </c>
      <c r="X970" s="28"/>
      <c r="AC970">
        <v>106</v>
      </c>
      <c r="AD970" s="28">
        <v>20000</v>
      </c>
      <c r="AE970">
        <v>26</v>
      </c>
    </row>
    <row r="971" spans="3:33" x14ac:dyDescent="0.25">
      <c r="C971">
        <v>114</v>
      </c>
      <c r="D971" s="28">
        <v>50000</v>
      </c>
      <c r="E971">
        <v>27</v>
      </c>
      <c r="L971">
        <v>101</v>
      </c>
      <c r="M971" s="28">
        <v>50000</v>
      </c>
      <c r="N971">
        <v>27</v>
      </c>
      <c r="U971">
        <v>44</v>
      </c>
      <c r="V971" s="28">
        <v>20000</v>
      </c>
      <c r="W971">
        <v>27</v>
      </c>
      <c r="X971" s="28"/>
      <c r="AC971">
        <v>128</v>
      </c>
      <c r="AD971" s="28">
        <v>50000</v>
      </c>
      <c r="AE971">
        <v>27</v>
      </c>
    </row>
    <row r="972" spans="3:33" x14ac:dyDescent="0.25">
      <c r="C972">
        <v>80</v>
      </c>
      <c r="D972" s="28">
        <v>50000</v>
      </c>
      <c r="E972">
        <v>28</v>
      </c>
      <c r="L972">
        <v>153</v>
      </c>
      <c r="M972" s="28">
        <v>50000</v>
      </c>
      <c r="N972">
        <v>28</v>
      </c>
      <c r="U972">
        <v>41</v>
      </c>
      <c r="V972" s="28">
        <v>20000</v>
      </c>
      <c r="W972">
        <v>28</v>
      </c>
      <c r="X972" s="28"/>
      <c r="AC972">
        <v>63</v>
      </c>
      <c r="AD972" s="28">
        <v>50000</v>
      </c>
      <c r="AE972">
        <v>28</v>
      </c>
    </row>
    <row r="973" spans="3:33" x14ac:dyDescent="0.25">
      <c r="C973">
        <v>52</v>
      </c>
      <c r="D973" s="28">
        <v>50000</v>
      </c>
      <c r="E973">
        <v>29</v>
      </c>
      <c r="L973">
        <v>95</v>
      </c>
      <c r="M973" s="28">
        <v>20000</v>
      </c>
      <c r="N973">
        <v>29</v>
      </c>
      <c r="U973">
        <v>109</v>
      </c>
      <c r="V973" s="28">
        <v>20000</v>
      </c>
      <c r="W973">
        <v>29</v>
      </c>
      <c r="X973" s="28"/>
      <c r="AC973">
        <v>8</v>
      </c>
      <c r="AD973" s="28">
        <v>15000</v>
      </c>
      <c r="AE973">
        <v>29</v>
      </c>
    </row>
    <row r="974" spans="3:33" x14ac:dyDescent="0.25">
      <c r="C974">
        <v>152</v>
      </c>
      <c r="D974" s="28">
        <v>50000</v>
      </c>
      <c r="E974">
        <v>30</v>
      </c>
      <c r="L974">
        <v>30</v>
      </c>
      <c r="M974" s="28">
        <v>60000</v>
      </c>
      <c r="N974">
        <v>30</v>
      </c>
      <c r="U974">
        <v>31</v>
      </c>
      <c r="V974" s="28">
        <v>20000</v>
      </c>
      <c r="W974">
        <v>30</v>
      </c>
      <c r="X974" s="28"/>
      <c r="AC974">
        <v>4</v>
      </c>
      <c r="AD974" s="28">
        <v>20000</v>
      </c>
      <c r="AE974">
        <v>30</v>
      </c>
    </row>
    <row r="975" spans="3:33" x14ac:dyDescent="0.25">
      <c r="C975">
        <v>139</v>
      </c>
      <c r="D975" s="28">
        <v>50000</v>
      </c>
      <c r="E975">
        <v>31</v>
      </c>
      <c r="L975">
        <v>178</v>
      </c>
      <c r="M975" s="28">
        <v>20000</v>
      </c>
      <c r="N975">
        <v>31</v>
      </c>
      <c r="U975">
        <v>90</v>
      </c>
      <c r="V975" s="28">
        <v>20000</v>
      </c>
      <c r="W975">
        <v>31</v>
      </c>
      <c r="X975" s="28"/>
      <c r="AC975">
        <v>91</v>
      </c>
      <c r="AD975" s="28">
        <v>20000</v>
      </c>
      <c r="AE975">
        <v>31</v>
      </c>
    </row>
    <row r="976" spans="3:33" x14ac:dyDescent="0.25">
      <c r="C976">
        <v>60</v>
      </c>
      <c r="D976" s="28">
        <v>50000</v>
      </c>
      <c r="E976">
        <v>32</v>
      </c>
      <c r="L976">
        <v>146</v>
      </c>
      <c r="M976" s="28">
        <v>50000</v>
      </c>
      <c r="N976">
        <v>32</v>
      </c>
      <c r="U976">
        <v>106</v>
      </c>
      <c r="V976" s="28">
        <v>50000</v>
      </c>
      <c r="W976">
        <v>32</v>
      </c>
      <c r="X976" s="28"/>
      <c r="AC976">
        <v>83</v>
      </c>
      <c r="AD976" s="28">
        <v>20000</v>
      </c>
      <c r="AE976">
        <v>32</v>
      </c>
    </row>
    <row r="977" spans="3:33" x14ac:dyDescent="0.25">
      <c r="C977">
        <v>35</v>
      </c>
      <c r="D977" s="28">
        <v>100000</v>
      </c>
      <c r="E977">
        <v>33</v>
      </c>
      <c r="L977">
        <v>155</v>
      </c>
      <c r="M977" s="28">
        <v>50000</v>
      </c>
      <c r="N977">
        <v>33</v>
      </c>
      <c r="U977">
        <v>42</v>
      </c>
      <c r="V977" s="28">
        <v>20000</v>
      </c>
      <c r="W977">
        <v>33</v>
      </c>
      <c r="X977" s="28"/>
      <c r="AC977">
        <v>99</v>
      </c>
      <c r="AD977" s="28">
        <v>20000</v>
      </c>
      <c r="AE977">
        <v>33</v>
      </c>
    </row>
    <row r="978" spans="3:33" x14ac:dyDescent="0.25">
      <c r="C978">
        <v>81</v>
      </c>
      <c r="D978" s="28">
        <v>140000</v>
      </c>
      <c r="E978">
        <v>34</v>
      </c>
      <c r="L978">
        <v>58</v>
      </c>
      <c r="M978" s="28">
        <v>100000</v>
      </c>
      <c r="N978">
        <v>34</v>
      </c>
      <c r="O978" s="28">
        <v>40000</v>
      </c>
      <c r="P978">
        <v>58</v>
      </c>
      <c r="U978">
        <v>51</v>
      </c>
      <c r="V978" s="28">
        <v>30000</v>
      </c>
      <c r="W978">
        <v>34</v>
      </c>
      <c r="X978" s="28"/>
      <c r="AC978">
        <v>87</v>
      </c>
      <c r="AD978" s="28">
        <v>20000</v>
      </c>
      <c r="AE978">
        <v>34</v>
      </c>
    </row>
    <row r="979" spans="3:33" x14ac:dyDescent="0.25">
      <c r="C979">
        <v>58</v>
      </c>
      <c r="D979" s="28">
        <v>100000</v>
      </c>
      <c r="E979">
        <v>35</v>
      </c>
      <c r="H979" s="28"/>
      <c r="L979">
        <v>169</v>
      </c>
      <c r="M979" s="28">
        <v>50000</v>
      </c>
      <c r="N979">
        <v>35</v>
      </c>
      <c r="U979">
        <v>49</v>
      </c>
      <c r="V979" s="28">
        <v>50000</v>
      </c>
      <c r="W979">
        <v>35</v>
      </c>
      <c r="X979" s="28"/>
      <c r="AC979">
        <v>12</v>
      </c>
      <c r="AD979" s="28">
        <v>20000</v>
      </c>
      <c r="AE979">
        <v>35</v>
      </c>
    </row>
    <row r="980" spans="3:33" x14ac:dyDescent="0.25">
      <c r="C980">
        <v>141</v>
      </c>
      <c r="D980" s="28">
        <v>35000</v>
      </c>
      <c r="E980">
        <v>36</v>
      </c>
      <c r="H980" s="28"/>
      <c r="L980">
        <v>50</v>
      </c>
      <c r="M980" s="28">
        <v>10000</v>
      </c>
      <c r="N980">
        <v>36</v>
      </c>
      <c r="U980">
        <v>99</v>
      </c>
      <c r="V980" s="28">
        <v>50000</v>
      </c>
      <c r="W980">
        <v>36</v>
      </c>
      <c r="X980" s="28"/>
      <c r="AC980">
        <v>53</v>
      </c>
      <c r="AD980" s="28">
        <v>20000</v>
      </c>
      <c r="AE980">
        <v>36</v>
      </c>
    </row>
    <row r="981" spans="3:33" x14ac:dyDescent="0.25">
      <c r="C981">
        <v>10</v>
      </c>
      <c r="D981" s="28">
        <v>35000</v>
      </c>
      <c r="E981">
        <v>37</v>
      </c>
      <c r="H981" s="28"/>
      <c r="L981">
        <v>177</v>
      </c>
      <c r="M981" s="28">
        <v>50000</v>
      </c>
      <c r="N981">
        <v>37</v>
      </c>
      <c r="O981" s="28">
        <v>40000</v>
      </c>
      <c r="P981">
        <v>177</v>
      </c>
      <c r="U981">
        <v>112</v>
      </c>
      <c r="V981" s="28">
        <v>30000</v>
      </c>
      <c r="W981">
        <v>37</v>
      </c>
      <c r="X981" s="28"/>
      <c r="AC981">
        <v>116</v>
      </c>
      <c r="AD981" s="28">
        <v>20000</v>
      </c>
      <c r="AE981">
        <v>37</v>
      </c>
    </row>
    <row r="982" spans="3:33" x14ac:dyDescent="0.25">
      <c r="C982">
        <v>51</v>
      </c>
      <c r="D982" s="28">
        <v>30000</v>
      </c>
      <c r="E982">
        <v>38</v>
      </c>
      <c r="H982" s="28"/>
      <c r="L982">
        <v>121</v>
      </c>
      <c r="M982" s="28">
        <v>20000</v>
      </c>
      <c r="N982">
        <v>38</v>
      </c>
      <c r="U982">
        <v>17</v>
      </c>
      <c r="V982" s="28">
        <v>20000</v>
      </c>
      <c r="W982">
        <v>38</v>
      </c>
      <c r="X982" s="28"/>
      <c r="AC982">
        <v>145</v>
      </c>
      <c r="AD982" s="28">
        <v>30000</v>
      </c>
      <c r="AE982">
        <v>38</v>
      </c>
      <c r="AF982" s="28">
        <v>30000</v>
      </c>
      <c r="AG982">
        <v>145</v>
      </c>
    </row>
    <row r="983" spans="3:33" x14ac:dyDescent="0.25">
      <c r="C983">
        <v>129</v>
      </c>
      <c r="D983" s="28">
        <v>10000</v>
      </c>
      <c r="E983">
        <v>39</v>
      </c>
      <c r="H983" s="28"/>
      <c r="L983">
        <v>43</v>
      </c>
      <c r="M983" s="28">
        <v>60000</v>
      </c>
      <c r="N983">
        <v>39</v>
      </c>
      <c r="U983">
        <v>4</v>
      </c>
      <c r="V983" s="28">
        <v>50000</v>
      </c>
      <c r="W983">
        <v>39</v>
      </c>
      <c r="X983" s="28">
        <v>40000</v>
      </c>
      <c r="Y983">
        <v>4</v>
      </c>
      <c r="AC983">
        <v>144</v>
      </c>
      <c r="AD983" s="28">
        <v>50000</v>
      </c>
      <c r="AE983">
        <v>39</v>
      </c>
      <c r="AF983" s="28">
        <v>40000</v>
      </c>
      <c r="AG983">
        <v>144</v>
      </c>
    </row>
    <row r="984" spans="3:33" x14ac:dyDescent="0.25">
      <c r="C984">
        <v>9</v>
      </c>
      <c r="D984" s="28">
        <v>50000</v>
      </c>
      <c r="E984">
        <v>40</v>
      </c>
      <c r="H984" s="28"/>
      <c r="L984">
        <v>131</v>
      </c>
      <c r="M984" s="28">
        <v>100000</v>
      </c>
      <c r="N984">
        <v>40</v>
      </c>
      <c r="U984">
        <v>65</v>
      </c>
      <c r="V984" s="28">
        <v>10000</v>
      </c>
      <c r="W984">
        <v>40</v>
      </c>
      <c r="X984" s="28"/>
      <c r="AC984">
        <v>57</v>
      </c>
      <c r="AD984" s="28">
        <v>50000</v>
      </c>
      <c r="AE984">
        <v>40</v>
      </c>
    </row>
    <row r="985" spans="3:33" x14ac:dyDescent="0.25">
      <c r="C985">
        <v>154</v>
      </c>
      <c r="D985" s="28">
        <v>20000</v>
      </c>
      <c r="E985">
        <v>41</v>
      </c>
      <c r="H985" s="28"/>
      <c r="L985">
        <v>118</v>
      </c>
      <c r="M985" s="28">
        <v>50000</v>
      </c>
      <c r="N985">
        <v>41</v>
      </c>
      <c r="U985">
        <v>96</v>
      </c>
      <c r="V985" s="28">
        <v>30000</v>
      </c>
      <c r="W985">
        <v>41</v>
      </c>
      <c r="X985" s="28"/>
      <c r="AC985">
        <v>133</v>
      </c>
      <c r="AD985" s="28">
        <v>20000</v>
      </c>
      <c r="AE985">
        <v>41</v>
      </c>
    </row>
    <row r="986" spans="3:33" x14ac:dyDescent="0.25">
      <c r="C986">
        <v>146</v>
      </c>
      <c r="D986" s="28">
        <v>70000</v>
      </c>
      <c r="E986">
        <v>42</v>
      </c>
      <c r="H986" s="28"/>
      <c r="L986">
        <v>9</v>
      </c>
      <c r="M986" s="28">
        <v>50000</v>
      </c>
      <c r="N986">
        <v>42</v>
      </c>
      <c r="U986">
        <v>111</v>
      </c>
      <c r="V986" s="28">
        <v>50000</v>
      </c>
      <c r="W986">
        <v>42</v>
      </c>
      <c r="X986" s="28"/>
      <c r="AC986">
        <v>96</v>
      </c>
      <c r="AD986" s="28">
        <v>20000</v>
      </c>
      <c r="AE986">
        <v>42</v>
      </c>
    </row>
    <row r="987" spans="3:33" x14ac:dyDescent="0.25">
      <c r="C987">
        <v>39</v>
      </c>
      <c r="D987" s="28">
        <v>10000</v>
      </c>
      <c r="E987">
        <v>43</v>
      </c>
      <c r="H987" s="28"/>
      <c r="L987">
        <v>119</v>
      </c>
      <c r="M987" s="28">
        <v>20000</v>
      </c>
      <c r="N987">
        <v>43</v>
      </c>
      <c r="U987">
        <v>67</v>
      </c>
      <c r="V987" s="28">
        <v>50000</v>
      </c>
      <c r="W987">
        <v>43</v>
      </c>
      <c r="X987" s="28"/>
      <c r="AC987">
        <v>66</v>
      </c>
      <c r="AD987" s="28">
        <v>30000</v>
      </c>
      <c r="AE987">
        <v>43</v>
      </c>
    </row>
    <row r="988" spans="3:33" x14ac:dyDescent="0.25">
      <c r="C988">
        <v>98</v>
      </c>
      <c r="D988" s="28">
        <v>20000</v>
      </c>
      <c r="E988">
        <v>44</v>
      </c>
      <c r="H988" s="28"/>
      <c r="L988">
        <v>87</v>
      </c>
      <c r="M988" s="28">
        <v>20000</v>
      </c>
      <c r="N988">
        <v>44</v>
      </c>
      <c r="U988">
        <v>62</v>
      </c>
      <c r="V988" s="28">
        <v>10000</v>
      </c>
      <c r="W988">
        <v>44</v>
      </c>
      <c r="X988" s="28"/>
      <c r="AC988">
        <v>5</v>
      </c>
      <c r="AD988" s="28">
        <v>30000</v>
      </c>
      <c r="AE988">
        <v>44</v>
      </c>
    </row>
    <row r="989" spans="3:33" x14ac:dyDescent="0.25">
      <c r="C989">
        <v>37</v>
      </c>
      <c r="D989" s="28">
        <v>30000</v>
      </c>
      <c r="E989">
        <v>45</v>
      </c>
      <c r="H989" s="28"/>
      <c r="L989">
        <v>53</v>
      </c>
      <c r="M989" s="28">
        <v>60000</v>
      </c>
      <c r="N989">
        <v>45</v>
      </c>
      <c r="U989">
        <v>85</v>
      </c>
      <c r="V989" s="28">
        <v>20000</v>
      </c>
      <c r="W989">
        <v>45</v>
      </c>
      <c r="X989" s="28">
        <v>20000</v>
      </c>
      <c r="Y989">
        <v>85</v>
      </c>
      <c r="AC989">
        <v>17</v>
      </c>
      <c r="AD989" s="28">
        <v>50000</v>
      </c>
      <c r="AE989">
        <v>45</v>
      </c>
    </row>
    <row r="990" spans="3:33" x14ac:dyDescent="0.25">
      <c r="C990">
        <v>123</v>
      </c>
      <c r="D990" s="28">
        <v>20000</v>
      </c>
      <c r="E990">
        <v>46</v>
      </c>
      <c r="L990">
        <v>75</v>
      </c>
      <c r="M990" s="28">
        <v>55000</v>
      </c>
      <c r="N990">
        <v>46</v>
      </c>
      <c r="V990" s="28">
        <v>80000</v>
      </c>
      <c r="W990">
        <v>46</v>
      </c>
      <c r="X990" s="28">
        <v>40000</v>
      </c>
      <c r="AC990">
        <v>31</v>
      </c>
      <c r="AD990" s="28">
        <v>50000</v>
      </c>
      <c r="AE990">
        <v>46</v>
      </c>
    </row>
    <row r="991" spans="3:33" x14ac:dyDescent="0.25">
      <c r="C991">
        <v>92</v>
      </c>
      <c r="D991" s="28">
        <v>20000</v>
      </c>
      <c r="E991">
        <v>47</v>
      </c>
      <c r="L991">
        <v>26</v>
      </c>
      <c r="M991" s="28">
        <v>50000</v>
      </c>
      <c r="N991">
        <v>47</v>
      </c>
      <c r="V991" s="28">
        <v>100000</v>
      </c>
      <c r="W991">
        <v>47</v>
      </c>
      <c r="X991" s="28">
        <v>40000</v>
      </c>
      <c r="AC991">
        <v>130</v>
      </c>
      <c r="AD991" s="28">
        <v>10000</v>
      </c>
      <c r="AE991">
        <v>47</v>
      </c>
    </row>
    <row r="992" spans="3:33" x14ac:dyDescent="0.25">
      <c r="C992">
        <v>160</v>
      </c>
      <c r="D992" s="28">
        <v>20000</v>
      </c>
      <c r="E992">
        <v>48</v>
      </c>
      <c r="M992" s="28">
        <v>50000</v>
      </c>
      <c r="N992">
        <v>48</v>
      </c>
      <c r="O992" s="28">
        <v>40000</v>
      </c>
      <c r="V992" s="28"/>
      <c r="AC992">
        <v>135</v>
      </c>
      <c r="AD992" s="29">
        <v>50000</v>
      </c>
      <c r="AE992">
        <v>48</v>
      </c>
      <c r="AF992" s="29"/>
    </row>
    <row r="993" spans="3:32" x14ac:dyDescent="0.25">
      <c r="C993">
        <v>44</v>
      </c>
      <c r="D993" s="28">
        <v>30000</v>
      </c>
      <c r="E993">
        <v>49</v>
      </c>
      <c r="M993" s="28">
        <v>50000</v>
      </c>
      <c r="N993">
        <v>49</v>
      </c>
      <c r="O993" s="28">
        <v>40000</v>
      </c>
      <c r="V993" s="28"/>
      <c r="AD993" s="29">
        <v>20000</v>
      </c>
      <c r="AE993">
        <v>49</v>
      </c>
      <c r="AF993" s="28">
        <v>20000</v>
      </c>
    </row>
    <row r="994" spans="3:32" x14ac:dyDescent="0.25">
      <c r="C994">
        <v>93</v>
      </c>
      <c r="D994" s="28">
        <v>40000</v>
      </c>
      <c r="E994">
        <v>50</v>
      </c>
      <c r="M994" s="28">
        <v>50000</v>
      </c>
      <c r="N994">
        <v>50</v>
      </c>
      <c r="O994" s="28">
        <v>40000</v>
      </c>
      <c r="V994" s="28"/>
      <c r="AD994" s="28">
        <v>50000</v>
      </c>
      <c r="AE994">
        <v>50</v>
      </c>
      <c r="AF994" s="28">
        <v>50000</v>
      </c>
    </row>
    <row r="995" spans="3:32" x14ac:dyDescent="0.25">
      <c r="C995">
        <v>56</v>
      </c>
      <c r="D995" s="28">
        <v>10000</v>
      </c>
      <c r="E995">
        <v>51</v>
      </c>
      <c r="F995" s="28">
        <v>10000</v>
      </c>
      <c r="G995">
        <v>56</v>
      </c>
      <c r="M995" s="28">
        <v>50000</v>
      </c>
      <c r="N995">
        <v>51</v>
      </c>
      <c r="O995" s="28">
        <v>40000</v>
      </c>
      <c r="V995" s="28"/>
      <c r="AD995" s="28">
        <v>50000</v>
      </c>
      <c r="AE995">
        <v>51</v>
      </c>
      <c r="AF995" s="28">
        <v>50000</v>
      </c>
    </row>
    <row r="996" spans="3:32" x14ac:dyDescent="0.25">
      <c r="C996">
        <v>150</v>
      </c>
      <c r="D996" s="28">
        <v>20000</v>
      </c>
      <c r="E996">
        <v>52</v>
      </c>
      <c r="M996" s="28">
        <v>50000</v>
      </c>
      <c r="N996">
        <v>52</v>
      </c>
      <c r="O996" s="28">
        <v>40000</v>
      </c>
      <c r="V996" s="28"/>
      <c r="AD996" s="28">
        <v>50000</v>
      </c>
      <c r="AE996">
        <v>52</v>
      </c>
      <c r="AF996" s="28">
        <v>50000</v>
      </c>
    </row>
    <row r="997" spans="3:32" x14ac:dyDescent="0.25">
      <c r="C997">
        <v>115</v>
      </c>
      <c r="D997" s="28">
        <v>30000</v>
      </c>
      <c r="E997">
        <v>53</v>
      </c>
      <c r="M997" s="28">
        <v>50000</v>
      </c>
      <c r="N997">
        <v>53</v>
      </c>
      <c r="O997" s="28">
        <v>40000</v>
      </c>
      <c r="V997" s="28"/>
      <c r="AD997" s="28"/>
    </row>
    <row r="998" spans="3:32" x14ac:dyDescent="0.25">
      <c r="C998">
        <v>82</v>
      </c>
      <c r="D998" s="28">
        <v>20000</v>
      </c>
      <c r="E998">
        <v>54</v>
      </c>
      <c r="M998" s="28"/>
      <c r="V998" s="28"/>
      <c r="AD998" s="28"/>
    </row>
    <row r="999" spans="3:32" x14ac:dyDescent="0.25">
      <c r="C999">
        <v>173</v>
      </c>
      <c r="D999" s="28">
        <v>50000</v>
      </c>
      <c r="E999">
        <v>55</v>
      </c>
      <c r="M999" s="28"/>
      <c r="V999" s="28"/>
      <c r="AD999" s="28"/>
    </row>
    <row r="1000" spans="3:32" x14ac:dyDescent="0.25">
      <c r="D1000" s="28">
        <v>50000</v>
      </c>
      <c r="E1000">
        <v>56</v>
      </c>
      <c r="F1000" s="28">
        <v>40000</v>
      </c>
      <c r="M1000" s="28"/>
      <c r="V1000" s="28"/>
      <c r="AD1000" s="28"/>
    </row>
    <row r="1001" spans="3:32" x14ac:dyDescent="0.25">
      <c r="D1001" s="28">
        <v>50000</v>
      </c>
      <c r="E1001">
        <v>57</v>
      </c>
      <c r="F1001" s="28">
        <v>40000</v>
      </c>
      <c r="M1001" s="28"/>
      <c r="AD1001" s="28"/>
    </row>
    <row r="1002" spans="3:32" x14ac:dyDescent="0.25">
      <c r="D1002" s="28">
        <v>50000</v>
      </c>
      <c r="E1002">
        <v>58</v>
      </c>
      <c r="F1002" s="28">
        <v>40000</v>
      </c>
      <c r="M1002" s="28"/>
      <c r="AD1002" s="28"/>
    </row>
    <row r="1003" spans="3:32" x14ac:dyDescent="0.25">
      <c r="D1003" s="28">
        <v>50000</v>
      </c>
      <c r="E1003">
        <v>59</v>
      </c>
      <c r="F1003" s="28">
        <v>40000</v>
      </c>
      <c r="M1003" s="28"/>
      <c r="AD1003" s="28"/>
    </row>
    <row r="1004" spans="3:32" x14ac:dyDescent="0.25">
      <c r="D1004" s="28">
        <v>70000</v>
      </c>
      <c r="E1004">
        <v>60</v>
      </c>
      <c r="F1004" s="28">
        <v>40000</v>
      </c>
      <c r="M1004" s="28"/>
      <c r="AD1004" s="28"/>
    </row>
    <row r="1005" spans="3:32" x14ac:dyDescent="0.25">
      <c r="E1005">
        <v>61</v>
      </c>
      <c r="M1005" s="28"/>
      <c r="AD1005" s="28"/>
    </row>
    <row r="1006" spans="3:32" x14ac:dyDescent="0.25">
      <c r="E1006">
        <v>62</v>
      </c>
      <c r="M1006" s="28"/>
      <c r="V1006" s="29">
        <f>SUM(V945:V1005)</f>
        <v>1705000</v>
      </c>
      <c r="X1006" s="29">
        <f>SUM(X945:X1005)</f>
        <v>300000</v>
      </c>
      <c r="AD1006" s="29">
        <f>SUM(AD944:AD1005)</f>
        <v>1665000</v>
      </c>
      <c r="AF1006" s="29">
        <f>SUM(AF944:AF1005)</f>
        <v>300000</v>
      </c>
    </row>
    <row r="1007" spans="3:32" x14ac:dyDescent="0.25">
      <c r="E1007">
        <v>63</v>
      </c>
      <c r="M1007" s="28"/>
      <c r="V1007" s="29">
        <f>V1006-X1006</f>
        <v>1405000</v>
      </c>
      <c r="X1007" s="28"/>
      <c r="AD1007" s="29">
        <f>AD1006-AF1006</f>
        <v>1365000</v>
      </c>
    </row>
    <row r="1008" spans="3:32" x14ac:dyDescent="0.25">
      <c r="D1008" s="29">
        <f>SUM(D945:D1007)</f>
        <v>2500000</v>
      </c>
      <c r="F1008" s="29">
        <f>SUM(F945:F1007)</f>
        <v>350000</v>
      </c>
      <c r="M1008" s="29">
        <f>SUM(M945:M1007)</f>
        <v>2225000</v>
      </c>
      <c r="O1008" s="29">
        <f>SUM(O945:O1007)</f>
        <v>540000</v>
      </c>
    </row>
    <row r="1009" spans="1:33" x14ac:dyDescent="0.25">
      <c r="D1009" s="29">
        <f>D1008-F1008</f>
        <v>2150000</v>
      </c>
      <c r="M1009" s="29">
        <f>M1008-O1008</f>
        <v>1685000</v>
      </c>
    </row>
    <row r="1010" spans="1:33" x14ac:dyDescent="0.25">
      <c r="M1010" s="28"/>
    </row>
    <row r="1011" spans="1:33" x14ac:dyDescent="0.25">
      <c r="A1011" s="30" t="s">
        <v>10</v>
      </c>
      <c r="B1011" s="30" t="s">
        <v>0</v>
      </c>
      <c r="C1011" s="30" t="s">
        <v>2</v>
      </c>
      <c r="D1011" s="30" t="s">
        <v>1297</v>
      </c>
      <c r="E1011" s="30"/>
      <c r="F1011" s="33"/>
      <c r="G1011" s="30"/>
      <c r="J1011" s="30" t="s">
        <v>10</v>
      </c>
      <c r="K1011" s="30" t="s">
        <v>0</v>
      </c>
      <c r="L1011" s="30" t="s">
        <v>2</v>
      </c>
      <c r="M1011" s="30" t="s">
        <v>1297</v>
      </c>
      <c r="N1011" s="30"/>
      <c r="O1011" s="33"/>
      <c r="P1011" s="30"/>
      <c r="S1011" s="30" t="s">
        <v>10</v>
      </c>
      <c r="T1011" s="30" t="s">
        <v>0</v>
      </c>
      <c r="U1011" s="30" t="s">
        <v>2</v>
      </c>
      <c r="V1011" s="30" t="s">
        <v>1297</v>
      </c>
      <c r="W1011" s="30"/>
      <c r="X1011" s="33"/>
      <c r="Y1011" s="30"/>
      <c r="AA1011" s="30" t="s">
        <v>10</v>
      </c>
      <c r="AB1011" s="30" t="s">
        <v>0</v>
      </c>
      <c r="AC1011" s="30" t="s">
        <v>2</v>
      </c>
      <c r="AD1011" s="30" t="s">
        <v>1297</v>
      </c>
      <c r="AE1011" s="30"/>
      <c r="AF1011" s="33"/>
    </row>
    <row r="1012" spans="1:33" x14ac:dyDescent="0.25">
      <c r="A1012" s="32">
        <v>42961</v>
      </c>
      <c r="B1012" s="30" t="s">
        <v>1336</v>
      </c>
      <c r="C1012">
        <v>13</v>
      </c>
      <c r="D1012" s="28">
        <v>80000</v>
      </c>
      <c r="E1012">
        <v>1</v>
      </c>
      <c r="J1012" s="32">
        <v>42962</v>
      </c>
      <c r="K1012" s="30" t="s">
        <v>1337</v>
      </c>
      <c r="L1012">
        <v>103</v>
      </c>
      <c r="M1012" s="28">
        <v>30000</v>
      </c>
      <c r="N1012">
        <v>1</v>
      </c>
      <c r="O1012" s="28">
        <v>30000</v>
      </c>
      <c r="P1012">
        <v>103</v>
      </c>
      <c r="S1012" s="32">
        <v>42964</v>
      </c>
      <c r="T1012" s="30" t="s">
        <v>1348</v>
      </c>
      <c r="U1012">
        <v>42</v>
      </c>
      <c r="V1012" s="28">
        <v>50000</v>
      </c>
      <c r="W1012">
        <v>1</v>
      </c>
      <c r="X1012" s="28">
        <v>50000</v>
      </c>
      <c r="Y1012">
        <v>42</v>
      </c>
      <c r="AA1012" s="32">
        <v>42965</v>
      </c>
      <c r="AB1012" s="30" t="s">
        <v>1347</v>
      </c>
      <c r="AC1012">
        <v>56</v>
      </c>
      <c r="AD1012" s="28">
        <v>30000</v>
      </c>
      <c r="AE1012">
        <v>1</v>
      </c>
    </row>
    <row r="1013" spans="1:33" x14ac:dyDescent="0.25">
      <c r="C1013">
        <v>120</v>
      </c>
      <c r="D1013" s="28">
        <v>20000</v>
      </c>
      <c r="E1013">
        <v>2</v>
      </c>
      <c r="L1013">
        <v>42</v>
      </c>
      <c r="M1013" s="28">
        <v>15000</v>
      </c>
      <c r="N1013">
        <v>2</v>
      </c>
      <c r="U1013">
        <v>62</v>
      </c>
      <c r="V1013" s="28">
        <v>10000</v>
      </c>
      <c r="W1013">
        <v>2</v>
      </c>
      <c r="X1013" s="28">
        <v>10000</v>
      </c>
      <c r="Y1013">
        <v>52</v>
      </c>
      <c r="AC1013">
        <v>23</v>
      </c>
      <c r="AD1013" s="28">
        <v>10000</v>
      </c>
      <c r="AE1013">
        <v>2</v>
      </c>
      <c r="AF1013" s="28">
        <v>20000</v>
      </c>
      <c r="AG1013">
        <v>23</v>
      </c>
    </row>
    <row r="1014" spans="1:33" x14ac:dyDescent="0.25">
      <c r="C1014">
        <v>5</v>
      </c>
      <c r="D1014" s="28">
        <v>20000</v>
      </c>
      <c r="E1014">
        <v>3</v>
      </c>
      <c r="L1014">
        <v>2</v>
      </c>
      <c r="M1014" s="28">
        <v>50000</v>
      </c>
      <c r="N1014">
        <v>3</v>
      </c>
      <c r="U1014">
        <v>48</v>
      </c>
      <c r="V1014" s="28">
        <v>25000</v>
      </c>
      <c r="W1014">
        <v>3</v>
      </c>
      <c r="X1014" s="28">
        <v>25000</v>
      </c>
      <c r="Y1014">
        <v>48</v>
      </c>
      <c r="AC1014">
        <v>149</v>
      </c>
      <c r="AD1014" s="28">
        <v>50000</v>
      </c>
      <c r="AE1014">
        <v>3</v>
      </c>
      <c r="AF1014" s="28">
        <v>50000</v>
      </c>
      <c r="AG1014">
        <v>149</v>
      </c>
    </row>
    <row r="1015" spans="1:33" x14ac:dyDescent="0.25">
      <c r="C1015">
        <v>153</v>
      </c>
      <c r="D1015" s="28">
        <v>80000</v>
      </c>
      <c r="E1015">
        <v>4</v>
      </c>
      <c r="L1015">
        <v>89</v>
      </c>
      <c r="M1015" s="28">
        <v>20000</v>
      </c>
      <c r="N1015">
        <v>4</v>
      </c>
      <c r="U1015">
        <v>56</v>
      </c>
      <c r="V1015" s="28">
        <v>15000</v>
      </c>
      <c r="W1015">
        <v>4</v>
      </c>
      <c r="X1015" s="28"/>
      <c r="AC1015">
        <v>148</v>
      </c>
      <c r="AD1015" s="28">
        <v>50000</v>
      </c>
      <c r="AE1015">
        <v>4</v>
      </c>
      <c r="AF1015" s="28">
        <v>50000</v>
      </c>
      <c r="AG1015">
        <v>148</v>
      </c>
    </row>
    <row r="1016" spans="1:33" x14ac:dyDescent="0.25">
      <c r="C1016">
        <v>14</v>
      </c>
      <c r="D1016" s="28">
        <v>50000</v>
      </c>
      <c r="E1016">
        <v>5</v>
      </c>
      <c r="L1016">
        <v>91</v>
      </c>
      <c r="M1016" s="28">
        <v>50000</v>
      </c>
      <c r="N1016">
        <v>5</v>
      </c>
      <c r="U1016">
        <v>47</v>
      </c>
      <c r="V1016" s="28">
        <v>10000</v>
      </c>
      <c r="W1016">
        <v>5</v>
      </c>
      <c r="X1016" s="28"/>
      <c r="AC1016">
        <v>48</v>
      </c>
      <c r="AD1016" s="28">
        <v>50000</v>
      </c>
      <c r="AE1016">
        <v>5</v>
      </c>
      <c r="AF1016" s="28">
        <v>50000</v>
      </c>
      <c r="AG1016">
        <v>48</v>
      </c>
    </row>
    <row r="1017" spans="1:33" x14ac:dyDescent="0.25">
      <c r="C1017">
        <v>122</v>
      </c>
      <c r="D1017" s="28">
        <v>50000</v>
      </c>
      <c r="E1017">
        <v>6</v>
      </c>
      <c r="L1017">
        <v>152</v>
      </c>
      <c r="M1017" s="28">
        <v>50000</v>
      </c>
      <c r="N1017">
        <v>6</v>
      </c>
      <c r="U1017">
        <v>72</v>
      </c>
      <c r="V1017" s="28">
        <v>30000</v>
      </c>
      <c r="W1017">
        <v>6</v>
      </c>
      <c r="X1017" s="28"/>
      <c r="AC1017">
        <v>69</v>
      </c>
      <c r="AD1017" s="28">
        <v>20000</v>
      </c>
      <c r="AE1017">
        <v>6</v>
      </c>
      <c r="AF1017" s="28">
        <v>20000</v>
      </c>
      <c r="AG1017">
        <v>69</v>
      </c>
    </row>
    <row r="1018" spans="1:33" x14ac:dyDescent="0.25">
      <c r="C1018">
        <v>170</v>
      </c>
      <c r="D1018" s="28">
        <v>70000</v>
      </c>
      <c r="E1018">
        <v>7</v>
      </c>
      <c r="L1018">
        <v>140</v>
      </c>
      <c r="M1018" s="28">
        <v>20000</v>
      </c>
      <c r="N1018">
        <v>7</v>
      </c>
      <c r="U1018">
        <v>17</v>
      </c>
      <c r="V1018" s="28">
        <v>20000</v>
      </c>
      <c r="W1018">
        <v>7</v>
      </c>
      <c r="X1018" s="28"/>
      <c r="AC1018">
        <v>116</v>
      </c>
      <c r="AD1018" s="28">
        <v>10000</v>
      </c>
      <c r="AE1018">
        <v>7</v>
      </c>
    </row>
    <row r="1019" spans="1:33" x14ac:dyDescent="0.25">
      <c r="C1019">
        <v>68</v>
      </c>
      <c r="D1019" s="28">
        <v>20000</v>
      </c>
      <c r="E1019">
        <v>8</v>
      </c>
      <c r="L1019">
        <v>96</v>
      </c>
      <c r="M1019" s="28">
        <v>20000</v>
      </c>
      <c r="N1019">
        <v>8</v>
      </c>
      <c r="U1019">
        <v>43</v>
      </c>
      <c r="V1019" s="28">
        <v>30000</v>
      </c>
      <c r="W1019">
        <v>8</v>
      </c>
      <c r="X1019" s="28"/>
      <c r="AC1019">
        <v>9</v>
      </c>
      <c r="AD1019" s="28">
        <v>15000</v>
      </c>
      <c r="AE1019">
        <v>8</v>
      </c>
    </row>
    <row r="1020" spans="1:33" x14ac:dyDescent="0.25">
      <c r="C1020">
        <v>27</v>
      </c>
      <c r="D1020" s="28">
        <v>50000</v>
      </c>
      <c r="E1020">
        <v>9</v>
      </c>
      <c r="F1020" s="28">
        <v>50000</v>
      </c>
      <c r="G1020">
        <v>27</v>
      </c>
      <c r="L1020">
        <v>90</v>
      </c>
      <c r="M1020" s="28">
        <v>30000</v>
      </c>
      <c r="N1020">
        <v>9</v>
      </c>
      <c r="O1020" s="28">
        <v>30000</v>
      </c>
      <c r="P1020">
        <v>90</v>
      </c>
      <c r="U1020">
        <v>85</v>
      </c>
      <c r="V1020" s="28">
        <v>20000</v>
      </c>
      <c r="W1020">
        <v>9</v>
      </c>
      <c r="X1020" s="28"/>
      <c r="AC1020">
        <v>94</v>
      </c>
      <c r="AD1020" s="28">
        <v>50000</v>
      </c>
      <c r="AE1020">
        <v>9</v>
      </c>
    </row>
    <row r="1021" spans="1:33" x14ac:dyDescent="0.25">
      <c r="C1021">
        <v>116</v>
      </c>
      <c r="D1021" s="28">
        <v>100000</v>
      </c>
      <c r="E1021">
        <v>10</v>
      </c>
      <c r="L1021">
        <v>70</v>
      </c>
      <c r="M1021" s="28">
        <v>50000</v>
      </c>
      <c r="N1021">
        <v>10</v>
      </c>
      <c r="U1021">
        <v>37</v>
      </c>
      <c r="V1021" s="28">
        <v>50000</v>
      </c>
      <c r="W1021">
        <v>10</v>
      </c>
      <c r="X1021" s="28"/>
      <c r="AC1021">
        <v>84</v>
      </c>
      <c r="AD1021" s="28">
        <v>30000</v>
      </c>
      <c r="AE1021">
        <v>10</v>
      </c>
    </row>
    <row r="1022" spans="1:33" x14ac:dyDescent="0.25">
      <c r="C1022">
        <v>16</v>
      </c>
      <c r="D1022" s="28">
        <v>50000</v>
      </c>
      <c r="E1022">
        <v>11</v>
      </c>
      <c r="L1022">
        <v>3</v>
      </c>
      <c r="M1022" s="28">
        <v>50000</v>
      </c>
      <c r="N1022">
        <v>11</v>
      </c>
      <c r="O1022" s="28">
        <v>5000</v>
      </c>
      <c r="P1022">
        <v>3</v>
      </c>
      <c r="U1022">
        <v>65</v>
      </c>
      <c r="V1022" s="28">
        <v>10000</v>
      </c>
      <c r="W1022">
        <v>11</v>
      </c>
      <c r="X1022" s="28"/>
      <c r="AC1022">
        <v>117</v>
      </c>
      <c r="AD1022" s="28">
        <v>70000</v>
      </c>
      <c r="AE1022">
        <v>11</v>
      </c>
    </row>
    <row r="1023" spans="1:33" x14ac:dyDescent="0.25">
      <c r="C1023">
        <v>142</v>
      </c>
      <c r="D1023" s="28">
        <v>50000</v>
      </c>
      <c r="E1023">
        <v>12</v>
      </c>
      <c r="L1023">
        <v>47</v>
      </c>
      <c r="M1023" s="28">
        <v>50000</v>
      </c>
      <c r="N1023">
        <v>12</v>
      </c>
      <c r="U1023">
        <v>94</v>
      </c>
      <c r="V1023" s="28">
        <v>50000</v>
      </c>
      <c r="W1023">
        <v>12</v>
      </c>
      <c r="X1023" s="28"/>
      <c r="AC1023">
        <v>141</v>
      </c>
      <c r="AD1023" s="28">
        <v>100000</v>
      </c>
      <c r="AE1023">
        <v>12</v>
      </c>
    </row>
    <row r="1024" spans="1:33" x14ac:dyDescent="0.25">
      <c r="C1024">
        <v>19</v>
      </c>
      <c r="D1024" s="28">
        <v>20000</v>
      </c>
      <c r="E1024">
        <v>13</v>
      </c>
      <c r="L1024">
        <v>127</v>
      </c>
      <c r="M1024" s="28">
        <v>30000</v>
      </c>
      <c r="N1024">
        <v>13</v>
      </c>
      <c r="U1024">
        <v>16</v>
      </c>
      <c r="V1024" s="28">
        <v>10000</v>
      </c>
      <c r="W1024">
        <v>13</v>
      </c>
      <c r="X1024" s="28"/>
      <c r="AC1024">
        <v>63</v>
      </c>
      <c r="AD1024" s="28">
        <v>50000</v>
      </c>
      <c r="AE1024">
        <v>13</v>
      </c>
    </row>
    <row r="1025" spans="3:33" x14ac:dyDescent="0.25">
      <c r="C1025">
        <v>22</v>
      </c>
      <c r="D1025" s="28">
        <v>20000</v>
      </c>
      <c r="E1025">
        <v>14</v>
      </c>
      <c r="L1025">
        <v>98</v>
      </c>
      <c r="M1025" s="28">
        <v>30000</v>
      </c>
      <c r="N1025">
        <v>14</v>
      </c>
      <c r="U1025">
        <v>40</v>
      </c>
      <c r="V1025" s="28">
        <v>10000</v>
      </c>
      <c r="W1025">
        <v>14</v>
      </c>
      <c r="X1025" s="28"/>
      <c r="AC1025">
        <v>90</v>
      </c>
      <c r="AD1025" s="28">
        <v>20000</v>
      </c>
      <c r="AE1025">
        <v>14</v>
      </c>
    </row>
    <row r="1026" spans="3:33" x14ac:dyDescent="0.25">
      <c r="C1026">
        <v>15</v>
      </c>
      <c r="D1026" s="28">
        <v>40000</v>
      </c>
      <c r="E1026">
        <v>15</v>
      </c>
      <c r="L1026">
        <v>37</v>
      </c>
      <c r="M1026" s="28">
        <v>10000</v>
      </c>
      <c r="N1026">
        <v>15</v>
      </c>
      <c r="U1026">
        <v>71</v>
      </c>
      <c r="V1026" s="28">
        <v>110000</v>
      </c>
      <c r="W1026">
        <v>15</v>
      </c>
      <c r="X1026" s="28"/>
      <c r="AC1026">
        <v>66</v>
      </c>
      <c r="AD1026" s="28">
        <v>30000</v>
      </c>
      <c r="AE1026">
        <v>15</v>
      </c>
    </row>
    <row r="1027" spans="3:33" x14ac:dyDescent="0.25">
      <c r="C1027">
        <v>100</v>
      </c>
      <c r="D1027" s="28">
        <v>20000</v>
      </c>
      <c r="E1027">
        <v>16</v>
      </c>
      <c r="L1027">
        <v>137</v>
      </c>
      <c r="M1027" s="28">
        <v>30000</v>
      </c>
      <c r="N1027">
        <v>16</v>
      </c>
      <c r="U1027">
        <v>109</v>
      </c>
      <c r="V1027" s="28">
        <v>20000</v>
      </c>
      <c r="W1027">
        <v>16</v>
      </c>
      <c r="X1027" s="28"/>
      <c r="AC1027">
        <v>136</v>
      </c>
      <c r="AD1027" s="28">
        <v>20000</v>
      </c>
      <c r="AE1027">
        <v>16</v>
      </c>
    </row>
    <row r="1028" spans="3:33" x14ac:dyDescent="0.25">
      <c r="C1028">
        <v>124</v>
      </c>
      <c r="D1028" s="28">
        <v>20000</v>
      </c>
      <c r="E1028">
        <v>17</v>
      </c>
      <c r="L1028">
        <v>1</v>
      </c>
      <c r="M1028" s="28">
        <v>50000</v>
      </c>
      <c r="N1028">
        <v>17</v>
      </c>
      <c r="U1028">
        <v>57</v>
      </c>
      <c r="V1028" s="28">
        <v>20000</v>
      </c>
      <c r="W1028">
        <v>17</v>
      </c>
      <c r="X1028" s="28"/>
      <c r="AC1028">
        <v>26</v>
      </c>
      <c r="AD1028" s="28">
        <v>20000</v>
      </c>
      <c r="AE1028">
        <v>17</v>
      </c>
      <c r="AF1028" s="28">
        <v>20000</v>
      </c>
      <c r="AG1028">
        <v>26</v>
      </c>
    </row>
    <row r="1029" spans="3:33" x14ac:dyDescent="0.25">
      <c r="C1029">
        <v>12</v>
      </c>
      <c r="D1029" s="28">
        <v>80000</v>
      </c>
      <c r="E1029">
        <v>18</v>
      </c>
      <c r="L1029">
        <v>56</v>
      </c>
      <c r="M1029" s="28">
        <v>50000</v>
      </c>
      <c r="N1029">
        <v>18</v>
      </c>
      <c r="U1029">
        <v>74</v>
      </c>
      <c r="V1029" s="28">
        <v>20000</v>
      </c>
      <c r="W1029">
        <v>18</v>
      </c>
      <c r="X1029" s="28"/>
      <c r="AC1029">
        <v>58</v>
      </c>
      <c r="AD1029" s="28">
        <v>20000</v>
      </c>
      <c r="AE1029">
        <v>18</v>
      </c>
    </row>
    <row r="1030" spans="3:33" x14ac:dyDescent="0.25">
      <c r="C1030">
        <v>48</v>
      </c>
      <c r="D1030" s="28">
        <v>30000</v>
      </c>
      <c r="E1030">
        <v>19</v>
      </c>
      <c r="L1030">
        <v>147</v>
      </c>
      <c r="M1030" s="28">
        <v>50000</v>
      </c>
      <c r="N1030">
        <v>19</v>
      </c>
      <c r="U1030">
        <v>41</v>
      </c>
      <c r="V1030" s="28">
        <v>20000</v>
      </c>
      <c r="W1030">
        <v>19</v>
      </c>
      <c r="X1030" s="28"/>
      <c r="AC1030">
        <v>108</v>
      </c>
      <c r="AD1030" s="28">
        <v>20000</v>
      </c>
      <c r="AE1030">
        <v>19</v>
      </c>
    </row>
    <row r="1031" spans="3:33" x14ac:dyDescent="0.25">
      <c r="C1031">
        <v>166</v>
      </c>
      <c r="D1031" s="28">
        <v>70000</v>
      </c>
      <c r="E1031">
        <v>20</v>
      </c>
      <c r="L1031">
        <v>158</v>
      </c>
      <c r="M1031" s="28">
        <v>50000</v>
      </c>
      <c r="N1031">
        <v>20</v>
      </c>
      <c r="U1031">
        <v>44</v>
      </c>
      <c r="V1031" s="28">
        <v>20000</v>
      </c>
      <c r="W1031">
        <v>20</v>
      </c>
      <c r="X1031" s="28"/>
      <c r="AC1031">
        <v>83</v>
      </c>
      <c r="AD1031" s="28">
        <v>20000</v>
      </c>
      <c r="AE1031">
        <v>20</v>
      </c>
    </row>
    <row r="1032" spans="3:33" x14ac:dyDescent="0.25">
      <c r="C1032">
        <v>4</v>
      </c>
      <c r="D1032" s="28">
        <v>50000</v>
      </c>
      <c r="E1032">
        <v>21</v>
      </c>
      <c r="L1032">
        <v>18</v>
      </c>
      <c r="M1032" s="28">
        <v>15000</v>
      </c>
      <c r="N1032">
        <v>21</v>
      </c>
      <c r="U1032">
        <v>26</v>
      </c>
      <c r="V1032" s="28">
        <v>20000</v>
      </c>
      <c r="W1032">
        <v>21</v>
      </c>
      <c r="X1032" s="28"/>
      <c r="AC1032">
        <v>10</v>
      </c>
      <c r="AD1032" s="28">
        <v>20000</v>
      </c>
      <c r="AE1032">
        <v>21</v>
      </c>
    </row>
    <row r="1033" spans="3:33" x14ac:dyDescent="0.25">
      <c r="C1033">
        <v>151</v>
      </c>
      <c r="D1033" s="28">
        <v>50000</v>
      </c>
      <c r="E1033">
        <v>22</v>
      </c>
      <c r="L1033">
        <v>102</v>
      </c>
      <c r="M1033" s="28">
        <v>25000</v>
      </c>
      <c r="N1033">
        <v>22</v>
      </c>
      <c r="U1033">
        <v>35</v>
      </c>
      <c r="V1033" s="28">
        <v>20000</v>
      </c>
      <c r="W1033">
        <v>22</v>
      </c>
      <c r="X1033" s="28"/>
      <c r="AC1033">
        <v>142</v>
      </c>
      <c r="AD1033" s="28">
        <v>50000</v>
      </c>
      <c r="AE1033">
        <v>22</v>
      </c>
    </row>
    <row r="1034" spans="3:33" x14ac:dyDescent="0.25">
      <c r="C1034">
        <v>7</v>
      </c>
      <c r="D1034" s="28">
        <v>50000</v>
      </c>
      <c r="E1034">
        <v>23</v>
      </c>
      <c r="L1034">
        <v>50</v>
      </c>
      <c r="M1034" s="28">
        <v>20000</v>
      </c>
      <c r="N1034">
        <v>23</v>
      </c>
      <c r="U1034">
        <v>105</v>
      </c>
      <c r="V1034" s="28">
        <v>20000</v>
      </c>
      <c r="W1034">
        <v>23</v>
      </c>
      <c r="X1034" s="28"/>
      <c r="AC1034">
        <v>50</v>
      </c>
      <c r="AD1034" s="28">
        <v>50000</v>
      </c>
      <c r="AE1034">
        <v>23</v>
      </c>
    </row>
    <row r="1035" spans="3:33" x14ac:dyDescent="0.25">
      <c r="C1035">
        <v>70</v>
      </c>
      <c r="D1035" s="28">
        <v>50000</v>
      </c>
      <c r="E1035">
        <v>24</v>
      </c>
      <c r="L1035">
        <v>106</v>
      </c>
      <c r="M1035" s="28">
        <v>20000</v>
      </c>
      <c r="N1035">
        <v>24</v>
      </c>
      <c r="U1035">
        <v>31</v>
      </c>
      <c r="V1035" s="28">
        <v>20000</v>
      </c>
      <c r="W1035">
        <v>24</v>
      </c>
      <c r="X1035" s="28"/>
      <c r="AC1035">
        <v>30</v>
      </c>
      <c r="AD1035" s="28">
        <v>50000</v>
      </c>
      <c r="AE1035">
        <v>24</v>
      </c>
    </row>
    <row r="1036" spans="3:33" x14ac:dyDescent="0.25">
      <c r="C1036">
        <v>107</v>
      </c>
      <c r="D1036" s="28">
        <v>100000</v>
      </c>
      <c r="E1036">
        <v>25</v>
      </c>
      <c r="L1036">
        <v>24</v>
      </c>
      <c r="M1036" s="28">
        <v>30000</v>
      </c>
      <c r="N1036">
        <v>25</v>
      </c>
      <c r="U1036">
        <v>63</v>
      </c>
      <c r="V1036" s="28">
        <v>20000</v>
      </c>
      <c r="W1036">
        <v>25</v>
      </c>
      <c r="X1036" s="28"/>
      <c r="AC1036">
        <v>43</v>
      </c>
      <c r="AD1036" s="28">
        <v>20000</v>
      </c>
      <c r="AE1036">
        <v>25</v>
      </c>
    </row>
    <row r="1037" spans="3:33" x14ac:dyDescent="0.25">
      <c r="C1037">
        <v>21</v>
      </c>
      <c r="D1037" s="28">
        <v>30000</v>
      </c>
      <c r="E1037">
        <v>26</v>
      </c>
      <c r="L1037">
        <v>16</v>
      </c>
      <c r="M1037" s="28">
        <v>20000</v>
      </c>
      <c r="N1037">
        <v>26</v>
      </c>
      <c r="U1037">
        <v>108</v>
      </c>
      <c r="V1037" s="28">
        <v>50000</v>
      </c>
      <c r="W1037">
        <v>26</v>
      </c>
      <c r="X1037" s="28"/>
      <c r="AC1037">
        <v>76</v>
      </c>
      <c r="AD1037" s="28">
        <v>30000</v>
      </c>
      <c r="AE1037">
        <v>26</v>
      </c>
    </row>
    <row r="1038" spans="3:33" x14ac:dyDescent="0.25">
      <c r="C1038">
        <v>103</v>
      </c>
      <c r="D1038" s="28">
        <v>30000</v>
      </c>
      <c r="E1038">
        <v>27</v>
      </c>
      <c r="L1038">
        <v>83</v>
      </c>
      <c r="M1038" s="28">
        <v>50000</v>
      </c>
      <c r="N1038">
        <v>27</v>
      </c>
      <c r="U1038">
        <v>103</v>
      </c>
      <c r="V1038" s="28">
        <v>50000</v>
      </c>
      <c r="W1038">
        <v>27</v>
      </c>
      <c r="X1038" s="28"/>
      <c r="AC1038">
        <v>134</v>
      </c>
      <c r="AD1038" s="28">
        <v>20000</v>
      </c>
      <c r="AE1038">
        <v>27</v>
      </c>
    </row>
    <row r="1039" spans="3:33" x14ac:dyDescent="0.25">
      <c r="C1039">
        <v>49</v>
      </c>
      <c r="D1039" s="28">
        <v>30000</v>
      </c>
      <c r="E1039">
        <v>28</v>
      </c>
      <c r="L1039">
        <v>87</v>
      </c>
      <c r="M1039" s="28">
        <v>20000</v>
      </c>
      <c r="N1039">
        <v>28</v>
      </c>
      <c r="U1039">
        <v>124</v>
      </c>
      <c r="V1039" s="28">
        <v>100000</v>
      </c>
      <c r="W1039">
        <v>28</v>
      </c>
      <c r="X1039" s="28"/>
      <c r="AC1039">
        <v>106</v>
      </c>
      <c r="AD1039" s="28">
        <v>20000</v>
      </c>
      <c r="AE1039">
        <v>28</v>
      </c>
    </row>
    <row r="1040" spans="3:33" x14ac:dyDescent="0.25">
      <c r="C1040">
        <v>56</v>
      </c>
      <c r="D1040" s="28">
        <v>10000</v>
      </c>
      <c r="E1040">
        <v>29</v>
      </c>
      <c r="L1040">
        <v>31</v>
      </c>
      <c r="M1040" s="28">
        <v>20000</v>
      </c>
      <c r="N1040">
        <v>29</v>
      </c>
      <c r="U1040">
        <v>123</v>
      </c>
      <c r="V1040" s="28">
        <v>30000</v>
      </c>
      <c r="W1040">
        <v>29</v>
      </c>
      <c r="X1040" s="28"/>
      <c r="AC1040">
        <v>33</v>
      </c>
      <c r="AD1040" s="28">
        <v>20000</v>
      </c>
      <c r="AE1040">
        <v>29</v>
      </c>
    </row>
    <row r="1041" spans="3:31" x14ac:dyDescent="0.25">
      <c r="C1041">
        <v>40</v>
      </c>
      <c r="D1041" s="28">
        <v>50000</v>
      </c>
      <c r="E1041">
        <v>30</v>
      </c>
      <c r="L1041">
        <v>13</v>
      </c>
      <c r="M1041" s="28">
        <v>20000</v>
      </c>
      <c r="N1041">
        <v>30</v>
      </c>
      <c r="U1041">
        <v>55</v>
      </c>
      <c r="V1041" s="28">
        <v>20000</v>
      </c>
      <c r="W1041">
        <v>30</v>
      </c>
      <c r="X1041" s="28"/>
      <c r="AC1041">
        <v>86</v>
      </c>
      <c r="AD1041" s="28">
        <v>20000</v>
      </c>
      <c r="AE1041">
        <v>30</v>
      </c>
    </row>
    <row r="1042" spans="3:31" x14ac:dyDescent="0.25">
      <c r="C1042">
        <v>159</v>
      </c>
      <c r="D1042" s="28">
        <v>50000</v>
      </c>
      <c r="E1042">
        <v>31</v>
      </c>
      <c r="L1042">
        <v>144</v>
      </c>
      <c r="M1042" s="28">
        <v>20000</v>
      </c>
      <c r="N1042">
        <v>31</v>
      </c>
      <c r="U1042">
        <v>122</v>
      </c>
      <c r="V1042" s="28">
        <v>50000</v>
      </c>
      <c r="W1042">
        <v>31</v>
      </c>
      <c r="X1042" s="28"/>
      <c r="AC1042">
        <v>46</v>
      </c>
      <c r="AD1042" s="28">
        <v>20000</v>
      </c>
      <c r="AE1042">
        <v>31</v>
      </c>
    </row>
    <row r="1043" spans="3:31" x14ac:dyDescent="0.25">
      <c r="C1043">
        <v>172</v>
      </c>
      <c r="D1043" s="28">
        <v>50000</v>
      </c>
      <c r="E1043">
        <v>32</v>
      </c>
      <c r="L1043">
        <v>99</v>
      </c>
      <c r="M1043" s="28">
        <v>20000</v>
      </c>
      <c r="N1043">
        <v>32</v>
      </c>
      <c r="U1043">
        <v>92</v>
      </c>
      <c r="V1043" s="28">
        <v>10000</v>
      </c>
      <c r="W1043">
        <v>32</v>
      </c>
      <c r="X1043" s="28"/>
      <c r="AC1043">
        <v>132</v>
      </c>
      <c r="AD1043" s="28">
        <v>60000</v>
      </c>
      <c r="AE1043">
        <v>32</v>
      </c>
    </row>
    <row r="1044" spans="3:31" x14ac:dyDescent="0.25">
      <c r="C1044">
        <v>146</v>
      </c>
      <c r="D1044" s="28">
        <v>50000</v>
      </c>
      <c r="E1044">
        <v>33</v>
      </c>
      <c r="L1044">
        <v>119</v>
      </c>
      <c r="M1044" s="28">
        <v>20000</v>
      </c>
      <c r="N1044">
        <v>33</v>
      </c>
      <c r="U1044">
        <v>82</v>
      </c>
      <c r="V1044" s="28">
        <v>20000</v>
      </c>
      <c r="W1044">
        <v>33</v>
      </c>
      <c r="X1044" s="28"/>
      <c r="AC1044">
        <v>99</v>
      </c>
      <c r="AD1044" s="28">
        <v>20000</v>
      </c>
      <c r="AE1044">
        <v>33</v>
      </c>
    </row>
    <row r="1045" spans="3:31" x14ac:dyDescent="0.25">
      <c r="C1045">
        <v>50</v>
      </c>
      <c r="D1045" s="28">
        <v>10000</v>
      </c>
      <c r="E1045">
        <v>34</v>
      </c>
      <c r="L1045">
        <v>162</v>
      </c>
      <c r="M1045" s="28">
        <v>30000</v>
      </c>
      <c r="N1045">
        <v>34</v>
      </c>
      <c r="U1045">
        <v>15</v>
      </c>
      <c r="V1045" s="28">
        <v>20000</v>
      </c>
      <c r="W1045">
        <v>34</v>
      </c>
      <c r="X1045" s="28"/>
      <c r="AC1045">
        <v>129</v>
      </c>
      <c r="AD1045" s="28">
        <v>20000</v>
      </c>
      <c r="AE1045">
        <v>34</v>
      </c>
    </row>
    <row r="1046" spans="3:31" x14ac:dyDescent="0.25">
      <c r="C1046">
        <v>2</v>
      </c>
      <c r="D1046" s="28">
        <v>20000</v>
      </c>
      <c r="E1046">
        <v>35</v>
      </c>
      <c r="L1046">
        <v>135</v>
      </c>
      <c r="M1046" s="28">
        <v>50000</v>
      </c>
      <c r="N1046">
        <v>35</v>
      </c>
      <c r="U1046">
        <v>106</v>
      </c>
      <c r="V1046" s="28">
        <v>50000</v>
      </c>
      <c r="W1046">
        <v>35</v>
      </c>
      <c r="X1046" s="28"/>
      <c r="AC1046">
        <v>12</v>
      </c>
      <c r="AD1046" s="28">
        <v>20000</v>
      </c>
      <c r="AE1046">
        <v>35</v>
      </c>
    </row>
    <row r="1047" spans="3:31" x14ac:dyDescent="0.25">
      <c r="C1047">
        <v>123</v>
      </c>
      <c r="D1047" s="28">
        <v>20000</v>
      </c>
      <c r="E1047">
        <v>36</v>
      </c>
      <c r="L1047">
        <v>114</v>
      </c>
      <c r="M1047" s="28">
        <v>50000</v>
      </c>
      <c r="N1047">
        <v>36</v>
      </c>
      <c r="U1047">
        <v>83</v>
      </c>
      <c r="V1047" s="28">
        <v>100000</v>
      </c>
      <c r="W1047">
        <v>36</v>
      </c>
      <c r="X1047" s="28"/>
      <c r="AC1047">
        <v>95</v>
      </c>
      <c r="AD1047" s="28">
        <v>30000</v>
      </c>
      <c r="AE1047">
        <v>36</v>
      </c>
    </row>
    <row r="1048" spans="3:31" x14ac:dyDescent="0.25">
      <c r="C1048">
        <v>85</v>
      </c>
      <c r="D1048" s="28">
        <v>50000</v>
      </c>
      <c r="E1048">
        <v>37</v>
      </c>
      <c r="F1048" s="28">
        <v>50000</v>
      </c>
      <c r="G1048">
        <v>85</v>
      </c>
      <c r="L1048">
        <v>100</v>
      </c>
      <c r="M1048" s="28">
        <v>50000</v>
      </c>
      <c r="N1048">
        <v>37</v>
      </c>
      <c r="U1048">
        <v>20</v>
      </c>
      <c r="V1048" s="28">
        <v>50000</v>
      </c>
      <c r="W1048">
        <v>37</v>
      </c>
      <c r="X1048" s="28"/>
      <c r="AC1048">
        <v>49</v>
      </c>
      <c r="AD1048" s="28">
        <v>50000</v>
      </c>
      <c r="AE1048">
        <v>37</v>
      </c>
    </row>
    <row r="1049" spans="3:31" x14ac:dyDescent="0.25">
      <c r="C1049">
        <v>91</v>
      </c>
      <c r="D1049" s="28">
        <v>50000</v>
      </c>
      <c r="E1049">
        <v>38</v>
      </c>
      <c r="F1049" s="28">
        <v>50000</v>
      </c>
      <c r="G1049">
        <v>91</v>
      </c>
      <c r="L1049">
        <v>34</v>
      </c>
      <c r="M1049" s="28">
        <v>20000</v>
      </c>
      <c r="N1049">
        <v>38</v>
      </c>
      <c r="U1049">
        <v>117</v>
      </c>
      <c r="V1049" s="28">
        <v>30000</v>
      </c>
      <c r="W1049">
        <v>38</v>
      </c>
      <c r="X1049" s="28"/>
      <c r="AC1049">
        <v>79</v>
      </c>
      <c r="AD1049" s="28">
        <v>130000</v>
      </c>
      <c r="AE1049">
        <v>38</v>
      </c>
    </row>
    <row r="1050" spans="3:31" x14ac:dyDescent="0.25">
      <c r="C1050">
        <v>44</v>
      </c>
      <c r="D1050" s="28">
        <v>20000</v>
      </c>
      <c r="E1050">
        <v>39</v>
      </c>
      <c r="L1050">
        <v>32</v>
      </c>
      <c r="M1050" s="28">
        <v>20000</v>
      </c>
      <c r="N1050">
        <v>39</v>
      </c>
      <c r="U1050">
        <v>23</v>
      </c>
      <c r="V1050" s="28">
        <v>20000</v>
      </c>
      <c r="W1050">
        <v>39</v>
      </c>
      <c r="X1050" s="28"/>
      <c r="AC1050">
        <v>40</v>
      </c>
      <c r="AD1050" s="28">
        <v>10000</v>
      </c>
      <c r="AE1050">
        <v>39</v>
      </c>
    </row>
    <row r="1051" spans="3:31" x14ac:dyDescent="0.25">
      <c r="C1051">
        <v>82</v>
      </c>
      <c r="D1051" s="28">
        <v>20000</v>
      </c>
      <c r="E1051">
        <v>40</v>
      </c>
      <c r="L1051">
        <v>95</v>
      </c>
      <c r="M1051" s="28">
        <v>20000</v>
      </c>
      <c r="N1051">
        <v>40</v>
      </c>
      <c r="V1051" s="28">
        <v>50000</v>
      </c>
      <c r="W1051">
        <v>40</v>
      </c>
      <c r="X1051" s="28">
        <v>50000</v>
      </c>
      <c r="AC1051">
        <v>77</v>
      </c>
      <c r="AD1051" s="28">
        <v>30000</v>
      </c>
      <c r="AE1051">
        <v>40</v>
      </c>
    </row>
    <row r="1052" spans="3:31" x14ac:dyDescent="0.25">
      <c r="C1052">
        <v>45</v>
      </c>
      <c r="D1052" s="28">
        <v>20000</v>
      </c>
      <c r="E1052">
        <v>41</v>
      </c>
      <c r="L1052">
        <v>178</v>
      </c>
      <c r="M1052" s="28">
        <v>20000</v>
      </c>
      <c r="N1052">
        <v>41</v>
      </c>
      <c r="V1052" s="28"/>
      <c r="X1052" s="28"/>
      <c r="AC1052">
        <v>130</v>
      </c>
      <c r="AD1052" s="28">
        <v>10000</v>
      </c>
      <c r="AE1052">
        <v>41</v>
      </c>
    </row>
    <row r="1053" spans="3:31" x14ac:dyDescent="0.25">
      <c r="C1053">
        <v>154</v>
      </c>
      <c r="D1053" s="28">
        <v>20000</v>
      </c>
      <c r="E1053">
        <v>42</v>
      </c>
      <c r="L1053">
        <v>121</v>
      </c>
      <c r="M1053" s="28">
        <v>20000</v>
      </c>
      <c r="N1053">
        <v>42</v>
      </c>
      <c r="V1053" s="28"/>
      <c r="X1053" s="28"/>
      <c r="AC1053">
        <v>97</v>
      </c>
      <c r="AD1053" s="28">
        <v>20000</v>
      </c>
      <c r="AE1053">
        <v>42</v>
      </c>
    </row>
    <row r="1054" spans="3:31" x14ac:dyDescent="0.25">
      <c r="C1054">
        <v>92</v>
      </c>
      <c r="D1054" s="28">
        <v>20000</v>
      </c>
      <c r="E1054">
        <v>43</v>
      </c>
      <c r="L1054">
        <v>76</v>
      </c>
      <c r="M1054" s="28">
        <v>40000</v>
      </c>
      <c r="N1054">
        <v>43</v>
      </c>
      <c r="V1054" s="29">
        <f>SUM(V1012:V1053)</f>
        <v>1300000</v>
      </c>
      <c r="X1054" s="29">
        <f>SUM(X1012:X1053)</f>
        <v>135000</v>
      </c>
      <c r="AC1054">
        <v>147</v>
      </c>
      <c r="AD1054" s="28">
        <v>50000</v>
      </c>
      <c r="AE1054">
        <v>43</v>
      </c>
    </row>
    <row r="1055" spans="3:31" x14ac:dyDescent="0.25">
      <c r="D1055" s="28">
        <v>30000</v>
      </c>
      <c r="E1055">
        <v>44</v>
      </c>
      <c r="F1055" s="28">
        <v>30000</v>
      </c>
      <c r="L1055">
        <v>88</v>
      </c>
      <c r="M1055" s="28">
        <v>20000</v>
      </c>
      <c r="N1055">
        <v>44</v>
      </c>
      <c r="V1055" s="29">
        <f>V1054-X1054</f>
        <v>1165000</v>
      </c>
      <c r="X1055" s="28"/>
      <c r="AC1055">
        <v>80</v>
      </c>
      <c r="AD1055" s="28">
        <v>50000</v>
      </c>
      <c r="AE1055">
        <v>44</v>
      </c>
    </row>
    <row r="1056" spans="3:31" x14ac:dyDescent="0.25">
      <c r="D1056" s="28">
        <v>50000</v>
      </c>
      <c r="E1056">
        <v>45</v>
      </c>
      <c r="F1056" s="28">
        <v>50000</v>
      </c>
      <c r="L1056">
        <v>124</v>
      </c>
      <c r="M1056" s="28">
        <v>40000</v>
      </c>
      <c r="N1056">
        <v>45</v>
      </c>
      <c r="V1056" s="28"/>
      <c r="X1056" s="28"/>
      <c r="AC1056">
        <v>65</v>
      </c>
      <c r="AD1056" s="28">
        <v>10000</v>
      </c>
      <c r="AE1056">
        <v>45</v>
      </c>
    </row>
    <row r="1057" spans="4:32" x14ac:dyDescent="0.25">
      <c r="D1057" s="28">
        <v>50000</v>
      </c>
      <c r="E1057">
        <v>46</v>
      </c>
      <c r="F1057" s="28">
        <v>50000</v>
      </c>
      <c r="L1057">
        <v>160</v>
      </c>
      <c r="M1057" s="28">
        <v>50000</v>
      </c>
      <c r="N1057">
        <v>46</v>
      </c>
      <c r="V1057" s="28"/>
      <c r="X1057" s="28"/>
      <c r="AC1057">
        <v>88</v>
      </c>
      <c r="AD1057" s="28">
        <v>20000</v>
      </c>
      <c r="AE1057">
        <v>46</v>
      </c>
    </row>
    <row r="1058" spans="4:32" x14ac:dyDescent="0.25">
      <c r="D1058" s="28">
        <v>50000</v>
      </c>
      <c r="E1058">
        <v>47</v>
      </c>
      <c r="F1058" s="28">
        <v>50000</v>
      </c>
      <c r="L1058">
        <v>105</v>
      </c>
      <c r="M1058" s="28">
        <v>50000</v>
      </c>
      <c r="N1058">
        <v>47</v>
      </c>
      <c r="V1058" s="28"/>
      <c r="X1058" s="28"/>
      <c r="AC1058">
        <v>131</v>
      </c>
      <c r="AD1058" s="28">
        <v>30000</v>
      </c>
      <c r="AE1058">
        <v>47</v>
      </c>
    </row>
    <row r="1059" spans="4:32" x14ac:dyDescent="0.25">
      <c r="D1059" s="28">
        <v>50000</v>
      </c>
      <c r="E1059">
        <v>48</v>
      </c>
      <c r="F1059" s="28">
        <v>50000</v>
      </c>
      <c r="L1059">
        <v>159</v>
      </c>
      <c r="M1059" s="28">
        <v>20000</v>
      </c>
      <c r="N1059">
        <v>48</v>
      </c>
      <c r="V1059" s="28"/>
      <c r="AC1059">
        <v>140</v>
      </c>
      <c r="AD1059" s="29">
        <v>20000</v>
      </c>
      <c r="AE1059">
        <v>48</v>
      </c>
      <c r="AF1059" s="29"/>
    </row>
    <row r="1060" spans="4:32" x14ac:dyDescent="0.25">
      <c r="D1060" s="28">
        <v>50000</v>
      </c>
      <c r="E1060">
        <v>49</v>
      </c>
      <c r="F1060" s="28">
        <v>50000</v>
      </c>
      <c r="M1060" s="28">
        <v>10000</v>
      </c>
      <c r="N1060">
        <v>49</v>
      </c>
      <c r="O1060" s="28">
        <v>10000</v>
      </c>
      <c r="V1060" s="28"/>
      <c r="AC1060">
        <v>91</v>
      </c>
      <c r="AD1060" s="29">
        <v>20000</v>
      </c>
      <c r="AE1060">
        <v>49</v>
      </c>
    </row>
    <row r="1061" spans="4:32" x14ac:dyDescent="0.25">
      <c r="D1061" s="28">
        <v>50000</v>
      </c>
      <c r="E1061">
        <v>50</v>
      </c>
      <c r="F1061" s="28">
        <v>50000</v>
      </c>
      <c r="M1061" s="28">
        <v>20000</v>
      </c>
      <c r="N1061">
        <v>50</v>
      </c>
      <c r="O1061" s="28">
        <v>20000</v>
      </c>
      <c r="V1061" s="28"/>
      <c r="AC1061">
        <v>121</v>
      </c>
      <c r="AD1061" s="28">
        <v>30000</v>
      </c>
      <c r="AE1061">
        <v>50</v>
      </c>
    </row>
    <row r="1062" spans="4:32" x14ac:dyDescent="0.25">
      <c r="M1062" s="28">
        <v>20000</v>
      </c>
      <c r="N1062">
        <v>51</v>
      </c>
      <c r="O1062" s="28">
        <v>20000</v>
      </c>
      <c r="V1062" s="28"/>
      <c r="AC1062">
        <v>143</v>
      </c>
      <c r="AD1062" s="28">
        <v>30000</v>
      </c>
      <c r="AE1062">
        <v>51</v>
      </c>
    </row>
    <row r="1063" spans="4:32" x14ac:dyDescent="0.25">
      <c r="D1063" s="29">
        <f>SUM(D1012:D1062)</f>
        <v>2120000</v>
      </c>
      <c r="F1063" s="29">
        <f>SUM(F1012:F1062)</f>
        <v>480000</v>
      </c>
      <c r="M1063" s="28">
        <v>25000</v>
      </c>
      <c r="N1063">
        <v>52</v>
      </c>
      <c r="O1063" s="28">
        <v>25000</v>
      </c>
      <c r="V1063" s="28"/>
      <c r="AC1063">
        <v>4</v>
      </c>
      <c r="AD1063" s="28">
        <v>20000</v>
      </c>
      <c r="AE1063">
        <v>52</v>
      </c>
    </row>
    <row r="1064" spans="4:32" x14ac:dyDescent="0.25">
      <c r="D1064" s="29">
        <f>D1063-F1063</f>
        <v>1640000</v>
      </c>
      <c r="M1064" s="28">
        <v>30000</v>
      </c>
      <c r="N1064">
        <v>53</v>
      </c>
      <c r="O1064" s="28">
        <v>30000</v>
      </c>
      <c r="V1064" s="28"/>
      <c r="AC1064">
        <v>127</v>
      </c>
      <c r="AD1064" s="28">
        <v>20000</v>
      </c>
      <c r="AE1064">
        <v>53</v>
      </c>
    </row>
    <row r="1065" spans="4:32" x14ac:dyDescent="0.25">
      <c r="M1065" s="28">
        <v>40000</v>
      </c>
      <c r="N1065">
        <v>54</v>
      </c>
      <c r="O1065" s="28">
        <v>40000</v>
      </c>
      <c r="V1065" s="28"/>
      <c r="AD1065" s="28">
        <v>30000</v>
      </c>
      <c r="AE1065">
        <v>54</v>
      </c>
      <c r="AF1065" s="28">
        <v>30000</v>
      </c>
    </row>
    <row r="1066" spans="4:32" x14ac:dyDescent="0.25">
      <c r="M1066" s="28">
        <v>50000</v>
      </c>
      <c r="N1066">
        <v>55</v>
      </c>
      <c r="O1066" s="28">
        <v>50000</v>
      </c>
      <c r="V1066" s="28"/>
      <c r="AD1066" s="28">
        <v>50000</v>
      </c>
      <c r="AE1066">
        <v>55</v>
      </c>
      <c r="AF1066" s="28">
        <v>50000</v>
      </c>
    </row>
    <row r="1067" spans="4:32" x14ac:dyDescent="0.25">
      <c r="M1067" s="28">
        <v>50000</v>
      </c>
      <c r="N1067">
        <v>56</v>
      </c>
      <c r="O1067" s="28">
        <v>50000</v>
      </c>
      <c r="V1067" s="28"/>
      <c r="AD1067" s="28">
        <v>50000</v>
      </c>
      <c r="AE1067">
        <v>56</v>
      </c>
      <c r="AF1067" s="28">
        <v>50000</v>
      </c>
    </row>
    <row r="1068" spans="4:32" x14ac:dyDescent="0.25">
      <c r="M1068" s="28">
        <v>100000</v>
      </c>
      <c r="N1068">
        <v>57</v>
      </c>
      <c r="O1068" s="28">
        <v>50000</v>
      </c>
      <c r="AD1068" s="28">
        <v>50000</v>
      </c>
      <c r="AE1068">
        <v>57</v>
      </c>
      <c r="AF1068" s="28">
        <v>50000</v>
      </c>
    </row>
    <row r="1069" spans="4:32" x14ac:dyDescent="0.25">
      <c r="M1069" s="29">
        <f>SUM(M1012:M1068)</f>
        <v>1880000</v>
      </c>
      <c r="O1069" s="29">
        <f>SUM(O1012:O1068)</f>
        <v>360000</v>
      </c>
      <c r="AD1069" s="28">
        <v>50000</v>
      </c>
      <c r="AE1069">
        <v>58</v>
      </c>
      <c r="AF1069" s="28">
        <v>50000</v>
      </c>
    </row>
    <row r="1070" spans="4:32" x14ac:dyDescent="0.25">
      <c r="M1070" s="29">
        <f>M1069-O1069</f>
        <v>1520000</v>
      </c>
      <c r="AD1070" s="28"/>
    </row>
    <row r="1071" spans="4:32" x14ac:dyDescent="0.25">
      <c r="M1071" s="28"/>
      <c r="AD1071" s="29">
        <f>SUM(AD1012:AD1070)</f>
        <v>1935000</v>
      </c>
      <c r="AF1071" s="29">
        <f>SUM(AF1012:AF1070)</f>
        <v>440000</v>
      </c>
    </row>
    <row r="1072" spans="4:32" x14ac:dyDescent="0.25">
      <c r="M1072" s="28"/>
      <c r="AD1072" s="29">
        <f>AD1071-AF1071</f>
        <v>1495000</v>
      </c>
    </row>
    <row r="1074" spans="1:33" x14ac:dyDescent="0.25">
      <c r="A1074" s="30" t="s">
        <v>10</v>
      </c>
      <c r="B1074" s="30" t="s">
        <v>0</v>
      </c>
      <c r="C1074" s="30" t="s">
        <v>2</v>
      </c>
      <c r="D1074" s="30" t="s">
        <v>1297</v>
      </c>
      <c r="E1074" s="30"/>
      <c r="F1074" s="33"/>
      <c r="G1074" s="30"/>
      <c r="J1074" s="30" t="s">
        <v>10</v>
      </c>
      <c r="K1074" s="30" t="s">
        <v>0</v>
      </c>
      <c r="L1074" s="30" t="s">
        <v>2</v>
      </c>
      <c r="M1074" s="30" t="s">
        <v>1297</v>
      </c>
      <c r="N1074" s="30"/>
      <c r="O1074" s="33"/>
      <c r="P1074" s="30"/>
      <c r="S1074" s="30" t="s">
        <v>10</v>
      </c>
      <c r="T1074" s="30" t="s">
        <v>0</v>
      </c>
      <c r="U1074" s="30" t="s">
        <v>2</v>
      </c>
      <c r="V1074" s="30" t="s">
        <v>1297</v>
      </c>
      <c r="W1074" s="30"/>
      <c r="X1074" s="33"/>
      <c r="Y1074" s="30"/>
      <c r="AA1074" s="30" t="s">
        <v>10</v>
      </c>
      <c r="AB1074" s="30" t="s">
        <v>0</v>
      </c>
      <c r="AC1074" s="30" t="s">
        <v>2</v>
      </c>
      <c r="AD1074" s="30" t="s">
        <v>1297</v>
      </c>
      <c r="AE1074" s="30"/>
      <c r="AF1074" s="33"/>
    </row>
    <row r="1075" spans="1:33" x14ac:dyDescent="0.25">
      <c r="A1075" s="32">
        <v>42968</v>
      </c>
      <c r="B1075" s="30" t="s">
        <v>1336</v>
      </c>
      <c r="C1075">
        <v>4</v>
      </c>
      <c r="D1075" s="28">
        <v>50000</v>
      </c>
      <c r="E1075">
        <v>1</v>
      </c>
      <c r="J1075" s="32">
        <v>42969</v>
      </c>
      <c r="K1075" s="30" t="s">
        <v>1337</v>
      </c>
      <c r="L1075">
        <v>99</v>
      </c>
      <c r="M1075" s="28">
        <v>20000</v>
      </c>
      <c r="N1075">
        <v>1</v>
      </c>
      <c r="S1075" s="32">
        <v>42971</v>
      </c>
      <c r="T1075" s="30" t="s">
        <v>1348</v>
      </c>
      <c r="U1075">
        <v>29</v>
      </c>
      <c r="V1075" s="28">
        <v>50000</v>
      </c>
      <c r="W1075">
        <v>1</v>
      </c>
      <c r="X1075" s="28">
        <v>50000</v>
      </c>
      <c r="Y1075">
        <v>29</v>
      </c>
      <c r="AA1075" s="32">
        <v>42972</v>
      </c>
      <c r="AB1075" s="30" t="s">
        <v>1347</v>
      </c>
      <c r="AC1075">
        <v>33</v>
      </c>
      <c r="AD1075" s="28">
        <v>30000</v>
      </c>
      <c r="AE1075">
        <v>1</v>
      </c>
    </row>
    <row r="1076" spans="1:33" x14ac:dyDescent="0.25">
      <c r="C1076">
        <v>140</v>
      </c>
      <c r="D1076" s="28">
        <v>30000</v>
      </c>
      <c r="E1076">
        <v>2</v>
      </c>
      <c r="F1076" s="28">
        <v>30000</v>
      </c>
      <c r="G1076">
        <v>140</v>
      </c>
      <c r="L1076">
        <v>119</v>
      </c>
      <c r="M1076" s="28">
        <v>20000</v>
      </c>
      <c r="N1076">
        <v>2</v>
      </c>
      <c r="U1076">
        <v>74</v>
      </c>
      <c r="V1076" s="28">
        <v>50000</v>
      </c>
      <c r="W1076">
        <v>2</v>
      </c>
      <c r="X1076" s="28">
        <v>50000</v>
      </c>
      <c r="Y1076">
        <v>74</v>
      </c>
      <c r="AC1076">
        <v>23</v>
      </c>
      <c r="AD1076" s="28">
        <v>10000</v>
      </c>
      <c r="AE1076">
        <v>2</v>
      </c>
      <c r="AF1076" s="28">
        <v>20000</v>
      </c>
      <c r="AG1076">
        <v>23</v>
      </c>
    </row>
    <row r="1077" spans="1:33" x14ac:dyDescent="0.25">
      <c r="C1077">
        <v>95</v>
      </c>
      <c r="D1077" s="28">
        <v>45000</v>
      </c>
      <c r="E1077">
        <v>3</v>
      </c>
      <c r="L1077">
        <v>31</v>
      </c>
      <c r="M1077" s="28">
        <v>20000</v>
      </c>
      <c r="N1077">
        <v>3</v>
      </c>
      <c r="U1077">
        <v>63</v>
      </c>
      <c r="V1077" s="28">
        <v>20000</v>
      </c>
      <c r="W1077">
        <v>3</v>
      </c>
      <c r="X1077" s="28"/>
      <c r="AC1077">
        <v>149</v>
      </c>
      <c r="AD1077" s="28">
        <v>50000</v>
      </c>
      <c r="AE1077">
        <v>3</v>
      </c>
      <c r="AF1077" s="28">
        <v>50000</v>
      </c>
      <c r="AG1077">
        <v>149</v>
      </c>
    </row>
    <row r="1078" spans="1:33" x14ac:dyDescent="0.25">
      <c r="C1078">
        <v>33</v>
      </c>
      <c r="D1078" s="28">
        <v>50000</v>
      </c>
      <c r="E1078">
        <v>4</v>
      </c>
      <c r="F1078" s="28">
        <v>50000</v>
      </c>
      <c r="G1078">
        <v>33</v>
      </c>
      <c r="L1078">
        <v>13</v>
      </c>
      <c r="M1078" s="28">
        <v>20000</v>
      </c>
      <c r="N1078">
        <v>4</v>
      </c>
      <c r="U1078">
        <v>37</v>
      </c>
      <c r="V1078" s="28">
        <v>30000</v>
      </c>
      <c r="W1078">
        <v>4</v>
      </c>
      <c r="X1078" s="28"/>
      <c r="AC1078">
        <v>148</v>
      </c>
      <c r="AD1078" s="28">
        <v>50000</v>
      </c>
      <c r="AE1078">
        <v>4</v>
      </c>
      <c r="AF1078" s="28">
        <v>50000</v>
      </c>
      <c r="AG1078">
        <v>148</v>
      </c>
    </row>
    <row r="1079" spans="1:33" x14ac:dyDescent="0.25">
      <c r="C1079">
        <v>92</v>
      </c>
      <c r="D1079" s="28">
        <v>10000</v>
      </c>
      <c r="E1079">
        <v>5</v>
      </c>
      <c r="L1079">
        <v>96</v>
      </c>
      <c r="M1079" s="28">
        <v>20000</v>
      </c>
      <c r="N1079">
        <v>5</v>
      </c>
      <c r="U1079">
        <v>96</v>
      </c>
      <c r="V1079" s="28">
        <v>30000</v>
      </c>
      <c r="W1079">
        <v>5</v>
      </c>
      <c r="X1079" s="28"/>
      <c r="AC1079">
        <v>48</v>
      </c>
      <c r="AD1079" s="28">
        <v>50000</v>
      </c>
      <c r="AE1079">
        <v>5</v>
      </c>
      <c r="AF1079" s="28">
        <v>50000</v>
      </c>
      <c r="AG1079">
        <v>48</v>
      </c>
    </row>
    <row r="1080" spans="1:33" x14ac:dyDescent="0.25">
      <c r="C1080">
        <v>167</v>
      </c>
      <c r="D1080" s="28">
        <v>60000</v>
      </c>
      <c r="E1080">
        <v>6</v>
      </c>
      <c r="L1080">
        <v>182</v>
      </c>
      <c r="M1080" s="28">
        <v>30000</v>
      </c>
      <c r="N1080">
        <v>6</v>
      </c>
      <c r="U1080">
        <v>68</v>
      </c>
      <c r="V1080" s="28">
        <v>50000</v>
      </c>
      <c r="W1080">
        <v>6</v>
      </c>
      <c r="X1080" s="28"/>
      <c r="AC1080">
        <v>69</v>
      </c>
      <c r="AD1080" s="28">
        <v>20000</v>
      </c>
      <c r="AE1080">
        <v>6</v>
      </c>
      <c r="AF1080" s="28">
        <v>20000</v>
      </c>
      <c r="AG1080">
        <v>69</v>
      </c>
    </row>
    <row r="1081" spans="1:33" x14ac:dyDescent="0.25">
      <c r="C1081">
        <v>17</v>
      </c>
      <c r="D1081" s="28">
        <v>60000</v>
      </c>
      <c r="E1081">
        <v>7</v>
      </c>
      <c r="L1081">
        <v>172</v>
      </c>
      <c r="M1081" s="28">
        <v>30000</v>
      </c>
      <c r="N1081">
        <v>7</v>
      </c>
      <c r="U1081">
        <v>84</v>
      </c>
      <c r="V1081" s="28">
        <v>25000</v>
      </c>
      <c r="W1081">
        <v>7</v>
      </c>
      <c r="X1081" s="28">
        <v>15000</v>
      </c>
      <c r="Y1081">
        <v>84</v>
      </c>
      <c r="AC1081">
        <v>116</v>
      </c>
      <c r="AD1081" s="28">
        <v>10000</v>
      </c>
      <c r="AE1081">
        <v>7</v>
      </c>
    </row>
    <row r="1082" spans="1:33" x14ac:dyDescent="0.25">
      <c r="C1082">
        <v>93</v>
      </c>
      <c r="D1082" s="28">
        <v>40000</v>
      </c>
      <c r="E1082">
        <v>8</v>
      </c>
      <c r="L1082">
        <v>79</v>
      </c>
      <c r="M1082" s="28">
        <v>30000</v>
      </c>
      <c r="N1082">
        <v>8</v>
      </c>
      <c r="U1082">
        <v>22</v>
      </c>
      <c r="V1082" s="28">
        <v>20000</v>
      </c>
      <c r="W1082">
        <v>8</v>
      </c>
      <c r="X1082" s="28"/>
      <c r="AC1082">
        <v>9</v>
      </c>
      <c r="AD1082" s="28">
        <v>15000</v>
      </c>
      <c r="AE1082">
        <v>8</v>
      </c>
    </row>
    <row r="1083" spans="1:33" x14ac:dyDescent="0.25">
      <c r="C1083">
        <v>123</v>
      </c>
      <c r="D1083" s="28">
        <v>20000</v>
      </c>
      <c r="E1083">
        <v>9</v>
      </c>
      <c r="L1083">
        <v>185</v>
      </c>
      <c r="M1083" s="28">
        <v>20000</v>
      </c>
      <c r="N1083">
        <v>9</v>
      </c>
      <c r="O1083" s="28">
        <v>10000</v>
      </c>
      <c r="P1083">
        <v>185</v>
      </c>
      <c r="U1083">
        <v>115</v>
      </c>
      <c r="V1083" s="28">
        <v>20000</v>
      </c>
      <c r="W1083">
        <v>9</v>
      </c>
      <c r="X1083" s="28"/>
      <c r="AC1083">
        <v>94</v>
      </c>
      <c r="AD1083" s="28">
        <v>50000</v>
      </c>
      <c r="AE1083">
        <v>9</v>
      </c>
    </row>
    <row r="1084" spans="1:33" x14ac:dyDescent="0.25">
      <c r="C1084">
        <v>37</v>
      </c>
      <c r="D1084" s="28">
        <v>20000</v>
      </c>
      <c r="E1084">
        <v>10</v>
      </c>
      <c r="L1084">
        <v>25</v>
      </c>
      <c r="M1084" s="28">
        <v>30000</v>
      </c>
      <c r="N1084">
        <v>10</v>
      </c>
      <c r="U1084">
        <v>9</v>
      </c>
      <c r="V1084" s="28">
        <v>10000</v>
      </c>
      <c r="W1084">
        <v>10</v>
      </c>
      <c r="X1084" s="28"/>
      <c r="AC1084">
        <v>84</v>
      </c>
      <c r="AD1084" s="28">
        <v>30000</v>
      </c>
      <c r="AE1084">
        <v>10</v>
      </c>
    </row>
    <row r="1085" spans="1:33" x14ac:dyDescent="0.25">
      <c r="C1085">
        <v>2</v>
      </c>
      <c r="D1085" s="28">
        <v>20000</v>
      </c>
      <c r="E1085">
        <v>11</v>
      </c>
      <c r="L1085">
        <v>171</v>
      </c>
      <c r="M1085" s="28">
        <v>10000</v>
      </c>
      <c r="N1085">
        <v>11</v>
      </c>
      <c r="U1085">
        <v>62</v>
      </c>
      <c r="V1085" s="28">
        <v>10000</v>
      </c>
      <c r="W1085">
        <v>11</v>
      </c>
      <c r="X1085" s="28"/>
      <c r="AC1085">
        <v>117</v>
      </c>
      <c r="AD1085" s="28">
        <v>70000</v>
      </c>
      <c r="AE1085">
        <v>11</v>
      </c>
    </row>
    <row r="1086" spans="1:33" x14ac:dyDescent="0.25">
      <c r="C1086">
        <v>141</v>
      </c>
      <c r="D1086" s="28">
        <v>50000</v>
      </c>
      <c r="E1086">
        <v>12</v>
      </c>
      <c r="F1086" s="28">
        <v>50000</v>
      </c>
      <c r="G1086">
        <v>141</v>
      </c>
      <c r="L1086">
        <v>170</v>
      </c>
      <c r="M1086" s="28">
        <v>10000</v>
      </c>
      <c r="N1086">
        <v>12</v>
      </c>
      <c r="U1086">
        <v>10</v>
      </c>
      <c r="V1086" s="28">
        <v>20000</v>
      </c>
      <c r="W1086">
        <v>12</v>
      </c>
      <c r="X1086" s="28"/>
      <c r="AC1086">
        <v>141</v>
      </c>
      <c r="AD1086" s="28">
        <v>100000</v>
      </c>
      <c r="AE1086">
        <v>12</v>
      </c>
    </row>
    <row r="1087" spans="1:33" x14ac:dyDescent="0.25">
      <c r="C1087">
        <v>91</v>
      </c>
      <c r="D1087" s="28">
        <v>20000</v>
      </c>
      <c r="E1087">
        <v>13</v>
      </c>
      <c r="L1087">
        <v>54</v>
      </c>
      <c r="M1087" s="28">
        <v>100000</v>
      </c>
      <c r="N1087">
        <v>13</v>
      </c>
      <c r="O1087" s="28">
        <v>50000</v>
      </c>
      <c r="P1087">
        <v>54</v>
      </c>
      <c r="U1087">
        <v>101</v>
      </c>
      <c r="V1087" s="28">
        <v>60000</v>
      </c>
      <c r="W1087">
        <v>13</v>
      </c>
      <c r="X1087" s="28"/>
      <c r="AC1087">
        <v>63</v>
      </c>
      <c r="AD1087" s="28">
        <v>50000</v>
      </c>
      <c r="AE1087">
        <v>13</v>
      </c>
    </row>
    <row r="1088" spans="1:33" x14ac:dyDescent="0.25">
      <c r="C1088">
        <v>40</v>
      </c>
      <c r="D1088" s="28">
        <v>50000</v>
      </c>
      <c r="E1088">
        <v>14</v>
      </c>
      <c r="L1088">
        <v>97</v>
      </c>
      <c r="M1088" s="28">
        <v>100000</v>
      </c>
      <c r="N1088">
        <v>14</v>
      </c>
      <c r="U1088">
        <v>73</v>
      </c>
      <c r="V1088" s="28">
        <v>40000</v>
      </c>
      <c r="W1088">
        <v>14</v>
      </c>
      <c r="X1088" s="28"/>
      <c r="AC1088">
        <v>90</v>
      </c>
      <c r="AD1088" s="28">
        <v>20000</v>
      </c>
      <c r="AE1088">
        <v>14</v>
      </c>
    </row>
    <row r="1089" spans="3:33" x14ac:dyDescent="0.25">
      <c r="C1089">
        <v>5</v>
      </c>
      <c r="D1089" s="28">
        <v>20000</v>
      </c>
      <c r="E1089">
        <v>15</v>
      </c>
      <c r="L1089">
        <v>78</v>
      </c>
      <c r="M1089" s="28">
        <v>30000</v>
      </c>
      <c r="N1089">
        <v>15</v>
      </c>
      <c r="U1089">
        <v>17</v>
      </c>
      <c r="V1089" s="28">
        <v>20000</v>
      </c>
      <c r="W1089">
        <v>15</v>
      </c>
      <c r="X1089" s="28"/>
      <c r="AC1089">
        <v>66</v>
      </c>
      <c r="AD1089" s="28">
        <v>30000</v>
      </c>
      <c r="AE1089">
        <v>15</v>
      </c>
    </row>
    <row r="1090" spans="3:33" x14ac:dyDescent="0.25">
      <c r="C1090">
        <v>88</v>
      </c>
      <c r="D1090" s="28">
        <v>20000</v>
      </c>
      <c r="E1090">
        <v>16</v>
      </c>
      <c r="L1090">
        <v>121</v>
      </c>
      <c r="M1090" s="28">
        <v>20000</v>
      </c>
      <c r="N1090">
        <v>16</v>
      </c>
      <c r="U1090">
        <v>26</v>
      </c>
      <c r="V1090" s="28">
        <v>20000</v>
      </c>
      <c r="W1090">
        <v>16</v>
      </c>
      <c r="X1090" s="28"/>
      <c r="AC1090">
        <v>136</v>
      </c>
      <c r="AD1090" s="28">
        <v>20000</v>
      </c>
      <c r="AE1090">
        <v>16</v>
      </c>
    </row>
    <row r="1091" spans="3:33" x14ac:dyDescent="0.25">
      <c r="C1091">
        <v>110</v>
      </c>
      <c r="D1091" s="28">
        <v>20000</v>
      </c>
      <c r="E1091">
        <v>17</v>
      </c>
      <c r="L1091">
        <v>47</v>
      </c>
      <c r="M1091" s="28">
        <v>50000</v>
      </c>
      <c r="N1091">
        <v>17</v>
      </c>
      <c r="O1091" s="28">
        <v>50000</v>
      </c>
      <c r="P1091">
        <v>47</v>
      </c>
      <c r="U1091">
        <v>35</v>
      </c>
      <c r="V1091" s="28">
        <v>20000</v>
      </c>
      <c r="W1091">
        <v>17</v>
      </c>
      <c r="X1091" s="28"/>
      <c r="AC1091">
        <v>26</v>
      </c>
      <c r="AD1091" s="28">
        <v>20000</v>
      </c>
      <c r="AE1091">
        <v>17</v>
      </c>
      <c r="AF1091" s="28">
        <v>20000</v>
      </c>
      <c r="AG1091">
        <v>26</v>
      </c>
    </row>
    <row r="1092" spans="3:33" x14ac:dyDescent="0.25">
      <c r="C1092">
        <v>154</v>
      </c>
      <c r="D1092" s="28">
        <v>20000</v>
      </c>
      <c r="E1092">
        <v>18</v>
      </c>
      <c r="L1092">
        <v>4</v>
      </c>
      <c r="M1092" s="28">
        <v>50000</v>
      </c>
      <c r="N1092">
        <v>18</v>
      </c>
      <c r="U1092">
        <v>31</v>
      </c>
      <c r="V1092" s="28">
        <v>20000</v>
      </c>
      <c r="W1092">
        <v>18</v>
      </c>
      <c r="X1092" s="28"/>
      <c r="AC1092">
        <v>58</v>
      </c>
      <c r="AD1092" s="28">
        <v>20000</v>
      </c>
      <c r="AE1092">
        <v>18</v>
      </c>
    </row>
    <row r="1093" spans="3:33" x14ac:dyDescent="0.25">
      <c r="C1093">
        <v>82</v>
      </c>
      <c r="D1093" s="28">
        <v>20000</v>
      </c>
      <c r="E1093">
        <v>19</v>
      </c>
      <c r="L1093">
        <v>144</v>
      </c>
      <c r="M1093" s="28">
        <v>20000</v>
      </c>
      <c r="N1093">
        <v>19</v>
      </c>
      <c r="U1093">
        <v>107</v>
      </c>
      <c r="V1093" s="28">
        <v>20000</v>
      </c>
      <c r="W1093">
        <v>19</v>
      </c>
      <c r="X1093" s="28"/>
      <c r="AC1093">
        <v>108</v>
      </c>
      <c r="AD1093" s="28">
        <v>20000</v>
      </c>
      <c r="AE1093">
        <v>19</v>
      </c>
    </row>
    <row r="1094" spans="3:33" x14ac:dyDescent="0.25">
      <c r="C1094">
        <v>54</v>
      </c>
      <c r="D1094" s="28">
        <v>30000</v>
      </c>
      <c r="E1094">
        <v>20</v>
      </c>
      <c r="L1094">
        <v>22</v>
      </c>
      <c r="M1094" s="28">
        <v>50000</v>
      </c>
      <c r="N1094">
        <v>20</v>
      </c>
      <c r="O1094" s="28">
        <v>50000</v>
      </c>
      <c r="P1094">
        <v>22</v>
      </c>
      <c r="U1094">
        <v>38</v>
      </c>
      <c r="V1094" s="28">
        <v>20000</v>
      </c>
      <c r="W1094">
        <v>20</v>
      </c>
      <c r="X1094" s="28"/>
      <c r="AC1094">
        <v>83</v>
      </c>
      <c r="AD1094" s="28">
        <v>20000</v>
      </c>
      <c r="AE1094">
        <v>20</v>
      </c>
    </row>
    <row r="1095" spans="3:33" x14ac:dyDescent="0.25">
      <c r="C1095">
        <v>51</v>
      </c>
      <c r="D1095" s="28">
        <v>20000</v>
      </c>
      <c r="E1095">
        <v>21</v>
      </c>
      <c r="L1095">
        <v>37</v>
      </c>
      <c r="M1095" s="28">
        <v>40000</v>
      </c>
      <c r="N1095">
        <v>21</v>
      </c>
      <c r="O1095" s="28">
        <v>40000</v>
      </c>
      <c r="P1095">
        <v>37</v>
      </c>
      <c r="U1095">
        <v>55</v>
      </c>
      <c r="V1095" s="28">
        <v>20000</v>
      </c>
      <c r="W1095">
        <v>21</v>
      </c>
      <c r="X1095" s="28"/>
      <c r="AC1095">
        <v>10</v>
      </c>
      <c r="AD1095" s="28">
        <v>20000</v>
      </c>
      <c r="AE1095">
        <v>21</v>
      </c>
    </row>
    <row r="1096" spans="3:33" x14ac:dyDescent="0.25">
      <c r="C1096">
        <v>146</v>
      </c>
      <c r="D1096" s="28">
        <v>100000</v>
      </c>
      <c r="E1096">
        <v>22</v>
      </c>
      <c r="F1096" s="28">
        <v>50000</v>
      </c>
      <c r="G1096">
        <v>146</v>
      </c>
      <c r="L1096">
        <v>183</v>
      </c>
      <c r="M1096" s="28">
        <v>25000</v>
      </c>
      <c r="N1096">
        <v>22</v>
      </c>
      <c r="O1096" s="28">
        <v>25000</v>
      </c>
      <c r="P1096">
        <v>183</v>
      </c>
      <c r="U1096">
        <v>82</v>
      </c>
      <c r="V1096" s="28">
        <v>20000</v>
      </c>
      <c r="W1096">
        <v>22</v>
      </c>
      <c r="X1096" s="28"/>
      <c r="AC1096">
        <v>142</v>
      </c>
      <c r="AD1096" s="28">
        <v>50000</v>
      </c>
      <c r="AE1096">
        <v>22</v>
      </c>
    </row>
    <row r="1097" spans="3:33" x14ac:dyDescent="0.25">
      <c r="C1097">
        <v>45</v>
      </c>
      <c r="D1097" s="28">
        <v>20000</v>
      </c>
      <c r="E1097">
        <v>23</v>
      </c>
      <c r="L1097">
        <v>29</v>
      </c>
      <c r="M1097" s="28">
        <v>60000</v>
      </c>
      <c r="N1097">
        <v>23</v>
      </c>
      <c r="U1097">
        <v>106</v>
      </c>
      <c r="V1097" s="28">
        <v>50000</v>
      </c>
      <c r="W1097">
        <v>23</v>
      </c>
      <c r="X1097" s="28"/>
      <c r="AC1097">
        <v>50</v>
      </c>
      <c r="AD1097" s="28">
        <v>50000</v>
      </c>
      <c r="AE1097">
        <v>23</v>
      </c>
    </row>
    <row r="1098" spans="3:33" x14ac:dyDescent="0.25">
      <c r="C1098">
        <v>147</v>
      </c>
      <c r="D1098" s="28">
        <v>40000</v>
      </c>
      <c r="E1098">
        <v>24</v>
      </c>
      <c r="L1098">
        <v>87</v>
      </c>
      <c r="M1098" s="28">
        <v>20000</v>
      </c>
      <c r="N1098">
        <v>24</v>
      </c>
      <c r="U1098">
        <v>86</v>
      </c>
      <c r="V1098" s="28">
        <v>50000</v>
      </c>
      <c r="W1098">
        <v>24</v>
      </c>
      <c r="X1098" s="28"/>
      <c r="AC1098">
        <v>30</v>
      </c>
      <c r="AD1098" s="28">
        <v>50000</v>
      </c>
      <c r="AE1098">
        <v>24</v>
      </c>
    </row>
    <row r="1099" spans="3:33" x14ac:dyDescent="0.25">
      <c r="C1099">
        <v>113</v>
      </c>
      <c r="D1099" s="28">
        <v>40000</v>
      </c>
      <c r="E1099">
        <v>25</v>
      </c>
      <c r="L1099">
        <v>107</v>
      </c>
      <c r="M1099" s="28">
        <v>30000</v>
      </c>
      <c r="N1099">
        <v>25</v>
      </c>
      <c r="U1099">
        <v>51</v>
      </c>
      <c r="V1099" s="28">
        <v>20000</v>
      </c>
      <c r="W1099">
        <v>25</v>
      </c>
      <c r="X1099" s="28"/>
      <c r="AC1099">
        <v>43</v>
      </c>
      <c r="AD1099" s="28">
        <v>20000</v>
      </c>
      <c r="AE1099">
        <v>25</v>
      </c>
    </row>
    <row r="1100" spans="3:33" x14ac:dyDescent="0.25">
      <c r="C1100">
        <v>7</v>
      </c>
      <c r="D1100" s="28">
        <v>40000</v>
      </c>
      <c r="E1100">
        <v>26</v>
      </c>
      <c r="L1100">
        <v>95</v>
      </c>
      <c r="M1100" s="28">
        <v>20000</v>
      </c>
      <c r="N1100">
        <v>26</v>
      </c>
      <c r="U1100">
        <v>44</v>
      </c>
      <c r="V1100" s="28">
        <v>20000</v>
      </c>
      <c r="W1100">
        <v>26</v>
      </c>
      <c r="X1100" s="28"/>
      <c r="AC1100">
        <v>76</v>
      </c>
      <c r="AD1100" s="28">
        <v>30000</v>
      </c>
      <c r="AE1100">
        <v>26</v>
      </c>
    </row>
    <row r="1101" spans="3:33" x14ac:dyDescent="0.25">
      <c r="C1101">
        <v>127</v>
      </c>
      <c r="D1101" s="28">
        <v>60000</v>
      </c>
      <c r="E1101">
        <v>27</v>
      </c>
      <c r="L1101">
        <v>113</v>
      </c>
      <c r="M1101" s="28">
        <v>50000</v>
      </c>
      <c r="N1101">
        <v>27</v>
      </c>
      <c r="U1101">
        <v>124</v>
      </c>
      <c r="V1101" s="28">
        <v>60000</v>
      </c>
      <c r="W1101">
        <v>27</v>
      </c>
      <c r="X1101" s="28"/>
      <c r="AC1101">
        <v>134</v>
      </c>
      <c r="AD1101" s="28">
        <v>20000</v>
      </c>
      <c r="AE1101">
        <v>27</v>
      </c>
    </row>
    <row r="1102" spans="3:33" x14ac:dyDescent="0.25">
      <c r="C1102">
        <v>174</v>
      </c>
      <c r="D1102" s="28">
        <v>50000</v>
      </c>
      <c r="E1102">
        <v>28</v>
      </c>
      <c r="L1102">
        <v>123</v>
      </c>
      <c r="M1102" s="28">
        <v>50000</v>
      </c>
      <c r="N1102">
        <v>28</v>
      </c>
      <c r="U1102">
        <v>27</v>
      </c>
      <c r="V1102" s="28">
        <v>40000</v>
      </c>
      <c r="W1102">
        <v>28</v>
      </c>
      <c r="X1102" s="28"/>
      <c r="AC1102">
        <v>106</v>
      </c>
      <c r="AD1102" s="28">
        <v>20000</v>
      </c>
      <c r="AE1102">
        <v>28</v>
      </c>
    </row>
    <row r="1103" spans="3:33" x14ac:dyDescent="0.25">
      <c r="C1103">
        <v>156</v>
      </c>
      <c r="D1103" s="28">
        <v>50000</v>
      </c>
      <c r="E1103">
        <v>29</v>
      </c>
      <c r="L1103">
        <v>133</v>
      </c>
      <c r="M1103" s="28">
        <v>50000</v>
      </c>
      <c r="N1103">
        <v>29</v>
      </c>
      <c r="U1103">
        <v>65</v>
      </c>
      <c r="V1103" s="28">
        <v>10000</v>
      </c>
      <c r="W1103">
        <v>29</v>
      </c>
      <c r="X1103" s="28"/>
      <c r="AC1103">
        <v>33</v>
      </c>
      <c r="AD1103" s="28">
        <v>20000</v>
      </c>
      <c r="AE1103">
        <v>29</v>
      </c>
    </row>
    <row r="1104" spans="3:33" x14ac:dyDescent="0.25">
      <c r="C1104">
        <v>157</v>
      </c>
      <c r="D1104" s="28">
        <v>50000</v>
      </c>
      <c r="E1104">
        <v>30</v>
      </c>
      <c r="L1104">
        <v>156</v>
      </c>
      <c r="M1104" s="28">
        <v>40000</v>
      </c>
      <c r="N1104">
        <v>30</v>
      </c>
      <c r="U1104">
        <v>90</v>
      </c>
      <c r="V1104" s="28">
        <v>25000</v>
      </c>
      <c r="W1104">
        <v>30</v>
      </c>
      <c r="X1104" s="28"/>
      <c r="AC1104">
        <v>86</v>
      </c>
      <c r="AD1104" s="28">
        <v>20000</v>
      </c>
      <c r="AE1104">
        <v>30</v>
      </c>
    </row>
    <row r="1105" spans="3:31" x14ac:dyDescent="0.25">
      <c r="C1105">
        <v>162</v>
      </c>
      <c r="D1105" s="28">
        <v>20000</v>
      </c>
      <c r="E1105">
        <v>31</v>
      </c>
      <c r="L1105">
        <v>88</v>
      </c>
      <c r="M1105" s="28">
        <v>10000</v>
      </c>
      <c r="N1105">
        <v>31</v>
      </c>
      <c r="U1105">
        <v>109</v>
      </c>
      <c r="V1105" s="28">
        <v>25000</v>
      </c>
      <c r="W1105">
        <v>31</v>
      </c>
      <c r="X1105" s="28"/>
      <c r="AC1105">
        <v>46</v>
      </c>
      <c r="AD1105" s="28">
        <v>20000</v>
      </c>
      <c r="AE1105">
        <v>31</v>
      </c>
    </row>
    <row r="1106" spans="3:31" x14ac:dyDescent="0.25">
      <c r="C1106">
        <v>22</v>
      </c>
      <c r="D1106" s="28">
        <v>20000</v>
      </c>
      <c r="E1106">
        <v>32</v>
      </c>
      <c r="L1106">
        <v>178</v>
      </c>
      <c r="M1106" s="28">
        <v>20000</v>
      </c>
      <c r="N1106">
        <v>32</v>
      </c>
      <c r="U1106">
        <v>40</v>
      </c>
      <c r="V1106" s="28">
        <v>20000</v>
      </c>
      <c r="W1106">
        <v>32</v>
      </c>
      <c r="X1106" s="28"/>
      <c r="AC1106">
        <v>132</v>
      </c>
      <c r="AD1106" s="28">
        <v>60000</v>
      </c>
      <c r="AE1106">
        <v>32</v>
      </c>
    </row>
    <row r="1107" spans="3:31" x14ac:dyDescent="0.25">
      <c r="C1107">
        <v>21</v>
      </c>
      <c r="D1107" s="28">
        <v>20000</v>
      </c>
      <c r="E1107">
        <v>33</v>
      </c>
      <c r="L1107">
        <v>74</v>
      </c>
      <c r="M1107" s="28">
        <v>30000</v>
      </c>
      <c r="N1107">
        <v>33</v>
      </c>
      <c r="U1107">
        <v>112</v>
      </c>
      <c r="V1107" s="28">
        <v>30000</v>
      </c>
      <c r="W1107">
        <v>33</v>
      </c>
      <c r="X1107" s="28"/>
      <c r="AC1107">
        <v>99</v>
      </c>
      <c r="AD1107" s="28">
        <v>20000</v>
      </c>
      <c r="AE1107">
        <v>33</v>
      </c>
    </row>
    <row r="1108" spans="3:31" x14ac:dyDescent="0.25">
      <c r="C1108">
        <v>29</v>
      </c>
      <c r="D1108" s="28">
        <v>40000</v>
      </c>
      <c r="E1108">
        <v>34</v>
      </c>
      <c r="F1108" s="28">
        <v>40000</v>
      </c>
      <c r="G1108">
        <v>29</v>
      </c>
      <c r="L1108">
        <v>28</v>
      </c>
      <c r="M1108" s="28">
        <v>30000</v>
      </c>
      <c r="N1108">
        <v>34</v>
      </c>
      <c r="U1108">
        <v>13</v>
      </c>
      <c r="V1108" s="28">
        <v>20000</v>
      </c>
      <c r="W1108">
        <v>34</v>
      </c>
      <c r="X1108" s="28"/>
      <c r="AC1108">
        <v>129</v>
      </c>
      <c r="AD1108" s="28">
        <v>20000</v>
      </c>
      <c r="AE1108">
        <v>34</v>
      </c>
    </row>
    <row r="1109" spans="3:31" x14ac:dyDescent="0.25">
      <c r="C1109">
        <v>120</v>
      </c>
      <c r="D1109" s="28">
        <v>20000</v>
      </c>
      <c r="E1109">
        <v>35</v>
      </c>
      <c r="L1109">
        <v>104</v>
      </c>
      <c r="M1109" s="28">
        <v>60000</v>
      </c>
      <c r="N1109">
        <v>35</v>
      </c>
      <c r="U1109">
        <v>104</v>
      </c>
      <c r="V1109" s="28">
        <v>30000</v>
      </c>
      <c r="W1109">
        <v>35</v>
      </c>
      <c r="X1109" s="28"/>
      <c r="AC1109">
        <v>12</v>
      </c>
      <c r="AD1109" s="28">
        <v>20000</v>
      </c>
      <c r="AE1109">
        <v>35</v>
      </c>
    </row>
    <row r="1110" spans="3:31" x14ac:dyDescent="0.25">
      <c r="C1110">
        <v>69</v>
      </c>
      <c r="D1110" s="28">
        <v>20000</v>
      </c>
      <c r="E1110">
        <v>36</v>
      </c>
      <c r="L1110">
        <v>148</v>
      </c>
      <c r="M1110" s="28">
        <v>20000</v>
      </c>
      <c r="N1110">
        <v>36</v>
      </c>
      <c r="V1110" s="28">
        <v>50000</v>
      </c>
      <c r="W1110">
        <v>36</v>
      </c>
      <c r="X1110" s="28">
        <v>50000</v>
      </c>
      <c r="AC1110">
        <v>95</v>
      </c>
      <c r="AD1110" s="28">
        <v>30000</v>
      </c>
      <c r="AE1110">
        <v>36</v>
      </c>
    </row>
    <row r="1111" spans="3:31" x14ac:dyDescent="0.25">
      <c r="C1111">
        <v>124</v>
      </c>
      <c r="D1111" s="28">
        <v>20000</v>
      </c>
      <c r="E1111">
        <v>37</v>
      </c>
      <c r="L1111">
        <v>90</v>
      </c>
      <c r="M1111" s="28">
        <v>20000</v>
      </c>
      <c r="N1111">
        <v>37</v>
      </c>
      <c r="V1111" s="28">
        <v>50000</v>
      </c>
      <c r="W1111">
        <v>37</v>
      </c>
      <c r="X1111" s="28">
        <v>50000</v>
      </c>
      <c r="AC1111">
        <v>49</v>
      </c>
      <c r="AD1111" s="28">
        <v>50000</v>
      </c>
      <c r="AE1111">
        <v>37</v>
      </c>
    </row>
    <row r="1112" spans="3:31" x14ac:dyDescent="0.25">
      <c r="C1112">
        <v>160</v>
      </c>
      <c r="D1112" s="28">
        <v>20000</v>
      </c>
      <c r="E1112">
        <v>38</v>
      </c>
      <c r="L1112">
        <v>159</v>
      </c>
      <c r="M1112" s="28">
        <v>10000</v>
      </c>
      <c r="N1112">
        <v>38</v>
      </c>
      <c r="V1112" s="28">
        <v>50000</v>
      </c>
      <c r="W1112">
        <v>38</v>
      </c>
      <c r="X1112" s="28">
        <v>50000</v>
      </c>
      <c r="AC1112">
        <v>79</v>
      </c>
      <c r="AD1112" s="28">
        <v>130000</v>
      </c>
      <c r="AE1112">
        <v>38</v>
      </c>
    </row>
    <row r="1113" spans="3:31" x14ac:dyDescent="0.25">
      <c r="C1113">
        <v>68</v>
      </c>
      <c r="D1113" s="28">
        <v>20000</v>
      </c>
      <c r="E1113">
        <v>39</v>
      </c>
      <c r="L1113">
        <v>94</v>
      </c>
      <c r="M1113" s="28">
        <v>40000</v>
      </c>
      <c r="N1113">
        <v>39</v>
      </c>
      <c r="V1113" s="28">
        <v>50000</v>
      </c>
      <c r="W1113">
        <v>39</v>
      </c>
      <c r="X1113" s="28">
        <v>50000</v>
      </c>
      <c r="AC1113">
        <v>40</v>
      </c>
      <c r="AD1113" s="28">
        <v>10000</v>
      </c>
      <c r="AE1113">
        <v>39</v>
      </c>
    </row>
    <row r="1114" spans="3:31" x14ac:dyDescent="0.25">
      <c r="C1114">
        <v>73</v>
      </c>
      <c r="D1114" s="28">
        <v>50000</v>
      </c>
      <c r="E1114">
        <v>40</v>
      </c>
      <c r="F1114" s="28">
        <v>50000</v>
      </c>
      <c r="G1114">
        <v>73</v>
      </c>
      <c r="M1114" s="28">
        <v>30000</v>
      </c>
      <c r="N1114">
        <v>40</v>
      </c>
      <c r="O1114" s="28">
        <v>30000</v>
      </c>
      <c r="V1114" s="28">
        <v>50000</v>
      </c>
      <c r="W1114">
        <v>40</v>
      </c>
      <c r="X1114" s="28">
        <v>50000</v>
      </c>
      <c r="AC1114">
        <v>77</v>
      </c>
      <c r="AD1114" s="28">
        <v>30000</v>
      </c>
      <c r="AE1114">
        <v>40</v>
      </c>
    </row>
    <row r="1115" spans="3:31" x14ac:dyDescent="0.25">
      <c r="C1115">
        <v>152</v>
      </c>
      <c r="D1115" s="28">
        <v>50000</v>
      </c>
      <c r="E1115">
        <v>41</v>
      </c>
      <c r="M1115" s="28">
        <v>40000</v>
      </c>
      <c r="N1115">
        <v>41</v>
      </c>
      <c r="O1115" s="28">
        <v>40000</v>
      </c>
      <c r="V1115" s="28">
        <v>100000</v>
      </c>
      <c r="W1115">
        <v>41</v>
      </c>
      <c r="X1115" s="28">
        <v>50000</v>
      </c>
      <c r="AC1115">
        <v>130</v>
      </c>
      <c r="AD1115" s="28">
        <v>10000</v>
      </c>
      <c r="AE1115">
        <v>41</v>
      </c>
    </row>
    <row r="1116" spans="3:31" x14ac:dyDescent="0.25">
      <c r="C1116">
        <v>100</v>
      </c>
      <c r="D1116" s="28">
        <v>20000</v>
      </c>
      <c r="E1116">
        <v>42</v>
      </c>
      <c r="M1116" s="28">
        <v>50000</v>
      </c>
      <c r="N1116">
        <v>42</v>
      </c>
      <c r="O1116" s="28">
        <v>50000</v>
      </c>
      <c r="V1116" s="28"/>
      <c r="X1116" s="28"/>
      <c r="AC1116">
        <v>97</v>
      </c>
      <c r="AD1116" s="28">
        <v>20000</v>
      </c>
      <c r="AE1116">
        <v>42</v>
      </c>
    </row>
    <row r="1117" spans="3:31" x14ac:dyDescent="0.25">
      <c r="C1117">
        <v>66</v>
      </c>
      <c r="D1117" s="28">
        <v>50000</v>
      </c>
      <c r="E1117">
        <v>43</v>
      </c>
      <c r="M1117" s="28">
        <v>50000</v>
      </c>
      <c r="N1117">
        <v>43</v>
      </c>
      <c r="O1117" s="28">
        <v>50000</v>
      </c>
      <c r="V1117" s="29">
        <f>SUM(V1075:V1116)</f>
        <v>1345000</v>
      </c>
      <c r="X1117" s="29">
        <f>SUM(X1075:X1116)</f>
        <v>415000</v>
      </c>
      <c r="AC1117">
        <v>147</v>
      </c>
      <c r="AD1117" s="28">
        <v>50000</v>
      </c>
      <c r="AE1117">
        <v>43</v>
      </c>
    </row>
    <row r="1118" spans="3:31" x14ac:dyDescent="0.25">
      <c r="C1118">
        <v>169</v>
      </c>
      <c r="D1118" s="28">
        <v>30000</v>
      </c>
      <c r="E1118">
        <v>44</v>
      </c>
      <c r="M1118" s="28">
        <v>50000</v>
      </c>
      <c r="N1118">
        <v>44</v>
      </c>
      <c r="O1118" s="28">
        <v>50000</v>
      </c>
      <c r="V1118" s="29">
        <f>V1117-X1117</f>
        <v>930000</v>
      </c>
      <c r="X1118" s="28"/>
      <c r="AC1118">
        <v>80</v>
      </c>
      <c r="AD1118" s="28">
        <v>50000</v>
      </c>
      <c r="AE1118">
        <v>44</v>
      </c>
    </row>
    <row r="1119" spans="3:31" x14ac:dyDescent="0.25">
      <c r="C1119">
        <v>47</v>
      </c>
      <c r="D1119" s="28">
        <v>100000</v>
      </c>
      <c r="E1119">
        <v>45</v>
      </c>
      <c r="F1119" s="28">
        <v>50000</v>
      </c>
      <c r="M1119" s="28">
        <v>60000</v>
      </c>
      <c r="N1119">
        <v>45</v>
      </c>
      <c r="O1119" s="28">
        <v>50000</v>
      </c>
      <c r="V1119" s="28"/>
      <c r="X1119" s="28"/>
      <c r="AC1119">
        <v>65</v>
      </c>
      <c r="AD1119" s="28">
        <v>10000</v>
      </c>
      <c r="AE1119">
        <v>45</v>
      </c>
    </row>
    <row r="1120" spans="3:31" x14ac:dyDescent="0.25">
      <c r="C1120">
        <v>3</v>
      </c>
      <c r="D1120" s="28">
        <v>20000</v>
      </c>
      <c r="E1120">
        <v>46</v>
      </c>
      <c r="M1120" s="28">
        <v>60000</v>
      </c>
      <c r="N1120">
        <v>46</v>
      </c>
      <c r="O1120" s="28">
        <v>50000</v>
      </c>
      <c r="V1120" s="28"/>
      <c r="X1120" s="28"/>
      <c r="AC1120">
        <v>88</v>
      </c>
      <c r="AD1120" s="28">
        <v>20000</v>
      </c>
      <c r="AE1120">
        <v>46</v>
      </c>
    </row>
    <row r="1121" spans="3:32" x14ac:dyDescent="0.25">
      <c r="C1121">
        <v>103</v>
      </c>
      <c r="D1121" s="28">
        <v>30000</v>
      </c>
      <c r="E1121">
        <v>47</v>
      </c>
      <c r="M1121" s="28"/>
      <c r="V1121" s="28"/>
      <c r="X1121" s="28"/>
      <c r="AC1121">
        <v>131</v>
      </c>
      <c r="AD1121" s="28">
        <v>30000</v>
      </c>
      <c r="AE1121">
        <v>47</v>
      </c>
    </row>
    <row r="1122" spans="3:32" x14ac:dyDescent="0.25">
      <c r="C1122">
        <v>90</v>
      </c>
      <c r="D1122" s="28">
        <v>20000</v>
      </c>
      <c r="E1122">
        <v>48</v>
      </c>
      <c r="M1122" s="28"/>
      <c r="V1122" s="28"/>
      <c r="AC1122">
        <v>140</v>
      </c>
      <c r="AD1122" s="29">
        <v>20000</v>
      </c>
      <c r="AE1122">
        <v>48</v>
      </c>
      <c r="AF1122" s="29"/>
    </row>
    <row r="1123" spans="3:32" x14ac:dyDescent="0.25">
      <c r="D1123" s="28">
        <v>60000</v>
      </c>
      <c r="E1123">
        <v>49</v>
      </c>
      <c r="F1123" s="28">
        <v>50000</v>
      </c>
      <c r="M1123" s="28"/>
      <c r="V1123" s="28"/>
      <c r="AC1123">
        <v>91</v>
      </c>
      <c r="AD1123" s="29">
        <v>20000</v>
      </c>
      <c r="AE1123">
        <v>49</v>
      </c>
    </row>
    <row r="1124" spans="3:32" x14ac:dyDescent="0.25">
      <c r="D1124" s="28"/>
      <c r="M1124" s="28"/>
      <c r="V1124" s="28"/>
      <c r="AC1124">
        <v>121</v>
      </c>
      <c r="AD1124" s="28">
        <v>30000</v>
      </c>
      <c r="AE1124">
        <v>50</v>
      </c>
    </row>
    <row r="1125" spans="3:32" x14ac:dyDescent="0.25">
      <c r="M1125" s="28"/>
      <c r="V1125" s="28"/>
      <c r="AC1125">
        <v>143</v>
      </c>
      <c r="AD1125" s="28">
        <v>30000</v>
      </c>
      <c r="AE1125">
        <v>51</v>
      </c>
    </row>
    <row r="1126" spans="3:32" x14ac:dyDescent="0.25">
      <c r="D1126" s="29">
        <f>SUM(D1075:D1125)</f>
        <v>1755000</v>
      </c>
      <c r="F1126" s="29">
        <f>SUM(F1075:F1125)</f>
        <v>370000</v>
      </c>
      <c r="M1126" s="28"/>
      <c r="V1126" s="28"/>
      <c r="AC1126">
        <v>4</v>
      </c>
      <c r="AD1126" s="28">
        <v>20000</v>
      </c>
      <c r="AE1126">
        <v>52</v>
      </c>
    </row>
    <row r="1127" spans="3:32" x14ac:dyDescent="0.25">
      <c r="D1127" s="29">
        <f>D1126-F1126</f>
        <v>1385000</v>
      </c>
      <c r="M1127" s="28"/>
      <c r="V1127" s="28"/>
      <c r="AC1127">
        <v>127</v>
      </c>
      <c r="AD1127" s="28">
        <v>20000</v>
      </c>
      <c r="AE1127">
        <v>53</v>
      </c>
    </row>
    <row r="1128" spans="3:32" x14ac:dyDescent="0.25">
      <c r="M1128" s="28"/>
      <c r="V1128" s="28"/>
      <c r="AD1128" s="28">
        <v>30000</v>
      </c>
      <c r="AE1128">
        <v>54</v>
      </c>
      <c r="AF1128" s="28">
        <v>30000</v>
      </c>
    </row>
    <row r="1129" spans="3:32" x14ac:dyDescent="0.25">
      <c r="M1129" s="28"/>
      <c r="V1129" s="28"/>
      <c r="AD1129" s="28">
        <v>50000</v>
      </c>
      <c r="AE1129">
        <v>55</v>
      </c>
      <c r="AF1129" s="28">
        <v>50000</v>
      </c>
    </row>
    <row r="1130" spans="3:32" x14ac:dyDescent="0.25">
      <c r="M1130" s="28"/>
      <c r="V1130" s="28"/>
      <c r="AD1130" s="28">
        <v>50000</v>
      </c>
      <c r="AE1130">
        <v>56</v>
      </c>
      <c r="AF1130" s="28">
        <v>50000</v>
      </c>
    </row>
    <row r="1131" spans="3:32" x14ac:dyDescent="0.25">
      <c r="M1131" s="28"/>
      <c r="AD1131" s="28">
        <v>50000</v>
      </c>
      <c r="AE1131">
        <v>57</v>
      </c>
      <c r="AF1131" s="28">
        <v>50000</v>
      </c>
    </row>
    <row r="1132" spans="3:32" x14ac:dyDescent="0.25">
      <c r="M1132" s="29">
        <f>SUM(M1075:M1131)</f>
        <v>1645000</v>
      </c>
      <c r="O1132" s="29">
        <f>SUM(O1075:O1131)</f>
        <v>545000</v>
      </c>
      <c r="AD1132" s="28">
        <v>50000</v>
      </c>
      <c r="AE1132">
        <v>58</v>
      </c>
      <c r="AF1132" s="28">
        <v>50000</v>
      </c>
    </row>
    <row r="1133" spans="3:32" x14ac:dyDescent="0.25">
      <c r="M1133" s="29">
        <f>M1132-O1132</f>
        <v>1100000</v>
      </c>
      <c r="AD1133" s="28"/>
    </row>
    <row r="1134" spans="3:32" x14ac:dyDescent="0.25">
      <c r="AD1134" s="29">
        <f>SUM(AD1075:AD1133)</f>
        <v>1935000</v>
      </c>
      <c r="AF1134" s="29">
        <f>SUM(AF1075:AF1133)</f>
        <v>440000</v>
      </c>
    </row>
    <row r="1135" spans="3:32" x14ac:dyDescent="0.25">
      <c r="AD1135" s="29">
        <f>AD1134-AF1134</f>
        <v>1495000</v>
      </c>
    </row>
    <row r="1137" spans="1:33" x14ac:dyDescent="0.25">
      <c r="A1137" s="30" t="s">
        <v>10</v>
      </c>
      <c r="B1137" s="30" t="s">
        <v>0</v>
      </c>
      <c r="C1137" s="30" t="s">
        <v>2</v>
      </c>
      <c r="D1137" s="30" t="s">
        <v>1297</v>
      </c>
      <c r="E1137" s="30"/>
      <c r="F1137" s="33"/>
      <c r="G1137" s="30"/>
      <c r="J1137" s="30" t="s">
        <v>10</v>
      </c>
      <c r="K1137" s="30" t="s">
        <v>0</v>
      </c>
      <c r="L1137" s="30" t="s">
        <v>2</v>
      </c>
      <c r="M1137" s="30" t="s">
        <v>1297</v>
      </c>
      <c r="N1137" s="30"/>
      <c r="O1137" s="33"/>
      <c r="P1137" s="30"/>
      <c r="S1137" s="30" t="s">
        <v>10</v>
      </c>
      <c r="T1137" s="30" t="s">
        <v>0</v>
      </c>
      <c r="U1137" s="30" t="s">
        <v>2</v>
      </c>
      <c r="V1137" s="30" t="s">
        <v>1297</v>
      </c>
      <c r="W1137" s="30"/>
      <c r="X1137" s="33"/>
      <c r="Y1137" s="30"/>
      <c r="AA1137" s="30" t="s">
        <v>10</v>
      </c>
      <c r="AB1137" s="30" t="s">
        <v>0</v>
      </c>
      <c r="AC1137" s="30" t="s">
        <v>2</v>
      </c>
      <c r="AD1137" s="30" t="s">
        <v>1297</v>
      </c>
      <c r="AE1137" s="30"/>
      <c r="AF1137" s="33"/>
    </row>
    <row r="1138" spans="1:33" x14ac:dyDescent="0.25">
      <c r="A1138" s="32">
        <v>42975</v>
      </c>
      <c r="B1138" s="30" t="s">
        <v>1336</v>
      </c>
      <c r="C1138">
        <v>90</v>
      </c>
      <c r="D1138" s="28">
        <v>20000</v>
      </c>
      <c r="E1138">
        <v>1</v>
      </c>
      <c r="J1138" s="32">
        <v>42976</v>
      </c>
      <c r="K1138" s="30" t="s">
        <v>1337</v>
      </c>
      <c r="L1138">
        <v>199</v>
      </c>
      <c r="M1138" s="28">
        <v>50000</v>
      </c>
      <c r="N1138">
        <v>1</v>
      </c>
      <c r="O1138" s="28">
        <v>50000</v>
      </c>
      <c r="P1138">
        <v>199</v>
      </c>
      <c r="S1138" s="32">
        <v>42978</v>
      </c>
      <c r="T1138" s="30" t="s">
        <v>1348</v>
      </c>
      <c r="U1138">
        <v>29</v>
      </c>
      <c r="V1138" s="28">
        <v>50000</v>
      </c>
      <c r="W1138">
        <v>1</v>
      </c>
      <c r="X1138" s="28">
        <v>50000</v>
      </c>
      <c r="Y1138">
        <v>29</v>
      </c>
      <c r="AA1138" s="32">
        <v>42979</v>
      </c>
      <c r="AB1138" s="30" t="s">
        <v>1347</v>
      </c>
      <c r="AC1138">
        <v>104</v>
      </c>
      <c r="AD1138" s="28">
        <v>20000</v>
      </c>
      <c r="AE1138">
        <v>1</v>
      </c>
      <c r="AF1138" s="28">
        <v>20000</v>
      </c>
      <c r="AG1138">
        <v>104</v>
      </c>
    </row>
    <row r="1139" spans="1:33" x14ac:dyDescent="0.25">
      <c r="C1139">
        <v>56</v>
      </c>
      <c r="D1139" s="28">
        <v>10000</v>
      </c>
      <c r="E1139">
        <v>2</v>
      </c>
      <c r="L1139">
        <v>197</v>
      </c>
      <c r="M1139" s="28">
        <v>50000</v>
      </c>
      <c r="N1139">
        <v>2</v>
      </c>
      <c r="O1139" s="28">
        <v>50000</v>
      </c>
      <c r="P1139">
        <v>197</v>
      </c>
      <c r="U1139">
        <v>74</v>
      </c>
      <c r="V1139" s="28">
        <v>50000</v>
      </c>
      <c r="W1139">
        <v>2</v>
      </c>
      <c r="X1139" s="28">
        <v>50000</v>
      </c>
      <c r="Y1139">
        <v>74</v>
      </c>
      <c r="AC1139">
        <v>87</v>
      </c>
      <c r="AD1139" s="28">
        <v>20000</v>
      </c>
      <c r="AE1139">
        <v>2</v>
      </c>
      <c r="AF1139" s="28">
        <v>20000</v>
      </c>
      <c r="AG1139">
        <v>23</v>
      </c>
    </row>
    <row r="1140" spans="1:33" x14ac:dyDescent="0.25">
      <c r="C1140">
        <v>110</v>
      </c>
      <c r="D1140" s="28">
        <v>20000</v>
      </c>
      <c r="E1140">
        <v>3</v>
      </c>
      <c r="L1140">
        <v>190</v>
      </c>
      <c r="M1140" s="28">
        <v>50000</v>
      </c>
      <c r="N1140">
        <v>3</v>
      </c>
      <c r="O1140" s="28">
        <v>50000</v>
      </c>
      <c r="P1140">
        <v>190</v>
      </c>
      <c r="U1140">
        <v>63</v>
      </c>
      <c r="V1140" s="28">
        <v>20000</v>
      </c>
      <c r="W1140">
        <v>3</v>
      </c>
      <c r="X1140" s="28"/>
      <c r="AC1140">
        <v>61</v>
      </c>
      <c r="AD1140" s="28">
        <v>30000</v>
      </c>
      <c r="AE1140">
        <v>3</v>
      </c>
    </row>
    <row r="1141" spans="1:33" x14ac:dyDescent="0.25">
      <c r="C1141">
        <v>123</v>
      </c>
      <c r="D1141" s="28">
        <v>20000</v>
      </c>
      <c r="E1141">
        <v>4</v>
      </c>
      <c r="L1141">
        <v>194</v>
      </c>
      <c r="M1141" s="28">
        <v>40000</v>
      </c>
      <c r="N1141">
        <v>4</v>
      </c>
      <c r="O1141" s="28">
        <v>40000</v>
      </c>
      <c r="P1141">
        <v>194</v>
      </c>
      <c r="U1141">
        <v>37</v>
      </c>
      <c r="V1141" s="28">
        <v>30000</v>
      </c>
      <c r="W1141">
        <v>4</v>
      </c>
      <c r="X1141" s="28"/>
      <c r="AC1141">
        <v>33</v>
      </c>
      <c r="AD1141" s="28">
        <v>50000</v>
      </c>
      <c r="AE1141">
        <v>4</v>
      </c>
    </row>
    <row r="1142" spans="1:33" x14ac:dyDescent="0.25">
      <c r="C1142">
        <v>81</v>
      </c>
      <c r="D1142" s="28">
        <v>20000</v>
      </c>
      <c r="E1142">
        <v>5</v>
      </c>
      <c r="L1142">
        <v>198</v>
      </c>
      <c r="M1142" s="28">
        <v>50000</v>
      </c>
      <c r="N1142">
        <v>5</v>
      </c>
      <c r="O1142" s="28">
        <v>50000</v>
      </c>
      <c r="P1142">
        <v>198</v>
      </c>
      <c r="U1142">
        <v>96</v>
      </c>
      <c r="V1142" s="28">
        <v>30000</v>
      </c>
      <c r="W1142">
        <v>5</v>
      </c>
      <c r="X1142" s="28"/>
      <c r="AC1142">
        <v>18</v>
      </c>
      <c r="AD1142" s="28">
        <v>30000</v>
      </c>
      <c r="AE1142">
        <v>5</v>
      </c>
    </row>
    <row r="1143" spans="1:33" x14ac:dyDescent="0.25">
      <c r="C1143">
        <v>91</v>
      </c>
      <c r="D1143" s="28">
        <v>20000</v>
      </c>
      <c r="E1143">
        <v>6</v>
      </c>
      <c r="L1143">
        <v>195</v>
      </c>
      <c r="M1143" s="28">
        <v>50000</v>
      </c>
      <c r="N1143">
        <v>6</v>
      </c>
      <c r="O1143" s="28">
        <v>50000</v>
      </c>
      <c r="P1143">
        <v>195</v>
      </c>
      <c r="U1143">
        <v>68</v>
      </c>
      <c r="V1143" s="28">
        <v>50000</v>
      </c>
      <c r="W1143">
        <v>6</v>
      </c>
      <c r="X1143" s="28"/>
      <c r="AC1143">
        <v>89</v>
      </c>
      <c r="AD1143" s="28">
        <v>40000</v>
      </c>
      <c r="AE1143">
        <v>6</v>
      </c>
    </row>
    <row r="1144" spans="1:33" x14ac:dyDescent="0.25">
      <c r="C1144">
        <v>82</v>
      </c>
      <c r="D1144" s="28">
        <v>20000</v>
      </c>
      <c r="E1144">
        <v>7</v>
      </c>
      <c r="L1144">
        <v>144</v>
      </c>
      <c r="M1144" s="28">
        <v>40000</v>
      </c>
      <c r="N1144">
        <v>7</v>
      </c>
      <c r="O1144" s="28">
        <v>40000</v>
      </c>
      <c r="P1144">
        <v>144</v>
      </c>
      <c r="U1144">
        <v>84</v>
      </c>
      <c r="V1144" s="28">
        <v>25000</v>
      </c>
      <c r="W1144">
        <v>7</v>
      </c>
      <c r="X1144" s="28">
        <v>15000</v>
      </c>
      <c r="Y1144">
        <v>84</v>
      </c>
      <c r="AC1144">
        <v>63</v>
      </c>
      <c r="AD1144" s="28">
        <v>50000</v>
      </c>
      <c r="AE1144">
        <v>7</v>
      </c>
    </row>
    <row r="1145" spans="1:33" x14ac:dyDescent="0.25">
      <c r="C1145">
        <v>143</v>
      </c>
      <c r="D1145" s="28">
        <v>60000</v>
      </c>
      <c r="E1145">
        <v>8</v>
      </c>
      <c r="L1145">
        <v>37</v>
      </c>
      <c r="M1145" s="28">
        <v>20000</v>
      </c>
      <c r="N1145">
        <v>8</v>
      </c>
      <c r="U1145">
        <v>22</v>
      </c>
      <c r="V1145" s="28">
        <v>20000</v>
      </c>
      <c r="W1145">
        <v>8</v>
      </c>
      <c r="X1145" s="28"/>
      <c r="AC1145">
        <v>141</v>
      </c>
      <c r="AD1145" s="28">
        <v>160000</v>
      </c>
      <c r="AE1145">
        <v>8</v>
      </c>
    </row>
    <row r="1146" spans="1:33" x14ac:dyDescent="0.25">
      <c r="C1146">
        <v>25</v>
      </c>
      <c r="D1146" s="28">
        <v>40000</v>
      </c>
      <c r="E1146">
        <v>9</v>
      </c>
      <c r="L1146">
        <v>119</v>
      </c>
      <c r="M1146" s="28">
        <v>20000</v>
      </c>
      <c r="N1146">
        <v>9</v>
      </c>
      <c r="U1146">
        <v>115</v>
      </c>
      <c r="V1146" s="28">
        <v>20000</v>
      </c>
      <c r="W1146">
        <v>9</v>
      </c>
      <c r="X1146" s="28"/>
      <c r="AC1146">
        <v>42</v>
      </c>
      <c r="AD1146" s="28">
        <v>30000</v>
      </c>
      <c r="AE1146">
        <v>9</v>
      </c>
    </row>
    <row r="1147" spans="1:33" x14ac:dyDescent="0.25">
      <c r="C1147">
        <v>104</v>
      </c>
      <c r="D1147" s="28">
        <v>50000</v>
      </c>
      <c r="E1147">
        <v>10</v>
      </c>
      <c r="L1147">
        <v>111</v>
      </c>
      <c r="M1147" s="28">
        <v>20000</v>
      </c>
      <c r="N1147">
        <v>10</v>
      </c>
      <c r="U1147">
        <v>9</v>
      </c>
      <c r="V1147" s="28">
        <v>10000</v>
      </c>
      <c r="W1147">
        <v>10</v>
      </c>
      <c r="X1147" s="28"/>
      <c r="AC1147">
        <v>134</v>
      </c>
      <c r="AD1147" s="28">
        <v>20000</v>
      </c>
      <c r="AE1147">
        <v>10</v>
      </c>
    </row>
    <row r="1148" spans="1:33" x14ac:dyDescent="0.25">
      <c r="C1148">
        <v>113</v>
      </c>
      <c r="D1148" s="28">
        <v>50000</v>
      </c>
      <c r="E1148">
        <v>11</v>
      </c>
      <c r="L1148">
        <v>31</v>
      </c>
      <c r="M1148" s="28">
        <v>20000</v>
      </c>
      <c r="N1148">
        <v>11</v>
      </c>
      <c r="U1148">
        <v>62</v>
      </c>
      <c r="V1148" s="28">
        <v>10000</v>
      </c>
      <c r="W1148">
        <v>11</v>
      </c>
      <c r="X1148" s="28"/>
      <c r="AC1148">
        <v>67</v>
      </c>
      <c r="AD1148" s="28">
        <v>30000</v>
      </c>
      <c r="AE1148">
        <v>11</v>
      </c>
    </row>
    <row r="1149" spans="1:33" x14ac:dyDescent="0.25">
      <c r="C1149">
        <v>45</v>
      </c>
      <c r="D1149" s="28">
        <v>20000</v>
      </c>
      <c r="E1149">
        <v>12</v>
      </c>
      <c r="L1149">
        <v>13</v>
      </c>
      <c r="M1149" s="28">
        <v>20000</v>
      </c>
      <c r="N1149">
        <v>12</v>
      </c>
      <c r="U1149">
        <v>10</v>
      </c>
      <c r="V1149" s="28">
        <v>20000</v>
      </c>
      <c r="W1149">
        <v>12</v>
      </c>
      <c r="X1149" s="28"/>
      <c r="AC1149">
        <v>10</v>
      </c>
      <c r="AD1149" s="28">
        <v>20000</v>
      </c>
      <c r="AE1149">
        <v>12</v>
      </c>
    </row>
    <row r="1150" spans="1:33" x14ac:dyDescent="0.25">
      <c r="C1150">
        <v>51</v>
      </c>
      <c r="D1150" s="28">
        <v>30000</v>
      </c>
      <c r="E1150">
        <v>13</v>
      </c>
      <c r="L1150">
        <v>99</v>
      </c>
      <c r="M1150" s="28">
        <v>20000</v>
      </c>
      <c r="N1150">
        <v>13</v>
      </c>
      <c r="U1150">
        <v>101</v>
      </c>
      <c r="V1150" s="28">
        <v>60000</v>
      </c>
      <c r="W1150">
        <v>13</v>
      </c>
      <c r="X1150" s="28"/>
      <c r="AC1150">
        <v>128</v>
      </c>
      <c r="AD1150" s="28">
        <v>50000</v>
      </c>
      <c r="AE1150">
        <v>13</v>
      </c>
    </row>
    <row r="1151" spans="1:33" x14ac:dyDescent="0.25">
      <c r="C1151">
        <v>100</v>
      </c>
      <c r="D1151" s="28">
        <v>20000</v>
      </c>
      <c r="E1151">
        <v>14</v>
      </c>
      <c r="L1151">
        <v>39</v>
      </c>
      <c r="M1151" s="28">
        <v>20000</v>
      </c>
      <c r="N1151">
        <v>14</v>
      </c>
      <c r="U1151">
        <v>73</v>
      </c>
      <c r="V1151" s="28">
        <v>40000</v>
      </c>
      <c r="W1151">
        <v>14</v>
      </c>
      <c r="X1151" s="28"/>
      <c r="AC1151">
        <v>50</v>
      </c>
      <c r="AD1151" s="28">
        <v>25000</v>
      </c>
      <c r="AE1151">
        <v>14</v>
      </c>
    </row>
    <row r="1152" spans="1:33" x14ac:dyDescent="0.25">
      <c r="C1152">
        <v>36</v>
      </c>
      <c r="D1152" s="28">
        <v>80000</v>
      </c>
      <c r="E1152">
        <v>15</v>
      </c>
      <c r="L1152">
        <v>95</v>
      </c>
      <c r="M1152" s="28">
        <v>40000</v>
      </c>
      <c r="N1152">
        <v>15</v>
      </c>
      <c r="O1152" s="28">
        <v>10000</v>
      </c>
      <c r="P1152">
        <v>95</v>
      </c>
      <c r="U1152">
        <v>17</v>
      </c>
      <c r="V1152" s="28">
        <v>20000</v>
      </c>
      <c r="W1152">
        <v>15</v>
      </c>
      <c r="X1152" s="28"/>
      <c r="AC1152">
        <v>106</v>
      </c>
      <c r="AD1152" s="28">
        <v>15000</v>
      </c>
      <c r="AE1152">
        <v>15</v>
      </c>
    </row>
    <row r="1153" spans="3:31" x14ac:dyDescent="0.25">
      <c r="C1153">
        <v>136</v>
      </c>
      <c r="D1153" s="28">
        <v>50000</v>
      </c>
      <c r="E1153">
        <v>16</v>
      </c>
      <c r="L1153">
        <v>66</v>
      </c>
      <c r="M1153" s="28">
        <v>30000</v>
      </c>
      <c r="N1153">
        <v>16</v>
      </c>
      <c r="U1153">
        <v>26</v>
      </c>
      <c r="V1153" s="28">
        <v>20000</v>
      </c>
      <c r="W1153">
        <v>16</v>
      </c>
      <c r="X1153" s="28"/>
      <c r="AC1153">
        <v>91</v>
      </c>
      <c r="AD1153" s="28">
        <v>20000</v>
      </c>
      <c r="AE1153">
        <v>16</v>
      </c>
    </row>
    <row r="1154" spans="3:31" x14ac:dyDescent="0.25">
      <c r="C1154">
        <v>48</v>
      </c>
      <c r="D1154" s="28">
        <v>30000</v>
      </c>
      <c r="E1154">
        <v>17</v>
      </c>
      <c r="L1154">
        <v>38</v>
      </c>
      <c r="M1154" s="28">
        <v>50000</v>
      </c>
      <c r="N1154">
        <v>17</v>
      </c>
      <c r="U1154">
        <v>35</v>
      </c>
      <c r="V1154" s="28">
        <v>20000</v>
      </c>
      <c r="W1154">
        <v>17</v>
      </c>
      <c r="X1154" s="28"/>
      <c r="AC1154">
        <v>127</v>
      </c>
      <c r="AD1154" s="28">
        <v>20000</v>
      </c>
      <c r="AE1154">
        <v>17</v>
      </c>
    </row>
    <row r="1155" spans="3:31" x14ac:dyDescent="0.25">
      <c r="C1155">
        <v>21</v>
      </c>
      <c r="D1155" s="28">
        <v>20000</v>
      </c>
      <c r="E1155">
        <v>18</v>
      </c>
      <c r="L1155">
        <v>18</v>
      </c>
      <c r="M1155" s="28">
        <v>20000</v>
      </c>
      <c r="N1155">
        <v>18</v>
      </c>
      <c r="U1155">
        <v>31</v>
      </c>
      <c r="V1155" s="28">
        <v>20000</v>
      </c>
      <c r="W1155">
        <v>18</v>
      </c>
      <c r="X1155" s="28"/>
      <c r="AC1155">
        <v>65</v>
      </c>
      <c r="AD1155" s="28">
        <v>10000</v>
      </c>
      <c r="AE1155">
        <v>18</v>
      </c>
    </row>
    <row r="1156" spans="3:31" x14ac:dyDescent="0.25">
      <c r="C1156">
        <v>68</v>
      </c>
      <c r="D1156" s="28">
        <v>20000</v>
      </c>
      <c r="E1156">
        <v>19</v>
      </c>
      <c r="L1156">
        <v>154</v>
      </c>
      <c r="M1156" s="28">
        <v>50000</v>
      </c>
      <c r="N1156">
        <v>19</v>
      </c>
      <c r="U1156">
        <v>107</v>
      </c>
      <c r="V1156" s="28">
        <v>20000</v>
      </c>
      <c r="W1156">
        <v>19</v>
      </c>
      <c r="X1156" s="28"/>
      <c r="AC1156">
        <v>66</v>
      </c>
      <c r="AD1156" s="28">
        <v>10000</v>
      </c>
      <c r="AE1156">
        <v>19</v>
      </c>
    </row>
    <row r="1157" spans="3:31" x14ac:dyDescent="0.25">
      <c r="C1157">
        <v>4</v>
      </c>
      <c r="D1157" s="28">
        <v>30000</v>
      </c>
      <c r="E1157">
        <v>20</v>
      </c>
      <c r="L1157">
        <v>132</v>
      </c>
      <c r="M1157" s="28">
        <v>200000</v>
      </c>
      <c r="N1157">
        <v>20</v>
      </c>
      <c r="U1157">
        <v>38</v>
      </c>
      <c r="V1157" s="28">
        <v>20000</v>
      </c>
      <c r="W1157">
        <v>20</v>
      </c>
      <c r="X1157" s="28"/>
      <c r="AC1157">
        <v>139</v>
      </c>
      <c r="AD1157" s="28">
        <v>50000</v>
      </c>
      <c r="AE1157">
        <v>20</v>
      </c>
    </row>
    <row r="1158" spans="3:31" x14ac:dyDescent="0.25">
      <c r="C1158">
        <v>103</v>
      </c>
      <c r="D1158" s="28">
        <v>30000</v>
      </c>
      <c r="E1158">
        <v>21</v>
      </c>
      <c r="L1158">
        <v>11</v>
      </c>
      <c r="M1158" s="28">
        <v>40000</v>
      </c>
      <c r="N1158">
        <v>21</v>
      </c>
      <c r="U1158">
        <v>55</v>
      </c>
      <c r="V1158" s="28">
        <v>20000</v>
      </c>
      <c r="W1158">
        <v>21</v>
      </c>
      <c r="X1158" s="28"/>
      <c r="AC1158">
        <v>13</v>
      </c>
      <c r="AD1158" s="28">
        <v>30000</v>
      </c>
      <c r="AE1158">
        <v>21</v>
      </c>
    </row>
    <row r="1159" spans="3:31" x14ac:dyDescent="0.25">
      <c r="C1159">
        <v>7</v>
      </c>
      <c r="D1159" s="28">
        <v>50000</v>
      </c>
      <c r="E1159">
        <v>22</v>
      </c>
      <c r="L1159">
        <v>105</v>
      </c>
      <c r="M1159" s="28">
        <v>10000</v>
      </c>
      <c r="N1159">
        <v>22</v>
      </c>
      <c r="U1159">
        <v>82</v>
      </c>
      <c r="V1159" s="28">
        <v>20000</v>
      </c>
      <c r="W1159">
        <v>22</v>
      </c>
      <c r="X1159" s="28"/>
      <c r="AC1159">
        <v>81</v>
      </c>
      <c r="AD1159" s="28">
        <v>20000</v>
      </c>
      <c r="AE1159">
        <v>22</v>
      </c>
    </row>
    <row r="1160" spans="3:31" x14ac:dyDescent="0.25">
      <c r="C1160">
        <v>162</v>
      </c>
      <c r="D1160" s="28">
        <v>20000</v>
      </c>
      <c r="E1160">
        <v>23</v>
      </c>
      <c r="L1160">
        <v>28</v>
      </c>
      <c r="M1160" s="28">
        <v>10000</v>
      </c>
      <c r="N1160">
        <v>23</v>
      </c>
      <c r="U1160">
        <v>106</v>
      </c>
      <c r="V1160" s="28">
        <v>50000</v>
      </c>
      <c r="W1160">
        <v>23</v>
      </c>
      <c r="X1160" s="28"/>
      <c r="AC1160">
        <v>52</v>
      </c>
      <c r="AD1160" s="28">
        <v>100000</v>
      </c>
      <c r="AE1160">
        <v>23</v>
      </c>
    </row>
    <row r="1161" spans="3:31" x14ac:dyDescent="0.25">
      <c r="C1161">
        <v>22</v>
      </c>
      <c r="D1161" s="28">
        <v>70000</v>
      </c>
      <c r="E1161">
        <v>24</v>
      </c>
      <c r="F1161" s="28">
        <v>50000</v>
      </c>
      <c r="G1161">
        <v>22</v>
      </c>
      <c r="L1161">
        <v>140</v>
      </c>
      <c r="M1161" s="28">
        <v>20000</v>
      </c>
      <c r="N1161">
        <v>24</v>
      </c>
      <c r="U1161">
        <v>86</v>
      </c>
      <c r="V1161" s="28">
        <v>50000</v>
      </c>
      <c r="W1161">
        <v>24</v>
      </c>
      <c r="X1161" s="28"/>
      <c r="AC1161">
        <v>102</v>
      </c>
      <c r="AD1161" s="28">
        <v>50000</v>
      </c>
      <c r="AE1161">
        <v>24</v>
      </c>
    </row>
    <row r="1162" spans="3:31" x14ac:dyDescent="0.25">
      <c r="C1162">
        <v>83</v>
      </c>
      <c r="D1162" s="28">
        <v>50000</v>
      </c>
      <c r="E1162">
        <v>25</v>
      </c>
      <c r="L1162">
        <v>139</v>
      </c>
      <c r="M1162" s="28">
        <v>100000</v>
      </c>
      <c r="N1162">
        <v>25</v>
      </c>
      <c r="U1162">
        <v>51</v>
      </c>
      <c r="V1162" s="28">
        <v>20000</v>
      </c>
      <c r="W1162">
        <v>25</v>
      </c>
      <c r="X1162" s="28"/>
      <c r="AC1162">
        <v>85</v>
      </c>
      <c r="AD1162" s="28">
        <v>50000</v>
      </c>
      <c r="AE1162">
        <v>25</v>
      </c>
    </row>
    <row r="1163" spans="3:31" x14ac:dyDescent="0.25">
      <c r="C1163">
        <v>32</v>
      </c>
      <c r="D1163" s="28">
        <v>130000</v>
      </c>
      <c r="E1163">
        <v>26</v>
      </c>
      <c r="L1163">
        <v>20</v>
      </c>
      <c r="M1163" s="28">
        <v>50000</v>
      </c>
      <c r="N1163">
        <v>26</v>
      </c>
      <c r="U1163">
        <v>44</v>
      </c>
      <c r="V1163" s="28">
        <v>20000</v>
      </c>
      <c r="W1163">
        <v>26</v>
      </c>
      <c r="X1163" s="28"/>
      <c r="AC1163">
        <v>9</v>
      </c>
      <c r="AD1163" s="28">
        <v>10000</v>
      </c>
      <c r="AE1163">
        <v>26</v>
      </c>
    </row>
    <row r="1164" spans="3:31" x14ac:dyDescent="0.25">
      <c r="C1164">
        <v>116</v>
      </c>
      <c r="D1164" s="28">
        <v>200000</v>
      </c>
      <c r="E1164">
        <v>27</v>
      </c>
      <c r="F1164" s="28">
        <v>100000</v>
      </c>
      <c r="G1164">
        <v>116</v>
      </c>
      <c r="L1164">
        <v>151</v>
      </c>
      <c r="M1164" s="28">
        <v>50000</v>
      </c>
      <c r="N1164">
        <v>27</v>
      </c>
      <c r="U1164">
        <v>124</v>
      </c>
      <c r="V1164" s="28">
        <v>60000</v>
      </c>
      <c r="W1164">
        <v>27</v>
      </c>
      <c r="X1164" s="28"/>
      <c r="AC1164">
        <v>40</v>
      </c>
      <c r="AD1164" s="28">
        <v>10000</v>
      </c>
      <c r="AE1164">
        <v>27</v>
      </c>
    </row>
    <row r="1165" spans="3:31" x14ac:dyDescent="0.25">
      <c r="C1165">
        <v>126</v>
      </c>
      <c r="D1165" s="28">
        <v>50000</v>
      </c>
      <c r="E1165">
        <v>28</v>
      </c>
      <c r="L1165">
        <v>26</v>
      </c>
      <c r="M1165" s="28">
        <v>50000</v>
      </c>
      <c r="N1165">
        <v>28</v>
      </c>
      <c r="U1165">
        <v>27</v>
      </c>
      <c r="V1165" s="28">
        <v>40000</v>
      </c>
      <c r="W1165">
        <v>28</v>
      </c>
      <c r="X1165" s="28"/>
      <c r="AC1165">
        <v>55</v>
      </c>
      <c r="AD1165" s="28">
        <v>20000</v>
      </c>
      <c r="AE1165">
        <v>28</v>
      </c>
    </row>
    <row r="1166" spans="3:31" x14ac:dyDescent="0.25">
      <c r="C1166">
        <v>120</v>
      </c>
      <c r="D1166" s="28">
        <v>20000</v>
      </c>
      <c r="E1166">
        <v>29</v>
      </c>
      <c r="L1166">
        <v>165</v>
      </c>
      <c r="M1166" s="28">
        <v>60000</v>
      </c>
      <c r="N1166">
        <v>29</v>
      </c>
      <c r="U1166">
        <v>65</v>
      </c>
      <c r="V1166" s="28">
        <v>10000</v>
      </c>
      <c r="W1166">
        <v>29</v>
      </c>
      <c r="X1166" s="28"/>
      <c r="AC1166">
        <v>112</v>
      </c>
      <c r="AD1166" s="28">
        <v>10000</v>
      </c>
      <c r="AE1166">
        <v>29</v>
      </c>
    </row>
    <row r="1167" spans="3:31" x14ac:dyDescent="0.25">
      <c r="C1167">
        <v>94</v>
      </c>
      <c r="D1167" s="28">
        <v>15000</v>
      </c>
      <c r="E1167">
        <v>30</v>
      </c>
      <c r="L1167">
        <v>16</v>
      </c>
      <c r="M1167" s="28">
        <v>20000</v>
      </c>
      <c r="N1167">
        <v>30</v>
      </c>
      <c r="U1167">
        <v>90</v>
      </c>
      <c r="V1167" s="28">
        <v>25000</v>
      </c>
      <c r="W1167">
        <v>30</v>
      </c>
      <c r="X1167" s="28"/>
      <c r="AC1167">
        <v>144</v>
      </c>
      <c r="AD1167" s="28">
        <v>50000</v>
      </c>
      <c r="AE1167">
        <v>30</v>
      </c>
    </row>
    <row r="1168" spans="3:31" x14ac:dyDescent="0.25">
      <c r="C1168">
        <v>61</v>
      </c>
      <c r="D1168" s="28">
        <v>15000</v>
      </c>
      <c r="E1168">
        <v>31</v>
      </c>
      <c r="L1168">
        <v>17</v>
      </c>
      <c r="M1168" s="28">
        <v>20000</v>
      </c>
      <c r="N1168">
        <v>31</v>
      </c>
      <c r="U1168">
        <v>109</v>
      </c>
      <c r="V1168" s="28">
        <v>25000</v>
      </c>
      <c r="W1168">
        <v>31</v>
      </c>
      <c r="X1168" s="28"/>
      <c r="AC1168">
        <v>4</v>
      </c>
      <c r="AD1168" s="28">
        <v>20000</v>
      </c>
      <c r="AE1168">
        <v>31</v>
      </c>
    </row>
    <row r="1169" spans="3:31" x14ac:dyDescent="0.25">
      <c r="C1169">
        <v>172</v>
      </c>
      <c r="D1169" s="28">
        <v>50000</v>
      </c>
      <c r="E1169">
        <v>32</v>
      </c>
      <c r="L1169">
        <v>88</v>
      </c>
      <c r="M1169" s="28">
        <v>10000</v>
      </c>
      <c r="N1169">
        <v>32</v>
      </c>
      <c r="U1169">
        <v>40</v>
      </c>
      <c r="V1169" s="28">
        <v>20000</v>
      </c>
      <c r="W1169">
        <v>32</v>
      </c>
      <c r="X1169" s="28"/>
      <c r="AC1169">
        <v>90</v>
      </c>
      <c r="AD1169" s="28">
        <v>20000</v>
      </c>
      <c r="AE1169">
        <v>32</v>
      </c>
    </row>
    <row r="1170" spans="3:31" x14ac:dyDescent="0.25">
      <c r="C1170">
        <v>50</v>
      </c>
      <c r="D1170" s="28">
        <v>20000</v>
      </c>
      <c r="E1170">
        <v>33</v>
      </c>
      <c r="L1170">
        <v>76</v>
      </c>
      <c r="M1170" s="28">
        <v>40000</v>
      </c>
      <c r="N1170">
        <v>33</v>
      </c>
      <c r="U1170">
        <v>112</v>
      </c>
      <c r="V1170" s="28">
        <v>30000</v>
      </c>
      <c r="W1170">
        <v>33</v>
      </c>
      <c r="X1170" s="28"/>
      <c r="AC1170">
        <v>76</v>
      </c>
      <c r="AD1170" s="28">
        <v>30000</v>
      </c>
      <c r="AE1170">
        <v>33</v>
      </c>
    </row>
    <row r="1171" spans="3:31" x14ac:dyDescent="0.25">
      <c r="C1171">
        <v>85</v>
      </c>
      <c r="D1171" s="28">
        <v>30000</v>
      </c>
      <c r="E1171">
        <v>34</v>
      </c>
      <c r="L1171">
        <v>98</v>
      </c>
      <c r="M1171" s="28">
        <v>50000</v>
      </c>
      <c r="N1171">
        <v>34</v>
      </c>
      <c r="U1171">
        <v>13</v>
      </c>
      <c r="V1171" s="28">
        <v>20000</v>
      </c>
      <c r="W1171">
        <v>34</v>
      </c>
      <c r="X1171" s="28"/>
      <c r="AC1171">
        <v>131</v>
      </c>
      <c r="AD1171" s="28">
        <v>30000</v>
      </c>
      <c r="AE1171">
        <v>34</v>
      </c>
    </row>
    <row r="1172" spans="3:31" x14ac:dyDescent="0.25">
      <c r="C1172">
        <v>141</v>
      </c>
      <c r="D1172" s="28">
        <v>50000</v>
      </c>
      <c r="E1172">
        <v>35</v>
      </c>
      <c r="L1172">
        <v>163</v>
      </c>
      <c r="M1172" s="28">
        <v>50000</v>
      </c>
      <c r="N1172">
        <v>35</v>
      </c>
      <c r="U1172">
        <v>104</v>
      </c>
      <c r="V1172" s="28">
        <v>30000</v>
      </c>
      <c r="W1172">
        <v>35</v>
      </c>
      <c r="X1172" s="28"/>
      <c r="AC1172">
        <v>107</v>
      </c>
      <c r="AD1172" s="28">
        <v>50000</v>
      </c>
      <c r="AE1172">
        <v>35</v>
      </c>
    </row>
    <row r="1173" spans="3:31" x14ac:dyDescent="0.25">
      <c r="C1173">
        <v>134</v>
      </c>
      <c r="D1173" s="28">
        <v>50000</v>
      </c>
      <c r="E1173">
        <v>36</v>
      </c>
      <c r="F1173" s="28">
        <v>50000</v>
      </c>
      <c r="G1173">
        <v>134</v>
      </c>
      <c r="L1173">
        <v>33</v>
      </c>
      <c r="M1173" s="28">
        <v>50000</v>
      </c>
      <c r="N1173">
        <v>36</v>
      </c>
      <c r="V1173" s="28">
        <v>50000</v>
      </c>
      <c r="W1173">
        <v>36</v>
      </c>
      <c r="X1173" s="28">
        <v>50000</v>
      </c>
      <c r="AC1173">
        <v>88</v>
      </c>
      <c r="AD1173" s="28">
        <v>50000</v>
      </c>
      <c r="AE1173">
        <v>36</v>
      </c>
    </row>
    <row r="1174" spans="3:31" x14ac:dyDescent="0.25">
      <c r="D1174" s="28">
        <v>30000</v>
      </c>
      <c r="E1174">
        <v>37</v>
      </c>
      <c r="F1174" s="28">
        <v>30000</v>
      </c>
      <c r="L1174">
        <v>34</v>
      </c>
      <c r="M1174" s="28">
        <v>20000</v>
      </c>
      <c r="N1174">
        <v>37</v>
      </c>
      <c r="V1174" s="28">
        <v>50000</v>
      </c>
      <c r="W1174">
        <v>37</v>
      </c>
      <c r="X1174" s="28">
        <v>50000</v>
      </c>
      <c r="AC1174">
        <v>147</v>
      </c>
      <c r="AD1174" s="28">
        <v>50000</v>
      </c>
      <c r="AE1174">
        <v>37</v>
      </c>
    </row>
    <row r="1175" spans="3:31" x14ac:dyDescent="0.25">
      <c r="D1175" s="28">
        <v>50000</v>
      </c>
      <c r="E1175">
        <v>38</v>
      </c>
      <c r="F1175" s="28">
        <v>50000</v>
      </c>
      <c r="L1175">
        <v>85</v>
      </c>
      <c r="M1175" s="28">
        <v>40000</v>
      </c>
      <c r="N1175">
        <v>38</v>
      </c>
      <c r="V1175" s="28">
        <v>50000</v>
      </c>
      <c r="W1175">
        <v>38</v>
      </c>
      <c r="X1175" s="28">
        <v>50000</v>
      </c>
      <c r="AC1175">
        <v>83</v>
      </c>
      <c r="AD1175" s="28">
        <v>20000</v>
      </c>
      <c r="AE1175">
        <v>38</v>
      </c>
    </row>
    <row r="1176" spans="3:31" x14ac:dyDescent="0.25">
      <c r="D1176" s="28">
        <v>50000</v>
      </c>
      <c r="E1176">
        <v>39</v>
      </c>
      <c r="F1176" s="28">
        <v>50000</v>
      </c>
      <c r="L1176">
        <v>117</v>
      </c>
      <c r="M1176" s="28">
        <v>40000</v>
      </c>
      <c r="N1176">
        <v>39</v>
      </c>
      <c r="V1176" s="28">
        <v>50000</v>
      </c>
      <c r="W1176">
        <v>39</v>
      </c>
      <c r="X1176" s="28">
        <v>50000</v>
      </c>
      <c r="AC1176">
        <v>5</v>
      </c>
      <c r="AD1176" s="28">
        <v>30000</v>
      </c>
      <c r="AE1176">
        <v>39</v>
      </c>
    </row>
    <row r="1177" spans="3:31" x14ac:dyDescent="0.25">
      <c r="D1177" s="28">
        <v>50000</v>
      </c>
      <c r="E1177">
        <v>40</v>
      </c>
      <c r="F1177" s="28">
        <v>50000</v>
      </c>
      <c r="L1177">
        <v>178</v>
      </c>
      <c r="M1177" s="28">
        <v>20000</v>
      </c>
      <c r="N1177">
        <v>40</v>
      </c>
      <c r="V1177" s="28">
        <v>50000</v>
      </c>
      <c r="W1177">
        <v>40</v>
      </c>
      <c r="X1177" s="28">
        <v>50000</v>
      </c>
      <c r="AC1177">
        <v>75</v>
      </c>
      <c r="AD1177" s="28">
        <v>50000</v>
      </c>
      <c r="AE1177">
        <v>40</v>
      </c>
    </row>
    <row r="1178" spans="3:31" x14ac:dyDescent="0.25">
      <c r="D1178" s="28">
        <v>20000</v>
      </c>
      <c r="E1178">
        <v>41</v>
      </c>
      <c r="F1178" s="28">
        <v>20000</v>
      </c>
      <c r="L1178">
        <v>121</v>
      </c>
      <c r="M1178" s="28">
        <v>20000</v>
      </c>
      <c r="N1178">
        <v>41</v>
      </c>
      <c r="V1178" s="28">
        <v>100000</v>
      </c>
      <c r="W1178">
        <v>41</v>
      </c>
      <c r="X1178" s="28">
        <v>50000</v>
      </c>
      <c r="AC1178">
        <v>148</v>
      </c>
      <c r="AD1178" s="28">
        <v>20000</v>
      </c>
      <c r="AE1178">
        <v>41</v>
      </c>
    </row>
    <row r="1179" spans="3:31" x14ac:dyDescent="0.25">
      <c r="D1179" s="28">
        <v>50000</v>
      </c>
      <c r="E1179">
        <v>42</v>
      </c>
      <c r="F1179" s="28">
        <v>50000</v>
      </c>
      <c r="L1179">
        <v>162</v>
      </c>
      <c r="M1179" s="28">
        <v>30000</v>
      </c>
      <c r="N1179">
        <v>42</v>
      </c>
      <c r="V1179" s="28"/>
      <c r="X1179" s="28"/>
      <c r="AC1179">
        <v>121</v>
      </c>
      <c r="AD1179" s="28">
        <v>30000</v>
      </c>
      <c r="AE1179">
        <v>42</v>
      </c>
    </row>
    <row r="1180" spans="3:31" x14ac:dyDescent="0.25">
      <c r="D1180" s="28"/>
      <c r="L1180">
        <v>127</v>
      </c>
      <c r="M1180" s="28">
        <v>30000</v>
      </c>
      <c r="N1180">
        <v>43</v>
      </c>
      <c r="V1180" s="29">
        <f>SUM(V1138:V1179)</f>
        <v>1345000</v>
      </c>
      <c r="X1180" s="29">
        <f>SUM(X1138:X1179)</f>
        <v>415000</v>
      </c>
      <c r="AC1180">
        <v>116</v>
      </c>
      <c r="AD1180" s="28">
        <v>10000</v>
      </c>
      <c r="AE1180">
        <v>43</v>
      </c>
    </row>
    <row r="1181" spans="3:31" x14ac:dyDescent="0.25">
      <c r="D1181" s="28"/>
      <c r="L1181">
        <v>57</v>
      </c>
      <c r="M1181" s="28">
        <v>100000</v>
      </c>
      <c r="N1181">
        <v>44</v>
      </c>
      <c r="V1181" s="29">
        <f>V1180-X1180</f>
        <v>930000</v>
      </c>
      <c r="X1181" s="28"/>
      <c r="AC1181">
        <v>136</v>
      </c>
      <c r="AD1181" s="28">
        <v>20000</v>
      </c>
      <c r="AE1181">
        <v>44</v>
      </c>
    </row>
    <row r="1182" spans="3:31" x14ac:dyDescent="0.25">
      <c r="D1182" s="28"/>
      <c r="L1182">
        <v>36</v>
      </c>
      <c r="M1182" s="28">
        <v>50000</v>
      </c>
      <c r="N1182">
        <v>45</v>
      </c>
      <c r="V1182" s="28"/>
      <c r="X1182" s="28"/>
      <c r="AC1182">
        <v>46</v>
      </c>
      <c r="AD1182" s="28">
        <v>20000</v>
      </c>
      <c r="AE1182">
        <v>45</v>
      </c>
    </row>
    <row r="1183" spans="3:31" x14ac:dyDescent="0.25">
      <c r="D1183" s="28"/>
      <c r="L1183">
        <v>136</v>
      </c>
      <c r="M1183" s="28">
        <v>50000</v>
      </c>
      <c r="N1183">
        <v>46</v>
      </c>
      <c r="V1183" s="28"/>
      <c r="X1183" s="28"/>
      <c r="AC1183">
        <v>133</v>
      </c>
      <c r="AD1183" s="28">
        <v>20000</v>
      </c>
      <c r="AE1183">
        <v>46</v>
      </c>
    </row>
    <row r="1184" spans="3:31" x14ac:dyDescent="0.25">
      <c r="D1184" s="29">
        <f>SUM(D1138:D1183)</f>
        <v>1730000</v>
      </c>
      <c r="F1184" s="29">
        <f>SUM(F1138:F1183)</f>
        <v>450000</v>
      </c>
      <c r="L1184">
        <v>69</v>
      </c>
      <c r="M1184" s="28">
        <v>50000</v>
      </c>
      <c r="N1184">
        <v>47</v>
      </c>
      <c r="V1184" s="28"/>
      <c r="X1184" s="28"/>
      <c r="AC1184">
        <v>143</v>
      </c>
      <c r="AD1184" s="28">
        <v>30000</v>
      </c>
      <c r="AE1184">
        <v>47</v>
      </c>
    </row>
    <row r="1185" spans="4:33" x14ac:dyDescent="0.25">
      <c r="D1185" s="29">
        <f>D1184-F1184</f>
        <v>1280000</v>
      </c>
      <c r="L1185">
        <v>53</v>
      </c>
      <c r="M1185" s="28">
        <v>50000</v>
      </c>
      <c r="N1185">
        <v>48</v>
      </c>
      <c r="V1185" s="28"/>
      <c r="AC1185">
        <v>35</v>
      </c>
      <c r="AD1185" s="29">
        <v>20000</v>
      </c>
      <c r="AE1185">
        <v>48</v>
      </c>
      <c r="AF1185" s="29"/>
    </row>
    <row r="1186" spans="4:33" x14ac:dyDescent="0.25">
      <c r="D1186" s="28"/>
      <c r="L1186">
        <v>50</v>
      </c>
      <c r="M1186" s="28">
        <v>100000</v>
      </c>
      <c r="N1186">
        <v>49</v>
      </c>
      <c r="O1186" s="28">
        <v>50000</v>
      </c>
      <c r="P1186">
        <v>50</v>
      </c>
      <c r="V1186" s="28"/>
      <c r="AC1186">
        <v>99</v>
      </c>
      <c r="AD1186" s="29">
        <v>20000</v>
      </c>
      <c r="AE1186">
        <v>49</v>
      </c>
    </row>
    <row r="1187" spans="4:33" x14ac:dyDescent="0.25">
      <c r="D1187" s="28"/>
      <c r="J1187" t="s">
        <v>1359</v>
      </c>
      <c r="L1187">
        <v>125</v>
      </c>
      <c r="M1187" s="28">
        <v>50000</v>
      </c>
      <c r="N1187">
        <v>50</v>
      </c>
      <c r="V1187" s="28"/>
      <c r="AC1187">
        <v>109</v>
      </c>
      <c r="AD1187" s="28">
        <v>20000</v>
      </c>
      <c r="AE1187">
        <v>50</v>
      </c>
    </row>
    <row r="1188" spans="4:33" x14ac:dyDescent="0.25">
      <c r="L1188">
        <v>138</v>
      </c>
      <c r="M1188" s="28">
        <v>50000</v>
      </c>
      <c r="N1188">
        <v>51</v>
      </c>
      <c r="V1188" s="28"/>
      <c r="AC1188">
        <v>150</v>
      </c>
      <c r="AD1188" s="28">
        <v>40000</v>
      </c>
      <c r="AE1188">
        <v>51</v>
      </c>
    </row>
    <row r="1189" spans="4:33" x14ac:dyDescent="0.25">
      <c r="L1189">
        <v>83</v>
      </c>
      <c r="M1189" s="28">
        <v>50000</v>
      </c>
      <c r="N1189">
        <v>52</v>
      </c>
      <c r="V1189" s="28"/>
      <c r="AC1189">
        <v>32</v>
      </c>
      <c r="AD1189" s="28">
        <v>50000</v>
      </c>
      <c r="AE1189">
        <v>52</v>
      </c>
      <c r="AF1189" s="28">
        <v>40000</v>
      </c>
      <c r="AG1189">
        <v>32</v>
      </c>
    </row>
    <row r="1190" spans="4:33" x14ac:dyDescent="0.25">
      <c r="L1190">
        <v>40</v>
      </c>
      <c r="M1190" s="28">
        <v>50000</v>
      </c>
      <c r="N1190">
        <v>53</v>
      </c>
      <c r="V1190" s="28"/>
      <c r="AC1190">
        <v>17</v>
      </c>
      <c r="AD1190" s="28">
        <v>50000</v>
      </c>
      <c r="AE1190">
        <v>53</v>
      </c>
    </row>
    <row r="1191" spans="4:33" x14ac:dyDescent="0.25">
      <c r="L1191">
        <v>62</v>
      </c>
      <c r="M1191" s="28">
        <v>50000</v>
      </c>
      <c r="N1191">
        <v>54</v>
      </c>
      <c r="V1191" s="28"/>
      <c r="AC1191">
        <v>97</v>
      </c>
      <c r="AD1191" s="28">
        <v>20000</v>
      </c>
      <c r="AE1191">
        <v>54</v>
      </c>
    </row>
    <row r="1192" spans="4:33" x14ac:dyDescent="0.25">
      <c r="L1192">
        <v>67</v>
      </c>
      <c r="M1192" s="28">
        <v>50000</v>
      </c>
      <c r="N1192">
        <v>55</v>
      </c>
      <c r="V1192" s="28"/>
      <c r="AC1192">
        <v>19</v>
      </c>
      <c r="AD1192" s="28">
        <v>20000</v>
      </c>
      <c r="AE1192">
        <v>55</v>
      </c>
    </row>
    <row r="1193" spans="4:33" x14ac:dyDescent="0.25">
      <c r="L1193">
        <v>110</v>
      </c>
      <c r="M1193" s="28">
        <v>50000</v>
      </c>
      <c r="N1193">
        <v>56</v>
      </c>
      <c r="V1193" s="28"/>
      <c r="AC1193">
        <v>12</v>
      </c>
      <c r="AD1193" s="28">
        <v>20000</v>
      </c>
      <c r="AE1193">
        <v>56</v>
      </c>
    </row>
    <row r="1194" spans="4:33" x14ac:dyDescent="0.25">
      <c r="L1194">
        <v>44</v>
      </c>
      <c r="M1194" s="28">
        <v>50000</v>
      </c>
      <c r="N1194">
        <v>57</v>
      </c>
      <c r="AC1194">
        <v>26</v>
      </c>
      <c r="AD1194" s="28">
        <v>20000</v>
      </c>
      <c r="AE1194">
        <v>57</v>
      </c>
    </row>
    <row r="1195" spans="4:33" x14ac:dyDescent="0.25">
      <c r="L1195">
        <v>93</v>
      </c>
      <c r="M1195" s="28">
        <v>50000</v>
      </c>
      <c r="N1195">
        <v>58</v>
      </c>
      <c r="AC1195">
        <v>89</v>
      </c>
      <c r="AD1195" s="28">
        <v>50000</v>
      </c>
      <c r="AE1195">
        <v>58</v>
      </c>
      <c r="AF1195" s="28">
        <v>50000</v>
      </c>
    </row>
    <row r="1196" spans="4:33" x14ac:dyDescent="0.25">
      <c r="L1196">
        <v>24</v>
      </c>
      <c r="M1196" s="28">
        <v>30000</v>
      </c>
      <c r="N1196">
        <v>59</v>
      </c>
      <c r="AC1196">
        <v>128</v>
      </c>
      <c r="AD1196" s="28">
        <v>50000</v>
      </c>
      <c r="AE1196">
        <v>59</v>
      </c>
      <c r="AF1196" s="28">
        <v>50000</v>
      </c>
    </row>
    <row r="1197" spans="4:33" x14ac:dyDescent="0.25">
      <c r="L1197">
        <v>180</v>
      </c>
      <c r="M1197" s="28">
        <v>50000</v>
      </c>
      <c r="N1197">
        <v>60</v>
      </c>
      <c r="AC1197">
        <v>77</v>
      </c>
      <c r="AD1197" s="28">
        <v>20000</v>
      </c>
      <c r="AE1197">
        <v>60</v>
      </c>
    </row>
    <row r="1198" spans="4:33" x14ac:dyDescent="0.25">
      <c r="L1198">
        <v>87</v>
      </c>
      <c r="M1198" s="28">
        <v>20000</v>
      </c>
      <c r="N1198">
        <v>61</v>
      </c>
      <c r="AC1198">
        <v>71</v>
      </c>
      <c r="AD1198" s="28">
        <v>100000</v>
      </c>
      <c r="AE1198">
        <v>61</v>
      </c>
    </row>
    <row r="1199" spans="4:33" x14ac:dyDescent="0.25">
      <c r="L1199">
        <v>75</v>
      </c>
      <c r="M1199" s="28">
        <v>50000</v>
      </c>
      <c r="N1199">
        <v>62</v>
      </c>
    </row>
    <row r="1200" spans="4:33" x14ac:dyDescent="0.25">
      <c r="M1200" s="28">
        <v>20000</v>
      </c>
      <c r="N1200">
        <v>63</v>
      </c>
      <c r="O1200" s="28">
        <v>20000</v>
      </c>
    </row>
    <row r="1201" spans="1:33" x14ac:dyDescent="0.25">
      <c r="M1201" s="28">
        <v>50000</v>
      </c>
      <c r="N1201">
        <v>64</v>
      </c>
      <c r="O1201" s="28">
        <v>50000</v>
      </c>
    </row>
    <row r="1202" spans="1:33" x14ac:dyDescent="0.25">
      <c r="M1202" s="28">
        <v>50000</v>
      </c>
      <c r="N1202">
        <v>65</v>
      </c>
      <c r="O1202" s="28">
        <v>50000</v>
      </c>
    </row>
    <row r="1203" spans="1:33" x14ac:dyDescent="0.25">
      <c r="M1203" s="28">
        <v>40000</v>
      </c>
      <c r="N1203">
        <v>66</v>
      </c>
      <c r="O1203" s="28">
        <v>40000</v>
      </c>
      <c r="AD1203" s="29">
        <f>SUM(AD1138:AD1202)</f>
        <v>2050000</v>
      </c>
      <c r="AF1203" s="29">
        <f>SUM(AF1138:AF1202)</f>
        <v>180000</v>
      </c>
    </row>
    <row r="1204" spans="1:33" x14ac:dyDescent="0.25">
      <c r="M1204" s="28">
        <v>20000</v>
      </c>
      <c r="N1204">
        <v>67</v>
      </c>
      <c r="O1204" s="28">
        <v>20000</v>
      </c>
      <c r="AD1204" s="29">
        <f>AD1203-AF1203</f>
        <v>1870000</v>
      </c>
    </row>
    <row r="1205" spans="1:33" x14ac:dyDescent="0.25">
      <c r="M1205" s="28">
        <v>50000</v>
      </c>
      <c r="N1205">
        <v>68</v>
      </c>
      <c r="O1205" s="28">
        <v>50000</v>
      </c>
    </row>
    <row r="1206" spans="1:33" x14ac:dyDescent="0.25">
      <c r="M1206" s="29">
        <f>SUM(M1138:M1205)</f>
        <v>2920000</v>
      </c>
      <c r="O1206" s="29">
        <f>SUM(O1138:O1205)</f>
        <v>620000</v>
      </c>
    </row>
    <row r="1207" spans="1:33" x14ac:dyDescent="0.25">
      <c r="M1207" s="29">
        <f>M1206-O1206</f>
        <v>2300000</v>
      </c>
    </row>
    <row r="1209" spans="1:33" x14ac:dyDescent="0.25">
      <c r="A1209" s="30" t="s">
        <v>10</v>
      </c>
      <c r="B1209" s="30" t="s">
        <v>0</v>
      </c>
      <c r="C1209" s="30" t="s">
        <v>2</v>
      </c>
      <c r="D1209" s="30" t="s">
        <v>1297</v>
      </c>
      <c r="E1209" s="30"/>
      <c r="F1209" s="33"/>
      <c r="G1209" s="30"/>
      <c r="J1209" s="30" t="s">
        <v>10</v>
      </c>
      <c r="K1209" s="30" t="s">
        <v>0</v>
      </c>
      <c r="L1209" s="30" t="s">
        <v>2</v>
      </c>
      <c r="M1209" s="30" t="s">
        <v>1297</v>
      </c>
      <c r="N1209" s="30"/>
      <c r="O1209" s="33"/>
      <c r="P1209" s="30"/>
      <c r="S1209" s="30" t="s">
        <v>10</v>
      </c>
      <c r="T1209" s="30" t="s">
        <v>0</v>
      </c>
      <c r="U1209" s="30" t="s">
        <v>2</v>
      </c>
      <c r="V1209" s="30" t="s">
        <v>1297</v>
      </c>
      <c r="W1209" s="30"/>
      <c r="X1209" s="33"/>
      <c r="AB1209" s="30" t="s">
        <v>10</v>
      </c>
      <c r="AC1209" s="30" t="s">
        <v>0</v>
      </c>
      <c r="AD1209" s="30" t="s">
        <v>2</v>
      </c>
      <c r="AE1209" s="30" t="s">
        <v>1297</v>
      </c>
      <c r="AF1209" s="30"/>
      <c r="AG1209" s="33"/>
    </row>
    <row r="1210" spans="1:33" x14ac:dyDescent="0.25">
      <c r="A1210" s="32">
        <v>42982</v>
      </c>
      <c r="B1210" s="30" t="s">
        <v>1336</v>
      </c>
      <c r="C1210">
        <v>145</v>
      </c>
      <c r="D1210" s="28">
        <v>20000</v>
      </c>
      <c r="E1210">
        <v>1</v>
      </c>
      <c r="J1210" s="32">
        <v>42976</v>
      </c>
      <c r="K1210" s="30" t="s">
        <v>1337</v>
      </c>
      <c r="L1210">
        <v>199</v>
      </c>
      <c r="M1210" s="28">
        <v>50000</v>
      </c>
      <c r="N1210">
        <v>1</v>
      </c>
      <c r="O1210" s="28">
        <v>50000</v>
      </c>
      <c r="P1210">
        <v>199</v>
      </c>
      <c r="S1210" s="32">
        <v>42984</v>
      </c>
      <c r="T1210" s="30" t="s">
        <v>1360</v>
      </c>
      <c r="U1210">
        <v>1</v>
      </c>
      <c r="V1210" s="28">
        <v>20000</v>
      </c>
      <c r="W1210">
        <v>1</v>
      </c>
      <c r="X1210" s="28">
        <v>20000</v>
      </c>
      <c r="AB1210" s="32">
        <v>42978</v>
      </c>
      <c r="AC1210" s="30" t="s">
        <v>1348</v>
      </c>
      <c r="AD1210">
        <v>29</v>
      </c>
      <c r="AE1210" s="28">
        <v>50000</v>
      </c>
      <c r="AF1210">
        <v>1</v>
      </c>
      <c r="AG1210" s="28">
        <v>50000</v>
      </c>
    </row>
    <row r="1211" spans="1:33" x14ac:dyDescent="0.25">
      <c r="C1211">
        <v>4</v>
      </c>
      <c r="D1211" s="28">
        <v>20000</v>
      </c>
      <c r="E1211">
        <v>2</v>
      </c>
      <c r="F1211" s="28">
        <v>20000</v>
      </c>
      <c r="G1211">
        <v>4</v>
      </c>
      <c r="L1211">
        <v>197</v>
      </c>
      <c r="M1211" s="28">
        <v>50000</v>
      </c>
      <c r="N1211">
        <v>2</v>
      </c>
      <c r="O1211" s="28">
        <v>50000</v>
      </c>
      <c r="P1211">
        <v>197</v>
      </c>
      <c r="U1211">
        <v>2</v>
      </c>
      <c r="V1211" s="28">
        <v>50000</v>
      </c>
      <c r="W1211">
        <v>2</v>
      </c>
      <c r="X1211" s="28">
        <v>50000</v>
      </c>
      <c r="AD1211">
        <v>74</v>
      </c>
      <c r="AE1211" s="28">
        <v>50000</v>
      </c>
      <c r="AF1211">
        <v>2</v>
      </c>
      <c r="AG1211" s="28">
        <v>50000</v>
      </c>
    </row>
    <row r="1212" spans="1:33" x14ac:dyDescent="0.25">
      <c r="C1212">
        <v>27</v>
      </c>
      <c r="D1212" s="28">
        <v>40000</v>
      </c>
      <c r="E1212">
        <v>3</v>
      </c>
      <c r="F1212" s="28">
        <v>40000</v>
      </c>
      <c r="G1212">
        <v>27</v>
      </c>
      <c r="L1212">
        <v>190</v>
      </c>
      <c r="M1212" s="28">
        <v>50000</v>
      </c>
      <c r="N1212">
        <v>3</v>
      </c>
      <c r="O1212" s="28">
        <v>50000</v>
      </c>
      <c r="P1212">
        <v>190</v>
      </c>
      <c r="U1212">
        <v>3</v>
      </c>
      <c r="V1212" s="28">
        <v>50000</v>
      </c>
      <c r="W1212">
        <v>3</v>
      </c>
      <c r="X1212" s="28">
        <v>50000</v>
      </c>
      <c r="AD1212">
        <v>63</v>
      </c>
      <c r="AE1212" s="28">
        <v>20000</v>
      </c>
      <c r="AF1212">
        <v>3</v>
      </c>
      <c r="AG1212" s="28"/>
    </row>
    <row r="1213" spans="1:33" x14ac:dyDescent="0.25">
      <c r="C1213">
        <v>56</v>
      </c>
      <c r="D1213" s="28">
        <v>10000</v>
      </c>
      <c r="E1213">
        <v>4</v>
      </c>
      <c r="L1213">
        <v>194</v>
      </c>
      <c r="M1213" s="28">
        <v>40000</v>
      </c>
      <c r="N1213">
        <v>4</v>
      </c>
      <c r="O1213" s="28">
        <v>40000</v>
      </c>
      <c r="P1213">
        <v>194</v>
      </c>
      <c r="U1213">
        <v>4</v>
      </c>
      <c r="V1213" s="28">
        <v>50000</v>
      </c>
      <c r="W1213">
        <v>4</v>
      </c>
      <c r="X1213" s="28">
        <v>50000</v>
      </c>
      <c r="AD1213">
        <v>37</v>
      </c>
      <c r="AE1213" s="28">
        <v>30000</v>
      </c>
      <c r="AF1213">
        <v>4</v>
      </c>
      <c r="AG1213" s="28"/>
    </row>
    <row r="1214" spans="1:33" x14ac:dyDescent="0.25">
      <c r="C1214">
        <v>102</v>
      </c>
      <c r="D1214" s="28">
        <v>50000</v>
      </c>
      <c r="E1214">
        <v>5</v>
      </c>
      <c r="L1214">
        <v>198</v>
      </c>
      <c r="M1214" s="28">
        <v>50000</v>
      </c>
      <c r="N1214">
        <v>5</v>
      </c>
      <c r="O1214" s="28">
        <v>50000</v>
      </c>
      <c r="P1214">
        <v>198</v>
      </c>
      <c r="U1214">
        <v>5</v>
      </c>
      <c r="V1214" s="28">
        <v>100000</v>
      </c>
      <c r="W1214">
        <v>5</v>
      </c>
      <c r="X1214" s="28">
        <v>50000</v>
      </c>
      <c r="AD1214">
        <v>96</v>
      </c>
      <c r="AE1214" s="28">
        <v>30000</v>
      </c>
      <c r="AF1214">
        <v>5</v>
      </c>
      <c r="AG1214" s="28"/>
    </row>
    <row r="1215" spans="1:33" x14ac:dyDescent="0.25">
      <c r="C1215">
        <v>124</v>
      </c>
      <c r="D1215" s="28">
        <v>20000</v>
      </c>
      <c r="E1215">
        <v>6</v>
      </c>
      <c r="L1215">
        <v>195</v>
      </c>
      <c r="M1215" s="28">
        <v>50000</v>
      </c>
      <c r="N1215">
        <v>6</v>
      </c>
      <c r="O1215" s="28">
        <v>50000</v>
      </c>
      <c r="P1215">
        <v>195</v>
      </c>
      <c r="V1215" s="28"/>
      <c r="X1215" s="28"/>
      <c r="AD1215">
        <v>68</v>
      </c>
      <c r="AE1215" s="28">
        <v>50000</v>
      </c>
      <c r="AF1215">
        <v>6</v>
      </c>
      <c r="AG1215" s="28"/>
    </row>
    <row r="1216" spans="1:33" x14ac:dyDescent="0.25">
      <c r="C1216">
        <v>129</v>
      </c>
      <c r="D1216" s="28">
        <v>30000</v>
      </c>
      <c r="E1216">
        <v>7</v>
      </c>
      <c r="L1216">
        <v>144</v>
      </c>
      <c r="M1216" s="28">
        <v>40000</v>
      </c>
      <c r="N1216">
        <v>7</v>
      </c>
      <c r="O1216" s="28">
        <v>40000</v>
      </c>
      <c r="P1216">
        <v>144</v>
      </c>
      <c r="V1216" s="28"/>
      <c r="X1216" s="28"/>
      <c r="AD1216">
        <v>84</v>
      </c>
      <c r="AE1216" s="28">
        <v>25000</v>
      </c>
      <c r="AF1216">
        <v>7</v>
      </c>
      <c r="AG1216" s="28">
        <v>15000</v>
      </c>
    </row>
    <row r="1217" spans="3:33" x14ac:dyDescent="0.25">
      <c r="C1217">
        <v>116</v>
      </c>
      <c r="D1217" s="28">
        <v>100000</v>
      </c>
      <c r="E1217">
        <v>8</v>
      </c>
      <c r="L1217">
        <v>37</v>
      </c>
      <c r="M1217" s="28">
        <v>20000</v>
      </c>
      <c r="N1217">
        <v>8</v>
      </c>
      <c r="V1217" s="28"/>
      <c r="X1217" s="28"/>
      <c r="AD1217">
        <v>22</v>
      </c>
      <c r="AE1217" s="28">
        <v>20000</v>
      </c>
      <c r="AF1217">
        <v>8</v>
      </c>
      <c r="AG1217" s="28"/>
    </row>
    <row r="1218" spans="3:33" x14ac:dyDescent="0.25">
      <c r="C1218">
        <v>7</v>
      </c>
      <c r="D1218" s="28">
        <v>30000</v>
      </c>
      <c r="E1218">
        <v>9</v>
      </c>
      <c r="L1218">
        <v>119</v>
      </c>
      <c r="M1218" s="28">
        <v>20000</v>
      </c>
      <c r="N1218">
        <v>9</v>
      </c>
      <c r="V1218" s="28"/>
      <c r="X1218" s="28"/>
      <c r="AD1218">
        <v>115</v>
      </c>
      <c r="AE1218" s="28">
        <v>20000</v>
      </c>
      <c r="AF1218">
        <v>9</v>
      </c>
      <c r="AG1218" s="28"/>
    </row>
    <row r="1219" spans="3:33" x14ac:dyDescent="0.25">
      <c r="C1219">
        <v>10</v>
      </c>
      <c r="D1219" s="28">
        <v>20000</v>
      </c>
      <c r="E1219">
        <v>10</v>
      </c>
      <c r="L1219">
        <v>111</v>
      </c>
      <c r="M1219" s="28">
        <v>20000</v>
      </c>
      <c r="N1219">
        <v>10</v>
      </c>
      <c r="V1219" s="28"/>
      <c r="X1219" s="28"/>
      <c r="AD1219">
        <v>9</v>
      </c>
      <c r="AE1219" s="28">
        <v>10000</v>
      </c>
      <c r="AF1219">
        <v>10</v>
      </c>
      <c r="AG1219" s="28"/>
    </row>
    <row r="1220" spans="3:33" x14ac:dyDescent="0.25">
      <c r="C1220">
        <v>47</v>
      </c>
      <c r="D1220" s="28">
        <v>50000</v>
      </c>
      <c r="E1220">
        <v>11</v>
      </c>
      <c r="L1220">
        <v>31</v>
      </c>
      <c r="M1220" s="28">
        <v>20000</v>
      </c>
      <c r="N1220">
        <v>11</v>
      </c>
      <c r="V1220" s="28"/>
      <c r="X1220" s="28"/>
      <c r="AD1220">
        <v>62</v>
      </c>
      <c r="AE1220" s="28">
        <v>10000</v>
      </c>
      <c r="AF1220">
        <v>11</v>
      </c>
      <c r="AG1220" s="28"/>
    </row>
    <row r="1221" spans="3:33" x14ac:dyDescent="0.25">
      <c r="C1221">
        <v>163</v>
      </c>
      <c r="D1221" s="28">
        <v>50000</v>
      </c>
      <c r="E1221">
        <v>12</v>
      </c>
      <c r="L1221">
        <v>13</v>
      </c>
      <c r="M1221" s="28">
        <v>20000</v>
      </c>
      <c r="N1221">
        <v>12</v>
      </c>
      <c r="V1221" s="28"/>
      <c r="X1221" s="28"/>
      <c r="AD1221">
        <v>10</v>
      </c>
      <c r="AE1221" s="28">
        <v>20000</v>
      </c>
      <c r="AF1221">
        <v>12</v>
      </c>
      <c r="AG1221" s="28"/>
    </row>
    <row r="1222" spans="3:33" x14ac:dyDescent="0.25">
      <c r="C1222">
        <v>70</v>
      </c>
      <c r="D1222" s="28">
        <v>50000</v>
      </c>
      <c r="E1222">
        <v>13</v>
      </c>
      <c r="L1222">
        <v>99</v>
      </c>
      <c r="M1222" s="28">
        <v>20000</v>
      </c>
      <c r="N1222">
        <v>13</v>
      </c>
      <c r="V1222" s="28"/>
      <c r="X1222" s="28"/>
      <c r="AD1222">
        <v>101</v>
      </c>
      <c r="AE1222" s="28">
        <v>60000</v>
      </c>
      <c r="AF1222">
        <v>13</v>
      </c>
      <c r="AG1222" s="28"/>
    </row>
    <row r="1223" spans="3:33" x14ac:dyDescent="0.25">
      <c r="C1223">
        <v>33</v>
      </c>
      <c r="D1223" s="28">
        <v>50000</v>
      </c>
      <c r="E1223">
        <v>14</v>
      </c>
      <c r="L1223">
        <v>39</v>
      </c>
      <c r="M1223" s="28">
        <v>20000</v>
      </c>
      <c r="N1223">
        <v>14</v>
      </c>
      <c r="V1223" s="28"/>
      <c r="X1223" s="28"/>
      <c r="AD1223">
        <v>73</v>
      </c>
      <c r="AE1223" s="28">
        <v>40000</v>
      </c>
      <c r="AF1223">
        <v>14</v>
      </c>
      <c r="AG1223" s="28"/>
    </row>
    <row r="1224" spans="3:33" x14ac:dyDescent="0.25">
      <c r="C1224">
        <v>117</v>
      </c>
      <c r="D1224" s="28">
        <v>50000</v>
      </c>
      <c r="E1224">
        <v>15</v>
      </c>
      <c r="L1224">
        <v>95</v>
      </c>
      <c r="M1224" s="28">
        <v>40000</v>
      </c>
      <c r="N1224">
        <v>15</v>
      </c>
      <c r="O1224" s="28">
        <v>10000</v>
      </c>
      <c r="P1224">
        <v>95</v>
      </c>
      <c r="V1224" s="28"/>
      <c r="X1224" s="28"/>
      <c r="AD1224">
        <v>17</v>
      </c>
      <c r="AE1224" s="28">
        <v>20000</v>
      </c>
      <c r="AF1224">
        <v>15</v>
      </c>
      <c r="AG1224" s="28"/>
    </row>
    <row r="1225" spans="3:33" x14ac:dyDescent="0.25">
      <c r="C1225">
        <v>46</v>
      </c>
      <c r="D1225" s="28">
        <v>20000</v>
      </c>
      <c r="E1225">
        <v>16</v>
      </c>
      <c r="L1225">
        <v>66</v>
      </c>
      <c r="M1225" s="28">
        <v>30000</v>
      </c>
      <c r="N1225">
        <v>16</v>
      </c>
      <c r="V1225" s="28"/>
      <c r="X1225" s="28"/>
      <c r="AD1225">
        <v>26</v>
      </c>
      <c r="AE1225" s="28">
        <v>20000</v>
      </c>
      <c r="AF1225">
        <v>16</v>
      </c>
      <c r="AG1225" s="28"/>
    </row>
    <row r="1226" spans="3:33" x14ac:dyDescent="0.25">
      <c r="C1226">
        <v>100</v>
      </c>
      <c r="D1226" s="28">
        <v>20000</v>
      </c>
      <c r="E1226">
        <v>17</v>
      </c>
      <c r="L1226">
        <v>38</v>
      </c>
      <c r="M1226" s="28">
        <v>50000</v>
      </c>
      <c r="N1226">
        <v>17</v>
      </c>
      <c r="V1226" s="28"/>
      <c r="X1226" s="28"/>
      <c r="AD1226">
        <v>35</v>
      </c>
      <c r="AE1226" s="28">
        <v>20000</v>
      </c>
      <c r="AF1226">
        <v>17</v>
      </c>
      <c r="AG1226" s="28"/>
    </row>
    <row r="1227" spans="3:33" x14ac:dyDescent="0.25">
      <c r="C1227">
        <v>142</v>
      </c>
      <c r="D1227" s="28">
        <v>60000</v>
      </c>
      <c r="E1227">
        <v>18</v>
      </c>
      <c r="L1227">
        <v>18</v>
      </c>
      <c r="M1227" s="28">
        <v>20000</v>
      </c>
      <c r="N1227">
        <v>18</v>
      </c>
      <c r="V1227" s="28"/>
      <c r="X1227" s="28"/>
      <c r="AD1227">
        <v>31</v>
      </c>
      <c r="AE1227" s="28">
        <v>20000</v>
      </c>
      <c r="AF1227">
        <v>18</v>
      </c>
      <c r="AG1227" s="28"/>
    </row>
    <row r="1228" spans="3:33" x14ac:dyDescent="0.25">
      <c r="C1228">
        <v>128</v>
      </c>
      <c r="D1228" s="28">
        <v>30000</v>
      </c>
      <c r="E1228">
        <v>19</v>
      </c>
      <c r="L1228">
        <v>154</v>
      </c>
      <c r="M1228" s="28">
        <v>50000</v>
      </c>
      <c r="N1228">
        <v>19</v>
      </c>
      <c r="V1228" s="28"/>
      <c r="X1228" s="28"/>
      <c r="AD1228">
        <v>107</v>
      </c>
      <c r="AE1228" s="28">
        <v>20000</v>
      </c>
      <c r="AF1228">
        <v>19</v>
      </c>
      <c r="AG1228" s="28"/>
    </row>
    <row r="1229" spans="3:33" x14ac:dyDescent="0.25">
      <c r="C1229">
        <v>16</v>
      </c>
      <c r="D1229" s="28">
        <v>50000</v>
      </c>
      <c r="E1229">
        <v>20</v>
      </c>
      <c r="L1229">
        <v>132</v>
      </c>
      <c r="M1229" s="28">
        <v>200000</v>
      </c>
      <c r="N1229">
        <v>20</v>
      </c>
      <c r="V1229" s="28"/>
      <c r="X1229" s="28"/>
      <c r="AD1229">
        <v>38</v>
      </c>
      <c r="AE1229" s="28">
        <v>20000</v>
      </c>
      <c r="AF1229">
        <v>20</v>
      </c>
      <c r="AG1229" s="28"/>
    </row>
    <row r="1230" spans="3:33" x14ac:dyDescent="0.25">
      <c r="C1230">
        <v>96</v>
      </c>
      <c r="D1230" s="28">
        <v>30000</v>
      </c>
      <c r="E1230">
        <v>21</v>
      </c>
      <c r="L1230">
        <v>11</v>
      </c>
      <c r="M1230" s="28">
        <v>40000</v>
      </c>
      <c r="N1230">
        <v>21</v>
      </c>
      <c r="V1230" s="28"/>
      <c r="X1230" s="28"/>
      <c r="AD1230">
        <v>55</v>
      </c>
      <c r="AE1230" s="28">
        <v>20000</v>
      </c>
      <c r="AF1230">
        <v>21</v>
      </c>
      <c r="AG1230" s="28"/>
    </row>
    <row r="1231" spans="3:33" x14ac:dyDescent="0.25">
      <c r="C1231">
        <v>174</v>
      </c>
      <c r="D1231" s="28">
        <v>70000</v>
      </c>
      <c r="E1231">
        <v>22</v>
      </c>
      <c r="L1231">
        <v>105</v>
      </c>
      <c r="M1231" s="28">
        <v>10000</v>
      </c>
      <c r="N1231">
        <v>22</v>
      </c>
      <c r="V1231" s="28"/>
      <c r="X1231" s="28"/>
      <c r="AD1231">
        <v>82</v>
      </c>
      <c r="AE1231" s="28">
        <v>20000</v>
      </c>
      <c r="AF1231">
        <v>22</v>
      </c>
      <c r="AG1231" s="28"/>
    </row>
    <row r="1232" spans="3:33" x14ac:dyDescent="0.25">
      <c r="C1232">
        <v>86</v>
      </c>
      <c r="D1232" s="28">
        <v>100000</v>
      </c>
      <c r="E1232">
        <v>23</v>
      </c>
      <c r="L1232">
        <v>28</v>
      </c>
      <c r="M1232" s="28">
        <v>10000</v>
      </c>
      <c r="N1232">
        <v>23</v>
      </c>
      <c r="V1232" s="28"/>
      <c r="X1232" s="28"/>
      <c r="AD1232">
        <v>106</v>
      </c>
      <c r="AE1232" s="28">
        <v>50000</v>
      </c>
      <c r="AF1232">
        <v>23</v>
      </c>
      <c r="AG1232" s="28"/>
    </row>
    <row r="1233" spans="3:33" x14ac:dyDescent="0.25">
      <c r="C1233">
        <v>147</v>
      </c>
      <c r="D1233" s="28">
        <v>20000</v>
      </c>
      <c r="E1233">
        <v>24</v>
      </c>
      <c r="L1233">
        <v>140</v>
      </c>
      <c r="M1233" s="28">
        <v>20000</v>
      </c>
      <c r="N1233">
        <v>24</v>
      </c>
      <c r="V1233" s="28"/>
      <c r="X1233" s="28"/>
      <c r="AD1233">
        <v>86</v>
      </c>
      <c r="AE1233" s="28">
        <v>50000</v>
      </c>
      <c r="AF1233">
        <v>24</v>
      </c>
      <c r="AG1233" s="28"/>
    </row>
    <row r="1234" spans="3:33" x14ac:dyDescent="0.25">
      <c r="C1234">
        <v>140</v>
      </c>
      <c r="D1234" s="28">
        <v>30000</v>
      </c>
      <c r="E1234">
        <v>25</v>
      </c>
      <c r="L1234">
        <v>139</v>
      </c>
      <c r="M1234" s="28">
        <v>100000</v>
      </c>
      <c r="N1234">
        <v>25</v>
      </c>
      <c r="V1234" s="28"/>
      <c r="X1234" s="28"/>
      <c r="AD1234">
        <v>51</v>
      </c>
      <c r="AE1234" s="28">
        <v>20000</v>
      </c>
      <c r="AF1234">
        <v>25</v>
      </c>
      <c r="AG1234" s="28"/>
    </row>
    <row r="1235" spans="3:33" x14ac:dyDescent="0.25">
      <c r="C1235">
        <v>127</v>
      </c>
      <c r="D1235" s="28">
        <v>50000</v>
      </c>
      <c r="E1235">
        <v>26</v>
      </c>
      <c r="L1235">
        <v>20</v>
      </c>
      <c r="M1235" s="28">
        <v>50000</v>
      </c>
      <c r="N1235">
        <v>26</v>
      </c>
      <c r="V1235" s="28"/>
      <c r="X1235" s="28"/>
      <c r="AD1235">
        <v>44</v>
      </c>
      <c r="AE1235" s="28">
        <v>20000</v>
      </c>
      <c r="AF1235">
        <v>26</v>
      </c>
      <c r="AG1235" s="28"/>
    </row>
    <row r="1236" spans="3:33" x14ac:dyDescent="0.25">
      <c r="C1236">
        <v>95</v>
      </c>
      <c r="D1236" s="28">
        <v>75000</v>
      </c>
      <c r="E1236">
        <v>27</v>
      </c>
      <c r="L1236">
        <v>151</v>
      </c>
      <c r="M1236" s="28">
        <v>50000</v>
      </c>
      <c r="N1236">
        <v>27</v>
      </c>
      <c r="V1236" s="28"/>
      <c r="X1236" s="28"/>
      <c r="AD1236">
        <v>124</v>
      </c>
      <c r="AE1236" s="28">
        <v>60000</v>
      </c>
      <c r="AF1236">
        <v>27</v>
      </c>
      <c r="AG1236" s="28"/>
    </row>
    <row r="1237" spans="3:33" x14ac:dyDescent="0.25">
      <c r="C1237">
        <v>51</v>
      </c>
      <c r="D1237" s="28">
        <v>25000</v>
      </c>
      <c r="E1237">
        <v>28</v>
      </c>
      <c r="L1237">
        <v>26</v>
      </c>
      <c r="M1237" s="28">
        <v>50000</v>
      </c>
      <c r="N1237">
        <v>28</v>
      </c>
      <c r="V1237" s="28"/>
      <c r="X1237" s="28"/>
      <c r="AD1237">
        <v>27</v>
      </c>
      <c r="AE1237" s="28">
        <v>40000</v>
      </c>
      <c r="AF1237">
        <v>28</v>
      </c>
      <c r="AG1237" s="28"/>
    </row>
    <row r="1238" spans="3:33" x14ac:dyDescent="0.25">
      <c r="C1238">
        <v>153</v>
      </c>
      <c r="D1238" s="28">
        <v>90000</v>
      </c>
      <c r="E1238">
        <v>29</v>
      </c>
      <c r="L1238">
        <v>165</v>
      </c>
      <c r="M1238" s="28">
        <v>60000</v>
      </c>
      <c r="N1238">
        <v>29</v>
      </c>
      <c r="V1238" s="28"/>
      <c r="X1238" s="28"/>
      <c r="AD1238">
        <v>65</v>
      </c>
      <c r="AE1238" s="28">
        <v>10000</v>
      </c>
      <c r="AF1238">
        <v>29</v>
      </c>
      <c r="AG1238" s="28"/>
    </row>
    <row r="1239" spans="3:33" x14ac:dyDescent="0.25">
      <c r="C1239">
        <v>5</v>
      </c>
      <c r="D1239" s="28">
        <v>15000</v>
      </c>
      <c r="E1239">
        <v>30</v>
      </c>
      <c r="L1239">
        <v>16</v>
      </c>
      <c r="M1239" s="28">
        <v>20000</v>
      </c>
      <c r="N1239">
        <v>30</v>
      </c>
      <c r="V1239" s="28"/>
      <c r="X1239" s="28"/>
      <c r="AD1239">
        <v>90</v>
      </c>
      <c r="AE1239" s="28">
        <v>25000</v>
      </c>
      <c r="AF1239">
        <v>30</v>
      </c>
      <c r="AG1239" s="28"/>
    </row>
    <row r="1240" spans="3:33" x14ac:dyDescent="0.25">
      <c r="C1240">
        <v>113</v>
      </c>
      <c r="D1240" s="28">
        <v>50000</v>
      </c>
      <c r="E1240">
        <v>31</v>
      </c>
      <c r="L1240">
        <v>17</v>
      </c>
      <c r="M1240" s="28">
        <v>20000</v>
      </c>
      <c r="N1240">
        <v>31</v>
      </c>
      <c r="V1240" s="28"/>
      <c r="X1240" s="28"/>
      <c r="AD1240">
        <v>109</v>
      </c>
      <c r="AE1240" s="28">
        <v>25000</v>
      </c>
      <c r="AF1240">
        <v>31</v>
      </c>
      <c r="AG1240" s="28"/>
    </row>
    <row r="1241" spans="3:33" x14ac:dyDescent="0.25">
      <c r="C1241">
        <v>103</v>
      </c>
      <c r="D1241" s="28">
        <v>30000</v>
      </c>
      <c r="E1241">
        <v>32</v>
      </c>
      <c r="L1241">
        <v>88</v>
      </c>
      <c r="M1241" s="28">
        <v>10000</v>
      </c>
      <c r="N1241">
        <v>32</v>
      </c>
      <c r="V1241" s="28"/>
      <c r="X1241" s="28"/>
      <c r="AD1241">
        <v>40</v>
      </c>
      <c r="AE1241" s="28">
        <v>20000</v>
      </c>
      <c r="AF1241">
        <v>32</v>
      </c>
      <c r="AG1241" s="28"/>
    </row>
    <row r="1242" spans="3:33" x14ac:dyDescent="0.25">
      <c r="C1242">
        <v>92</v>
      </c>
      <c r="D1242" s="28">
        <v>20000</v>
      </c>
      <c r="E1242">
        <v>33</v>
      </c>
      <c r="L1242">
        <v>76</v>
      </c>
      <c r="M1242" s="28">
        <v>40000</v>
      </c>
      <c r="N1242">
        <v>33</v>
      </c>
      <c r="V1242" s="28"/>
      <c r="X1242" s="28"/>
      <c r="AD1242">
        <v>112</v>
      </c>
      <c r="AE1242" s="28">
        <v>30000</v>
      </c>
      <c r="AF1242">
        <v>33</v>
      </c>
      <c r="AG1242" s="28"/>
    </row>
    <row r="1243" spans="3:33" x14ac:dyDescent="0.25">
      <c r="C1243">
        <v>9</v>
      </c>
      <c r="D1243" s="28">
        <v>100000</v>
      </c>
      <c r="E1243">
        <v>34</v>
      </c>
      <c r="L1243">
        <v>98</v>
      </c>
      <c r="M1243" s="28">
        <v>50000</v>
      </c>
      <c r="N1243">
        <v>34</v>
      </c>
      <c r="V1243" s="28"/>
      <c r="X1243" s="28"/>
      <c r="AD1243">
        <v>13</v>
      </c>
      <c r="AE1243" s="28">
        <v>20000</v>
      </c>
      <c r="AF1243">
        <v>34</v>
      </c>
      <c r="AG1243" s="28"/>
    </row>
    <row r="1244" spans="3:33" x14ac:dyDescent="0.25">
      <c r="C1244">
        <v>154</v>
      </c>
      <c r="D1244" s="28">
        <v>20000</v>
      </c>
      <c r="E1244">
        <v>35</v>
      </c>
      <c r="L1244">
        <v>163</v>
      </c>
      <c r="M1244" s="28">
        <v>50000</v>
      </c>
      <c r="N1244">
        <v>35</v>
      </c>
      <c r="V1244" s="28"/>
      <c r="X1244" s="28"/>
      <c r="AD1244">
        <v>104</v>
      </c>
      <c r="AE1244" s="28">
        <v>30000</v>
      </c>
      <c r="AF1244">
        <v>35</v>
      </c>
      <c r="AG1244" s="28"/>
    </row>
    <row r="1245" spans="3:33" x14ac:dyDescent="0.25">
      <c r="C1245">
        <v>120</v>
      </c>
      <c r="D1245" s="28">
        <v>20000</v>
      </c>
      <c r="E1245">
        <v>36</v>
      </c>
      <c r="L1245">
        <v>33</v>
      </c>
      <c r="M1245" s="28">
        <v>50000</v>
      </c>
      <c r="N1245">
        <v>36</v>
      </c>
      <c r="V1245" s="28"/>
      <c r="X1245" s="28"/>
      <c r="AE1245" s="28">
        <v>50000</v>
      </c>
      <c r="AF1245">
        <v>36</v>
      </c>
      <c r="AG1245" s="28">
        <v>50000</v>
      </c>
    </row>
    <row r="1246" spans="3:33" x14ac:dyDescent="0.25">
      <c r="C1246">
        <v>68</v>
      </c>
      <c r="D1246" s="28">
        <v>20000</v>
      </c>
      <c r="E1246">
        <v>37</v>
      </c>
      <c r="L1246">
        <v>34</v>
      </c>
      <c r="M1246" s="28">
        <v>20000</v>
      </c>
      <c r="N1246">
        <v>37</v>
      </c>
      <c r="V1246" s="28"/>
      <c r="X1246" s="28"/>
      <c r="AE1246" s="28">
        <v>50000</v>
      </c>
      <c r="AF1246">
        <v>37</v>
      </c>
      <c r="AG1246" s="28">
        <v>50000</v>
      </c>
    </row>
    <row r="1247" spans="3:33" x14ac:dyDescent="0.25">
      <c r="C1247">
        <v>162</v>
      </c>
      <c r="D1247" s="28">
        <v>20000</v>
      </c>
      <c r="E1247">
        <v>38</v>
      </c>
      <c r="L1247">
        <v>85</v>
      </c>
      <c r="M1247" s="28">
        <v>40000</v>
      </c>
      <c r="N1247">
        <v>38</v>
      </c>
      <c r="V1247" s="28"/>
      <c r="X1247" s="28"/>
      <c r="AE1247" s="28">
        <v>50000</v>
      </c>
      <c r="AF1247">
        <v>38</v>
      </c>
      <c r="AG1247" s="28">
        <v>50000</v>
      </c>
    </row>
    <row r="1248" spans="3:33" x14ac:dyDescent="0.25">
      <c r="C1248">
        <v>22</v>
      </c>
      <c r="D1248" s="28">
        <v>20000</v>
      </c>
      <c r="E1248">
        <v>39</v>
      </c>
      <c r="L1248">
        <v>117</v>
      </c>
      <c r="M1248" s="28">
        <v>40000</v>
      </c>
      <c r="N1248">
        <v>39</v>
      </c>
      <c r="V1248" s="28"/>
      <c r="X1248" s="28"/>
      <c r="AE1248" s="28">
        <v>50000</v>
      </c>
      <c r="AF1248">
        <v>39</v>
      </c>
      <c r="AG1248" s="28">
        <v>50000</v>
      </c>
    </row>
    <row r="1249" spans="3:33" x14ac:dyDescent="0.25">
      <c r="C1249">
        <v>146</v>
      </c>
      <c r="D1249" s="28">
        <v>100000</v>
      </c>
      <c r="E1249">
        <v>40</v>
      </c>
      <c r="L1249">
        <v>178</v>
      </c>
      <c r="M1249" s="28">
        <v>20000</v>
      </c>
      <c r="N1249">
        <v>40</v>
      </c>
      <c r="V1249" s="28"/>
      <c r="X1249" s="28"/>
      <c r="AE1249" s="28">
        <v>50000</v>
      </c>
      <c r="AF1249">
        <v>40</v>
      </c>
      <c r="AG1249" s="28">
        <v>50000</v>
      </c>
    </row>
    <row r="1250" spans="3:33" x14ac:dyDescent="0.25">
      <c r="C1250">
        <v>45</v>
      </c>
      <c r="D1250" s="28">
        <v>20000</v>
      </c>
      <c r="E1250">
        <v>41</v>
      </c>
      <c r="L1250">
        <v>121</v>
      </c>
      <c r="M1250" s="28">
        <v>20000</v>
      </c>
      <c r="N1250">
        <v>41</v>
      </c>
      <c r="V1250" s="28"/>
      <c r="X1250" s="28"/>
      <c r="AE1250" s="28">
        <v>100000</v>
      </c>
      <c r="AF1250">
        <v>41</v>
      </c>
      <c r="AG1250" s="28">
        <v>50000</v>
      </c>
    </row>
    <row r="1251" spans="3:33" x14ac:dyDescent="0.25">
      <c r="C1251">
        <v>115</v>
      </c>
      <c r="D1251" s="28">
        <v>30000</v>
      </c>
      <c r="E1251">
        <v>42</v>
      </c>
      <c r="L1251">
        <v>162</v>
      </c>
      <c r="M1251" s="28">
        <v>30000</v>
      </c>
      <c r="N1251">
        <v>42</v>
      </c>
      <c r="V1251" s="28"/>
      <c r="X1251" s="28"/>
      <c r="AE1251" s="28"/>
      <c r="AF1251"/>
      <c r="AG1251" s="28"/>
    </row>
    <row r="1252" spans="3:33" x14ac:dyDescent="0.25">
      <c r="C1252">
        <v>173</v>
      </c>
      <c r="D1252" s="28">
        <v>50000</v>
      </c>
      <c r="E1252">
        <v>43</v>
      </c>
      <c r="L1252">
        <v>127</v>
      </c>
      <c r="M1252" s="28">
        <v>30000</v>
      </c>
      <c r="N1252">
        <v>43</v>
      </c>
      <c r="V1252" s="28"/>
      <c r="X1252" s="28"/>
      <c r="AE1252" s="29">
        <f>SUM(AE1210:AE1251)</f>
        <v>1345000</v>
      </c>
      <c r="AF1252"/>
      <c r="AG1252" s="29">
        <f>SUM(AG1210:AG1251)</f>
        <v>415000</v>
      </c>
    </row>
    <row r="1253" spans="3:33" x14ac:dyDescent="0.25">
      <c r="C1253">
        <v>41</v>
      </c>
      <c r="D1253" s="28">
        <v>50000</v>
      </c>
      <c r="E1253">
        <v>44</v>
      </c>
      <c r="L1253">
        <v>57</v>
      </c>
      <c r="M1253" s="28">
        <v>100000</v>
      </c>
      <c r="N1253">
        <v>44</v>
      </c>
      <c r="V1253" s="28"/>
      <c r="X1253" s="28"/>
      <c r="AE1253" s="29">
        <f>AE1252-AG1252</f>
        <v>930000</v>
      </c>
      <c r="AF1253"/>
      <c r="AG1253" s="28"/>
    </row>
    <row r="1254" spans="3:33" x14ac:dyDescent="0.25">
      <c r="C1254">
        <v>82</v>
      </c>
      <c r="D1254" s="28">
        <v>20000</v>
      </c>
      <c r="E1254">
        <v>45</v>
      </c>
      <c r="L1254">
        <v>36</v>
      </c>
      <c r="M1254" s="28">
        <v>50000</v>
      </c>
      <c r="N1254">
        <v>45</v>
      </c>
      <c r="V1254" s="28"/>
      <c r="X1254" s="28"/>
    </row>
    <row r="1255" spans="3:33" x14ac:dyDescent="0.25">
      <c r="C1255">
        <v>44</v>
      </c>
      <c r="D1255" s="28">
        <v>30000</v>
      </c>
      <c r="E1255">
        <v>46</v>
      </c>
      <c r="L1255">
        <v>136</v>
      </c>
      <c r="M1255" s="28">
        <v>50000</v>
      </c>
      <c r="N1255">
        <v>46</v>
      </c>
      <c r="V1255" s="28"/>
      <c r="X1255" s="28"/>
    </row>
    <row r="1256" spans="3:33" x14ac:dyDescent="0.25">
      <c r="C1256">
        <v>110</v>
      </c>
      <c r="D1256" s="28">
        <v>20000</v>
      </c>
      <c r="E1256">
        <v>47</v>
      </c>
      <c r="L1256">
        <v>69</v>
      </c>
      <c r="M1256" s="28">
        <v>50000</v>
      </c>
      <c r="N1256">
        <v>47</v>
      </c>
      <c r="V1256" s="28"/>
      <c r="X1256" s="28"/>
    </row>
    <row r="1257" spans="3:33" x14ac:dyDescent="0.25">
      <c r="C1257">
        <v>93</v>
      </c>
      <c r="D1257" s="28">
        <v>40000</v>
      </c>
      <c r="E1257">
        <v>48</v>
      </c>
      <c r="L1257">
        <v>53</v>
      </c>
      <c r="M1257" s="28">
        <v>50000</v>
      </c>
      <c r="N1257">
        <v>48</v>
      </c>
      <c r="V1257" s="28"/>
      <c r="X1257" s="28"/>
    </row>
    <row r="1258" spans="3:33" x14ac:dyDescent="0.25">
      <c r="C1258">
        <v>148</v>
      </c>
      <c r="D1258" s="28">
        <v>40000</v>
      </c>
      <c r="E1258">
        <v>49</v>
      </c>
      <c r="L1258">
        <v>50</v>
      </c>
      <c r="M1258" s="28">
        <v>100000</v>
      </c>
      <c r="N1258">
        <v>49</v>
      </c>
      <c r="O1258" s="28">
        <v>50000</v>
      </c>
      <c r="P1258">
        <v>50</v>
      </c>
      <c r="V1258" s="28"/>
      <c r="X1258" s="28"/>
    </row>
    <row r="1259" spans="3:33" x14ac:dyDescent="0.25">
      <c r="C1259">
        <v>94</v>
      </c>
      <c r="D1259" s="28">
        <v>15000</v>
      </c>
      <c r="E1259">
        <v>50</v>
      </c>
      <c r="J1259" t="s">
        <v>1359</v>
      </c>
      <c r="L1259">
        <v>125</v>
      </c>
      <c r="M1259" s="28">
        <v>50000</v>
      </c>
      <c r="N1259">
        <v>50</v>
      </c>
      <c r="V1259" s="28"/>
      <c r="X1259" s="28"/>
    </row>
    <row r="1260" spans="3:33" x14ac:dyDescent="0.25">
      <c r="C1260">
        <v>37</v>
      </c>
      <c r="D1260" s="28">
        <v>20000</v>
      </c>
      <c r="E1260">
        <v>51</v>
      </c>
      <c r="L1260">
        <v>138</v>
      </c>
      <c r="M1260" s="28">
        <v>50000</v>
      </c>
      <c r="N1260">
        <v>51</v>
      </c>
      <c r="V1260" s="28"/>
      <c r="X1260" s="28"/>
    </row>
    <row r="1261" spans="3:33" x14ac:dyDescent="0.25">
      <c r="C1261">
        <v>81</v>
      </c>
      <c r="D1261" s="28">
        <v>20000</v>
      </c>
      <c r="E1261">
        <v>52</v>
      </c>
      <c r="L1261">
        <v>83</v>
      </c>
      <c r="M1261" s="28">
        <v>50000</v>
      </c>
      <c r="N1261">
        <v>52</v>
      </c>
      <c r="V1261" s="28"/>
      <c r="X1261" s="28"/>
    </row>
    <row r="1262" spans="3:33" x14ac:dyDescent="0.25">
      <c r="C1262">
        <v>91</v>
      </c>
      <c r="D1262" s="28">
        <v>20000</v>
      </c>
      <c r="E1262">
        <v>53</v>
      </c>
      <c r="L1262">
        <v>40</v>
      </c>
      <c r="M1262" s="28">
        <v>50000</v>
      </c>
      <c r="N1262">
        <v>53</v>
      </c>
      <c r="V1262" s="28"/>
      <c r="X1262" s="28"/>
    </row>
    <row r="1263" spans="3:33" x14ac:dyDescent="0.25">
      <c r="C1263">
        <v>123</v>
      </c>
      <c r="D1263" s="28">
        <v>20000</v>
      </c>
      <c r="E1263">
        <v>54</v>
      </c>
      <c r="L1263">
        <v>62</v>
      </c>
      <c r="M1263" s="28">
        <v>50000</v>
      </c>
      <c r="N1263">
        <v>54</v>
      </c>
      <c r="V1263" s="28"/>
      <c r="X1263" s="28"/>
    </row>
    <row r="1264" spans="3:33" x14ac:dyDescent="0.25">
      <c r="D1264" s="28">
        <v>20000</v>
      </c>
      <c r="E1264">
        <v>55</v>
      </c>
      <c r="F1264" s="28">
        <v>20000</v>
      </c>
      <c r="L1264">
        <v>67</v>
      </c>
      <c r="M1264" s="28">
        <v>50000</v>
      </c>
      <c r="N1264">
        <v>55</v>
      </c>
      <c r="V1264" s="28"/>
      <c r="X1264" s="28"/>
    </row>
    <row r="1265" spans="4:24" x14ac:dyDescent="0.25">
      <c r="D1265" s="28">
        <v>50000</v>
      </c>
      <c r="E1265">
        <v>56</v>
      </c>
      <c r="F1265" s="28">
        <v>50000</v>
      </c>
      <c r="L1265">
        <v>110</v>
      </c>
      <c r="M1265" s="28">
        <v>50000</v>
      </c>
      <c r="N1265">
        <v>56</v>
      </c>
      <c r="V1265" s="28"/>
      <c r="X1265" s="28"/>
    </row>
    <row r="1266" spans="4:24" x14ac:dyDescent="0.25">
      <c r="L1266">
        <v>44</v>
      </c>
      <c r="M1266" s="28">
        <v>50000</v>
      </c>
      <c r="N1266">
        <v>57</v>
      </c>
      <c r="X1266" s="28"/>
    </row>
    <row r="1267" spans="4:24" x14ac:dyDescent="0.25">
      <c r="L1267">
        <v>93</v>
      </c>
      <c r="M1267" s="28">
        <v>50000</v>
      </c>
      <c r="N1267">
        <v>58</v>
      </c>
      <c r="X1267" s="28"/>
    </row>
    <row r="1268" spans="4:24" x14ac:dyDescent="0.25">
      <c r="L1268">
        <v>24</v>
      </c>
      <c r="M1268" s="28">
        <v>30000</v>
      </c>
      <c r="N1268">
        <v>59</v>
      </c>
      <c r="X1268" s="28"/>
    </row>
    <row r="1269" spans="4:24" x14ac:dyDescent="0.25">
      <c r="D1269" s="29">
        <f>SUM(D1210:D1268)</f>
        <v>2140000</v>
      </c>
      <c r="F1269" s="29">
        <f>SUM(F1210:F1268)</f>
        <v>130000</v>
      </c>
      <c r="L1269">
        <v>180</v>
      </c>
      <c r="M1269" s="28">
        <v>50000</v>
      </c>
      <c r="N1269">
        <v>60</v>
      </c>
      <c r="V1269" s="29">
        <f>SUM(V1210:V1268)</f>
        <v>270000</v>
      </c>
      <c r="X1269" s="29">
        <f>SUM(X1210:X1268)</f>
        <v>220000</v>
      </c>
    </row>
    <row r="1270" spans="4:24" x14ac:dyDescent="0.25">
      <c r="D1270" s="29">
        <f>D1269-F1269</f>
        <v>2010000</v>
      </c>
      <c r="L1270">
        <v>87</v>
      </c>
      <c r="M1270" s="28">
        <v>20000</v>
      </c>
      <c r="N1270">
        <v>61</v>
      </c>
      <c r="V1270" s="29">
        <f>V1269-X1269</f>
        <v>50000</v>
      </c>
      <c r="X1270" s="28"/>
    </row>
    <row r="1271" spans="4:24" x14ac:dyDescent="0.25">
      <c r="L1271">
        <v>75</v>
      </c>
      <c r="M1271" s="28">
        <v>50000</v>
      </c>
      <c r="N1271">
        <v>62</v>
      </c>
    </row>
    <row r="1272" spans="4:24" x14ac:dyDescent="0.25">
      <c r="M1272" s="28">
        <v>20000</v>
      </c>
      <c r="N1272">
        <v>63</v>
      </c>
      <c r="O1272" s="28">
        <v>20000</v>
      </c>
    </row>
    <row r="1273" spans="4:24" x14ac:dyDescent="0.25">
      <c r="M1273" s="28">
        <v>50000</v>
      </c>
      <c r="N1273">
        <v>64</v>
      </c>
      <c r="O1273" s="28">
        <v>50000</v>
      </c>
    </row>
    <row r="1274" spans="4:24" x14ac:dyDescent="0.25">
      <c r="M1274" s="28">
        <v>50000</v>
      </c>
      <c r="N1274">
        <v>65</v>
      </c>
      <c r="O1274" s="28">
        <v>50000</v>
      </c>
    </row>
    <row r="1275" spans="4:24" x14ac:dyDescent="0.25">
      <c r="M1275" s="28">
        <v>40000</v>
      </c>
      <c r="N1275">
        <v>66</v>
      </c>
      <c r="O1275" s="28">
        <v>40000</v>
      </c>
    </row>
    <row r="1276" spans="4:24" x14ac:dyDescent="0.25">
      <c r="M1276" s="28">
        <v>20000</v>
      </c>
      <c r="N1276">
        <v>67</v>
      </c>
      <c r="O1276" s="28">
        <v>20000</v>
      </c>
    </row>
    <row r="1277" spans="4:24" x14ac:dyDescent="0.25">
      <c r="M1277" s="28">
        <v>50000</v>
      </c>
      <c r="N1277">
        <v>68</v>
      </c>
      <c r="O1277" s="28">
        <v>50000</v>
      </c>
    </row>
    <row r="1278" spans="4:24" x14ac:dyDescent="0.25">
      <c r="M1278" s="29">
        <f>SUM(M1210:M1277)</f>
        <v>2920000</v>
      </c>
      <c r="O1278" s="29">
        <f>SUM(O1210:O1277)</f>
        <v>620000</v>
      </c>
    </row>
    <row r="1279" spans="4:24" x14ac:dyDescent="0.25">
      <c r="M1279" s="29">
        <f>M1278-O1278</f>
        <v>2300000</v>
      </c>
    </row>
    <row r="1281" spans="1:32" x14ac:dyDescent="0.25">
      <c r="A1281" s="30" t="s">
        <v>10</v>
      </c>
      <c r="B1281" s="30" t="s">
        <v>0</v>
      </c>
      <c r="C1281" s="30" t="s">
        <v>2</v>
      </c>
      <c r="D1281" s="30" t="s">
        <v>1297</v>
      </c>
      <c r="E1281" s="30"/>
      <c r="F1281" s="33"/>
      <c r="G1281" s="30"/>
      <c r="J1281" s="30" t="s">
        <v>10</v>
      </c>
      <c r="K1281" s="30" t="s">
        <v>0</v>
      </c>
      <c r="L1281" s="30" t="s">
        <v>2</v>
      </c>
      <c r="M1281" s="30" t="s">
        <v>1297</v>
      </c>
      <c r="N1281" s="30"/>
      <c r="O1281" s="33"/>
      <c r="P1281" s="30"/>
      <c r="S1281" s="30" t="s">
        <v>10</v>
      </c>
      <c r="T1281" s="30" t="s">
        <v>0</v>
      </c>
      <c r="U1281" s="30" t="s">
        <v>2</v>
      </c>
      <c r="V1281" s="30" t="s">
        <v>1297</v>
      </c>
      <c r="W1281" s="30"/>
      <c r="X1281" s="33"/>
      <c r="Y1281" s="30"/>
      <c r="AA1281" s="30" t="s">
        <v>10</v>
      </c>
      <c r="AB1281" s="30" t="s">
        <v>0</v>
      </c>
      <c r="AC1281" s="30" t="s">
        <v>2</v>
      </c>
      <c r="AD1281" s="30" t="s">
        <v>1297</v>
      </c>
      <c r="AE1281" s="30"/>
      <c r="AF1281" s="33"/>
    </row>
    <row r="1282" spans="1:32" x14ac:dyDescent="0.25">
      <c r="A1282" s="32">
        <v>42989</v>
      </c>
      <c r="B1282" s="30" t="s">
        <v>1336</v>
      </c>
      <c r="C1282">
        <v>95</v>
      </c>
      <c r="D1282" s="28">
        <v>50000</v>
      </c>
      <c r="E1282">
        <v>1</v>
      </c>
      <c r="J1282" s="32">
        <v>42990</v>
      </c>
      <c r="K1282" s="30" t="s">
        <v>1337</v>
      </c>
      <c r="L1282">
        <v>96</v>
      </c>
      <c r="M1282" s="28">
        <v>20000</v>
      </c>
      <c r="N1282">
        <v>1</v>
      </c>
      <c r="S1282" s="32">
        <v>42992</v>
      </c>
      <c r="T1282" s="30" t="s">
        <v>1348</v>
      </c>
      <c r="U1282">
        <v>76</v>
      </c>
      <c r="V1282" s="28">
        <v>30000</v>
      </c>
      <c r="W1282">
        <v>1</v>
      </c>
      <c r="X1282" s="28">
        <v>20000</v>
      </c>
      <c r="Y1282">
        <v>76</v>
      </c>
      <c r="AA1282" s="32">
        <v>42993</v>
      </c>
      <c r="AB1282" s="30" t="s">
        <v>1347</v>
      </c>
      <c r="AC1282">
        <v>86</v>
      </c>
      <c r="AD1282" s="28">
        <v>15000</v>
      </c>
      <c r="AE1282">
        <v>1</v>
      </c>
    </row>
    <row r="1283" spans="1:32" x14ac:dyDescent="0.25">
      <c r="C1283">
        <v>82</v>
      </c>
      <c r="D1283" s="28">
        <v>20000</v>
      </c>
      <c r="E1283">
        <v>2</v>
      </c>
      <c r="L1283">
        <v>87</v>
      </c>
      <c r="M1283" s="28">
        <v>20000</v>
      </c>
      <c r="N1283">
        <v>2</v>
      </c>
      <c r="U1283">
        <v>58</v>
      </c>
      <c r="V1283" s="28">
        <v>50000</v>
      </c>
      <c r="W1283">
        <v>2</v>
      </c>
      <c r="X1283" s="28">
        <v>50000</v>
      </c>
      <c r="Y1283">
        <v>58</v>
      </c>
      <c r="AC1283">
        <v>83</v>
      </c>
      <c r="AD1283" s="28">
        <v>20000</v>
      </c>
      <c r="AE1283">
        <v>2</v>
      </c>
    </row>
    <row r="1284" spans="1:32" x14ac:dyDescent="0.25">
      <c r="C1284">
        <v>88</v>
      </c>
      <c r="D1284" s="28">
        <v>30000</v>
      </c>
      <c r="E1284">
        <v>3</v>
      </c>
      <c r="L1284">
        <v>124</v>
      </c>
      <c r="M1284" s="28">
        <v>60000</v>
      </c>
      <c r="N1284">
        <v>3</v>
      </c>
      <c r="U1284">
        <v>15</v>
      </c>
      <c r="V1284" s="28">
        <v>15000</v>
      </c>
      <c r="W1284">
        <v>3</v>
      </c>
      <c r="X1284" s="28">
        <v>15000</v>
      </c>
      <c r="Y1284">
        <v>15</v>
      </c>
      <c r="AC1284">
        <v>137</v>
      </c>
      <c r="AD1284" s="28">
        <v>50000</v>
      </c>
      <c r="AE1284">
        <v>3</v>
      </c>
    </row>
    <row r="1285" spans="1:32" x14ac:dyDescent="0.25">
      <c r="C1285">
        <v>137</v>
      </c>
      <c r="D1285" s="28">
        <v>100000</v>
      </c>
      <c r="E1285">
        <v>4</v>
      </c>
      <c r="L1285">
        <v>1</v>
      </c>
      <c r="M1285" s="28">
        <v>50000</v>
      </c>
      <c r="N1285">
        <v>4</v>
      </c>
      <c r="U1285">
        <v>90</v>
      </c>
      <c r="V1285" s="28">
        <v>30000</v>
      </c>
      <c r="W1285">
        <v>4</v>
      </c>
      <c r="X1285" s="28">
        <v>30000</v>
      </c>
      <c r="Y1285">
        <v>90</v>
      </c>
      <c r="AC1285">
        <v>84</v>
      </c>
      <c r="AD1285" s="28">
        <v>50000</v>
      </c>
      <c r="AE1285">
        <v>4</v>
      </c>
    </row>
    <row r="1286" spans="1:32" x14ac:dyDescent="0.25">
      <c r="C1286">
        <v>2</v>
      </c>
      <c r="D1286" s="28">
        <v>20000</v>
      </c>
      <c r="E1286">
        <v>5</v>
      </c>
      <c r="L1286">
        <v>48</v>
      </c>
      <c r="M1286" s="28">
        <v>50000</v>
      </c>
      <c r="N1286">
        <v>5</v>
      </c>
      <c r="U1286">
        <v>113</v>
      </c>
      <c r="V1286" s="28">
        <v>50000</v>
      </c>
      <c r="W1286">
        <v>5</v>
      </c>
      <c r="X1286" s="28"/>
      <c r="AC1286">
        <v>97</v>
      </c>
      <c r="AD1286" s="28">
        <v>20000</v>
      </c>
      <c r="AE1286">
        <v>5</v>
      </c>
    </row>
    <row r="1287" spans="1:32" x14ac:dyDescent="0.25">
      <c r="C1287">
        <v>85</v>
      </c>
      <c r="D1287" s="28">
        <v>30000</v>
      </c>
      <c r="E1287">
        <v>6</v>
      </c>
      <c r="L1287">
        <v>194</v>
      </c>
      <c r="M1287" s="28">
        <v>20000</v>
      </c>
      <c r="N1287">
        <v>6</v>
      </c>
      <c r="U1287">
        <v>103</v>
      </c>
      <c r="V1287" s="28">
        <v>20000</v>
      </c>
      <c r="W1287">
        <v>6</v>
      </c>
      <c r="X1287" s="28"/>
      <c r="AC1287">
        <v>162</v>
      </c>
      <c r="AD1287" s="28">
        <v>20000</v>
      </c>
      <c r="AE1287">
        <v>6</v>
      </c>
    </row>
    <row r="1288" spans="1:32" x14ac:dyDescent="0.25">
      <c r="C1288">
        <v>1</v>
      </c>
      <c r="D1288" s="28">
        <v>50000</v>
      </c>
      <c r="E1288">
        <v>7</v>
      </c>
      <c r="L1288">
        <v>95</v>
      </c>
      <c r="M1288" s="28">
        <v>20000</v>
      </c>
      <c r="N1288">
        <v>7</v>
      </c>
      <c r="U1288">
        <v>123</v>
      </c>
      <c r="V1288" s="28">
        <v>30000</v>
      </c>
      <c r="W1288">
        <v>7</v>
      </c>
      <c r="X1288" s="28"/>
      <c r="AC1288">
        <v>43</v>
      </c>
      <c r="AD1288" s="28">
        <v>20000</v>
      </c>
      <c r="AE1288">
        <v>7</v>
      </c>
    </row>
    <row r="1289" spans="1:32" x14ac:dyDescent="0.25">
      <c r="C1289">
        <v>45</v>
      </c>
      <c r="D1289" s="28">
        <v>20000</v>
      </c>
      <c r="E1289">
        <v>8</v>
      </c>
      <c r="L1289">
        <v>195</v>
      </c>
      <c r="M1289" s="28">
        <v>20000</v>
      </c>
      <c r="N1289">
        <v>8</v>
      </c>
      <c r="U1289">
        <v>122</v>
      </c>
      <c r="V1289" s="28">
        <v>50000</v>
      </c>
      <c r="W1289">
        <v>8</v>
      </c>
      <c r="X1289" s="28"/>
      <c r="AC1289">
        <v>108</v>
      </c>
      <c r="AD1289" s="28">
        <v>20000</v>
      </c>
      <c r="AE1289">
        <v>8</v>
      </c>
    </row>
    <row r="1290" spans="1:32" x14ac:dyDescent="0.25">
      <c r="C1290">
        <v>110</v>
      </c>
      <c r="D1290" s="28">
        <v>20000</v>
      </c>
      <c r="E1290">
        <v>9</v>
      </c>
      <c r="L1290">
        <v>144</v>
      </c>
      <c r="M1290" s="28">
        <v>20000</v>
      </c>
      <c r="N1290">
        <v>9</v>
      </c>
      <c r="U1290">
        <v>99</v>
      </c>
      <c r="V1290" s="28">
        <v>50000</v>
      </c>
      <c r="W1290">
        <v>9</v>
      </c>
      <c r="X1290" s="28"/>
      <c r="AC1290">
        <v>46</v>
      </c>
      <c r="AD1290" s="28">
        <v>20000</v>
      </c>
      <c r="AE1290">
        <v>9</v>
      </c>
    </row>
    <row r="1291" spans="1:32" x14ac:dyDescent="0.25">
      <c r="C1291">
        <v>91</v>
      </c>
      <c r="D1291" s="28">
        <v>20000</v>
      </c>
      <c r="E1291">
        <v>10</v>
      </c>
      <c r="L1291">
        <v>140</v>
      </c>
      <c r="M1291" s="28">
        <v>20000</v>
      </c>
      <c r="N1291">
        <v>10</v>
      </c>
      <c r="U1291">
        <v>128</v>
      </c>
      <c r="V1291" s="28">
        <v>20000</v>
      </c>
      <c r="W1291">
        <v>10</v>
      </c>
      <c r="X1291" s="28"/>
      <c r="AC1291">
        <v>63</v>
      </c>
      <c r="AD1291" s="28">
        <v>50000</v>
      </c>
      <c r="AE1291">
        <v>10</v>
      </c>
    </row>
    <row r="1292" spans="1:32" x14ac:dyDescent="0.25">
      <c r="C1292">
        <v>123</v>
      </c>
      <c r="D1292" s="28">
        <v>20000</v>
      </c>
      <c r="E1292">
        <v>11</v>
      </c>
      <c r="L1292">
        <v>31</v>
      </c>
      <c r="M1292" s="28">
        <v>20000</v>
      </c>
      <c r="N1292">
        <v>11</v>
      </c>
      <c r="U1292">
        <v>82</v>
      </c>
      <c r="V1292" s="28">
        <v>30000</v>
      </c>
      <c r="W1292">
        <v>11</v>
      </c>
      <c r="X1292" s="28">
        <v>10000</v>
      </c>
      <c r="Y1292">
        <v>82</v>
      </c>
      <c r="AC1292">
        <v>119</v>
      </c>
      <c r="AD1292" s="28">
        <v>50000</v>
      </c>
      <c r="AE1292">
        <v>11</v>
      </c>
    </row>
    <row r="1293" spans="1:32" x14ac:dyDescent="0.25">
      <c r="C1293">
        <v>81</v>
      </c>
      <c r="D1293" s="28">
        <v>20000</v>
      </c>
      <c r="E1293">
        <v>12</v>
      </c>
      <c r="L1293">
        <v>28</v>
      </c>
      <c r="M1293" s="28">
        <v>20000</v>
      </c>
      <c r="N1293">
        <v>12</v>
      </c>
      <c r="U1293">
        <v>31</v>
      </c>
      <c r="V1293" s="28">
        <v>20000</v>
      </c>
      <c r="W1293">
        <v>12</v>
      </c>
      <c r="X1293" s="28"/>
      <c r="AC1293">
        <v>142</v>
      </c>
      <c r="AD1293" s="28">
        <v>50000</v>
      </c>
      <c r="AE1293">
        <v>12</v>
      </c>
    </row>
    <row r="1294" spans="1:32" x14ac:dyDescent="0.25">
      <c r="C1294">
        <v>40</v>
      </c>
      <c r="D1294" s="28">
        <v>100000</v>
      </c>
      <c r="E1294">
        <v>13</v>
      </c>
      <c r="L1294">
        <v>8</v>
      </c>
      <c r="M1294" s="28">
        <v>20000</v>
      </c>
      <c r="N1294">
        <v>13</v>
      </c>
      <c r="U1294">
        <v>107</v>
      </c>
      <c r="V1294" s="28">
        <v>20000</v>
      </c>
      <c r="W1294">
        <v>13</v>
      </c>
      <c r="X1294" s="28"/>
      <c r="AC1294">
        <v>111</v>
      </c>
      <c r="AD1294" s="28">
        <v>50000</v>
      </c>
      <c r="AE1294">
        <v>13</v>
      </c>
    </row>
    <row r="1295" spans="1:32" x14ac:dyDescent="0.25">
      <c r="C1295">
        <v>120</v>
      </c>
      <c r="D1295" s="28">
        <v>20000</v>
      </c>
      <c r="E1295">
        <v>14</v>
      </c>
      <c r="L1295">
        <v>62</v>
      </c>
      <c r="M1295" s="28">
        <v>20000</v>
      </c>
      <c r="N1295">
        <v>14</v>
      </c>
      <c r="U1295">
        <v>44</v>
      </c>
      <c r="V1295" s="28">
        <v>10000</v>
      </c>
      <c r="W1295">
        <v>14</v>
      </c>
      <c r="X1295" s="28"/>
      <c r="AC1295">
        <v>99</v>
      </c>
      <c r="AD1295" s="28">
        <v>20000</v>
      </c>
      <c r="AE1295">
        <v>14</v>
      </c>
    </row>
    <row r="1296" spans="1:32" x14ac:dyDescent="0.25">
      <c r="C1296">
        <v>92</v>
      </c>
      <c r="D1296" s="28">
        <v>20000</v>
      </c>
      <c r="E1296">
        <v>15</v>
      </c>
      <c r="L1296">
        <v>37</v>
      </c>
      <c r="M1296" s="28">
        <v>20000</v>
      </c>
      <c r="N1296">
        <v>15</v>
      </c>
      <c r="U1296">
        <v>4</v>
      </c>
      <c r="V1296" s="28">
        <v>50000</v>
      </c>
      <c r="W1296">
        <v>15</v>
      </c>
      <c r="X1296" s="28"/>
      <c r="AC1296">
        <v>109</v>
      </c>
      <c r="AD1296" s="28">
        <v>20000</v>
      </c>
      <c r="AE1296">
        <v>15</v>
      </c>
    </row>
    <row r="1297" spans="3:31" x14ac:dyDescent="0.25">
      <c r="C1297">
        <v>114</v>
      </c>
      <c r="D1297" s="28">
        <v>100000</v>
      </c>
      <c r="E1297">
        <v>16</v>
      </c>
      <c r="F1297" s="28">
        <v>50000</v>
      </c>
      <c r="G1297">
        <v>114</v>
      </c>
      <c r="L1297">
        <v>13</v>
      </c>
      <c r="M1297" s="28">
        <v>20000</v>
      </c>
      <c r="N1297">
        <v>16</v>
      </c>
      <c r="U1297">
        <v>78</v>
      </c>
      <c r="V1297" s="28">
        <v>50000</v>
      </c>
      <c r="W1297">
        <v>16</v>
      </c>
      <c r="X1297" s="28"/>
      <c r="AC1297">
        <v>88</v>
      </c>
      <c r="AD1297" s="28">
        <v>40000</v>
      </c>
      <c r="AE1297">
        <v>16</v>
      </c>
    </row>
    <row r="1298" spans="3:31" x14ac:dyDescent="0.25">
      <c r="C1298">
        <v>98</v>
      </c>
      <c r="D1298" s="28">
        <v>60000</v>
      </c>
      <c r="E1298">
        <v>17</v>
      </c>
      <c r="L1298">
        <v>24</v>
      </c>
      <c r="M1298" s="28">
        <v>30000</v>
      </c>
      <c r="N1298">
        <v>17</v>
      </c>
      <c r="U1298">
        <v>41</v>
      </c>
      <c r="V1298" s="28">
        <v>20000</v>
      </c>
      <c r="W1298">
        <v>17</v>
      </c>
      <c r="X1298" s="28"/>
      <c r="AC1298">
        <v>56</v>
      </c>
      <c r="AD1298" s="28">
        <v>30000</v>
      </c>
      <c r="AE1298">
        <v>17</v>
      </c>
    </row>
    <row r="1299" spans="3:31" x14ac:dyDescent="0.25">
      <c r="C1299">
        <v>113</v>
      </c>
      <c r="D1299" s="28">
        <v>50000</v>
      </c>
      <c r="E1299">
        <v>18</v>
      </c>
      <c r="L1299">
        <v>161</v>
      </c>
      <c r="M1299" s="28">
        <v>50000</v>
      </c>
      <c r="N1299">
        <v>18</v>
      </c>
      <c r="U1299">
        <v>75</v>
      </c>
      <c r="V1299" s="28">
        <v>70000</v>
      </c>
      <c r="W1299">
        <v>18</v>
      </c>
      <c r="X1299" s="28"/>
      <c r="AC1299">
        <v>150</v>
      </c>
      <c r="AD1299" s="28">
        <v>20000</v>
      </c>
      <c r="AE1299">
        <v>18</v>
      </c>
    </row>
    <row r="1300" spans="3:31" x14ac:dyDescent="0.25">
      <c r="C1300">
        <v>62</v>
      </c>
      <c r="D1300" s="28">
        <v>50000</v>
      </c>
      <c r="E1300">
        <v>19</v>
      </c>
      <c r="L1300">
        <v>100</v>
      </c>
      <c r="M1300" s="28">
        <v>50000</v>
      </c>
      <c r="N1300">
        <v>19</v>
      </c>
      <c r="U1300">
        <v>22</v>
      </c>
      <c r="V1300" s="28">
        <v>10000</v>
      </c>
      <c r="W1300">
        <v>19</v>
      </c>
      <c r="X1300" s="28"/>
      <c r="AC1300">
        <v>91</v>
      </c>
      <c r="AD1300" s="28">
        <v>20000</v>
      </c>
      <c r="AE1300">
        <v>19</v>
      </c>
    </row>
    <row r="1301" spans="3:31" x14ac:dyDescent="0.25">
      <c r="C1301">
        <v>15</v>
      </c>
      <c r="D1301" s="28">
        <v>70000</v>
      </c>
      <c r="E1301">
        <v>20</v>
      </c>
      <c r="L1301">
        <v>177</v>
      </c>
      <c r="M1301" s="28">
        <v>50000</v>
      </c>
      <c r="N1301">
        <v>20</v>
      </c>
      <c r="U1301">
        <v>13</v>
      </c>
      <c r="V1301" s="28">
        <v>20000</v>
      </c>
      <c r="W1301">
        <v>20</v>
      </c>
      <c r="X1301" s="28"/>
      <c r="AC1301">
        <v>143</v>
      </c>
      <c r="AD1301" s="28">
        <v>30000</v>
      </c>
      <c r="AE1301">
        <v>20</v>
      </c>
    </row>
    <row r="1302" spans="3:31" x14ac:dyDescent="0.25">
      <c r="C1302">
        <v>56</v>
      </c>
      <c r="D1302" s="28">
        <v>20000</v>
      </c>
      <c r="E1302">
        <v>21</v>
      </c>
      <c r="L1302">
        <v>6</v>
      </c>
      <c r="M1302" s="28">
        <v>50000</v>
      </c>
      <c r="N1302">
        <v>21</v>
      </c>
      <c r="U1302">
        <v>88</v>
      </c>
      <c r="V1302" s="28">
        <v>20000</v>
      </c>
      <c r="W1302">
        <v>21</v>
      </c>
      <c r="X1302" s="28"/>
      <c r="AC1302">
        <v>147</v>
      </c>
      <c r="AD1302" s="28">
        <v>50000</v>
      </c>
      <c r="AE1302">
        <v>21</v>
      </c>
    </row>
    <row r="1303" spans="3:31" x14ac:dyDescent="0.25">
      <c r="C1303">
        <v>52</v>
      </c>
      <c r="D1303" s="28">
        <v>50000</v>
      </c>
      <c r="E1303">
        <v>22</v>
      </c>
      <c r="F1303" s="28">
        <v>50000</v>
      </c>
      <c r="G1303">
        <v>52</v>
      </c>
      <c r="L1303">
        <v>162</v>
      </c>
      <c r="M1303" s="28">
        <v>30000</v>
      </c>
      <c r="N1303">
        <v>22</v>
      </c>
      <c r="U1303">
        <v>20</v>
      </c>
      <c r="V1303" s="28">
        <v>20000</v>
      </c>
      <c r="W1303">
        <v>22</v>
      </c>
      <c r="X1303" s="28"/>
      <c r="AC1303">
        <v>66</v>
      </c>
      <c r="AD1303" s="28">
        <v>30000</v>
      </c>
      <c r="AE1303">
        <v>22</v>
      </c>
    </row>
    <row r="1304" spans="3:31" x14ac:dyDescent="0.25">
      <c r="C1304">
        <v>100</v>
      </c>
      <c r="D1304" s="28">
        <v>20000</v>
      </c>
      <c r="E1304">
        <v>23</v>
      </c>
      <c r="L1304">
        <v>176</v>
      </c>
      <c r="M1304" s="28">
        <v>20000</v>
      </c>
      <c r="N1304">
        <v>23</v>
      </c>
      <c r="U1304">
        <v>26</v>
      </c>
      <c r="V1304" s="28">
        <v>20000</v>
      </c>
      <c r="W1304">
        <v>23</v>
      </c>
      <c r="X1304" s="28"/>
      <c r="AC1304">
        <v>148</v>
      </c>
      <c r="AD1304" s="28">
        <v>20000</v>
      </c>
      <c r="AE1304">
        <v>23</v>
      </c>
    </row>
    <row r="1305" spans="3:31" x14ac:dyDescent="0.25">
      <c r="C1305">
        <v>119</v>
      </c>
      <c r="D1305" s="28">
        <v>20000</v>
      </c>
      <c r="E1305">
        <v>24</v>
      </c>
      <c r="L1305">
        <v>19</v>
      </c>
      <c r="M1305" s="28">
        <v>50000</v>
      </c>
      <c r="N1305">
        <v>24</v>
      </c>
      <c r="O1305" s="28">
        <v>50000</v>
      </c>
      <c r="P1305">
        <v>19</v>
      </c>
      <c r="U1305">
        <v>17</v>
      </c>
      <c r="V1305" s="28">
        <v>20000</v>
      </c>
      <c r="W1305">
        <v>24</v>
      </c>
      <c r="X1305" s="28"/>
      <c r="AC1305">
        <v>121</v>
      </c>
      <c r="AD1305" s="28">
        <v>30000</v>
      </c>
      <c r="AE1305">
        <v>24</v>
      </c>
    </row>
    <row r="1306" spans="3:31" x14ac:dyDescent="0.25">
      <c r="C1306">
        <v>154</v>
      </c>
      <c r="D1306" s="28">
        <v>20000</v>
      </c>
      <c r="E1306">
        <v>25</v>
      </c>
      <c r="L1306">
        <v>18</v>
      </c>
      <c r="M1306" s="28">
        <v>20000</v>
      </c>
      <c r="N1306">
        <v>25</v>
      </c>
      <c r="U1306">
        <v>67</v>
      </c>
      <c r="V1306" s="28">
        <v>20000</v>
      </c>
      <c r="W1306">
        <v>25</v>
      </c>
      <c r="X1306" s="28"/>
      <c r="AC1306">
        <v>127</v>
      </c>
      <c r="AD1306" s="28">
        <v>20000</v>
      </c>
      <c r="AE1306">
        <v>25</v>
      </c>
    </row>
    <row r="1307" spans="3:31" x14ac:dyDescent="0.25">
      <c r="C1307">
        <v>3</v>
      </c>
      <c r="D1307" s="28">
        <v>20000</v>
      </c>
      <c r="E1307">
        <v>26</v>
      </c>
      <c r="L1307">
        <v>111</v>
      </c>
      <c r="M1307" s="28">
        <v>20000</v>
      </c>
      <c r="N1307">
        <v>26</v>
      </c>
      <c r="U1307">
        <v>106</v>
      </c>
      <c r="V1307" s="28">
        <v>10000</v>
      </c>
      <c r="W1307">
        <v>26</v>
      </c>
      <c r="X1307" s="28"/>
      <c r="AC1307">
        <v>128</v>
      </c>
      <c r="AD1307" s="28">
        <v>20000</v>
      </c>
      <c r="AE1307">
        <v>26</v>
      </c>
    </row>
    <row r="1308" spans="3:31" x14ac:dyDescent="0.25">
      <c r="C1308">
        <v>160</v>
      </c>
      <c r="D1308" s="28">
        <v>20000</v>
      </c>
      <c r="E1308">
        <v>27</v>
      </c>
      <c r="L1308">
        <v>99</v>
      </c>
      <c r="M1308" s="28">
        <v>20000</v>
      </c>
      <c r="N1308">
        <v>27</v>
      </c>
      <c r="U1308">
        <v>63</v>
      </c>
      <c r="V1308" s="28">
        <v>20000</v>
      </c>
      <c r="W1308">
        <v>27</v>
      </c>
      <c r="X1308" s="28"/>
      <c r="AC1308">
        <v>133</v>
      </c>
      <c r="AD1308" s="28">
        <v>20000</v>
      </c>
      <c r="AE1308">
        <v>27</v>
      </c>
    </row>
    <row r="1309" spans="3:31" x14ac:dyDescent="0.25">
      <c r="C1309">
        <v>158</v>
      </c>
      <c r="D1309" s="28">
        <v>50000</v>
      </c>
      <c r="E1309">
        <v>28</v>
      </c>
      <c r="L1309">
        <v>121</v>
      </c>
      <c r="M1309" s="28">
        <v>20000</v>
      </c>
      <c r="N1309">
        <v>28</v>
      </c>
      <c r="U1309">
        <v>55</v>
      </c>
      <c r="V1309" s="28">
        <v>20000</v>
      </c>
      <c r="W1309">
        <v>28</v>
      </c>
      <c r="X1309" s="28"/>
      <c r="AC1309">
        <v>5</v>
      </c>
      <c r="AD1309" s="28">
        <v>30000</v>
      </c>
      <c r="AE1309">
        <v>28</v>
      </c>
    </row>
    <row r="1310" spans="3:31" x14ac:dyDescent="0.25">
      <c r="C1310">
        <v>151</v>
      </c>
      <c r="D1310" s="28">
        <v>50000</v>
      </c>
      <c r="E1310">
        <v>29</v>
      </c>
      <c r="L1310">
        <v>34</v>
      </c>
      <c r="M1310" s="28">
        <v>20000</v>
      </c>
      <c r="N1310">
        <v>29</v>
      </c>
      <c r="U1310">
        <v>101</v>
      </c>
      <c r="V1310" s="28">
        <v>30000</v>
      </c>
      <c r="W1310">
        <v>29</v>
      </c>
      <c r="X1310" s="28"/>
      <c r="AC1310">
        <v>76</v>
      </c>
      <c r="AD1310" s="28">
        <v>3000</v>
      </c>
      <c r="AE1310">
        <v>29</v>
      </c>
    </row>
    <row r="1311" spans="3:31" x14ac:dyDescent="0.25">
      <c r="C1311">
        <v>30</v>
      </c>
      <c r="D1311" s="28">
        <v>200000</v>
      </c>
      <c r="E1311">
        <v>30</v>
      </c>
      <c r="F1311" s="28">
        <v>50000</v>
      </c>
      <c r="G1311">
        <v>30</v>
      </c>
      <c r="L1311">
        <v>58</v>
      </c>
      <c r="M1311" s="28">
        <v>50000</v>
      </c>
      <c r="N1311">
        <v>30</v>
      </c>
      <c r="U1311">
        <v>111</v>
      </c>
      <c r="V1311" s="28">
        <v>50000</v>
      </c>
      <c r="W1311">
        <v>30</v>
      </c>
      <c r="X1311" s="28"/>
      <c r="AC1311">
        <v>136</v>
      </c>
      <c r="AD1311" s="28">
        <v>20000</v>
      </c>
      <c r="AE1311">
        <v>30</v>
      </c>
    </row>
    <row r="1312" spans="3:31" x14ac:dyDescent="0.25">
      <c r="C1312">
        <v>135</v>
      </c>
      <c r="D1312" s="28">
        <v>50000</v>
      </c>
      <c r="E1312">
        <v>31</v>
      </c>
      <c r="L1312">
        <v>27</v>
      </c>
      <c r="M1312" s="28">
        <v>50000</v>
      </c>
      <c r="N1312">
        <v>31</v>
      </c>
      <c r="U1312">
        <v>62</v>
      </c>
      <c r="V1312" s="28">
        <v>10000</v>
      </c>
      <c r="W1312">
        <v>31</v>
      </c>
      <c r="X1312" s="28"/>
      <c r="AC1312">
        <v>132</v>
      </c>
      <c r="AD1312" s="28">
        <v>20000</v>
      </c>
      <c r="AE1312">
        <v>31</v>
      </c>
    </row>
    <row r="1313" spans="3:33" x14ac:dyDescent="0.25">
      <c r="C1313">
        <v>115</v>
      </c>
      <c r="D1313" s="28">
        <v>150000</v>
      </c>
      <c r="E1313">
        <v>32</v>
      </c>
      <c r="F1313" s="28">
        <v>50000</v>
      </c>
      <c r="G1313">
        <v>115</v>
      </c>
      <c r="L1313">
        <v>147</v>
      </c>
      <c r="M1313" s="28">
        <v>50000</v>
      </c>
      <c r="N1313">
        <v>32</v>
      </c>
      <c r="U1313">
        <v>38</v>
      </c>
      <c r="V1313" s="28">
        <v>20000</v>
      </c>
      <c r="W1313">
        <v>32</v>
      </c>
      <c r="X1313" s="28"/>
      <c r="AC1313">
        <v>4</v>
      </c>
      <c r="AD1313" s="28">
        <v>20000</v>
      </c>
      <c r="AE1313">
        <v>32</v>
      </c>
    </row>
    <row r="1314" spans="3:33" x14ac:dyDescent="0.25">
      <c r="C1314">
        <v>89</v>
      </c>
      <c r="D1314" s="28">
        <v>20000</v>
      </c>
      <c r="E1314">
        <v>33</v>
      </c>
      <c r="L1314">
        <v>88</v>
      </c>
      <c r="M1314" s="28">
        <v>10000</v>
      </c>
      <c r="N1314">
        <v>33</v>
      </c>
      <c r="U1314">
        <v>10</v>
      </c>
      <c r="V1314" s="28">
        <v>20000</v>
      </c>
      <c r="W1314">
        <v>33</v>
      </c>
      <c r="X1314" s="28"/>
      <c r="AC1314">
        <v>134</v>
      </c>
      <c r="AD1314" s="28">
        <v>20000</v>
      </c>
      <c r="AE1314">
        <v>33</v>
      </c>
    </row>
    <row r="1315" spans="3:33" x14ac:dyDescent="0.25">
      <c r="C1315">
        <v>71</v>
      </c>
      <c r="D1315" s="28">
        <v>30000</v>
      </c>
      <c r="E1315">
        <v>34</v>
      </c>
      <c r="L1315">
        <v>76</v>
      </c>
      <c r="M1315" s="28">
        <v>40000</v>
      </c>
      <c r="N1315">
        <v>34</v>
      </c>
      <c r="U1315">
        <v>65</v>
      </c>
      <c r="V1315" s="28">
        <v>10000</v>
      </c>
      <c r="W1315">
        <v>34</v>
      </c>
      <c r="X1315" s="28"/>
      <c r="AC1315">
        <v>10</v>
      </c>
      <c r="AD1315" s="28">
        <v>20000</v>
      </c>
      <c r="AE1315">
        <v>34</v>
      </c>
    </row>
    <row r="1316" spans="3:33" x14ac:dyDescent="0.25">
      <c r="C1316">
        <v>107</v>
      </c>
      <c r="D1316" s="28">
        <v>30000</v>
      </c>
      <c r="E1316">
        <v>35</v>
      </c>
      <c r="L1316">
        <v>54</v>
      </c>
      <c r="M1316" s="28">
        <v>100000</v>
      </c>
      <c r="N1316">
        <v>35</v>
      </c>
      <c r="U1316">
        <v>40</v>
      </c>
      <c r="V1316" s="28">
        <v>20000</v>
      </c>
      <c r="W1316">
        <v>35</v>
      </c>
      <c r="X1316" s="28"/>
      <c r="AC1316">
        <v>117</v>
      </c>
      <c r="AD1316" s="28">
        <v>70000</v>
      </c>
      <c r="AE1316">
        <v>35</v>
      </c>
    </row>
    <row r="1317" spans="3:33" x14ac:dyDescent="0.25">
      <c r="C1317">
        <v>22</v>
      </c>
      <c r="D1317" s="28">
        <v>20000</v>
      </c>
      <c r="E1317">
        <v>36</v>
      </c>
      <c r="L1317">
        <v>158</v>
      </c>
      <c r="M1317" s="28">
        <v>100000</v>
      </c>
      <c r="N1317">
        <v>36</v>
      </c>
      <c r="U1317">
        <v>89</v>
      </c>
      <c r="V1317" s="28">
        <v>20000</v>
      </c>
      <c r="W1317">
        <v>36</v>
      </c>
      <c r="X1317" s="28"/>
      <c r="AC1317">
        <v>35</v>
      </c>
      <c r="AD1317" s="28">
        <v>50000</v>
      </c>
      <c r="AE1317">
        <v>36</v>
      </c>
      <c r="AF1317" s="28">
        <v>50000</v>
      </c>
      <c r="AG1317">
        <v>35</v>
      </c>
    </row>
    <row r="1318" spans="3:33" x14ac:dyDescent="0.25">
      <c r="C1318">
        <v>168</v>
      </c>
      <c r="D1318" s="28">
        <v>100000</v>
      </c>
      <c r="E1318">
        <v>37</v>
      </c>
      <c r="L1318">
        <v>153</v>
      </c>
      <c r="M1318" s="28">
        <v>50000</v>
      </c>
      <c r="N1318">
        <v>37</v>
      </c>
      <c r="U1318">
        <v>18</v>
      </c>
      <c r="V1318" s="28">
        <v>50000</v>
      </c>
      <c r="W1318">
        <v>37</v>
      </c>
      <c r="X1318" s="28"/>
      <c r="AC1318">
        <v>164</v>
      </c>
      <c r="AD1318" s="28">
        <v>50000</v>
      </c>
      <c r="AE1318">
        <v>37</v>
      </c>
    </row>
    <row r="1319" spans="3:33" x14ac:dyDescent="0.25">
      <c r="C1319">
        <v>170</v>
      </c>
      <c r="D1319" s="28">
        <v>70000</v>
      </c>
      <c r="E1319">
        <v>38</v>
      </c>
      <c r="L1319">
        <v>137</v>
      </c>
      <c r="M1319" s="28">
        <v>55000</v>
      </c>
      <c r="N1319">
        <v>38</v>
      </c>
      <c r="V1319" s="28"/>
      <c r="X1319" s="28"/>
      <c r="AD1319" s="28">
        <v>40000</v>
      </c>
      <c r="AE1319">
        <v>38</v>
      </c>
      <c r="AF1319" s="28">
        <v>40000</v>
      </c>
    </row>
    <row r="1320" spans="3:33" x14ac:dyDescent="0.25">
      <c r="C1320">
        <v>7</v>
      </c>
      <c r="D1320" s="28">
        <v>30000</v>
      </c>
      <c r="E1320">
        <v>39</v>
      </c>
      <c r="L1320">
        <v>3</v>
      </c>
      <c r="M1320" s="28">
        <v>50000</v>
      </c>
      <c r="N1320">
        <v>39</v>
      </c>
      <c r="V1320" s="28"/>
      <c r="X1320" s="28"/>
      <c r="AD1320" s="28">
        <v>50000</v>
      </c>
      <c r="AE1320">
        <v>39</v>
      </c>
      <c r="AF1320" s="28">
        <v>50000</v>
      </c>
    </row>
    <row r="1321" spans="3:33" x14ac:dyDescent="0.25">
      <c r="C1321">
        <v>60</v>
      </c>
      <c r="D1321" s="28">
        <v>50000</v>
      </c>
      <c r="E1321">
        <v>40</v>
      </c>
      <c r="L1321">
        <v>77</v>
      </c>
      <c r="M1321" s="28">
        <v>50000</v>
      </c>
      <c r="N1321">
        <v>40</v>
      </c>
      <c r="V1321" s="28"/>
      <c r="X1321" s="28"/>
      <c r="AD1321" s="28"/>
    </row>
    <row r="1322" spans="3:33" x14ac:dyDescent="0.25">
      <c r="C1322">
        <v>166</v>
      </c>
      <c r="D1322" s="28">
        <v>50000</v>
      </c>
      <c r="E1322">
        <v>41</v>
      </c>
      <c r="L1322">
        <v>90</v>
      </c>
      <c r="M1322" s="28">
        <v>20000</v>
      </c>
      <c r="N1322">
        <v>41</v>
      </c>
      <c r="V1322" s="28"/>
      <c r="X1322" s="28"/>
      <c r="AD1322" s="28"/>
    </row>
    <row r="1323" spans="3:33" x14ac:dyDescent="0.25">
      <c r="C1323">
        <v>35</v>
      </c>
      <c r="D1323" s="28">
        <v>100000</v>
      </c>
      <c r="E1323">
        <v>42</v>
      </c>
      <c r="L1323">
        <v>160</v>
      </c>
      <c r="M1323" s="28">
        <v>60000</v>
      </c>
      <c r="N1323">
        <v>42</v>
      </c>
      <c r="V1323" s="28"/>
      <c r="X1323" s="28"/>
      <c r="AD1323" s="28"/>
    </row>
    <row r="1324" spans="3:33" x14ac:dyDescent="0.25">
      <c r="C1324">
        <v>24</v>
      </c>
      <c r="D1324" s="28">
        <v>100000</v>
      </c>
      <c r="E1324">
        <v>43</v>
      </c>
      <c r="L1324">
        <v>32</v>
      </c>
      <c r="M1324" s="28">
        <v>20000</v>
      </c>
      <c r="N1324">
        <v>43</v>
      </c>
      <c r="V1324" s="29">
        <f>SUM(V1282:V1323)</f>
        <v>1025000</v>
      </c>
      <c r="X1324" s="29">
        <f>SUM(X1282:X1323)</f>
        <v>125000</v>
      </c>
      <c r="AD1324" s="29">
        <f>SUM(AD1282:AD1323)</f>
        <v>1198000</v>
      </c>
      <c r="AF1324" s="29">
        <f>SUM(AF1282:AF1323)</f>
        <v>140000</v>
      </c>
    </row>
    <row r="1325" spans="3:33" x14ac:dyDescent="0.25">
      <c r="C1325">
        <v>131</v>
      </c>
      <c r="D1325" s="28">
        <v>100000</v>
      </c>
      <c r="E1325">
        <v>44</v>
      </c>
      <c r="L1325">
        <v>39</v>
      </c>
      <c r="M1325" s="28">
        <v>20000</v>
      </c>
      <c r="N1325">
        <v>44</v>
      </c>
      <c r="V1325" s="29">
        <f>V1324-X1324</f>
        <v>900000</v>
      </c>
      <c r="X1325" s="28"/>
      <c r="AD1325" s="29">
        <f>AD1324-AF1324</f>
        <v>1058000</v>
      </c>
    </row>
    <row r="1326" spans="3:33" x14ac:dyDescent="0.25">
      <c r="C1326">
        <v>153</v>
      </c>
      <c r="D1326" s="28">
        <v>50000</v>
      </c>
      <c r="E1326">
        <v>45</v>
      </c>
      <c r="L1326">
        <v>156</v>
      </c>
      <c r="M1326" s="28">
        <v>80000</v>
      </c>
      <c r="N1326">
        <v>45</v>
      </c>
      <c r="V1326" s="28"/>
      <c r="X1326" s="28"/>
      <c r="AD1326" s="28"/>
    </row>
    <row r="1327" spans="3:33" x14ac:dyDescent="0.25">
      <c r="C1327">
        <v>21</v>
      </c>
      <c r="D1327" s="28">
        <v>20000</v>
      </c>
      <c r="E1327">
        <v>46</v>
      </c>
      <c r="L1327">
        <v>114</v>
      </c>
      <c r="M1327" s="28">
        <v>30000</v>
      </c>
      <c r="N1327">
        <v>46</v>
      </c>
      <c r="V1327" s="28"/>
      <c r="X1327" s="28"/>
      <c r="AD1327" s="28"/>
    </row>
    <row r="1328" spans="3:33" x14ac:dyDescent="0.25">
      <c r="C1328">
        <v>51</v>
      </c>
      <c r="D1328" s="28">
        <v>30000</v>
      </c>
      <c r="E1328">
        <v>47</v>
      </c>
      <c r="L1328">
        <v>112</v>
      </c>
      <c r="M1328" s="28">
        <v>30000</v>
      </c>
      <c r="N1328">
        <v>47</v>
      </c>
      <c r="V1328" s="28"/>
      <c r="X1328" s="28"/>
      <c r="AD1328" s="28"/>
    </row>
    <row r="1329" spans="3:32" x14ac:dyDescent="0.25">
      <c r="C1329">
        <v>80</v>
      </c>
      <c r="D1329" s="28">
        <v>100000</v>
      </c>
      <c r="E1329">
        <v>48</v>
      </c>
      <c r="L1329">
        <v>127</v>
      </c>
      <c r="M1329" s="28">
        <v>30000</v>
      </c>
      <c r="N1329">
        <v>48</v>
      </c>
      <c r="V1329" s="28"/>
      <c r="AD1329" s="29"/>
      <c r="AF1329" s="29"/>
    </row>
    <row r="1330" spans="3:32" x14ac:dyDescent="0.25">
      <c r="C1330">
        <v>116</v>
      </c>
      <c r="D1330" s="28">
        <v>50000</v>
      </c>
      <c r="E1330">
        <v>49</v>
      </c>
      <c r="L1330">
        <v>145</v>
      </c>
      <c r="M1330" s="28">
        <v>20000</v>
      </c>
      <c r="N1330">
        <v>49</v>
      </c>
      <c r="V1330" s="28"/>
      <c r="AD1330" s="29"/>
    </row>
    <row r="1331" spans="3:32" x14ac:dyDescent="0.25">
      <c r="C1331">
        <v>103</v>
      </c>
      <c r="D1331" s="28">
        <v>30000</v>
      </c>
      <c r="E1331">
        <v>50</v>
      </c>
      <c r="J1331" t="s">
        <v>1359</v>
      </c>
      <c r="M1331" s="28">
        <v>30000</v>
      </c>
      <c r="N1331">
        <v>50</v>
      </c>
      <c r="O1331" s="28">
        <v>30000</v>
      </c>
      <c r="V1331" s="28"/>
      <c r="AD1331" s="28"/>
    </row>
    <row r="1332" spans="3:32" x14ac:dyDescent="0.25">
      <c r="D1332" s="28"/>
      <c r="M1332" s="28">
        <v>20000</v>
      </c>
      <c r="N1332">
        <v>51</v>
      </c>
      <c r="O1332" s="28">
        <v>20000</v>
      </c>
      <c r="V1332" s="28"/>
      <c r="AD1332" s="28"/>
    </row>
    <row r="1333" spans="3:32" x14ac:dyDescent="0.25">
      <c r="M1333" s="28">
        <v>40000</v>
      </c>
      <c r="N1333">
        <v>52</v>
      </c>
      <c r="O1333" s="28">
        <v>40000</v>
      </c>
      <c r="V1333" s="28"/>
      <c r="AD1333" s="28"/>
    </row>
    <row r="1334" spans="3:32" x14ac:dyDescent="0.25">
      <c r="M1334" s="28">
        <v>50000</v>
      </c>
      <c r="N1334">
        <v>53</v>
      </c>
      <c r="O1334" s="28">
        <v>50000</v>
      </c>
      <c r="V1334" s="28"/>
      <c r="AD1334" s="28"/>
    </row>
    <row r="1335" spans="3:32" x14ac:dyDescent="0.25">
      <c r="M1335" s="28">
        <v>50000</v>
      </c>
      <c r="N1335">
        <v>54</v>
      </c>
      <c r="O1335" s="28">
        <v>50000</v>
      </c>
      <c r="V1335" s="28"/>
      <c r="AD1335" s="28"/>
    </row>
    <row r="1336" spans="3:32" x14ac:dyDescent="0.25">
      <c r="M1336" s="28">
        <v>50000</v>
      </c>
      <c r="N1336">
        <v>55</v>
      </c>
      <c r="O1336" s="28">
        <v>50000</v>
      </c>
      <c r="V1336" s="28"/>
      <c r="AD1336" s="28"/>
    </row>
    <row r="1337" spans="3:32" x14ac:dyDescent="0.25">
      <c r="M1337" s="28">
        <v>60000</v>
      </c>
      <c r="N1337">
        <v>56</v>
      </c>
      <c r="O1337" s="28">
        <v>60000</v>
      </c>
      <c r="V1337" s="28"/>
      <c r="AD1337" s="28"/>
    </row>
    <row r="1338" spans="3:32" x14ac:dyDescent="0.25">
      <c r="M1338" s="28"/>
      <c r="AD1338" s="28"/>
    </row>
    <row r="1339" spans="3:32" x14ac:dyDescent="0.25">
      <c r="M1339" s="28"/>
      <c r="AD1339" s="28"/>
    </row>
    <row r="1340" spans="3:32" x14ac:dyDescent="0.25">
      <c r="M1340" s="28"/>
      <c r="AD1340" s="28"/>
    </row>
    <row r="1341" spans="3:32" x14ac:dyDescent="0.25">
      <c r="M1341" s="28"/>
      <c r="AD1341" s="28"/>
    </row>
    <row r="1342" spans="3:32" x14ac:dyDescent="0.25">
      <c r="M1342" s="28"/>
      <c r="AD1342" s="28"/>
    </row>
    <row r="1343" spans="3:32" x14ac:dyDescent="0.25">
      <c r="D1343" s="29">
        <f>SUM(D1282:D1342)</f>
        <v>2520000</v>
      </c>
      <c r="F1343" s="29">
        <f>SUM(F1282:F1342)</f>
        <v>200000</v>
      </c>
      <c r="M1343" s="29">
        <f>SUM(M1282:M1342)</f>
        <v>2065000</v>
      </c>
      <c r="O1343" s="29">
        <f>SUM(O1282:O1342)</f>
        <v>350000</v>
      </c>
    </row>
    <row r="1344" spans="3:32" x14ac:dyDescent="0.25">
      <c r="D1344" s="29">
        <f>D1343-F1343</f>
        <v>2320000</v>
      </c>
      <c r="M1344" s="29">
        <f>M1343-O1343</f>
        <v>1715000</v>
      </c>
    </row>
    <row r="1345" spans="1:33" x14ac:dyDescent="0.25">
      <c r="M1345" s="28"/>
    </row>
    <row r="1346" spans="1:33" x14ac:dyDescent="0.25">
      <c r="A1346" s="30" t="s">
        <v>10</v>
      </c>
      <c r="B1346" s="30" t="s">
        <v>0</v>
      </c>
      <c r="C1346" s="30" t="s">
        <v>2</v>
      </c>
      <c r="D1346" s="30" t="s">
        <v>1297</v>
      </c>
      <c r="E1346" s="30"/>
      <c r="F1346" s="33"/>
      <c r="J1346" s="30" t="s">
        <v>10</v>
      </c>
      <c r="K1346" s="30" t="s">
        <v>0</v>
      </c>
      <c r="L1346" s="30" t="s">
        <v>2</v>
      </c>
      <c r="M1346" s="30" t="s">
        <v>1297</v>
      </c>
      <c r="N1346" s="30"/>
      <c r="O1346" s="33"/>
      <c r="S1346" s="30" t="s">
        <v>10</v>
      </c>
      <c r="T1346" s="30" t="s">
        <v>0</v>
      </c>
      <c r="U1346" s="30" t="s">
        <v>2</v>
      </c>
      <c r="V1346" s="30" t="s">
        <v>1297</v>
      </c>
      <c r="W1346" s="30"/>
      <c r="X1346" s="33"/>
      <c r="AA1346" s="30" t="s">
        <v>10</v>
      </c>
      <c r="AB1346" s="30" t="s">
        <v>0</v>
      </c>
      <c r="AC1346" s="30" t="s">
        <v>2</v>
      </c>
      <c r="AD1346" s="30" t="s">
        <v>1297</v>
      </c>
      <c r="AE1346" s="30"/>
      <c r="AF1346" s="33"/>
    </row>
    <row r="1347" spans="1:33" x14ac:dyDescent="0.25">
      <c r="A1347" s="32">
        <v>42991</v>
      </c>
      <c r="B1347" s="30" t="s">
        <v>1360</v>
      </c>
      <c r="C1347">
        <v>1</v>
      </c>
      <c r="D1347" s="28">
        <v>20000</v>
      </c>
      <c r="E1347">
        <v>1</v>
      </c>
      <c r="F1347" s="28">
        <v>20000</v>
      </c>
      <c r="J1347" s="32">
        <v>42998</v>
      </c>
      <c r="K1347" s="30" t="s">
        <v>1360</v>
      </c>
      <c r="L1347">
        <v>26</v>
      </c>
      <c r="M1347" s="28">
        <v>50000</v>
      </c>
      <c r="N1347">
        <v>1</v>
      </c>
      <c r="O1347" s="28">
        <v>50000</v>
      </c>
      <c r="S1347" s="32">
        <v>43005</v>
      </c>
      <c r="T1347" s="30" t="s">
        <v>1360</v>
      </c>
      <c r="U1347">
        <v>33</v>
      </c>
      <c r="V1347" s="28">
        <v>20000</v>
      </c>
      <c r="W1347">
        <v>1</v>
      </c>
      <c r="X1347" s="28"/>
      <c r="AA1347" s="32">
        <v>43012</v>
      </c>
      <c r="AB1347" s="30" t="s">
        <v>1360</v>
      </c>
      <c r="AC1347">
        <v>49</v>
      </c>
      <c r="AD1347" s="28">
        <v>100000</v>
      </c>
      <c r="AE1347">
        <v>1</v>
      </c>
      <c r="AF1347" s="28">
        <v>50000</v>
      </c>
      <c r="AG1347">
        <v>49</v>
      </c>
    </row>
    <row r="1348" spans="1:33" x14ac:dyDescent="0.25">
      <c r="C1348">
        <v>4</v>
      </c>
      <c r="D1348" s="28">
        <v>20000</v>
      </c>
      <c r="E1348">
        <v>2</v>
      </c>
      <c r="L1348">
        <v>15</v>
      </c>
      <c r="M1348" s="28">
        <v>50000</v>
      </c>
      <c r="N1348">
        <v>2</v>
      </c>
      <c r="O1348" s="28">
        <v>50000</v>
      </c>
      <c r="U1348">
        <v>16</v>
      </c>
      <c r="V1348" s="28">
        <v>20000</v>
      </c>
      <c r="W1348">
        <v>2</v>
      </c>
      <c r="X1348" s="28"/>
      <c r="AC1348">
        <v>13</v>
      </c>
      <c r="AD1348" s="28">
        <v>20000</v>
      </c>
      <c r="AE1348">
        <v>2</v>
      </c>
      <c r="AF1348" s="28">
        <v>20000</v>
      </c>
      <c r="AG1348">
        <v>13</v>
      </c>
    </row>
    <row r="1349" spans="1:33" x14ac:dyDescent="0.25">
      <c r="C1349">
        <v>7</v>
      </c>
      <c r="D1349" s="28">
        <v>50000</v>
      </c>
      <c r="E1349">
        <v>3</v>
      </c>
      <c r="F1349" s="28">
        <v>50000</v>
      </c>
      <c r="L1349">
        <v>14</v>
      </c>
      <c r="M1349" s="28">
        <v>50000</v>
      </c>
      <c r="N1349">
        <v>3</v>
      </c>
      <c r="O1349" s="28">
        <v>50000</v>
      </c>
      <c r="U1349">
        <v>19</v>
      </c>
      <c r="V1349" s="28">
        <v>20000</v>
      </c>
      <c r="W1349">
        <v>3</v>
      </c>
      <c r="X1349" s="28"/>
      <c r="AC1349">
        <v>10</v>
      </c>
      <c r="AD1349" s="28">
        <v>50000</v>
      </c>
      <c r="AE1349">
        <v>3</v>
      </c>
      <c r="AF1349" s="28">
        <v>20000</v>
      </c>
      <c r="AG1349">
        <v>10</v>
      </c>
    </row>
    <row r="1350" spans="1:33" x14ac:dyDescent="0.25">
      <c r="C1350">
        <v>8</v>
      </c>
      <c r="D1350" s="28">
        <v>50000</v>
      </c>
      <c r="E1350">
        <v>4</v>
      </c>
      <c r="F1350" s="28">
        <v>50000</v>
      </c>
      <c r="L1350">
        <v>16</v>
      </c>
      <c r="M1350" s="28">
        <v>25000</v>
      </c>
      <c r="N1350">
        <v>4</v>
      </c>
      <c r="O1350" s="28">
        <v>25000</v>
      </c>
      <c r="U1350">
        <v>21</v>
      </c>
      <c r="V1350" s="28">
        <v>20000</v>
      </c>
      <c r="W1350">
        <v>4</v>
      </c>
      <c r="X1350" s="28"/>
      <c r="AC1350">
        <v>39</v>
      </c>
      <c r="AD1350" s="28">
        <v>20000</v>
      </c>
      <c r="AE1350">
        <v>4</v>
      </c>
    </row>
    <row r="1351" spans="1:33" x14ac:dyDescent="0.25">
      <c r="C1351">
        <v>9</v>
      </c>
      <c r="D1351" s="28">
        <v>30000</v>
      </c>
      <c r="E1351">
        <v>5</v>
      </c>
      <c r="F1351" s="28">
        <v>30000</v>
      </c>
      <c r="L1351">
        <v>6</v>
      </c>
      <c r="M1351" s="28">
        <v>50000</v>
      </c>
      <c r="N1351">
        <v>5</v>
      </c>
      <c r="O1351" s="28">
        <v>50000</v>
      </c>
      <c r="U1351">
        <v>26</v>
      </c>
      <c r="V1351" s="28">
        <v>20000</v>
      </c>
      <c r="W1351">
        <v>5</v>
      </c>
      <c r="X1351" s="28"/>
      <c r="AC1351">
        <v>23</v>
      </c>
      <c r="AD1351" s="28">
        <v>50000</v>
      </c>
      <c r="AE1351">
        <v>5</v>
      </c>
    </row>
    <row r="1352" spans="1:33" x14ac:dyDescent="0.25">
      <c r="C1352">
        <v>10</v>
      </c>
      <c r="D1352" s="28">
        <v>30000</v>
      </c>
      <c r="E1352">
        <v>6</v>
      </c>
      <c r="F1352" s="28">
        <v>30000</v>
      </c>
      <c r="L1352">
        <v>22</v>
      </c>
      <c r="M1352" s="28">
        <v>40000</v>
      </c>
      <c r="N1352">
        <v>6</v>
      </c>
      <c r="O1352" s="28">
        <v>40000</v>
      </c>
      <c r="U1352">
        <v>18</v>
      </c>
      <c r="V1352" s="28">
        <v>20000</v>
      </c>
      <c r="W1352">
        <v>6</v>
      </c>
      <c r="X1352" s="28"/>
      <c r="AC1352">
        <v>4</v>
      </c>
      <c r="AD1352" s="28">
        <v>20000</v>
      </c>
      <c r="AE1352">
        <v>6</v>
      </c>
    </row>
    <row r="1353" spans="1:33" x14ac:dyDescent="0.25">
      <c r="C1353">
        <v>11</v>
      </c>
      <c r="D1353" s="28">
        <v>40000</v>
      </c>
      <c r="E1353">
        <v>7</v>
      </c>
      <c r="F1353" s="28">
        <v>40000</v>
      </c>
      <c r="L1353">
        <v>27</v>
      </c>
      <c r="M1353" s="28">
        <v>20000</v>
      </c>
      <c r="N1353">
        <v>7</v>
      </c>
      <c r="O1353" s="28">
        <v>20000</v>
      </c>
      <c r="U1353">
        <v>39</v>
      </c>
      <c r="V1353" s="28">
        <v>20000</v>
      </c>
      <c r="W1353">
        <v>7</v>
      </c>
      <c r="X1353" s="28"/>
      <c r="AC1353">
        <v>36</v>
      </c>
      <c r="AD1353" s="28">
        <v>20000</v>
      </c>
      <c r="AE1353">
        <v>7</v>
      </c>
    </row>
    <row r="1354" spans="1:33" x14ac:dyDescent="0.25">
      <c r="C1354">
        <v>12</v>
      </c>
      <c r="D1354" s="28">
        <v>100000</v>
      </c>
      <c r="E1354">
        <v>8</v>
      </c>
      <c r="F1354" s="28">
        <v>50000</v>
      </c>
      <c r="L1354">
        <v>12</v>
      </c>
      <c r="M1354" s="28">
        <v>20000</v>
      </c>
      <c r="N1354">
        <v>8</v>
      </c>
      <c r="U1354">
        <v>35</v>
      </c>
      <c r="V1354" s="28">
        <v>10000</v>
      </c>
      <c r="W1354">
        <v>8</v>
      </c>
      <c r="X1354" s="28"/>
      <c r="AC1354">
        <v>27</v>
      </c>
      <c r="AD1354" s="28">
        <v>20000</v>
      </c>
      <c r="AE1354">
        <v>8</v>
      </c>
    </row>
    <row r="1355" spans="1:33" x14ac:dyDescent="0.25">
      <c r="C1355">
        <v>16</v>
      </c>
      <c r="D1355" s="28">
        <v>25000</v>
      </c>
      <c r="E1355">
        <v>9</v>
      </c>
      <c r="F1355" s="28">
        <v>25000</v>
      </c>
      <c r="L1355">
        <v>7</v>
      </c>
      <c r="M1355" s="28">
        <v>20000</v>
      </c>
      <c r="N1355">
        <v>9</v>
      </c>
      <c r="U1355">
        <v>3</v>
      </c>
      <c r="V1355" s="28">
        <v>50000</v>
      </c>
      <c r="W1355">
        <v>9</v>
      </c>
      <c r="X1355" s="28"/>
      <c r="AC1355">
        <v>46</v>
      </c>
      <c r="AD1355" s="28">
        <v>20000</v>
      </c>
      <c r="AE1355">
        <v>9</v>
      </c>
    </row>
    <row r="1356" spans="1:33" x14ac:dyDescent="0.25">
      <c r="C1356">
        <v>17</v>
      </c>
      <c r="D1356" s="28">
        <v>50000</v>
      </c>
      <c r="E1356">
        <v>10</v>
      </c>
      <c r="F1356" s="28">
        <v>50000</v>
      </c>
      <c r="L1356">
        <v>18</v>
      </c>
      <c r="M1356" s="28">
        <v>20000</v>
      </c>
      <c r="N1356">
        <v>10</v>
      </c>
      <c r="U1356">
        <v>15</v>
      </c>
      <c r="V1356" s="28">
        <v>50000</v>
      </c>
      <c r="W1356">
        <v>10</v>
      </c>
      <c r="X1356" s="28"/>
      <c r="AC1356">
        <v>26</v>
      </c>
      <c r="AD1356" s="28">
        <v>20000</v>
      </c>
      <c r="AE1356">
        <v>10</v>
      </c>
    </row>
    <row r="1357" spans="1:33" x14ac:dyDescent="0.25">
      <c r="C1357">
        <v>18</v>
      </c>
      <c r="D1357" s="28">
        <v>50000</v>
      </c>
      <c r="E1357">
        <v>11</v>
      </c>
      <c r="F1357" s="28">
        <v>50000</v>
      </c>
      <c r="L1357">
        <v>19</v>
      </c>
      <c r="M1357" s="28">
        <v>20000</v>
      </c>
      <c r="N1357">
        <v>11</v>
      </c>
      <c r="U1357">
        <v>36</v>
      </c>
      <c r="V1357" s="28">
        <v>25000</v>
      </c>
      <c r="W1357">
        <v>11</v>
      </c>
      <c r="X1357" s="28"/>
      <c r="AD1357" s="28"/>
      <c r="AE1357">
        <v>11</v>
      </c>
    </row>
    <row r="1358" spans="1:33" x14ac:dyDescent="0.25">
      <c r="C1358">
        <v>19</v>
      </c>
      <c r="D1358" s="28">
        <v>50000</v>
      </c>
      <c r="E1358">
        <v>12</v>
      </c>
      <c r="F1358" s="28">
        <v>50000</v>
      </c>
      <c r="L1358">
        <v>1</v>
      </c>
      <c r="M1358" s="28">
        <v>20000</v>
      </c>
      <c r="N1358">
        <v>12</v>
      </c>
      <c r="U1358">
        <v>24</v>
      </c>
      <c r="V1358" s="28">
        <v>25000</v>
      </c>
      <c r="W1358">
        <v>12</v>
      </c>
      <c r="X1358" s="28"/>
      <c r="AC1358">
        <v>16</v>
      </c>
      <c r="AD1358" s="28">
        <v>20000</v>
      </c>
      <c r="AE1358">
        <v>12</v>
      </c>
    </row>
    <row r="1359" spans="1:33" x14ac:dyDescent="0.25">
      <c r="C1359">
        <v>20</v>
      </c>
      <c r="D1359" s="28">
        <v>40000</v>
      </c>
      <c r="E1359">
        <v>13</v>
      </c>
      <c r="F1359" s="28">
        <v>40000</v>
      </c>
      <c r="L1359">
        <v>8</v>
      </c>
      <c r="M1359" s="28">
        <v>30000</v>
      </c>
      <c r="N1359">
        <v>13</v>
      </c>
      <c r="U1359">
        <v>20</v>
      </c>
      <c r="V1359" s="28">
        <v>30000</v>
      </c>
      <c r="W1359">
        <v>13</v>
      </c>
      <c r="X1359" s="28"/>
      <c r="AC1359">
        <v>17</v>
      </c>
      <c r="AD1359" s="28">
        <v>50000</v>
      </c>
      <c r="AE1359">
        <v>13</v>
      </c>
    </row>
    <row r="1360" spans="1:33" x14ac:dyDescent="0.25">
      <c r="C1360">
        <v>21</v>
      </c>
      <c r="D1360" s="28">
        <v>50000</v>
      </c>
      <c r="E1360">
        <v>14</v>
      </c>
      <c r="F1360" s="28">
        <v>50000</v>
      </c>
      <c r="L1360">
        <v>21</v>
      </c>
      <c r="M1360" s="28">
        <v>20000</v>
      </c>
      <c r="N1360">
        <v>14</v>
      </c>
      <c r="U1360">
        <v>8</v>
      </c>
      <c r="V1360" s="28">
        <v>20000</v>
      </c>
      <c r="W1360">
        <v>14</v>
      </c>
      <c r="X1360" s="28"/>
      <c r="AC1360">
        <v>14</v>
      </c>
      <c r="AD1360" s="28">
        <v>30000</v>
      </c>
      <c r="AE1360">
        <v>14</v>
      </c>
    </row>
    <row r="1361" spans="3:32" x14ac:dyDescent="0.25">
      <c r="C1361">
        <v>23</v>
      </c>
      <c r="D1361" s="28">
        <v>60000</v>
      </c>
      <c r="E1361">
        <v>15</v>
      </c>
      <c r="F1361" s="28">
        <v>50000</v>
      </c>
      <c r="L1361">
        <v>4</v>
      </c>
      <c r="M1361" s="28">
        <v>20000</v>
      </c>
      <c r="N1361">
        <v>15</v>
      </c>
      <c r="U1361">
        <v>7</v>
      </c>
      <c r="V1361" s="28">
        <v>20000</v>
      </c>
      <c r="W1361">
        <v>15</v>
      </c>
      <c r="X1361" s="28"/>
      <c r="AC1361">
        <v>37</v>
      </c>
      <c r="AD1361" s="28">
        <v>150000</v>
      </c>
      <c r="AE1361">
        <v>15</v>
      </c>
    </row>
    <row r="1362" spans="3:32" x14ac:dyDescent="0.25">
      <c r="C1362">
        <v>25</v>
      </c>
      <c r="D1362" s="28">
        <v>50000</v>
      </c>
      <c r="E1362">
        <v>16</v>
      </c>
      <c r="F1362" s="28">
        <v>50000</v>
      </c>
      <c r="L1362">
        <v>26</v>
      </c>
      <c r="M1362" s="28">
        <v>50000</v>
      </c>
      <c r="N1362">
        <v>16</v>
      </c>
      <c r="O1362" s="28">
        <v>50000</v>
      </c>
      <c r="U1362">
        <v>4</v>
      </c>
      <c r="V1362" s="28">
        <v>20000</v>
      </c>
      <c r="W1362">
        <v>16</v>
      </c>
      <c r="X1362" s="28"/>
      <c r="AC1362">
        <v>25</v>
      </c>
      <c r="AD1362" s="28">
        <v>50000</v>
      </c>
      <c r="AE1362">
        <v>16</v>
      </c>
    </row>
    <row r="1363" spans="3:32" x14ac:dyDescent="0.25">
      <c r="C1363">
        <v>27</v>
      </c>
      <c r="D1363" s="28">
        <v>20000</v>
      </c>
      <c r="E1363">
        <v>17</v>
      </c>
      <c r="F1363" s="28">
        <v>20000</v>
      </c>
      <c r="L1363">
        <v>27</v>
      </c>
      <c r="M1363" s="28">
        <v>20000</v>
      </c>
      <c r="N1363">
        <v>17</v>
      </c>
      <c r="O1363" s="28">
        <v>20000</v>
      </c>
      <c r="U1363">
        <v>27</v>
      </c>
      <c r="V1363" s="28">
        <v>20000</v>
      </c>
      <c r="W1363">
        <v>17</v>
      </c>
      <c r="X1363" s="28"/>
      <c r="AC1363">
        <v>19</v>
      </c>
      <c r="AD1363" s="28">
        <v>20000</v>
      </c>
      <c r="AE1363">
        <v>17</v>
      </c>
    </row>
    <row r="1364" spans="3:32" x14ac:dyDescent="0.25">
      <c r="C1364">
        <v>28</v>
      </c>
      <c r="D1364" s="28">
        <v>50000</v>
      </c>
      <c r="E1364">
        <v>18</v>
      </c>
      <c r="F1364" s="28">
        <v>50000</v>
      </c>
      <c r="L1364">
        <v>28</v>
      </c>
      <c r="M1364" s="28">
        <v>50000</v>
      </c>
      <c r="N1364">
        <v>18</v>
      </c>
      <c r="O1364" s="28">
        <v>50000</v>
      </c>
      <c r="U1364">
        <v>13</v>
      </c>
      <c r="V1364" s="28">
        <v>30000</v>
      </c>
      <c r="W1364">
        <v>18</v>
      </c>
      <c r="X1364" s="28">
        <v>30000</v>
      </c>
      <c r="AC1364">
        <v>35</v>
      </c>
      <c r="AD1364" s="28">
        <v>20000</v>
      </c>
      <c r="AE1364">
        <v>18</v>
      </c>
    </row>
    <row r="1365" spans="3:32" x14ac:dyDescent="0.25">
      <c r="D1365" s="28">
        <v>50000</v>
      </c>
      <c r="F1365" s="28">
        <v>50000</v>
      </c>
      <c r="M1365" s="28">
        <v>25000</v>
      </c>
      <c r="N1365">
        <v>19</v>
      </c>
      <c r="U1365">
        <v>30</v>
      </c>
      <c r="V1365" s="28">
        <v>20000</v>
      </c>
      <c r="W1365">
        <v>19</v>
      </c>
      <c r="X1365" s="28">
        <v>10000</v>
      </c>
      <c r="AC1365">
        <v>21</v>
      </c>
      <c r="AD1365" s="28">
        <v>20000</v>
      </c>
      <c r="AE1365">
        <v>19</v>
      </c>
    </row>
    <row r="1366" spans="3:32" x14ac:dyDescent="0.25">
      <c r="D1366" s="29">
        <f>SUM(D1347:D1365)</f>
        <v>835000</v>
      </c>
      <c r="F1366" s="29">
        <f>SUM(F1347:F1365)</f>
        <v>755000</v>
      </c>
      <c r="M1366" s="28">
        <v>200000</v>
      </c>
      <c r="N1366">
        <v>20</v>
      </c>
      <c r="O1366" s="28">
        <v>50000</v>
      </c>
      <c r="U1366">
        <v>29</v>
      </c>
      <c r="V1366" s="28">
        <v>20000</v>
      </c>
      <c r="W1366">
        <v>20</v>
      </c>
      <c r="X1366" s="28">
        <v>20000</v>
      </c>
      <c r="AC1366">
        <v>33</v>
      </c>
      <c r="AD1366" s="28">
        <v>20000</v>
      </c>
      <c r="AE1366">
        <v>20</v>
      </c>
    </row>
    <row r="1367" spans="3:32" x14ac:dyDescent="0.25">
      <c r="D1367" s="29">
        <f>D1366-F1366</f>
        <v>80000</v>
      </c>
      <c r="M1367" s="28">
        <v>150000</v>
      </c>
      <c r="N1367">
        <v>21</v>
      </c>
      <c r="O1367" s="28">
        <v>50000</v>
      </c>
      <c r="U1367">
        <v>42</v>
      </c>
      <c r="V1367" s="28">
        <v>30000</v>
      </c>
      <c r="W1367">
        <v>21</v>
      </c>
      <c r="X1367" s="28">
        <v>30000</v>
      </c>
      <c r="AC1367">
        <v>30</v>
      </c>
      <c r="AD1367" s="28">
        <v>20000</v>
      </c>
      <c r="AE1367">
        <v>21</v>
      </c>
    </row>
    <row r="1368" spans="3:32" x14ac:dyDescent="0.25">
      <c r="D1368" s="28"/>
      <c r="M1368" s="28">
        <v>50000</v>
      </c>
      <c r="N1368">
        <v>22</v>
      </c>
      <c r="O1368" s="28">
        <v>50000</v>
      </c>
      <c r="V1368" s="28">
        <v>40000</v>
      </c>
      <c r="W1368">
        <v>22</v>
      </c>
      <c r="X1368" s="28">
        <v>40000</v>
      </c>
      <c r="AC1368">
        <v>5</v>
      </c>
      <c r="AD1368" s="28">
        <v>100000</v>
      </c>
      <c r="AE1368">
        <v>22</v>
      </c>
    </row>
    <row r="1369" spans="3:32" x14ac:dyDescent="0.25">
      <c r="D1369" s="28"/>
      <c r="M1369" s="28">
        <v>50000</v>
      </c>
      <c r="N1369">
        <v>23</v>
      </c>
      <c r="O1369" s="28">
        <v>50000</v>
      </c>
      <c r="V1369" s="28">
        <v>50000</v>
      </c>
      <c r="W1369">
        <v>23</v>
      </c>
      <c r="X1369" s="28">
        <v>50000</v>
      </c>
      <c r="AC1369">
        <v>12</v>
      </c>
      <c r="AD1369" s="28">
        <v>20000</v>
      </c>
      <c r="AE1369">
        <v>23</v>
      </c>
    </row>
    <row r="1370" spans="3:32" x14ac:dyDescent="0.25">
      <c r="D1370" s="28"/>
      <c r="M1370" s="28">
        <v>50000</v>
      </c>
      <c r="N1370">
        <v>24</v>
      </c>
      <c r="O1370" s="28">
        <v>50000</v>
      </c>
      <c r="V1370" s="28">
        <v>30000</v>
      </c>
      <c r="W1370">
        <v>24</v>
      </c>
      <c r="X1370" s="28">
        <v>30000</v>
      </c>
      <c r="AC1370">
        <v>29</v>
      </c>
      <c r="AD1370" s="28">
        <v>20000</v>
      </c>
      <c r="AE1370">
        <v>24</v>
      </c>
    </row>
    <row r="1371" spans="3:32" x14ac:dyDescent="0.25">
      <c r="D1371" s="28"/>
      <c r="M1371" s="28">
        <v>40000</v>
      </c>
      <c r="N1371">
        <v>25</v>
      </c>
      <c r="O1371" s="28">
        <v>40000</v>
      </c>
      <c r="V1371" s="28">
        <v>50000</v>
      </c>
      <c r="W1371">
        <v>25</v>
      </c>
      <c r="X1371" s="28">
        <v>50000</v>
      </c>
      <c r="AC1371">
        <v>18</v>
      </c>
      <c r="AD1371" s="28">
        <v>20000</v>
      </c>
      <c r="AE1371">
        <v>25</v>
      </c>
    </row>
    <row r="1372" spans="3:32" x14ac:dyDescent="0.25">
      <c r="D1372" s="28"/>
      <c r="M1372" s="28">
        <v>50000</v>
      </c>
      <c r="N1372">
        <v>26</v>
      </c>
      <c r="O1372" s="28">
        <v>50000</v>
      </c>
      <c r="V1372" s="28">
        <v>50000</v>
      </c>
      <c r="W1372">
        <v>26</v>
      </c>
      <c r="X1372" s="28">
        <v>50000</v>
      </c>
      <c r="AC1372">
        <v>24</v>
      </c>
      <c r="AD1372" s="28">
        <v>25000</v>
      </c>
      <c r="AE1372">
        <v>26</v>
      </c>
    </row>
    <row r="1373" spans="3:32" x14ac:dyDescent="0.25">
      <c r="D1373" s="28"/>
      <c r="M1373" s="28">
        <v>20000</v>
      </c>
      <c r="N1373">
        <v>27</v>
      </c>
      <c r="O1373" s="28">
        <v>20000</v>
      </c>
      <c r="V1373" s="28">
        <v>50000</v>
      </c>
      <c r="W1373">
        <v>27</v>
      </c>
      <c r="X1373" s="28">
        <v>50000</v>
      </c>
      <c r="AD1373" s="28">
        <v>80000</v>
      </c>
      <c r="AE1373">
        <v>27</v>
      </c>
      <c r="AF1373" s="28">
        <v>50000</v>
      </c>
    </row>
    <row r="1374" spans="3:32" x14ac:dyDescent="0.25">
      <c r="D1374" s="28"/>
      <c r="M1374" s="28">
        <v>50000</v>
      </c>
      <c r="N1374">
        <v>28</v>
      </c>
      <c r="O1374" s="28">
        <v>50000</v>
      </c>
      <c r="V1374" s="28"/>
      <c r="X1374" s="28"/>
      <c r="AD1374" s="28"/>
    </row>
    <row r="1375" spans="3:32" x14ac:dyDescent="0.25">
      <c r="D1375" s="28"/>
      <c r="M1375" s="28">
        <v>50000</v>
      </c>
      <c r="N1375">
        <v>29</v>
      </c>
      <c r="O1375" s="28">
        <v>50000</v>
      </c>
      <c r="V1375" s="28"/>
      <c r="X1375" s="28"/>
      <c r="AD1375" s="28"/>
    </row>
    <row r="1376" spans="3:32" x14ac:dyDescent="0.25">
      <c r="D1376" s="28"/>
      <c r="M1376" s="28">
        <v>50000</v>
      </c>
      <c r="N1376">
        <v>30</v>
      </c>
      <c r="O1376" s="28">
        <v>50000</v>
      </c>
      <c r="V1376" s="28"/>
      <c r="X1376" s="28"/>
      <c r="AD1376" s="28"/>
    </row>
    <row r="1377" spans="1:33" x14ac:dyDescent="0.25">
      <c r="D1377" s="28"/>
      <c r="M1377" s="29">
        <f>SUM(M1347:M1376)</f>
        <v>1360000</v>
      </c>
      <c r="O1377" s="29">
        <f>SUM(O1347:O1376)</f>
        <v>915000</v>
      </c>
      <c r="V1377" s="29">
        <f>SUM(V1347:V1376)</f>
        <v>780000</v>
      </c>
      <c r="X1377" s="29">
        <f>SUM(X1347:X1376)</f>
        <v>360000</v>
      </c>
      <c r="AD1377" s="29">
        <f>SUM(AD1347:AD1376)</f>
        <v>1005000</v>
      </c>
      <c r="AF1377" s="29">
        <f>SUM(AF1347:AF1376)</f>
        <v>140000</v>
      </c>
    </row>
    <row r="1378" spans="1:33" x14ac:dyDescent="0.25">
      <c r="D1378" s="28"/>
      <c r="M1378" s="29">
        <f>M1377-O1377</f>
        <v>445000</v>
      </c>
      <c r="V1378" s="29">
        <f>V1377-X1377</f>
        <v>420000</v>
      </c>
      <c r="X1378" s="28"/>
      <c r="AD1378" s="29">
        <f>AD1377-AF1377</f>
        <v>865000</v>
      </c>
    </row>
    <row r="1379" spans="1:33" x14ac:dyDescent="0.25">
      <c r="D1379" s="28"/>
    </row>
    <row r="1380" spans="1:33" x14ac:dyDescent="0.25">
      <c r="A1380" s="30" t="s">
        <v>10</v>
      </c>
      <c r="B1380" s="30" t="s">
        <v>0</v>
      </c>
      <c r="C1380" s="30" t="s">
        <v>2</v>
      </c>
      <c r="D1380" s="30" t="s">
        <v>1297</v>
      </c>
      <c r="E1380" s="30"/>
      <c r="F1380" s="33"/>
      <c r="G1380" s="30"/>
      <c r="J1380" s="30" t="s">
        <v>10</v>
      </c>
      <c r="K1380" s="30" t="s">
        <v>0</v>
      </c>
      <c r="L1380" s="30" t="s">
        <v>2</v>
      </c>
      <c r="M1380" s="30" t="s">
        <v>1297</v>
      </c>
      <c r="N1380" s="30"/>
      <c r="O1380" s="33"/>
      <c r="P1380" s="30"/>
      <c r="S1380" s="30" t="s">
        <v>10</v>
      </c>
      <c r="T1380" s="30" t="s">
        <v>0</v>
      </c>
      <c r="U1380" s="30" t="s">
        <v>2</v>
      </c>
      <c r="V1380" s="30" t="s">
        <v>1297</v>
      </c>
      <c r="W1380" s="30"/>
      <c r="X1380" s="33"/>
      <c r="Y1380" s="30"/>
      <c r="AA1380" s="30" t="s">
        <v>10</v>
      </c>
      <c r="AB1380" s="30" t="s">
        <v>0</v>
      </c>
      <c r="AC1380" s="30" t="s">
        <v>2</v>
      </c>
      <c r="AD1380" s="30" t="s">
        <v>1297</v>
      </c>
      <c r="AE1380" s="30"/>
      <c r="AF1380" s="33"/>
    </row>
    <row r="1381" spans="1:33" x14ac:dyDescent="0.25">
      <c r="A1381" s="32">
        <v>42996</v>
      </c>
      <c r="B1381" s="30" t="s">
        <v>1336</v>
      </c>
      <c r="C1381">
        <v>56</v>
      </c>
      <c r="D1381" s="28">
        <v>10000</v>
      </c>
      <c r="E1381">
        <v>1</v>
      </c>
      <c r="F1381" s="28">
        <v>10000</v>
      </c>
      <c r="G1381">
        <v>56</v>
      </c>
      <c r="J1381" s="32">
        <v>42997</v>
      </c>
      <c r="K1381" s="30" t="s">
        <v>1337</v>
      </c>
      <c r="L1381">
        <v>95</v>
      </c>
      <c r="M1381" s="28">
        <v>20000</v>
      </c>
      <c r="N1381">
        <v>1</v>
      </c>
      <c r="S1381" s="32">
        <v>42999</v>
      </c>
      <c r="T1381" s="30" t="s">
        <v>1348</v>
      </c>
      <c r="U1381">
        <v>131</v>
      </c>
      <c r="V1381" s="28">
        <v>50000</v>
      </c>
      <c r="W1381">
        <v>1</v>
      </c>
      <c r="X1381" s="28">
        <v>50000</v>
      </c>
      <c r="Y1381">
        <v>131</v>
      </c>
      <c r="AA1381" s="32">
        <v>43000</v>
      </c>
      <c r="AB1381" s="30" t="s">
        <v>1347</v>
      </c>
      <c r="AC1381">
        <v>166</v>
      </c>
      <c r="AD1381" s="28">
        <v>40000</v>
      </c>
      <c r="AE1381">
        <v>1</v>
      </c>
      <c r="AF1381" s="28">
        <v>40000</v>
      </c>
      <c r="AG1381">
        <v>166</v>
      </c>
    </row>
    <row r="1382" spans="1:33" x14ac:dyDescent="0.25">
      <c r="C1382">
        <v>123</v>
      </c>
      <c r="D1382" s="28">
        <v>20000</v>
      </c>
      <c r="E1382">
        <v>2</v>
      </c>
      <c r="L1382">
        <v>189</v>
      </c>
      <c r="M1382" s="28">
        <v>25000</v>
      </c>
      <c r="N1382">
        <v>2</v>
      </c>
      <c r="U1382">
        <v>80</v>
      </c>
      <c r="V1382" s="28">
        <v>50000</v>
      </c>
      <c r="W1382">
        <v>2</v>
      </c>
      <c r="X1382" s="28">
        <v>50000</v>
      </c>
      <c r="Y1382">
        <v>80</v>
      </c>
      <c r="AC1382">
        <v>106</v>
      </c>
      <c r="AD1382" s="28">
        <v>20000</v>
      </c>
      <c r="AE1382">
        <v>2</v>
      </c>
      <c r="AF1382" s="28">
        <v>20000</v>
      </c>
      <c r="AG1382">
        <v>106</v>
      </c>
    </row>
    <row r="1383" spans="1:33" x14ac:dyDescent="0.25">
      <c r="C1383">
        <v>37</v>
      </c>
      <c r="D1383" s="28">
        <v>20000</v>
      </c>
      <c r="E1383">
        <v>3</v>
      </c>
      <c r="L1383">
        <v>93</v>
      </c>
      <c r="M1383" s="28">
        <v>50000</v>
      </c>
      <c r="N1383">
        <v>3</v>
      </c>
      <c r="O1383" s="28">
        <v>50000</v>
      </c>
      <c r="P1383">
        <v>93</v>
      </c>
      <c r="U1383">
        <v>112</v>
      </c>
      <c r="V1383" s="28">
        <v>50000</v>
      </c>
      <c r="W1383">
        <v>3</v>
      </c>
      <c r="X1383" s="28">
        <v>50000</v>
      </c>
      <c r="Y1383">
        <v>112</v>
      </c>
      <c r="AC1383">
        <v>55</v>
      </c>
      <c r="AD1383" s="28">
        <v>20000</v>
      </c>
      <c r="AE1383">
        <v>3</v>
      </c>
    </row>
    <row r="1384" spans="1:33" x14ac:dyDescent="0.25">
      <c r="C1384">
        <v>2</v>
      </c>
      <c r="D1384" s="28">
        <v>20000</v>
      </c>
      <c r="E1384">
        <v>4</v>
      </c>
      <c r="L1384">
        <v>79</v>
      </c>
      <c r="M1384" s="28">
        <v>30000</v>
      </c>
      <c r="N1384">
        <v>4</v>
      </c>
      <c r="U1384">
        <v>84</v>
      </c>
      <c r="V1384" s="28">
        <v>25000</v>
      </c>
      <c r="W1384">
        <v>4</v>
      </c>
      <c r="X1384" s="28"/>
      <c r="AC1384">
        <v>63</v>
      </c>
      <c r="AD1384" s="28">
        <v>40000</v>
      </c>
      <c r="AE1384">
        <v>4</v>
      </c>
    </row>
    <row r="1385" spans="1:33" x14ac:dyDescent="0.25">
      <c r="C1385">
        <v>39</v>
      </c>
      <c r="D1385" s="28">
        <v>20000</v>
      </c>
      <c r="E1385">
        <v>5</v>
      </c>
      <c r="L1385">
        <v>96</v>
      </c>
      <c r="M1385" s="28">
        <v>20000</v>
      </c>
      <c r="N1385">
        <v>5</v>
      </c>
      <c r="U1385">
        <v>9</v>
      </c>
      <c r="V1385" s="28">
        <v>10000</v>
      </c>
      <c r="W1385">
        <v>5</v>
      </c>
      <c r="X1385" s="28"/>
      <c r="AC1385">
        <v>53</v>
      </c>
      <c r="AD1385" s="28">
        <v>20000</v>
      </c>
      <c r="AE1385">
        <v>5</v>
      </c>
    </row>
    <row r="1386" spans="1:33" x14ac:dyDescent="0.25">
      <c r="C1386">
        <v>90</v>
      </c>
      <c r="D1386" s="28">
        <v>20000</v>
      </c>
      <c r="E1386">
        <v>6</v>
      </c>
      <c r="L1386">
        <v>182</v>
      </c>
      <c r="M1386" s="28">
        <v>80000</v>
      </c>
      <c r="N1386">
        <v>6</v>
      </c>
      <c r="U1386">
        <v>43</v>
      </c>
      <c r="V1386" s="28">
        <v>30000</v>
      </c>
      <c r="W1386">
        <v>6</v>
      </c>
      <c r="X1386" s="28"/>
      <c r="AC1386">
        <v>58</v>
      </c>
      <c r="AD1386" s="28">
        <v>20000</v>
      </c>
      <c r="AE1386">
        <v>6</v>
      </c>
    </row>
    <row r="1387" spans="1:33" x14ac:dyDescent="0.25">
      <c r="C1387">
        <v>50</v>
      </c>
      <c r="D1387" s="28">
        <v>20000</v>
      </c>
      <c r="E1387">
        <v>7</v>
      </c>
      <c r="L1387">
        <v>194</v>
      </c>
      <c r="M1387" s="28">
        <v>20000</v>
      </c>
      <c r="N1387">
        <v>7</v>
      </c>
      <c r="U1387">
        <v>62</v>
      </c>
      <c r="V1387" s="28">
        <v>10000</v>
      </c>
      <c r="W1387">
        <v>7</v>
      </c>
      <c r="X1387" s="28"/>
      <c r="AC1387">
        <v>52</v>
      </c>
      <c r="AD1387" s="28">
        <v>20000</v>
      </c>
      <c r="AE1387">
        <v>7</v>
      </c>
    </row>
    <row r="1388" spans="1:33" x14ac:dyDescent="0.25">
      <c r="C1388">
        <v>104</v>
      </c>
      <c r="D1388" s="28">
        <v>20000</v>
      </c>
      <c r="E1388">
        <v>8</v>
      </c>
      <c r="L1388">
        <v>123</v>
      </c>
      <c r="M1388" s="28">
        <v>100000</v>
      </c>
      <c r="N1388">
        <v>8</v>
      </c>
      <c r="U1388">
        <v>42</v>
      </c>
      <c r="V1388" s="28">
        <v>50000</v>
      </c>
      <c r="W1388">
        <v>8</v>
      </c>
      <c r="X1388" s="28"/>
      <c r="AC1388">
        <v>160</v>
      </c>
      <c r="AD1388" s="28">
        <v>140000</v>
      </c>
      <c r="AE1388">
        <v>8</v>
      </c>
    </row>
    <row r="1389" spans="1:33" x14ac:dyDescent="0.25">
      <c r="C1389">
        <v>145</v>
      </c>
      <c r="D1389" s="28">
        <v>20000</v>
      </c>
      <c r="E1389">
        <v>9</v>
      </c>
      <c r="L1389">
        <v>158</v>
      </c>
      <c r="M1389" s="28">
        <v>50000</v>
      </c>
      <c r="N1389">
        <v>9</v>
      </c>
      <c r="U1389">
        <v>83</v>
      </c>
      <c r="V1389" s="28">
        <v>50000</v>
      </c>
      <c r="W1389">
        <v>9</v>
      </c>
      <c r="X1389" s="28"/>
      <c r="AC1389">
        <v>94</v>
      </c>
      <c r="AD1389" s="28">
        <v>60000</v>
      </c>
      <c r="AE1389">
        <v>9</v>
      </c>
    </row>
    <row r="1390" spans="1:33" x14ac:dyDescent="0.25">
      <c r="C1390">
        <v>61</v>
      </c>
      <c r="D1390" s="28">
        <v>30000</v>
      </c>
      <c r="E1390">
        <v>10</v>
      </c>
      <c r="L1390">
        <v>187</v>
      </c>
      <c r="M1390" s="28">
        <v>50000</v>
      </c>
      <c r="N1390">
        <v>10</v>
      </c>
      <c r="U1390">
        <v>29</v>
      </c>
      <c r="V1390" s="28">
        <v>50000</v>
      </c>
      <c r="W1390">
        <v>10</v>
      </c>
      <c r="X1390" s="28"/>
      <c r="AC1390">
        <v>13</v>
      </c>
      <c r="AD1390" s="28">
        <v>30000</v>
      </c>
      <c r="AE1390">
        <v>10</v>
      </c>
    </row>
    <row r="1391" spans="1:33" x14ac:dyDescent="0.25">
      <c r="C1391">
        <v>49</v>
      </c>
      <c r="D1391" s="28">
        <v>20000</v>
      </c>
      <c r="E1391">
        <v>11</v>
      </c>
      <c r="L1391">
        <v>42</v>
      </c>
      <c r="M1391" s="28">
        <v>50000</v>
      </c>
      <c r="N1391">
        <v>11</v>
      </c>
      <c r="U1391">
        <v>55</v>
      </c>
      <c r="V1391" s="28">
        <v>10000</v>
      </c>
      <c r="W1391">
        <v>11</v>
      </c>
      <c r="X1391" s="28"/>
      <c r="AC1391">
        <v>145</v>
      </c>
      <c r="AD1391" s="28">
        <v>30000</v>
      </c>
      <c r="AE1391">
        <v>11</v>
      </c>
    </row>
    <row r="1392" spans="1:33" x14ac:dyDescent="0.25">
      <c r="C1392">
        <v>33</v>
      </c>
      <c r="D1392" s="28">
        <v>50000</v>
      </c>
      <c r="E1392">
        <v>12</v>
      </c>
      <c r="L1392">
        <v>184</v>
      </c>
      <c r="M1392" s="28">
        <v>50000</v>
      </c>
      <c r="N1392">
        <v>12</v>
      </c>
      <c r="U1392">
        <v>92</v>
      </c>
      <c r="V1392" s="28">
        <v>10000</v>
      </c>
      <c r="W1392">
        <v>12</v>
      </c>
      <c r="X1392" s="28"/>
      <c r="AC1392">
        <v>149</v>
      </c>
      <c r="AD1392" s="28">
        <v>30000</v>
      </c>
      <c r="AE1392">
        <v>12</v>
      </c>
    </row>
    <row r="1393" spans="3:31" x14ac:dyDescent="0.25">
      <c r="C1393">
        <v>112</v>
      </c>
      <c r="D1393" s="28">
        <v>50000</v>
      </c>
      <c r="E1393">
        <v>13</v>
      </c>
      <c r="L1393">
        <v>173</v>
      </c>
      <c r="M1393" s="28">
        <v>10000</v>
      </c>
      <c r="N1393">
        <v>13</v>
      </c>
      <c r="U1393">
        <v>35</v>
      </c>
      <c r="V1393" s="28">
        <v>20000</v>
      </c>
      <c r="W1393">
        <v>13</v>
      </c>
      <c r="X1393" s="28"/>
      <c r="AC1393">
        <v>9</v>
      </c>
      <c r="AD1393" s="28">
        <v>10000</v>
      </c>
      <c r="AE1393">
        <v>13</v>
      </c>
    </row>
    <row r="1394" spans="3:31" x14ac:dyDescent="0.25">
      <c r="C1394">
        <v>162</v>
      </c>
      <c r="D1394" s="28">
        <v>50000</v>
      </c>
      <c r="E1394">
        <v>14</v>
      </c>
      <c r="L1394">
        <v>148</v>
      </c>
      <c r="M1394" s="28">
        <v>20000</v>
      </c>
      <c r="N1394">
        <v>14</v>
      </c>
      <c r="U1394">
        <v>17</v>
      </c>
      <c r="V1394" s="28">
        <v>20000</v>
      </c>
      <c r="W1394">
        <v>14</v>
      </c>
      <c r="X1394" s="28"/>
      <c r="AC1394">
        <v>123</v>
      </c>
      <c r="AD1394" s="28">
        <v>20000</v>
      </c>
      <c r="AE1394">
        <v>14</v>
      </c>
    </row>
    <row r="1395" spans="3:31" x14ac:dyDescent="0.25">
      <c r="C1395">
        <v>59</v>
      </c>
      <c r="D1395" s="28">
        <v>20000</v>
      </c>
      <c r="E1395">
        <v>15</v>
      </c>
      <c r="L1395">
        <v>49</v>
      </c>
      <c r="M1395" s="28">
        <v>80000</v>
      </c>
      <c r="N1395">
        <v>15</v>
      </c>
      <c r="U1395">
        <v>85</v>
      </c>
      <c r="V1395" s="28">
        <v>20000</v>
      </c>
      <c r="W1395">
        <v>15</v>
      </c>
      <c r="X1395" s="28"/>
      <c r="AC1395">
        <v>125</v>
      </c>
      <c r="AD1395" s="28">
        <v>65000</v>
      </c>
      <c r="AE1395">
        <v>15</v>
      </c>
    </row>
    <row r="1396" spans="3:31" x14ac:dyDescent="0.25">
      <c r="C1396">
        <v>103</v>
      </c>
      <c r="D1396" s="28">
        <v>30000</v>
      </c>
      <c r="E1396">
        <v>16</v>
      </c>
      <c r="L1396">
        <v>107</v>
      </c>
      <c r="M1396" s="28">
        <v>30000</v>
      </c>
      <c r="N1396">
        <v>16</v>
      </c>
      <c r="U1396">
        <v>100</v>
      </c>
      <c r="V1396" s="28">
        <v>20000</v>
      </c>
      <c r="W1396">
        <v>16</v>
      </c>
      <c r="X1396" s="28"/>
      <c r="AC1396">
        <v>42</v>
      </c>
      <c r="AD1396" s="28">
        <v>20000</v>
      </c>
      <c r="AE1396">
        <v>16</v>
      </c>
    </row>
    <row r="1397" spans="3:31" x14ac:dyDescent="0.25">
      <c r="C1397">
        <v>89</v>
      </c>
      <c r="D1397" s="28">
        <v>50000</v>
      </c>
      <c r="E1397">
        <v>17</v>
      </c>
      <c r="L1397">
        <v>50</v>
      </c>
      <c r="M1397" s="28">
        <v>20000</v>
      </c>
      <c r="N1397">
        <v>17</v>
      </c>
      <c r="U1397">
        <v>109</v>
      </c>
      <c r="V1397" s="28">
        <v>20000</v>
      </c>
      <c r="W1397">
        <v>17</v>
      </c>
      <c r="X1397" s="28"/>
      <c r="AC1397">
        <v>30</v>
      </c>
      <c r="AD1397" s="28">
        <v>50000</v>
      </c>
      <c r="AE1397">
        <v>17</v>
      </c>
    </row>
    <row r="1398" spans="3:31" x14ac:dyDescent="0.25">
      <c r="C1398">
        <v>17</v>
      </c>
      <c r="D1398" s="28">
        <v>50000</v>
      </c>
      <c r="E1398">
        <v>18</v>
      </c>
      <c r="L1398">
        <v>37</v>
      </c>
      <c r="M1398" s="28">
        <v>20000</v>
      </c>
      <c r="N1398">
        <v>18</v>
      </c>
      <c r="U1398">
        <v>86</v>
      </c>
      <c r="V1398" s="28">
        <v>60000</v>
      </c>
      <c r="W1398">
        <v>18</v>
      </c>
      <c r="X1398" s="28"/>
      <c r="AC1398">
        <v>84</v>
      </c>
      <c r="AD1398" s="28">
        <v>20000</v>
      </c>
      <c r="AE1398">
        <v>18</v>
      </c>
    </row>
    <row r="1399" spans="3:31" x14ac:dyDescent="0.25">
      <c r="C1399">
        <v>47</v>
      </c>
      <c r="D1399" s="28">
        <v>50000</v>
      </c>
      <c r="E1399">
        <v>19</v>
      </c>
      <c r="L1399">
        <v>64</v>
      </c>
      <c r="M1399" s="28">
        <v>20000</v>
      </c>
      <c r="N1399">
        <v>19</v>
      </c>
      <c r="U1399">
        <v>128</v>
      </c>
      <c r="V1399" s="28">
        <v>20000</v>
      </c>
      <c r="W1399">
        <v>19</v>
      </c>
      <c r="X1399" s="28"/>
      <c r="AC1399">
        <v>12</v>
      </c>
      <c r="AD1399" s="28">
        <v>30000</v>
      </c>
      <c r="AE1399">
        <v>19</v>
      </c>
    </row>
    <row r="1400" spans="3:31" x14ac:dyDescent="0.25">
      <c r="C1400">
        <v>100</v>
      </c>
      <c r="D1400" s="28">
        <v>20000</v>
      </c>
      <c r="E1400">
        <v>20</v>
      </c>
      <c r="L1400">
        <v>56</v>
      </c>
      <c r="M1400" s="28">
        <v>60000</v>
      </c>
      <c r="N1400">
        <v>20</v>
      </c>
      <c r="U1400">
        <v>40</v>
      </c>
      <c r="V1400" s="28">
        <v>20000</v>
      </c>
      <c r="W1400">
        <v>20</v>
      </c>
      <c r="X1400" s="28"/>
      <c r="AC1400">
        <v>51</v>
      </c>
      <c r="AD1400" s="28">
        <v>10000</v>
      </c>
      <c r="AE1400">
        <v>20</v>
      </c>
    </row>
    <row r="1401" spans="3:31" x14ac:dyDescent="0.25">
      <c r="C1401">
        <v>21</v>
      </c>
      <c r="D1401" s="28">
        <v>20000</v>
      </c>
      <c r="E1401">
        <v>21</v>
      </c>
      <c r="L1401">
        <v>34</v>
      </c>
      <c r="M1401" s="28">
        <v>20000</v>
      </c>
      <c r="N1401">
        <v>21</v>
      </c>
      <c r="U1401">
        <v>65</v>
      </c>
      <c r="V1401" s="28">
        <v>10000</v>
      </c>
      <c r="W1401">
        <v>21</v>
      </c>
      <c r="X1401" s="28"/>
      <c r="AC1401">
        <v>64</v>
      </c>
      <c r="AD1401" s="28">
        <v>40000</v>
      </c>
      <c r="AE1401">
        <v>21</v>
      </c>
    </row>
    <row r="1402" spans="3:31" x14ac:dyDescent="0.25">
      <c r="C1402">
        <v>7</v>
      </c>
      <c r="D1402" s="28">
        <v>40000</v>
      </c>
      <c r="E1402">
        <v>22</v>
      </c>
      <c r="L1402">
        <v>119</v>
      </c>
      <c r="M1402" s="28">
        <v>20000</v>
      </c>
      <c r="N1402">
        <v>22</v>
      </c>
      <c r="U1402">
        <v>44</v>
      </c>
      <c r="V1402" s="28">
        <v>10000</v>
      </c>
      <c r="W1402">
        <v>22</v>
      </c>
      <c r="X1402" s="28"/>
      <c r="AC1402">
        <v>110</v>
      </c>
      <c r="AD1402" s="28">
        <v>50000</v>
      </c>
      <c r="AE1402">
        <v>22</v>
      </c>
    </row>
    <row r="1403" spans="3:31" x14ac:dyDescent="0.25">
      <c r="C1403">
        <v>22</v>
      </c>
      <c r="D1403" s="28">
        <v>20000</v>
      </c>
      <c r="E1403">
        <v>23</v>
      </c>
      <c r="L1403">
        <v>121</v>
      </c>
      <c r="M1403" s="28">
        <v>20000</v>
      </c>
      <c r="N1403">
        <v>23</v>
      </c>
      <c r="U1403">
        <v>63</v>
      </c>
      <c r="V1403" s="28">
        <v>200000</v>
      </c>
      <c r="W1403">
        <v>23</v>
      </c>
      <c r="X1403" s="28"/>
      <c r="AC1403">
        <v>128</v>
      </c>
      <c r="AD1403" s="28">
        <v>20000</v>
      </c>
      <c r="AE1403">
        <v>23</v>
      </c>
    </row>
    <row r="1404" spans="3:31" x14ac:dyDescent="0.25">
      <c r="C1404">
        <v>48</v>
      </c>
      <c r="D1404" s="28">
        <v>30000</v>
      </c>
      <c r="E1404">
        <v>24</v>
      </c>
      <c r="L1404">
        <v>106</v>
      </c>
      <c r="M1404" s="28">
        <v>20000</v>
      </c>
      <c r="N1404">
        <v>24</v>
      </c>
      <c r="U1404">
        <v>31</v>
      </c>
      <c r="V1404" s="28">
        <v>20000</v>
      </c>
      <c r="W1404">
        <v>24</v>
      </c>
      <c r="X1404" s="28"/>
      <c r="AC1404">
        <v>136</v>
      </c>
      <c r="AD1404" s="28">
        <v>20000</v>
      </c>
      <c r="AE1404">
        <v>24</v>
      </c>
    </row>
    <row r="1405" spans="3:31" x14ac:dyDescent="0.25">
      <c r="C1405">
        <v>27</v>
      </c>
      <c r="D1405" s="28">
        <v>30000</v>
      </c>
      <c r="E1405">
        <v>25</v>
      </c>
      <c r="L1405">
        <v>88</v>
      </c>
      <c r="M1405" s="28">
        <v>10000</v>
      </c>
      <c r="N1405">
        <v>25</v>
      </c>
      <c r="U1405">
        <v>67</v>
      </c>
      <c r="V1405" s="28">
        <v>20000</v>
      </c>
      <c r="W1405">
        <v>25</v>
      </c>
      <c r="X1405" s="28"/>
      <c r="AC1405">
        <v>133</v>
      </c>
      <c r="AD1405" s="28">
        <v>20000</v>
      </c>
      <c r="AE1405">
        <v>25</v>
      </c>
    </row>
    <row r="1406" spans="3:31" x14ac:dyDescent="0.25">
      <c r="C1406">
        <v>74</v>
      </c>
      <c r="D1406" s="28">
        <v>50000</v>
      </c>
      <c r="E1406">
        <v>26</v>
      </c>
      <c r="L1406">
        <v>103</v>
      </c>
      <c r="M1406" s="28">
        <v>30000</v>
      </c>
      <c r="N1406">
        <v>26</v>
      </c>
      <c r="U1406">
        <v>74</v>
      </c>
      <c r="V1406" s="28">
        <v>20000</v>
      </c>
      <c r="W1406">
        <v>26</v>
      </c>
      <c r="X1406" s="28"/>
      <c r="AC1406">
        <v>4</v>
      </c>
      <c r="AD1406" s="28">
        <v>20000</v>
      </c>
      <c r="AE1406">
        <v>26</v>
      </c>
    </row>
    <row r="1407" spans="3:31" x14ac:dyDescent="0.25">
      <c r="C1407">
        <v>18</v>
      </c>
      <c r="D1407" s="28">
        <v>100000</v>
      </c>
      <c r="E1407">
        <v>27</v>
      </c>
      <c r="L1407">
        <v>191</v>
      </c>
      <c r="M1407" s="28">
        <v>100000</v>
      </c>
      <c r="N1407">
        <v>27</v>
      </c>
      <c r="U1407">
        <v>71</v>
      </c>
      <c r="V1407" s="28">
        <v>30000</v>
      </c>
      <c r="W1407">
        <v>27</v>
      </c>
      <c r="X1407" s="28"/>
      <c r="AC1407">
        <v>148</v>
      </c>
      <c r="AD1407" s="28">
        <v>20000</v>
      </c>
      <c r="AE1407">
        <v>27</v>
      </c>
    </row>
    <row r="1408" spans="3:31" x14ac:dyDescent="0.25">
      <c r="C1408">
        <v>36</v>
      </c>
      <c r="D1408" s="28">
        <v>50000</v>
      </c>
      <c r="E1408">
        <v>28</v>
      </c>
      <c r="L1408">
        <v>192</v>
      </c>
      <c r="M1408" s="28">
        <v>50000</v>
      </c>
      <c r="N1408">
        <v>28</v>
      </c>
      <c r="U1408">
        <v>77</v>
      </c>
      <c r="V1408" s="28">
        <v>50000</v>
      </c>
      <c r="W1408">
        <v>28</v>
      </c>
      <c r="X1408" s="28"/>
      <c r="AC1408">
        <v>27</v>
      </c>
      <c r="AD1408" s="28">
        <v>20000</v>
      </c>
      <c r="AE1408">
        <v>28</v>
      </c>
    </row>
    <row r="1409" spans="3:31" x14ac:dyDescent="0.25">
      <c r="C1409">
        <v>113</v>
      </c>
      <c r="D1409" s="28">
        <v>50000</v>
      </c>
      <c r="E1409">
        <v>29</v>
      </c>
      <c r="L1409">
        <v>59</v>
      </c>
      <c r="M1409" s="28">
        <v>50000</v>
      </c>
      <c r="N1409">
        <v>29</v>
      </c>
      <c r="U1409">
        <v>27</v>
      </c>
      <c r="V1409" s="28">
        <v>30000</v>
      </c>
      <c r="W1409">
        <v>29</v>
      </c>
      <c r="X1409" s="28"/>
      <c r="AC1409">
        <v>116</v>
      </c>
      <c r="AD1409" s="28">
        <v>20000</v>
      </c>
      <c r="AE1409">
        <v>29</v>
      </c>
    </row>
    <row r="1410" spans="3:31" x14ac:dyDescent="0.25">
      <c r="C1410">
        <v>148</v>
      </c>
      <c r="D1410" s="28">
        <v>40000</v>
      </c>
      <c r="E1410">
        <v>30</v>
      </c>
      <c r="L1410">
        <v>171</v>
      </c>
      <c r="M1410" s="28">
        <v>100000</v>
      </c>
      <c r="N1410">
        <v>30</v>
      </c>
      <c r="U1410">
        <v>94</v>
      </c>
      <c r="V1410" s="28">
        <v>40000</v>
      </c>
      <c r="W1410">
        <v>30</v>
      </c>
      <c r="X1410" s="28"/>
      <c r="AC1410">
        <v>96</v>
      </c>
      <c r="AD1410" s="28">
        <v>20000</v>
      </c>
      <c r="AE1410">
        <v>30</v>
      </c>
    </row>
    <row r="1411" spans="3:31" x14ac:dyDescent="0.25">
      <c r="C1411">
        <v>96</v>
      </c>
      <c r="D1411" s="28">
        <v>30000</v>
      </c>
      <c r="E1411">
        <v>31</v>
      </c>
      <c r="L1411">
        <v>188</v>
      </c>
      <c r="M1411" s="28">
        <v>100000</v>
      </c>
      <c r="N1411">
        <v>31</v>
      </c>
      <c r="U1411">
        <v>96</v>
      </c>
      <c r="V1411" s="28">
        <v>30000</v>
      </c>
      <c r="W1411">
        <v>31</v>
      </c>
      <c r="X1411" s="28"/>
      <c r="AC1411">
        <v>90</v>
      </c>
      <c r="AD1411" s="28">
        <v>40000</v>
      </c>
      <c r="AE1411">
        <v>31</v>
      </c>
    </row>
    <row r="1412" spans="3:31" x14ac:dyDescent="0.25">
      <c r="C1412">
        <v>140</v>
      </c>
      <c r="D1412" s="28">
        <v>30000</v>
      </c>
      <c r="E1412">
        <v>32</v>
      </c>
      <c r="L1412">
        <v>97</v>
      </c>
      <c r="M1412" s="28">
        <v>50000</v>
      </c>
      <c r="N1412">
        <v>32</v>
      </c>
      <c r="U1412">
        <v>88</v>
      </c>
      <c r="V1412" s="28">
        <v>20000</v>
      </c>
      <c r="W1412">
        <v>32</v>
      </c>
      <c r="X1412" s="28"/>
      <c r="AC1412">
        <v>134</v>
      </c>
      <c r="AD1412" s="28">
        <v>20000</v>
      </c>
      <c r="AE1412">
        <v>32</v>
      </c>
    </row>
    <row r="1413" spans="3:31" x14ac:dyDescent="0.25">
      <c r="C1413">
        <v>95</v>
      </c>
      <c r="D1413" s="28">
        <v>30000</v>
      </c>
      <c r="E1413">
        <v>33</v>
      </c>
      <c r="L1413">
        <v>183</v>
      </c>
      <c r="M1413" s="28">
        <v>50000</v>
      </c>
      <c r="N1413">
        <v>33</v>
      </c>
      <c r="U1413">
        <v>104</v>
      </c>
      <c r="V1413" s="28">
        <v>20000</v>
      </c>
      <c r="W1413">
        <v>33</v>
      </c>
      <c r="X1413" s="28"/>
      <c r="AC1413">
        <v>127</v>
      </c>
      <c r="AD1413" s="28">
        <v>20000</v>
      </c>
      <c r="AE1413">
        <v>33</v>
      </c>
    </row>
    <row r="1414" spans="3:31" x14ac:dyDescent="0.25">
      <c r="C1414">
        <v>91</v>
      </c>
      <c r="D1414" s="28">
        <v>20000</v>
      </c>
      <c r="E1414">
        <v>34</v>
      </c>
      <c r="L1414">
        <v>28</v>
      </c>
      <c r="M1414" s="28">
        <v>20000</v>
      </c>
      <c r="N1414">
        <v>34</v>
      </c>
      <c r="U1414">
        <v>117</v>
      </c>
      <c r="V1414" s="28">
        <v>30000</v>
      </c>
      <c r="W1414">
        <v>34</v>
      </c>
      <c r="X1414" s="28"/>
      <c r="AC1414">
        <v>93</v>
      </c>
      <c r="AD1414" s="28">
        <v>30000</v>
      </c>
      <c r="AE1414">
        <v>34</v>
      </c>
    </row>
    <row r="1415" spans="3:31" x14ac:dyDescent="0.25">
      <c r="C1415">
        <v>110</v>
      </c>
      <c r="D1415" s="28">
        <v>20000</v>
      </c>
      <c r="E1415">
        <v>35</v>
      </c>
      <c r="L1415">
        <v>83</v>
      </c>
      <c r="M1415" s="28">
        <v>60000</v>
      </c>
      <c r="N1415">
        <v>35</v>
      </c>
      <c r="U1415">
        <v>72</v>
      </c>
      <c r="V1415" s="28">
        <v>30000</v>
      </c>
      <c r="W1415">
        <v>35</v>
      </c>
      <c r="X1415" s="28"/>
      <c r="AC1415">
        <v>135</v>
      </c>
      <c r="AD1415" s="28">
        <v>30000</v>
      </c>
      <c r="AE1415">
        <v>35</v>
      </c>
    </row>
    <row r="1416" spans="3:31" x14ac:dyDescent="0.25">
      <c r="C1416">
        <v>93</v>
      </c>
      <c r="D1416" s="28">
        <v>30000</v>
      </c>
      <c r="E1416">
        <v>36</v>
      </c>
      <c r="L1416">
        <v>99</v>
      </c>
      <c r="M1416" s="28">
        <v>20000</v>
      </c>
      <c r="N1416">
        <v>36</v>
      </c>
      <c r="V1416" s="28"/>
      <c r="X1416" s="28"/>
      <c r="AC1416">
        <v>147</v>
      </c>
      <c r="AD1416" s="28">
        <v>50000</v>
      </c>
      <c r="AE1416">
        <v>36</v>
      </c>
    </row>
    <row r="1417" spans="3:31" x14ac:dyDescent="0.25">
      <c r="C1417">
        <v>82</v>
      </c>
      <c r="D1417" s="28">
        <v>20000</v>
      </c>
      <c r="E1417">
        <v>37</v>
      </c>
      <c r="L1417">
        <v>172</v>
      </c>
      <c r="M1417" s="28">
        <v>30000</v>
      </c>
      <c r="N1417">
        <v>37</v>
      </c>
      <c r="V1417" s="28"/>
      <c r="X1417" s="28"/>
      <c r="AC1417">
        <v>33</v>
      </c>
      <c r="AD1417" s="28">
        <v>50000</v>
      </c>
      <c r="AE1417">
        <v>37</v>
      </c>
    </row>
    <row r="1418" spans="3:31" x14ac:dyDescent="0.25">
      <c r="C1418">
        <v>44</v>
      </c>
      <c r="D1418" s="28">
        <v>30000</v>
      </c>
      <c r="E1418">
        <v>38</v>
      </c>
      <c r="L1418">
        <v>85</v>
      </c>
      <c r="M1418" s="28">
        <v>20000</v>
      </c>
      <c r="N1418">
        <v>38</v>
      </c>
      <c r="V1418" s="28"/>
      <c r="X1418" s="28"/>
      <c r="AC1418">
        <v>130</v>
      </c>
      <c r="AD1418" s="28">
        <v>50000</v>
      </c>
      <c r="AE1418">
        <v>38</v>
      </c>
    </row>
    <row r="1419" spans="3:31" x14ac:dyDescent="0.25">
      <c r="C1419">
        <v>54</v>
      </c>
      <c r="D1419" s="28">
        <v>50000</v>
      </c>
      <c r="E1419">
        <v>39</v>
      </c>
      <c r="L1419">
        <v>62</v>
      </c>
      <c r="M1419" s="28">
        <v>10000</v>
      </c>
      <c r="N1419">
        <v>39</v>
      </c>
      <c r="V1419" s="28"/>
      <c r="X1419" s="28"/>
      <c r="AC1419">
        <v>151</v>
      </c>
      <c r="AD1419" s="28">
        <v>50000</v>
      </c>
      <c r="AE1419">
        <v>39</v>
      </c>
    </row>
    <row r="1420" spans="3:31" x14ac:dyDescent="0.25">
      <c r="C1420">
        <v>4</v>
      </c>
      <c r="D1420" s="28">
        <v>40000</v>
      </c>
      <c r="E1420">
        <v>40</v>
      </c>
      <c r="L1420">
        <v>8</v>
      </c>
      <c r="M1420" s="28">
        <v>20000</v>
      </c>
      <c r="N1420">
        <v>40</v>
      </c>
      <c r="V1420" s="28"/>
      <c r="X1420" s="28"/>
      <c r="AC1420">
        <v>91</v>
      </c>
      <c r="AD1420" s="28">
        <v>20000</v>
      </c>
      <c r="AE1420">
        <v>40</v>
      </c>
    </row>
    <row r="1421" spans="3:31" x14ac:dyDescent="0.25">
      <c r="C1421">
        <v>45</v>
      </c>
      <c r="D1421" s="28">
        <v>20000</v>
      </c>
      <c r="E1421">
        <v>41</v>
      </c>
      <c r="L1421">
        <v>195</v>
      </c>
      <c r="M1421" s="28">
        <v>20000</v>
      </c>
      <c r="N1421">
        <v>41</v>
      </c>
      <c r="V1421" s="28"/>
      <c r="X1421" s="28"/>
      <c r="AC1421">
        <v>124</v>
      </c>
      <c r="AD1421" s="28">
        <v>60000</v>
      </c>
      <c r="AE1421">
        <v>41</v>
      </c>
    </row>
    <row r="1422" spans="3:31" x14ac:dyDescent="0.25">
      <c r="C1422">
        <v>160</v>
      </c>
      <c r="D1422" s="28">
        <v>20000</v>
      </c>
      <c r="E1422">
        <v>42</v>
      </c>
      <c r="L1422">
        <v>74</v>
      </c>
      <c r="M1422" s="28">
        <v>30000</v>
      </c>
      <c r="N1422">
        <v>42</v>
      </c>
      <c r="V1422" s="28"/>
      <c r="X1422" s="28"/>
      <c r="AC1422">
        <v>129</v>
      </c>
      <c r="AD1422" s="28">
        <v>20000</v>
      </c>
      <c r="AE1422">
        <v>42</v>
      </c>
    </row>
    <row r="1423" spans="3:31" x14ac:dyDescent="0.25">
      <c r="C1423">
        <v>120</v>
      </c>
      <c r="D1423" s="28">
        <v>20000</v>
      </c>
      <c r="E1423">
        <v>43</v>
      </c>
      <c r="L1423">
        <v>145</v>
      </c>
      <c r="M1423" s="28">
        <v>50000</v>
      </c>
      <c r="N1423">
        <v>43</v>
      </c>
      <c r="V1423" s="29">
        <f>SUM(V1381:V1422)</f>
        <v>1155000</v>
      </c>
      <c r="X1423" s="29">
        <f>SUM(X1381:X1422)</f>
        <v>150000</v>
      </c>
      <c r="AC1423">
        <v>49</v>
      </c>
      <c r="AD1423" s="28">
        <v>50000</v>
      </c>
      <c r="AE1423">
        <v>43</v>
      </c>
    </row>
    <row r="1424" spans="3:31" x14ac:dyDescent="0.25">
      <c r="D1424" s="28">
        <v>100000</v>
      </c>
      <c r="E1424">
        <v>44</v>
      </c>
      <c r="F1424" s="28">
        <v>50000</v>
      </c>
      <c r="L1424">
        <v>153</v>
      </c>
      <c r="M1424" s="28">
        <v>20000</v>
      </c>
      <c r="N1424">
        <v>44</v>
      </c>
      <c r="V1424" s="29">
        <f>V1423-X1423</f>
        <v>1005000</v>
      </c>
      <c r="X1424" s="28"/>
      <c r="AC1424">
        <v>126</v>
      </c>
      <c r="AD1424" s="28">
        <v>25000</v>
      </c>
      <c r="AE1424">
        <v>44</v>
      </c>
    </row>
    <row r="1425" spans="4:32" x14ac:dyDescent="0.25">
      <c r="D1425" s="28">
        <v>50000</v>
      </c>
      <c r="E1425">
        <v>45</v>
      </c>
      <c r="F1425" s="28">
        <v>50000</v>
      </c>
      <c r="L1425">
        <v>152</v>
      </c>
      <c r="M1425" s="28">
        <v>60000</v>
      </c>
      <c r="N1425">
        <v>45</v>
      </c>
      <c r="V1425" s="28"/>
      <c r="X1425" s="28"/>
      <c r="AC1425">
        <v>46</v>
      </c>
      <c r="AD1425" s="28">
        <v>20000</v>
      </c>
      <c r="AE1425">
        <v>45</v>
      </c>
    </row>
    <row r="1426" spans="4:32" x14ac:dyDescent="0.25">
      <c r="D1426" s="28"/>
      <c r="L1426">
        <v>87</v>
      </c>
      <c r="M1426" s="28">
        <v>20000</v>
      </c>
      <c r="N1426">
        <v>46</v>
      </c>
      <c r="V1426" s="28"/>
      <c r="X1426" s="28"/>
      <c r="AC1426">
        <v>40</v>
      </c>
      <c r="AD1426" s="28">
        <v>10000</v>
      </c>
      <c r="AE1426">
        <v>46</v>
      </c>
    </row>
    <row r="1427" spans="4:32" x14ac:dyDescent="0.25">
      <c r="D1427" s="28"/>
      <c r="L1427">
        <v>13</v>
      </c>
      <c r="M1427" s="28">
        <v>20000</v>
      </c>
      <c r="N1427">
        <v>47</v>
      </c>
      <c r="V1427" s="28"/>
      <c r="X1427" s="28"/>
      <c r="AC1427">
        <v>77</v>
      </c>
      <c r="AD1427" s="28">
        <v>30000</v>
      </c>
      <c r="AE1427">
        <v>47</v>
      </c>
    </row>
    <row r="1428" spans="4:32" x14ac:dyDescent="0.25">
      <c r="D1428" s="29">
        <f>SUM(D1381:D1427)</f>
        <v>1530000</v>
      </c>
      <c r="F1428" s="29">
        <f>SUM(F1381:F1427)</f>
        <v>110000</v>
      </c>
      <c r="L1428">
        <v>78</v>
      </c>
      <c r="M1428" s="28">
        <v>30000</v>
      </c>
      <c r="N1428">
        <v>48</v>
      </c>
      <c r="V1428" s="28"/>
      <c r="AC1428">
        <v>99</v>
      </c>
      <c r="AD1428" s="29">
        <v>20000</v>
      </c>
      <c r="AE1428">
        <v>48</v>
      </c>
      <c r="AF1428" s="29"/>
    </row>
    <row r="1429" spans="4:32" x14ac:dyDescent="0.25">
      <c r="D1429" s="29">
        <f>D1428-F1428</f>
        <v>1420000</v>
      </c>
      <c r="L1429">
        <v>91</v>
      </c>
      <c r="M1429" s="28">
        <v>50000</v>
      </c>
      <c r="N1429">
        <v>49</v>
      </c>
      <c r="V1429" s="28"/>
      <c r="AC1429">
        <v>109</v>
      </c>
      <c r="AD1429" s="29">
        <v>20000</v>
      </c>
      <c r="AE1429">
        <v>49</v>
      </c>
    </row>
    <row r="1430" spans="4:32" x14ac:dyDescent="0.25">
      <c r="D1430" s="28"/>
      <c r="J1430" t="s">
        <v>1359</v>
      </c>
      <c r="M1430" s="28">
        <v>50000</v>
      </c>
      <c r="N1430">
        <v>50</v>
      </c>
      <c r="O1430" s="28">
        <v>50000</v>
      </c>
      <c r="V1430" s="28"/>
      <c r="AC1430">
        <v>97</v>
      </c>
      <c r="AD1430" s="28">
        <v>20000</v>
      </c>
      <c r="AE1430">
        <v>50</v>
      </c>
    </row>
    <row r="1431" spans="4:32" x14ac:dyDescent="0.25">
      <c r="D1431" s="28"/>
      <c r="M1431" s="28">
        <v>50000</v>
      </c>
      <c r="N1431">
        <v>51</v>
      </c>
      <c r="O1431" s="28">
        <v>50000</v>
      </c>
      <c r="V1431" s="28"/>
      <c r="AC1431">
        <v>108</v>
      </c>
      <c r="AD1431" s="28">
        <v>20000</v>
      </c>
      <c r="AE1431">
        <v>51</v>
      </c>
    </row>
    <row r="1432" spans="4:32" x14ac:dyDescent="0.25">
      <c r="M1432" s="28">
        <v>50000</v>
      </c>
      <c r="N1432">
        <v>52</v>
      </c>
      <c r="O1432" s="28">
        <v>50000</v>
      </c>
      <c r="V1432" s="28"/>
      <c r="AC1432">
        <v>44</v>
      </c>
      <c r="AD1432" s="28">
        <v>20000</v>
      </c>
      <c r="AE1432">
        <v>52</v>
      </c>
    </row>
    <row r="1433" spans="4:32" x14ac:dyDescent="0.25">
      <c r="M1433" s="28">
        <v>50000</v>
      </c>
      <c r="N1433">
        <v>53</v>
      </c>
      <c r="O1433" s="28">
        <v>50000</v>
      </c>
      <c r="V1433" s="28"/>
      <c r="AC1433">
        <v>162</v>
      </c>
      <c r="AD1433" s="28">
        <v>30000</v>
      </c>
      <c r="AE1433">
        <v>53</v>
      </c>
    </row>
    <row r="1434" spans="4:32" x14ac:dyDescent="0.25">
      <c r="M1434" s="28">
        <v>50000</v>
      </c>
      <c r="N1434">
        <v>54</v>
      </c>
      <c r="O1434" s="28">
        <v>50000</v>
      </c>
      <c r="V1434" s="28"/>
      <c r="AC1434">
        <v>3</v>
      </c>
      <c r="AD1434" s="28">
        <v>30000</v>
      </c>
      <c r="AE1434">
        <v>54</v>
      </c>
    </row>
    <row r="1435" spans="4:32" x14ac:dyDescent="0.25">
      <c r="M1435" s="28">
        <v>50000</v>
      </c>
      <c r="N1435">
        <v>55</v>
      </c>
      <c r="O1435" s="28">
        <v>50000</v>
      </c>
      <c r="V1435" s="28"/>
      <c r="AD1435" s="28"/>
    </row>
    <row r="1436" spans="4:32" x14ac:dyDescent="0.25">
      <c r="M1436" s="28">
        <v>50000</v>
      </c>
      <c r="N1436">
        <v>56</v>
      </c>
      <c r="O1436" s="28">
        <v>50000</v>
      </c>
      <c r="V1436" s="28"/>
      <c r="AD1436" s="29">
        <f>SUM(AD1381:AD1435)</f>
        <v>1680000</v>
      </c>
      <c r="AF1436" s="29">
        <f>SUM(AF1381:AF1435)</f>
        <v>60000</v>
      </c>
    </row>
    <row r="1437" spans="4:32" x14ac:dyDescent="0.25">
      <c r="M1437" s="28">
        <v>50000</v>
      </c>
      <c r="N1437">
        <v>57</v>
      </c>
      <c r="O1437" s="28">
        <v>50000</v>
      </c>
      <c r="AD1437" s="29">
        <f>AD1436-AF1436</f>
        <v>1620000</v>
      </c>
    </row>
    <row r="1438" spans="4:32" x14ac:dyDescent="0.25">
      <c r="M1438" s="28">
        <v>50000</v>
      </c>
      <c r="N1438">
        <v>58</v>
      </c>
      <c r="O1438" s="28">
        <v>50000</v>
      </c>
      <c r="AD1438" s="28"/>
    </row>
    <row r="1439" spans="4:32" x14ac:dyDescent="0.25">
      <c r="M1439" s="28">
        <v>10000</v>
      </c>
      <c r="N1439">
        <v>59</v>
      </c>
      <c r="O1439" s="28">
        <v>10000</v>
      </c>
      <c r="AD1439" s="28"/>
    </row>
    <row r="1440" spans="4:32" x14ac:dyDescent="0.25">
      <c r="M1440" s="28">
        <v>50000</v>
      </c>
      <c r="N1440">
        <v>60</v>
      </c>
      <c r="O1440" s="28">
        <v>50000</v>
      </c>
      <c r="AD1440" s="28"/>
    </row>
    <row r="1441" spans="1:33" x14ac:dyDescent="0.25">
      <c r="M1441" s="28">
        <v>50000</v>
      </c>
      <c r="N1441">
        <v>61</v>
      </c>
      <c r="O1441" s="28">
        <v>50000</v>
      </c>
      <c r="AD1441" s="28"/>
    </row>
    <row r="1442" spans="1:33" x14ac:dyDescent="0.25">
      <c r="M1442" s="28">
        <v>50000</v>
      </c>
      <c r="N1442">
        <v>62</v>
      </c>
      <c r="O1442" s="28">
        <v>50000</v>
      </c>
    </row>
    <row r="1443" spans="1:33" x14ac:dyDescent="0.25">
      <c r="M1443" s="28">
        <v>50000</v>
      </c>
      <c r="N1443">
        <v>63</v>
      </c>
      <c r="O1443" s="28">
        <v>50000</v>
      </c>
    </row>
    <row r="1444" spans="1:33" x14ac:dyDescent="0.25">
      <c r="M1444" s="28">
        <v>50000</v>
      </c>
      <c r="N1444">
        <v>64</v>
      </c>
      <c r="O1444" s="28">
        <v>50000</v>
      </c>
    </row>
    <row r="1445" spans="1:33" x14ac:dyDescent="0.25">
      <c r="M1445" s="29">
        <f>SUM(M1381:M1444)</f>
        <v>2615000</v>
      </c>
      <c r="O1445" s="29">
        <f>SUM(O1381:O1444)</f>
        <v>760000</v>
      </c>
    </row>
    <row r="1446" spans="1:33" x14ac:dyDescent="0.25">
      <c r="M1446" s="29">
        <f>M1445-O1445</f>
        <v>1855000</v>
      </c>
    </row>
    <row r="1448" spans="1:33" x14ac:dyDescent="0.25">
      <c r="A1448" s="30" t="s">
        <v>10</v>
      </c>
      <c r="B1448" s="30" t="s">
        <v>0</v>
      </c>
      <c r="C1448" s="30" t="s">
        <v>2</v>
      </c>
      <c r="D1448" s="30" t="s">
        <v>1297</v>
      </c>
      <c r="E1448" s="30"/>
      <c r="F1448" s="33"/>
      <c r="G1448" s="30"/>
      <c r="J1448" s="30" t="s">
        <v>10</v>
      </c>
      <c r="K1448" s="30" t="s">
        <v>0</v>
      </c>
      <c r="L1448" s="30" t="s">
        <v>2</v>
      </c>
      <c r="M1448" s="30" t="s">
        <v>1297</v>
      </c>
      <c r="N1448" s="30"/>
      <c r="O1448" s="33"/>
      <c r="P1448" s="30"/>
      <c r="S1448" s="30" t="s">
        <v>10</v>
      </c>
      <c r="T1448" s="30" t="s">
        <v>0</v>
      </c>
      <c r="U1448" s="30" t="s">
        <v>2</v>
      </c>
      <c r="V1448" s="30" t="s">
        <v>1297</v>
      </c>
      <c r="W1448" s="30"/>
      <c r="X1448" s="33"/>
      <c r="Y1448" s="30"/>
      <c r="AA1448" s="30" t="s">
        <v>10</v>
      </c>
      <c r="AB1448" s="30" t="s">
        <v>0</v>
      </c>
      <c r="AC1448" s="30" t="s">
        <v>2</v>
      </c>
      <c r="AD1448" s="30" t="s">
        <v>1297</v>
      </c>
      <c r="AE1448" s="30"/>
      <c r="AF1448" s="33"/>
    </row>
    <row r="1449" spans="1:33" x14ac:dyDescent="0.25">
      <c r="A1449" s="32">
        <v>43003</v>
      </c>
      <c r="B1449" s="30" t="s">
        <v>1336</v>
      </c>
      <c r="C1449">
        <v>66</v>
      </c>
      <c r="D1449" s="28">
        <v>40000</v>
      </c>
      <c r="E1449">
        <v>1</v>
      </c>
      <c r="F1449" s="28">
        <v>10000</v>
      </c>
      <c r="G1449">
        <v>56</v>
      </c>
      <c r="J1449" s="32">
        <v>43004</v>
      </c>
      <c r="K1449" s="30" t="s">
        <v>1337</v>
      </c>
      <c r="L1449">
        <v>99</v>
      </c>
      <c r="M1449" s="28">
        <v>20000</v>
      </c>
      <c r="N1449">
        <v>1</v>
      </c>
      <c r="S1449" s="32">
        <v>43006</v>
      </c>
      <c r="T1449" s="30" t="s">
        <v>1348</v>
      </c>
      <c r="U1449">
        <v>72</v>
      </c>
      <c r="V1449" s="28">
        <v>30000</v>
      </c>
      <c r="W1449">
        <v>1</v>
      </c>
      <c r="X1449" s="28"/>
      <c r="AA1449" s="32">
        <v>43007</v>
      </c>
      <c r="AB1449" s="30" t="s">
        <v>1347</v>
      </c>
      <c r="AC1449">
        <v>104</v>
      </c>
      <c r="AD1449" s="28">
        <v>20000</v>
      </c>
      <c r="AE1449">
        <v>1</v>
      </c>
    </row>
    <row r="1450" spans="1:33" x14ac:dyDescent="0.25">
      <c r="C1450">
        <v>81</v>
      </c>
      <c r="D1450" s="28">
        <v>20000</v>
      </c>
      <c r="E1450">
        <v>2</v>
      </c>
      <c r="L1450">
        <v>202</v>
      </c>
      <c r="M1450" s="28">
        <v>20000</v>
      </c>
      <c r="N1450">
        <v>2</v>
      </c>
      <c r="U1450">
        <v>33</v>
      </c>
      <c r="V1450" s="28">
        <v>50000</v>
      </c>
      <c r="W1450">
        <v>2</v>
      </c>
      <c r="X1450" s="28">
        <v>50000</v>
      </c>
      <c r="Y1450">
        <v>33</v>
      </c>
      <c r="AC1450">
        <v>106</v>
      </c>
      <c r="AD1450" s="28">
        <v>20000</v>
      </c>
      <c r="AE1450">
        <v>2</v>
      </c>
    </row>
    <row r="1451" spans="1:33" x14ac:dyDescent="0.25">
      <c r="C1451">
        <v>56</v>
      </c>
      <c r="D1451" s="28">
        <v>20000</v>
      </c>
      <c r="E1451">
        <v>3</v>
      </c>
      <c r="L1451">
        <v>18</v>
      </c>
      <c r="M1451" s="28">
        <v>15000</v>
      </c>
      <c r="N1451">
        <v>3</v>
      </c>
      <c r="U1451">
        <v>92</v>
      </c>
      <c r="V1451" s="28">
        <v>50000</v>
      </c>
      <c r="W1451">
        <v>3</v>
      </c>
      <c r="X1451" s="28">
        <v>50000</v>
      </c>
      <c r="Y1451">
        <v>92</v>
      </c>
      <c r="AC1451">
        <v>67</v>
      </c>
      <c r="AD1451" s="28">
        <v>40000</v>
      </c>
      <c r="AE1451">
        <v>3</v>
      </c>
      <c r="AF1451" s="28">
        <v>40000</v>
      </c>
      <c r="AG1451">
        <v>67</v>
      </c>
    </row>
    <row r="1452" spans="1:33" x14ac:dyDescent="0.25">
      <c r="C1452">
        <v>123</v>
      </c>
      <c r="D1452" s="28">
        <v>20000</v>
      </c>
      <c r="E1452">
        <v>4</v>
      </c>
      <c r="L1452">
        <v>96</v>
      </c>
      <c r="M1452" s="28">
        <v>20000</v>
      </c>
      <c r="N1452">
        <v>4</v>
      </c>
      <c r="U1452">
        <v>126</v>
      </c>
      <c r="V1452" s="28">
        <v>50000</v>
      </c>
      <c r="W1452">
        <v>4</v>
      </c>
      <c r="X1452" s="28"/>
      <c r="AC1452">
        <v>17</v>
      </c>
      <c r="AD1452" s="28">
        <v>50000</v>
      </c>
      <c r="AE1452">
        <v>4</v>
      </c>
      <c r="AF1452" s="28">
        <v>50000</v>
      </c>
      <c r="AG1452">
        <v>17</v>
      </c>
    </row>
    <row r="1453" spans="1:33" x14ac:dyDescent="0.25">
      <c r="C1453">
        <v>91</v>
      </c>
      <c r="D1453" s="28">
        <v>20000</v>
      </c>
      <c r="E1453">
        <v>5</v>
      </c>
      <c r="L1453">
        <v>153</v>
      </c>
      <c r="M1453" s="28">
        <v>80000</v>
      </c>
      <c r="N1453">
        <v>5</v>
      </c>
      <c r="U1453">
        <v>66</v>
      </c>
      <c r="V1453" s="28">
        <v>50000</v>
      </c>
      <c r="W1453">
        <v>5</v>
      </c>
      <c r="X1453" s="28"/>
      <c r="AC1453">
        <v>166</v>
      </c>
      <c r="AD1453" s="28">
        <v>20000</v>
      </c>
      <c r="AE1453">
        <v>5</v>
      </c>
      <c r="AF1453" s="28">
        <v>10000</v>
      </c>
      <c r="AG1453">
        <v>166</v>
      </c>
    </row>
    <row r="1454" spans="1:33" x14ac:dyDescent="0.25">
      <c r="C1454">
        <v>19</v>
      </c>
      <c r="D1454" s="28">
        <v>20000</v>
      </c>
      <c r="E1454">
        <v>6</v>
      </c>
      <c r="L1454">
        <v>165</v>
      </c>
      <c r="M1454" s="28">
        <v>50000</v>
      </c>
      <c r="N1454">
        <v>6</v>
      </c>
      <c r="U1454">
        <v>116</v>
      </c>
      <c r="V1454" s="28">
        <v>50000</v>
      </c>
      <c r="W1454">
        <v>6</v>
      </c>
      <c r="X1454" s="28"/>
      <c r="AC1454">
        <v>10</v>
      </c>
      <c r="AD1454" s="28">
        <v>20000</v>
      </c>
      <c r="AE1454">
        <v>6</v>
      </c>
    </row>
    <row r="1455" spans="1:33" x14ac:dyDescent="0.25">
      <c r="C1455">
        <v>45</v>
      </c>
      <c r="D1455" s="28">
        <v>20000</v>
      </c>
      <c r="E1455">
        <v>7</v>
      </c>
      <c r="L1455">
        <v>190</v>
      </c>
      <c r="M1455" s="28">
        <v>50000</v>
      </c>
      <c r="N1455">
        <v>7</v>
      </c>
      <c r="U1455">
        <v>11</v>
      </c>
      <c r="V1455" s="28">
        <v>50000</v>
      </c>
      <c r="W1455">
        <v>7</v>
      </c>
      <c r="X1455" s="28"/>
      <c r="AC1455">
        <v>35</v>
      </c>
      <c r="AD1455" s="28">
        <v>20000</v>
      </c>
      <c r="AE1455">
        <v>7</v>
      </c>
    </row>
    <row r="1456" spans="1:33" x14ac:dyDescent="0.25">
      <c r="C1456">
        <v>92</v>
      </c>
      <c r="D1456" s="28">
        <v>20000</v>
      </c>
      <c r="E1456">
        <v>8</v>
      </c>
      <c r="L1456">
        <v>114</v>
      </c>
      <c r="M1456" s="28">
        <v>50000</v>
      </c>
      <c r="N1456">
        <v>8</v>
      </c>
      <c r="U1456">
        <v>50</v>
      </c>
      <c r="V1456" s="28">
        <v>60000</v>
      </c>
      <c r="W1456">
        <v>8</v>
      </c>
      <c r="X1456" s="28">
        <v>50000</v>
      </c>
      <c r="Y1456">
        <v>50</v>
      </c>
      <c r="AC1456">
        <v>147</v>
      </c>
      <c r="AD1456" s="28">
        <v>20000</v>
      </c>
      <c r="AE1456">
        <v>8</v>
      </c>
    </row>
    <row r="1457" spans="3:31" x14ac:dyDescent="0.25">
      <c r="C1457">
        <v>82</v>
      </c>
      <c r="D1457" s="28">
        <v>20000</v>
      </c>
      <c r="E1457">
        <v>9</v>
      </c>
      <c r="L1457">
        <v>113</v>
      </c>
      <c r="M1457" s="28">
        <v>50000</v>
      </c>
      <c r="N1457">
        <v>9</v>
      </c>
      <c r="U1457">
        <v>88</v>
      </c>
      <c r="V1457" s="28">
        <v>20000</v>
      </c>
      <c r="W1457">
        <v>9</v>
      </c>
      <c r="X1457" s="28"/>
      <c r="AC1457">
        <v>108</v>
      </c>
      <c r="AD1457" s="28">
        <v>20000</v>
      </c>
      <c r="AE1457">
        <v>9</v>
      </c>
    </row>
    <row r="1458" spans="3:31" x14ac:dyDescent="0.25">
      <c r="C1458">
        <v>107</v>
      </c>
      <c r="D1458" s="28">
        <v>20000</v>
      </c>
      <c r="E1458">
        <v>10</v>
      </c>
      <c r="F1458" s="28">
        <v>20000</v>
      </c>
      <c r="G1458">
        <v>107</v>
      </c>
      <c r="L1458">
        <v>144</v>
      </c>
      <c r="M1458" s="28">
        <v>20000</v>
      </c>
      <c r="N1458">
        <v>10</v>
      </c>
      <c r="U1458">
        <v>40</v>
      </c>
      <c r="V1458" s="28">
        <v>20000</v>
      </c>
      <c r="W1458">
        <v>10</v>
      </c>
      <c r="X1458" s="28"/>
      <c r="AC1458">
        <v>153</v>
      </c>
      <c r="AD1458" s="28">
        <v>50000</v>
      </c>
      <c r="AE1458">
        <v>10</v>
      </c>
    </row>
    <row r="1459" spans="3:31" x14ac:dyDescent="0.25">
      <c r="C1459">
        <v>113</v>
      </c>
      <c r="D1459" s="28">
        <v>50000</v>
      </c>
      <c r="E1459">
        <v>11</v>
      </c>
      <c r="L1459">
        <v>201</v>
      </c>
      <c r="M1459" s="28">
        <v>20000</v>
      </c>
      <c r="N1459">
        <v>11</v>
      </c>
      <c r="U1459">
        <v>6</v>
      </c>
      <c r="V1459" s="28">
        <v>50000</v>
      </c>
      <c r="W1459">
        <v>11</v>
      </c>
      <c r="X1459" s="28"/>
      <c r="AC1459">
        <v>97</v>
      </c>
      <c r="AD1459" s="28">
        <v>20000</v>
      </c>
      <c r="AE1459">
        <v>11</v>
      </c>
    </row>
    <row r="1460" spans="3:31" x14ac:dyDescent="0.25">
      <c r="C1460">
        <v>95</v>
      </c>
      <c r="D1460" s="28">
        <v>50000</v>
      </c>
      <c r="E1460">
        <v>12</v>
      </c>
      <c r="L1460">
        <v>87</v>
      </c>
      <c r="M1460" s="28">
        <v>20000</v>
      </c>
      <c r="N1460">
        <v>12</v>
      </c>
      <c r="U1460">
        <v>57</v>
      </c>
      <c r="V1460" s="28">
        <v>50000</v>
      </c>
      <c r="W1460">
        <v>12</v>
      </c>
      <c r="X1460" s="28"/>
      <c r="AC1460">
        <v>61</v>
      </c>
      <c r="AD1460" s="28">
        <v>10000</v>
      </c>
      <c r="AE1460">
        <v>12</v>
      </c>
    </row>
    <row r="1461" spans="3:31" x14ac:dyDescent="0.25">
      <c r="C1461">
        <v>85</v>
      </c>
      <c r="D1461" s="28">
        <v>30000</v>
      </c>
      <c r="E1461">
        <v>13</v>
      </c>
      <c r="L1461">
        <v>34</v>
      </c>
      <c r="M1461" s="28">
        <v>20000</v>
      </c>
      <c r="N1461">
        <v>13</v>
      </c>
      <c r="U1461">
        <v>130</v>
      </c>
      <c r="V1461" s="28">
        <v>30000</v>
      </c>
      <c r="W1461">
        <v>13</v>
      </c>
      <c r="X1461" s="28"/>
      <c r="AC1461">
        <v>132</v>
      </c>
      <c r="AD1461" s="28">
        <v>70000</v>
      </c>
      <c r="AE1461">
        <v>13</v>
      </c>
    </row>
    <row r="1462" spans="3:31" x14ac:dyDescent="0.25">
      <c r="C1462">
        <v>32</v>
      </c>
      <c r="D1462" s="28">
        <v>50000</v>
      </c>
      <c r="E1462">
        <v>14</v>
      </c>
      <c r="L1462">
        <v>52</v>
      </c>
      <c r="M1462" s="28">
        <v>20000</v>
      </c>
      <c r="N1462">
        <v>14</v>
      </c>
      <c r="U1462">
        <v>65</v>
      </c>
      <c r="V1462" s="28">
        <v>10000</v>
      </c>
      <c r="W1462">
        <v>14</v>
      </c>
      <c r="X1462" s="28"/>
      <c r="AC1462">
        <v>58</v>
      </c>
      <c r="AD1462" s="28">
        <v>20000</v>
      </c>
      <c r="AE1462">
        <v>14</v>
      </c>
    </row>
    <row r="1463" spans="3:31" x14ac:dyDescent="0.25">
      <c r="C1463">
        <v>110</v>
      </c>
      <c r="D1463" s="28">
        <v>20000</v>
      </c>
      <c r="E1463">
        <v>15</v>
      </c>
      <c r="L1463">
        <v>112</v>
      </c>
      <c r="M1463" s="28">
        <v>30000</v>
      </c>
      <c r="N1463">
        <v>15</v>
      </c>
      <c r="U1463">
        <v>74</v>
      </c>
      <c r="V1463" s="28">
        <v>20000</v>
      </c>
      <c r="W1463">
        <v>15</v>
      </c>
      <c r="X1463" s="28"/>
      <c r="AC1463">
        <v>134</v>
      </c>
      <c r="AD1463" s="28">
        <v>20000</v>
      </c>
      <c r="AE1463">
        <v>15</v>
      </c>
    </row>
    <row r="1464" spans="3:31" x14ac:dyDescent="0.25">
      <c r="C1464">
        <v>51</v>
      </c>
      <c r="D1464" s="28">
        <v>30000</v>
      </c>
      <c r="E1464">
        <v>16</v>
      </c>
      <c r="L1464">
        <v>76</v>
      </c>
      <c r="M1464" s="28">
        <v>30000</v>
      </c>
      <c r="N1464">
        <v>16</v>
      </c>
      <c r="U1464">
        <v>23</v>
      </c>
      <c r="V1464" s="28">
        <v>20000</v>
      </c>
      <c r="W1464">
        <v>16</v>
      </c>
      <c r="X1464" s="28"/>
      <c r="AC1464">
        <v>152</v>
      </c>
      <c r="AD1464" s="28">
        <v>30000</v>
      </c>
      <c r="AE1464">
        <v>16</v>
      </c>
    </row>
    <row r="1465" spans="3:31" x14ac:dyDescent="0.25">
      <c r="C1465">
        <v>152</v>
      </c>
      <c r="D1465" s="28">
        <v>50000</v>
      </c>
      <c r="E1465">
        <v>17</v>
      </c>
      <c r="L1465">
        <v>33</v>
      </c>
      <c r="M1465" s="28">
        <v>20000</v>
      </c>
      <c r="N1465">
        <v>17</v>
      </c>
      <c r="U1465">
        <v>47</v>
      </c>
      <c r="V1465" s="28">
        <v>10000</v>
      </c>
      <c r="W1465">
        <v>17</v>
      </c>
      <c r="X1465" s="28"/>
      <c r="AC1465">
        <v>56</v>
      </c>
      <c r="AD1465" s="28">
        <v>30000</v>
      </c>
      <c r="AE1465">
        <v>17</v>
      </c>
    </row>
    <row r="1466" spans="3:31" x14ac:dyDescent="0.25">
      <c r="C1466">
        <v>122</v>
      </c>
      <c r="D1466" s="28">
        <v>50000</v>
      </c>
      <c r="E1466">
        <v>18</v>
      </c>
      <c r="L1466">
        <v>98</v>
      </c>
      <c r="M1466" s="28">
        <v>20000</v>
      </c>
      <c r="N1466">
        <v>18</v>
      </c>
      <c r="U1466">
        <v>16</v>
      </c>
      <c r="V1466" s="28">
        <v>10000</v>
      </c>
      <c r="W1466">
        <v>18</v>
      </c>
      <c r="X1466" s="28"/>
      <c r="AC1466">
        <v>112</v>
      </c>
      <c r="AD1466" s="28">
        <v>10000</v>
      </c>
      <c r="AE1466">
        <v>18</v>
      </c>
    </row>
    <row r="1467" spans="3:31" x14ac:dyDescent="0.25">
      <c r="C1467">
        <v>157</v>
      </c>
      <c r="D1467" s="28">
        <v>50000</v>
      </c>
      <c r="E1467">
        <v>19</v>
      </c>
      <c r="L1467">
        <v>135</v>
      </c>
      <c r="M1467" s="28">
        <v>50000</v>
      </c>
      <c r="N1467">
        <v>19</v>
      </c>
      <c r="U1467">
        <v>93</v>
      </c>
      <c r="V1467" s="28">
        <v>50000</v>
      </c>
      <c r="W1467">
        <v>19</v>
      </c>
      <c r="X1467" s="28"/>
      <c r="AC1467">
        <v>18</v>
      </c>
      <c r="AD1467" s="28">
        <v>20000</v>
      </c>
      <c r="AE1467">
        <v>19</v>
      </c>
    </row>
    <row r="1468" spans="3:31" x14ac:dyDescent="0.25">
      <c r="C1468">
        <v>147</v>
      </c>
      <c r="D1468" s="28">
        <v>20000</v>
      </c>
      <c r="E1468">
        <v>20</v>
      </c>
      <c r="L1468">
        <v>162</v>
      </c>
      <c r="M1468" s="28">
        <v>30000</v>
      </c>
      <c r="N1468">
        <v>20</v>
      </c>
      <c r="U1468">
        <v>91</v>
      </c>
      <c r="V1468" s="28">
        <v>50000</v>
      </c>
      <c r="W1468">
        <v>20</v>
      </c>
      <c r="X1468" s="28"/>
      <c r="AC1468">
        <v>34</v>
      </c>
      <c r="AD1468" s="28">
        <v>80000</v>
      </c>
      <c r="AE1468">
        <v>20</v>
      </c>
    </row>
    <row r="1469" spans="3:31" x14ac:dyDescent="0.25">
      <c r="C1469">
        <v>7</v>
      </c>
      <c r="D1469" s="28">
        <v>30000</v>
      </c>
      <c r="E1469">
        <v>21</v>
      </c>
      <c r="L1469">
        <v>121</v>
      </c>
      <c r="M1469" s="28">
        <v>20000</v>
      </c>
      <c r="N1469">
        <v>21</v>
      </c>
      <c r="U1469">
        <v>125</v>
      </c>
      <c r="V1469" s="28">
        <v>50000</v>
      </c>
      <c r="W1469">
        <v>21</v>
      </c>
      <c r="X1469" s="28"/>
      <c r="AC1469">
        <v>162</v>
      </c>
      <c r="AD1469" s="28">
        <v>20000</v>
      </c>
      <c r="AE1469">
        <v>21</v>
      </c>
    </row>
    <row r="1470" spans="3:31" x14ac:dyDescent="0.25">
      <c r="C1470">
        <v>103</v>
      </c>
      <c r="D1470" s="28">
        <v>30000</v>
      </c>
      <c r="E1470">
        <v>22</v>
      </c>
      <c r="L1470">
        <v>47</v>
      </c>
      <c r="M1470" s="28">
        <v>50000</v>
      </c>
      <c r="N1470">
        <v>22</v>
      </c>
      <c r="U1470">
        <v>44</v>
      </c>
      <c r="V1470" s="28">
        <v>10000</v>
      </c>
      <c r="W1470">
        <v>22</v>
      </c>
      <c r="X1470" s="28"/>
      <c r="AC1470">
        <v>90</v>
      </c>
      <c r="AD1470" s="28">
        <v>20000</v>
      </c>
      <c r="AE1470">
        <v>22</v>
      </c>
    </row>
    <row r="1471" spans="3:31" x14ac:dyDescent="0.25">
      <c r="C1471">
        <v>116</v>
      </c>
      <c r="D1471" s="28">
        <v>50000</v>
      </c>
      <c r="E1471">
        <v>23</v>
      </c>
      <c r="L1471">
        <v>151</v>
      </c>
      <c r="M1471" s="28">
        <v>50000</v>
      </c>
      <c r="N1471">
        <v>23</v>
      </c>
      <c r="U1471">
        <v>103</v>
      </c>
      <c r="V1471" s="28">
        <v>20000</v>
      </c>
      <c r="W1471">
        <v>23</v>
      </c>
      <c r="X1471" s="28"/>
      <c r="AC1471">
        <v>121</v>
      </c>
      <c r="AD1471" s="28">
        <v>30000</v>
      </c>
      <c r="AE1471">
        <v>23</v>
      </c>
    </row>
    <row r="1472" spans="3:31" x14ac:dyDescent="0.25">
      <c r="C1472">
        <v>165</v>
      </c>
      <c r="D1472" s="28">
        <v>20000</v>
      </c>
      <c r="E1472">
        <v>24</v>
      </c>
      <c r="L1472">
        <v>154</v>
      </c>
      <c r="M1472" s="28">
        <v>20000</v>
      </c>
      <c r="N1472">
        <v>24</v>
      </c>
      <c r="U1472">
        <v>31</v>
      </c>
      <c r="V1472" s="28">
        <v>20000</v>
      </c>
      <c r="W1472">
        <v>24</v>
      </c>
      <c r="X1472" s="28"/>
      <c r="AC1472">
        <v>157</v>
      </c>
      <c r="AD1472" s="28">
        <v>50000</v>
      </c>
      <c r="AE1472">
        <v>24</v>
      </c>
    </row>
    <row r="1473" spans="3:32" x14ac:dyDescent="0.25">
      <c r="C1473">
        <v>162</v>
      </c>
      <c r="D1473" s="28">
        <v>20000</v>
      </c>
      <c r="E1473">
        <v>25</v>
      </c>
      <c r="L1473">
        <v>63</v>
      </c>
      <c r="M1473" s="28">
        <v>40000</v>
      </c>
      <c r="N1473">
        <v>25</v>
      </c>
      <c r="U1473">
        <v>123</v>
      </c>
      <c r="V1473" s="28">
        <v>30000</v>
      </c>
      <c r="W1473">
        <v>25</v>
      </c>
      <c r="X1473" s="28"/>
      <c r="AC1473">
        <v>82</v>
      </c>
      <c r="AD1473" s="28">
        <v>100000</v>
      </c>
      <c r="AE1473">
        <v>25</v>
      </c>
    </row>
    <row r="1474" spans="3:32" x14ac:dyDescent="0.25">
      <c r="C1474">
        <v>21</v>
      </c>
      <c r="D1474" s="28">
        <v>25000</v>
      </c>
      <c r="E1474">
        <v>26</v>
      </c>
      <c r="L1474">
        <v>94</v>
      </c>
      <c r="M1474" s="28">
        <v>40000</v>
      </c>
      <c r="N1474">
        <v>26</v>
      </c>
      <c r="U1474">
        <v>63</v>
      </c>
      <c r="V1474" s="28">
        <v>20000</v>
      </c>
      <c r="W1474">
        <v>26</v>
      </c>
      <c r="X1474" s="28"/>
      <c r="AC1474">
        <v>158</v>
      </c>
      <c r="AD1474" s="28">
        <v>50000</v>
      </c>
      <c r="AE1474">
        <v>26</v>
      </c>
    </row>
    <row r="1475" spans="3:32" x14ac:dyDescent="0.25">
      <c r="C1475">
        <v>100</v>
      </c>
      <c r="D1475" s="28">
        <v>20000</v>
      </c>
      <c r="E1475">
        <v>27</v>
      </c>
      <c r="L1475">
        <v>197</v>
      </c>
      <c r="M1475" s="28">
        <v>50000</v>
      </c>
      <c r="N1475">
        <v>27</v>
      </c>
      <c r="U1475">
        <v>115</v>
      </c>
      <c r="V1475" s="28">
        <v>20000</v>
      </c>
      <c r="W1475">
        <v>27</v>
      </c>
      <c r="X1475" s="28"/>
      <c r="AC1475">
        <v>21</v>
      </c>
      <c r="AD1475" s="28">
        <v>50000</v>
      </c>
      <c r="AE1475">
        <v>27</v>
      </c>
    </row>
    <row r="1476" spans="3:32" x14ac:dyDescent="0.25">
      <c r="C1476">
        <v>154</v>
      </c>
      <c r="D1476" s="28">
        <v>20000</v>
      </c>
      <c r="E1476">
        <v>28</v>
      </c>
      <c r="L1476">
        <v>160</v>
      </c>
      <c r="M1476" s="28">
        <v>50000</v>
      </c>
      <c r="N1476">
        <v>28</v>
      </c>
      <c r="U1476">
        <v>118</v>
      </c>
      <c r="V1476" s="28">
        <v>30000</v>
      </c>
      <c r="W1476">
        <v>28</v>
      </c>
      <c r="X1476" s="28"/>
      <c r="AC1476">
        <v>109</v>
      </c>
      <c r="AD1476" s="28">
        <v>20000</v>
      </c>
      <c r="AE1476">
        <v>28</v>
      </c>
    </row>
    <row r="1477" spans="3:32" x14ac:dyDescent="0.25">
      <c r="C1477">
        <v>89</v>
      </c>
      <c r="D1477" s="28">
        <v>20000</v>
      </c>
      <c r="E1477">
        <v>29</v>
      </c>
      <c r="L1477">
        <v>22</v>
      </c>
      <c r="M1477" s="28">
        <v>100000</v>
      </c>
      <c r="N1477">
        <v>29</v>
      </c>
      <c r="U1477">
        <v>35</v>
      </c>
      <c r="V1477" s="28">
        <v>15000</v>
      </c>
      <c r="W1477">
        <v>29</v>
      </c>
      <c r="X1477" s="28"/>
      <c r="AC1477">
        <v>68</v>
      </c>
      <c r="AD1477" s="28">
        <v>20000</v>
      </c>
      <c r="AE1477">
        <v>29</v>
      </c>
    </row>
    <row r="1478" spans="3:32" x14ac:dyDescent="0.25">
      <c r="C1478">
        <v>90</v>
      </c>
      <c r="D1478" s="28">
        <v>20000</v>
      </c>
      <c r="E1478">
        <v>30</v>
      </c>
      <c r="L1478">
        <v>25</v>
      </c>
      <c r="M1478" s="28">
        <v>50000</v>
      </c>
      <c r="N1478">
        <v>30</v>
      </c>
      <c r="U1478">
        <v>32</v>
      </c>
      <c r="V1478" s="28">
        <v>25000</v>
      </c>
      <c r="W1478">
        <v>30</v>
      </c>
      <c r="X1478" s="28"/>
      <c r="AC1478">
        <v>145</v>
      </c>
      <c r="AD1478" s="28">
        <v>20000</v>
      </c>
      <c r="AE1478">
        <v>30</v>
      </c>
    </row>
    <row r="1479" spans="3:32" x14ac:dyDescent="0.25">
      <c r="C1479">
        <v>145</v>
      </c>
      <c r="D1479" s="28">
        <v>20000</v>
      </c>
      <c r="E1479">
        <v>31</v>
      </c>
      <c r="L1479">
        <v>187</v>
      </c>
      <c r="M1479" s="28">
        <v>30000</v>
      </c>
      <c r="N1479">
        <v>31</v>
      </c>
      <c r="U1479">
        <v>55</v>
      </c>
      <c r="V1479" s="28">
        <v>20000</v>
      </c>
      <c r="W1479">
        <v>31</v>
      </c>
      <c r="X1479" s="28"/>
      <c r="AC1479">
        <v>4</v>
      </c>
      <c r="AD1479" s="28">
        <v>20000</v>
      </c>
      <c r="AE1479">
        <v>31</v>
      </c>
    </row>
    <row r="1480" spans="3:32" x14ac:dyDescent="0.25">
      <c r="C1480">
        <v>50</v>
      </c>
      <c r="D1480" s="28">
        <v>20000</v>
      </c>
      <c r="E1480">
        <v>32</v>
      </c>
      <c r="L1480">
        <v>88</v>
      </c>
      <c r="M1480" s="28">
        <v>15000</v>
      </c>
      <c r="N1480">
        <v>32</v>
      </c>
      <c r="U1480">
        <v>62</v>
      </c>
      <c r="V1480" s="28">
        <v>10000</v>
      </c>
      <c r="W1480">
        <v>32</v>
      </c>
      <c r="X1480" s="28"/>
      <c r="AC1480">
        <v>28</v>
      </c>
      <c r="AD1480" s="28">
        <v>20000</v>
      </c>
      <c r="AE1480">
        <v>32</v>
      </c>
    </row>
    <row r="1481" spans="3:32" x14ac:dyDescent="0.25">
      <c r="C1481">
        <v>94</v>
      </c>
      <c r="D1481" s="28">
        <v>20000</v>
      </c>
      <c r="E1481">
        <v>33</v>
      </c>
      <c r="L1481">
        <v>111</v>
      </c>
      <c r="M1481" s="28">
        <v>25000</v>
      </c>
      <c r="N1481">
        <v>33</v>
      </c>
      <c r="U1481">
        <v>101</v>
      </c>
      <c r="V1481" s="28">
        <v>30000</v>
      </c>
      <c r="W1481">
        <v>33</v>
      </c>
      <c r="X1481" s="28"/>
      <c r="AC1481">
        <v>133</v>
      </c>
      <c r="AD1481" s="28">
        <v>20000</v>
      </c>
      <c r="AE1481">
        <v>33</v>
      </c>
    </row>
    <row r="1482" spans="3:32" x14ac:dyDescent="0.25">
      <c r="C1482">
        <v>88</v>
      </c>
      <c r="D1482" s="28">
        <v>20000</v>
      </c>
      <c r="E1482">
        <v>34</v>
      </c>
      <c r="L1482">
        <v>175</v>
      </c>
      <c r="M1482" s="28">
        <v>30000</v>
      </c>
      <c r="N1482">
        <v>34</v>
      </c>
      <c r="U1482">
        <v>13</v>
      </c>
      <c r="V1482" s="28">
        <v>20000</v>
      </c>
      <c r="W1482">
        <v>34</v>
      </c>
      <c r="X1482" s="28"/>
      <c r="AC1482">
        <v>41</v>
      </c>
      <c r="AD1482" s="28">
        <v>20000</v>
      </c>
      <c r="AE1482">
        <v>34</v>
      </c>
      <c r="AF1482" s="28">
        <v>20000</v>
      </c>
    </row>
    <row r="1483" spans="3:32" x14ac:dyDescent="0.25">
      <c r="C1483">
        <v>110</v>
      </c>
      <c r="D1483" s="28">
        <v>20000</v>
      </c>
      <c r="E1483">
        <v>35</v>
      </c>
      <c r="L1483">
        <v>20</v>
      </c>
      <c r="M1483" s="28">
        <v>50000</v>
      </c>
      <c r="N1483">
        <v>35</v>
      </c>
      <c r="U1483">
        <v>41</v>
      </c>
      <c r="V1483" s="28">
        <v>20000</v>
      </c>
      <c r="W1483">
        <v>35</v>
      </c>
      <c r="X1483" s="28"/>
      <c r="AC1483">
        <v>53</v>
      </c>
      <c r="AD1483" s="28">
        <v>20000</v>
      </c>
      <c r="AE1483">
        <v>35</v>
      </c>
    </row>
    <row r="1484" spans="3:32" x14ac:dyDescent="0.25">
      <c r="D1484" s="28">
        <v>70000</v>
      </c>
      <c r="E1484">
        <v>36</v>
      </c>
      <c r="L1484">
        <v>199</v>
      </c>
      <c r="M1484" s="28">
        <v>50000</v>
      </c>
      <c r="N1484">
        <v>36</v>
      </c>
      <c r="U1484">
        <v>87</v>
      </c>
      <c r="V1484" s="28">
        <v>60000</v>
      </c>
      <c r="W1484">
        <v>36</v>
      </c>
      <c r="X1484" s="28"/>
      <c r="AC1484">
        <v>116</v>
      </c>
      <c r="AD1484" s="28">
        <v>15000</v>
      </c>
      <c r="AE1484">
        <v>36</v>
      </c>
    </row>
    <row r="1485" spans="3:32" x14ac:dyDescent="0.25">
      <c r="D1485" s="28">
        <v>50000</v>
      </c>
      <c r="E1485">
        <v>37</v>
      </c>
      <c r="F1485" s="28">
        <v>50000</v>
      </c>
      <c r="L1485">
        <v>57</v>
      </c>
      <c r="M1485" s="28">
        <v>110000</v>
      </c>
      <c r="N1485">
        <v>37</v>
      </c>
      <c r="U1485">
        <v>131</v>
      </c>
      <c r="V1485" s="28">
        <v>20000</v>
      </c>
      <c r="W1485">
        <v>37</v>
      </c>
      <c r="X1485" s="28"/>
      <c r="AC1485">
        <v>48</v>
      </c>
      <c r="AD1485" s="28">
        <v>25000</v>
      </c>
      <c r="AE1485">
        <v>37</v>
      </c>
    </row>
    <row r="1486" spans="3:32" x14ac:dyDescent="0.25">
      <c r="D1486" s="28"/>
      <c r="L1486">
        <v>156</v>
      </c>
      <c r="M1486" s="28">
        <v>20000</v>
      </c>
      <c r="N1486">
        <v>38</v>
      </c>
      <c r="U1486">
        <v>128</v>
      </c>
      <c r="V1486" s="28">
        <v>20000</v>
      </c>
      <c r="W1486">
        <v>38</v>
      </c>
      <c r="X1486" s="28"/>
      <c r="AC1486">
        <v>163</v>
      </c>
      <c r="AD1486" s="28">
        <v>75000</v>
      </c>
      <c r="AE1486">
        <v>38</v>
      </c>
      <c r="AF1486" s="28">
        <v>50000</v>
      </c>
    </row>
    <row r="1487" spans="3:32" x14ac:dyDescent="0.25">
      <c r="D1487" s="28"/>
      <c r="L1487">
        <v>4</v>
      </c>
      <c r="M1487" s="28">
        <v>50000</v>
      </c>
      <c r="N1487">
        <v>39</v>
      </c>
      <c r="U1487">
        <v>85</v>
      </c>
      <c r="V1487" s="28">
        <v>20000</v>
      </c>
      <c r="W1487">
        <v>39</v>
      </c>
      <c r="X1487" s="28"/>
      <c r="AC1487">
        <v>100</v>
      </c>
      <c r="AD1487" s="28">
        <v>25000</v>
      </c>
      <c r="AE1487">
        <v>39</v>
      </c>
    </row>
    <row r="1488" spans="3:32" x14ac:dyDescent="0.25">
      <c r="D1488" s="28"/>
      <c r="L1488">
        <v>24</v>
      </c>
      <c r="M1488" s="28">
        <v>30000</v>
      </c>
      <c r="N1488">
        <v>40</v>
      </c>
      <c r="U1488">
        <v>70</v>
      </c>
      <c r="V1488" s="28">
        <v>50000</v>
      </c>
      <c r="W1488">
        <v>40</v>
      </c>
      <c r="X1488" s="28"/>
      <c r="AC1488">
        <v>159</v>
      </c>
      <c r="AD1488" s="28">
        <v>50000</v>
      </c>
      <c r="AE1488">
        <v>40</v>
      </c>
    </row>
    <row r="1489" spans="4:32" x14ac:dyDescent="0.25">
      <c r="D1489" s="28"/>
      <c r="L1489">
        <v>195</v>
      </c>
      <c r="M1489" s="28">
        <v>20000</v>
      </c>
      <c r="N1489">
        <v>41</v>
      </c>
      <c r="U1489">
        <v>20</v>
      </c>
      <c r="V1489" s="28">
        <v>20000</v>
      </c>
      <c r="W1489">
        <v>41</v>
      </c>
      <c r="X1489" s="28"/>
      <c r="AC1489">
        <v>57</v>
      </c>
      <c r="AD1489" s="28">
        <v>50000</v>
      </c>
      <c r="AE1489">
        <v>41</v>
      </c>
    </row>
    <row r="1490" spans="4:32" x14ac:dyDescent="0.25">
      <c r="D1490" s="28"/>
      <c r="L1490">
        <v>29</v>
      </c>
      <c r="M1490" s="28">
        <v>20000</v>
      </c>
      <c r="N1490">
        <v>42</v>
      </c>
      <c r="V1490" s="28">
        <v>50000</v>
      </c>
      <c r="W1490">
        <v>42</v>
      </c>
      <c r="X1490" s="28">
        <v>50000</v>
      </c>
      <c r="AC1490">
        <v>136</v>
      </c>
      <c r="AD1490" s="28">
        <v>20000</v>
      </c>
      <c r="AE1490">
        <v>42</v>
      </c>
    </row>
    <row r="1491" spans="4:32" x14ac:dyDescent="0.25">
      <c r="D1491" s="28"/>
      <c r="L1491">
        <v>28</v>
      </c>
      <c r="M1491" s="28">
        <v>10000</v>
      </c>
      <c r="N1491">
        <v>43</v>
      </c>
      <c r="V1491" s="29">
        <v>50000</v>
      </c>
      <c r="W1491">
        <v>43</v>
      </c>
      <c r="X1491" s="29">
        <v>50000</v>
      </c>
      <c r="AC1491">
        <v>155</v>
      </c>
      <c r="AD1491" s="28">
        <v>30000</v>
      </c>
      <c r="AE1491">
        <v>43</v>
      </c>
    </row>
    <row r="1492" spans="4:32" x14ac:dyDescent="0.25">
      <c r="D1492" s="28"/>
      <c r="L1492">
        <v>8</v>
      </c>
      <c r="M1492" s="28">
        <v>20000</v>
      </c>
      <c r="N1492">
        <v>44</v>
      </c>
      <c r="V1492" s="29">
        <v>50000</v>
      </c>
      <c r="W1492">
        <v>44</v>
      </c>
      <c r="X1492" s="28">
        <v>50000</v>
      </c>
      <c r="AC1492">
        <v>127</v>
      </c>
      <c r="AD1492" s="28">
        <v>20000</v>
      </c>
      <c r="AE1492">
        <v>44</v>
      </c>
    </row>
    <row r="1493" spans="4:32" x14ac:dyDescent="0.25">
      <c r="D1493" s="28"/>
      <c r="L1493">
        <v>37</v>
      </c>
      <c r="M1493" s="28">
        <v>20000</v>
      </c>
      <c r="N1493">
        <v>45</v>
      </c>
      <c r="V1493" s="28">
        <v>50000</v>
      </c>
      <c r="W1493">
        <v>45</v>
      </c>
      <c r="X1493" s="28">
        <v>50000</v>
      </c>
      <c r="AC1493">
        <v>143</v>
      </c>
      <c r="AD1493" s="28">
        <v>30000</v>
      </c>
      <c r="AE1493">
        <v>45</v>
      </c>
    </row>
    <row r="1494" spans="4:32" x14ac:dyDescent="0.25">
      <c r="D1494" s="28"/>
      <c r="L1494">
        <v>95</v>
      </c>
      <c r="M1494" s="28">
        <v>20000</v>
      </c>
      <c r="N1494">
        <v>46</v>
      </c>
      <c r="V1494" s="28">
        <v>30000</v>
      </c>
      <c r="W1494">
        <v>46</v>
      </c>
      <c r="X1494" s="28">
        <v>30000</v>
      </c>
      <c r="AC1494">
        <v>76</v>
      </c>
      <c r="AD1494" s="28">
        <v>30000</v>
      </c>
      <c r="AE1494">
        <v>46</v>
      </c>
    </row>
    <row r="1495" spans="4:32" x14ac:dyDescent="0.25">
      <c r="D1495" s="28"/>
      <c r="L1495">
        <v>13</v>
      </c>
      <c r="M1495" s="28">
        <v>20000</v>
      </c>
      <c r="N1495">
        <v>47</v>
      </c>
      <c r="V1495" s="28">
        <v>50000</v>
      </c>
      <c r="W1495">
        <v>47</v>
      </c>
      <c r="X1495" s="28">
        <v>50000</v>
      </c>
      <c r="AC1495">
        <v>91</v>
      </c>
      <c r="AD1495" s="28">
        <v>20000</v>
      </c>
      <c r="AE1495">
        <v>47</v>
      </c>
    </row>
    <row r="1496" spans="4:32" x14ac:dyDescent="0.25">
      <c r="D1496" s="29">
        <f>SUM(D1449:D1495)</f>
        <v>1095000</v>
      </c>
      <c r="F1496" s="29">
        <f>SUM(F1449:F1495)</f>
        <v>80000</v>
      </c>
      <c r="L1496">
        <v>203</v>
      </c>
      <c r="M1496" s="28">
        <v>20000</v>
      </c>
      <c r="N1496">
        <v>48</v>
      </c>
      <c r="V1496" s="28">
        <v>50000</v>
      </c>
      <c r="W1496">
        <v>48</v>
      </c>
      <c r="X1496" s="28">
        <v>50000</v>
      </c>
      <c r="AC1496">
        <v>128</v>
      </c>
      <c r="AD1496" s="29">
        <v>20000</v>
      </c>
      <c r="AE1496">
        <v>48</v>
      </c>
      <c r="AF1496" s="29"/>
    </row>
    <row r="1497" spans="4:32" x14ac:dyDescent="0.25">
      <c r="D1497" s="29">
        <f>D1496-F1496</f>
        <v>1015000</v>
      </c>
      <c r="L1497">
        <v>194</v>
      </c>
      <c r="M1497" s="28">
        <v>20000</v>
      </c>
      <c r="N1497">
        <v>49</v>
      </c>
      <c r="AC1497">
        <v>131</v>
      </c>
      <c r="AD1497" s="29">
        <v>30000</v>
      </c>
      <c r="AE1497">
        <v>49</v>
      </c>
    </row>
    <row r="1498" spans="4:32" x14ac:dyDescent="0.25">
      <c r="J1498" t="s">
        <v>1359</v>
      </c>
      <c r="M1498" s="28">
        <v>50000</v>
      </c>
      <c r="N1498">
        <v>50</v>
      </c>
      <c r="O1498" s="28">
        <v>50000</v>
      </c>
      <c r="V1498" s="28"/>
      <c r="AC1498">
        <v>33</v>
      </c>
      <c r="AD1498" s="28">
        <v>50000</v>
      </c>
      <c r="AE1498">
        <v>50</v>
      </c>
    </row>
    <row r="1499" spans="4:32" x14ac:dyDescent="0.25">
      <c r="M1499" s="28">
        <v>50000</v>
      </c>
      <c r="N1499">
        <v>51</v>
      </c>
      <c r="O1499" s="28">
        <v>50000</v>
      </c>
      <c r="V1499" s="28"/>
      <c r="AC1499">
        <v>99</v>
      </c>
      <c r="AD1499" s="28">
        <v>20000</v>
      </c>
      <c r="AE1499">
        <v>51</v>
      </c>
    </row>
    <row r="1500" spans="4:32" x14ac:dyDescent="0.25">
      <c r="M1500" s="28"/>
      <c r="V1500" s="29">
        <f>SUM(V1449:V1499)</f>
        <v>1590000</v>
      </c>
      <c r="X1500" s="29">
        <f>SUM(X1449:X1499)</f>
        <v>480000</v>
      </c>
      <c r="AC1500">
        <v>139</v>
      </c>
      <c r="AD1500" s="28">
        <v>60000</v>
      </c>
      <c r="AE1500">
        <v>52</v>
      </c>
    </row>
    <row r="1501" spans="4:32" x14ac:dyDescent="0.25">
      <c r="M1501" s="29">
        <f>SUM(M1449:M1500)</f>
        <v>1785000</v>
      </c>
      <c r="O1501" s="29">
        <f>SUM(O1449:O1500)</f>
        <v>100000</v>
      </c>
      <c r="V1501" s="29">
        <f>V1500-X1500</f>
        <v>1110000</v>
      </c>
      <c r="X1501" s="28"/>
      <c r="AC1501">
        <v>125</v>
      </c>
      <c r="AD1501" s="28">
        <v>20000</v>
      </c>
      <c r="AE1501">
        <v>53</v>
      </c>
    </row>
    <row r="1502" spans="4:32" x14ac:dyDescent="0.25">
      <c r="M1502" s="29">
        <f>M1501-O1501</f>
        <v>1685000</v>
      </c>
      <c r="V1502" s="28"/>
      <c r="AC1502">
        <v>156</v>
      </c>
      <c r="AD1502" s="28">
        <v>50000</v>
      </c>
      <c r="AE1502">
        <v>54</v>
      </c>
    </row>
    <row r="1503" spans="4:32" x14ac:dyDescent="0.25">
      <c r="M1503" s="28"/>
      <c r="V1503" s="28"/>
      <c r="AC1503">
        <v>89</v>
      </c>
      <c r="AD1503" s="28">
        <v>50000</v>
      </c>
      <c r="AE1503">
        <v>55</v>
      </c>
    </row>
    <row r="1504" spans="4:32" x14ac:dyDescent="0.25">
      <c r="M1504" s="28"/>
      <c r="V1504" s="28"/>
      <c r="AC1504">
        <v>40</v>
      </c>
      <c r="AD1504" s="28">
        <v>10000</v>
      </c>
      <c r="AE1504">
        <v>56</v>
      </c>
    </row>
    <row r="1505" spans="1:33" x14ac:dyDescent="0.25">
      <c r="M1505" s="28"/>
      <c r="AC1505">
        <v>44</v>
      </c>
      <c r="AD1505" s="28">
        <v>20000</v>
      </c>
      <c r="AE1505">
        <v>57</v>
      </c>
    </row>
    <row r="1506" spans="1:33" x14ac:dyDescent="0.25">
      <c r="M1506" s="28"/>
      <c r="AC1506">
        <v>43</v>
      </c>
      <c r="AD1506" s="28">
        <v>20000</v>
      </c>
      <c r="AE1506">
        <v>58</v>
      </c>
    </row>
    <row r="1507" spans="1:33" x14ac:dyDescent="0.25">
      <c r="M1507" s="28"/>
      <c r="AC1507">
        <v>141</v>
      </c>
      <c r="AD1507" s="28">
        <v>50000</v>
      </c>
      <c r="AE1507">
        <v>59</v>
      </c>
    </row>
    <row r="1508" spans="1:33" x14ac:dyDescent="0.25">
      <c r="M1508" s="28"/>
      <c r="AD1508" s="28">
        <v>40000</v>
      </c>
      <c r="AE1508">
        <v>60</v>
      </c>
      <c r="AF1508" s="28">
        <v>40000</v>
      </c>
    </row>
    <row r="1509" spans="1:33" x14ac:dyDescent="0.25">
      <c r="M1509" s="28"/>
      <c r="AD1509" s="28">
        <v>50000</v>
      </c>
      <c r="AE1509">
        <v>61</v>
      </c>
      <c r="AF1509" s="28">
        <v>50000</v>
      </c>
    </row>
    <row r="1510" spans="1:33" x14ac:dyDescent="0.25">
      <c r="M1510" s="28"/>
      <c r="AD1510" s="28">
        <v>50000</v>
      </c>
      <c r="AE1510">
        <v>62</v>
      </c>
      <c r="AF1510" s="28">
        <v>50000</v>
      </c>
    </row>
    <row r="1511" spans="1:33" x14ac:dyDescent="0.25">
      <c r="M1511" s="28"/>
      <c r="AD1511" s="28">
        <v>50000</v>
      </c>
      <c r="AE1511">
        <v>63</v>
      </c>
      <c r="AF1511" s="28">
        <v>50000</v>
      </c>
    </row>
    <row r="1512" spans="1:33" x14ac:dyDescent="0.25">
      <c r="M1512" s="28"/>
      <c r="AD1512" s="28">
        <v>50000</v>
      </c>
      <c r="AE1512">
        <v>64</v>
      </c>
      <c r="AF1512" s="28">
        <v>50000</v>
      </c>
    </row>
    <row r="1513" spans="1:33" x14ac:dyDescent="0.25">
      <c r="AD1513" s="29">
        <f>SUM(AD1449:AD1512)</f>
        <v>2100000</v>
      </c>
      <c r="AF1513" s="29">
        <f>SUM(AF1449:AF1512)</f>
        <v>410000</v>
      </c>
    </row>
    <row r="1514" spans="1:33" x14ac:dyDescent="0.25">
      <c r="AD1514" s="29">
        <f>AD1513-AF1513</f>
        <v>1690000</v>
      </c>
    </row>
    <row r="1516" spans="1:33" x14ac:dyDescent="0.25">
      <c r="A1516" s="30" t="s">
        <v>10</v>
      </c>
      <c r="B1516" s="30" t="s">
        <v>0</v>
      </c>
      <c r="C1516" s="30" t="s">
        <v>2</v>
      </c>
      <c r="D1516" s="30" t="s">
        <v>1297</v>
      </c>
      <c r="E1516" s="30"/>
      <c r="F1516" s="33"/>
      <c r="G1516" s="30"/>
      <c r="J1516" s="30" t="s">
        <v>10</v>
      </c>
      <c r="K1516" s="30" t="s">
        <v>0</v>
      </c>
      <c r="L1516" s="30" t="s">
        <v>2</v>
      </c>
      <c r="M1516" s="30" t="s">
        <v>1297</v>
      </c>
      <c r="N1516" s="30"/>
      <c r="O1516" s="33"/>
      <c r="P1516" s="30"/>
      <c r="S1516" s="30" t="s">
        <v>10</v>
      </c>
      <c r="T1516" s="30" t="s">
        <v>0</v>
      </c>
      <c r="U1516" s="30" t="s">
        <v>2</v>
      </c>
      <c r="V1516" s="30" t="s">
        <v>1297</v>
      </c>
      <c r="W1516" s="30"/>
      <c r="X1516" s="33"/>
      <c r="Y1516" s="30"/>
      <c r="AA1516" s="30" t="s">
        <v>10</v>
      </c>
      <c r="AB1516" s="30" t="s">
        <v>0</v>
      </c>
      <c r="AC1516" s="30" t="s">
        <v>2</v>
      </c>
      <c r="AD1516" s="30" t="s">
        <v>1297</v>
      </c>
      <c r="AE1516" s="30"/>
      <c r="AF1516" s="33"/>
    </row>
    <row r="1517" spans="1:33" x14ac:dyDescent="0.25">
      <c r="A1517" s="32">
        <v>43010</v>
      </c>
      <c r="B1517" s="30" t="s">
        <v>1336</v>
      </c>
      <c r="C1517">
        <v>113</v>
      </c>
      <c r="D1517" s="28">
        <v>20000</v>
      </c>
      <c r="E1517">
        <v>1</v>
      </c>
      <c r="F1517" s="28">
        <v>20000</v>
      </c>
      <c r="G1517">
        <v>113</v>
      </c>
      <c r="J1517" s="32">
        <v>43011</v>
      </c>
      <c r="K1517" s="30" t="s">
        <v>1337</v>
      </c>
      <c r="L1517">
        <v>136</v>
      </c>
      <c r="M1517" s="28">
        <v>40000</v>
      </c>
      <c r="N1517">
        <v>1</v>
      </c>
      <c r="O1517" s="28">
        <v>40000</v>
      </c>
      <c r="P1517">
        <v>136</v>
      </c>
      <c r="S1517" s="32">
        <v>43013</v>
      </c>
      <c r="T1517" s="30" t="s">
        <v>1348</v>
      </c>
      <c r="U1517">
        <v>137</v>
      </c>
      <c r="V1517" s="28">
        <v>50000</v>
      </c>
      <c r="W1517">
        <v>1</v>
      </c>
      <c r="X1517" s="28">
        <v>50000</v>
      </c>
      <c r="Y1517">
        <v>137</v>
      </c>
      <c r="AA1517" s="32">
        <v>43014</v>
      </c>
      <c r="AB1517" s="30" t="s">
        <v>1347</v>
      </c>
      <c r="AC1517">
        <v>53</v>
      </c>
      <c r="AD1517" s="28">
        <v>20000</v>
      </c>
      <c r="AE1517">
        <v>1</v>
      </c>
    </row>
    <row r="1518" spans="1:33" x14ac:dyDescent="0.25">
      <c r="C1518">
        <v>107</v>
      </c>
      <c r="D1518" s="28">
        <v>20000</v>
      </c>
      <c r="E1518">
        <v>2</v>
      </c>
      <c r="F1518" s="28">
        <v>20000</v>
      </c>
      <c r="G1518">
        <v>107</v>
      </c>
      <c r="L1518">
        <v>33</v>
      </c>
      <c r="M1518" s="28">
        <v>40000</v>
      </c>
      <c r="N1518">
        <v>2</v>
      </c>
      <c r="O1518" s="28">
        <v>40000</v>
      </c>
      <c r="P1518">
        <v>33</v>
      </c>
      <c r="U1518">
        <v>121</v>
      </c>
      <c r="V1518" s="28">
        <v>50000</v>
      </c>
      <c r="W1518">
        <v>2</v>
      </c>
      <c r="X1518" s="28">
        <v>50000</v>
      </c>
      <c r="Y1518">
        <v>121</v>
      </c>
      <c r="AC1518">
        <v>167</v>
      </c>
      <c r="AD1518" s="28">
        <v>50000</v>
      </c>
      <c r="AE1518">
        <v>2</v>
      </c>
      <c r="AF1518" s="28">
        <v>50000</v>
      </c>
      <c r="AG1518">
        <v>167</v>
      </c>
    </row>
    <row r="1519" spans="1:33" x14ac:dyDescent="0.25">
      <c r="C1519">
        <v>29</v>
      </c>
      <c r="D1519" s="28">
        <v>40000</v>
      </c>
      <c r="E1519">
        <v>3</v>
      </c>
      <c r="L1519">
        <v>196</v>
      </c>
      <c r="M1519" s="28">
        <v>50000</v>
      </c>
      <c r="N1519">
        <v>3</v>
      </c>
      <c r="O1519" s="28">
        <v>50000</v>
      </c>
      <c r="P1519">
        <v>196</v>
      </c>
      <c r="U1519">
        <v>133</v>
      </c>
      <c r="V1519" s="28">
        <v>20000</v>
      </c>
      <c r="W1519">
        <v>3</v>
      </c>
      <c r="X1519" s="28">
        <v>20000</v>
      </c>
      <c r="Y1519">
        <v>133</v>
      </c>
      <c r="AC1519">
        <v>120</v>
      </c>
      <c r="AD1519" s="28">
        <v>50000</v>
      </c>
      <c r="AE1519">
        <v>3</v>
      </c>
      <c r="AF1519" s="28">
        <v>50000</v>
      </c>
      <c r="AG1519">
        <v>120</v>
      </c>
    </row>
    <row r="1520" spans="1:33" x14ac:dyDescent="0.25">
      <c r="C1520">
        <v>142</v>
      </c>
      <c r="D1520" s="28">
        <v>100000</v>
      </c>
      <c r="E1520">
        <v>4</v>
      </c>
      <c r="L1520">
        <v>200</v>
      </c>
      <c r="M1520" s="28">
        <v>20000</v>
      </c>
      <c r="N1520">
        <v>4</v>
      </c>
      <c r="O1520" s="28">
        <v>20000</v>
      </c>
      <c r="P1520">
        <v>200</v>
      </c>
      <c r="U1520">
        <v>22</v>
      </c>
      <c r="V1520" s="28">
        <v>40000</v>
      </c>
      <c r="W1520">
        <v>4</v>
      </c>
      <c r="X1520" s="28">
        <v>40000</v>
      </c>
      <c r="Y1520">
        <v>22</v>
      </c>
      <c r="AC1520">
        <v>32</v>
      </c>
      <c r="AD1520" s="28">
        <v>50000</v>
      </c>
      <c r="AE1520">
        <v>4</v>
      </c>
      <c r="AF1520" s="28">
        <v>50000</v>
      </c>
      <c r="AG1520">
        <v>32</v>
      </c>
    </row>
    <row r="1521" spans="3:33" x14ac:dyDescent="0.25">
      <c r="C1521">
        <v>7</v>
      </c>
      <c r="D1521" s="28">
        <v>35000</v>
      </c>
      <c r="E1521">
        <v>5</v>
      </c>
      <c r="L1521">
        <v>34</v>
      </c>
      <c r="M1521" s="28">
        <v>50000</v>
      </c>
      <c r="N1521">
        <v>5</v>
      </c>
      <c r="O1521" s="28">
        <v>50000</v>
      </c>
      <c r="P1521">
        <v>34</v>
      </c>
      <c r="U1521">
        <v>72</v>
      </c>
      <c r="V1521" s="28">
        <v>30000</v>
      </c>
      <c r="W1521">
        <v>5</v>
      </c>
      <c r="X1521" s="28">
        <v>20000</v>
      </c>
      <c r="Y1521">
        <v>72</v>
      </c>
      <c r="AC1521">
        <v>41</v>
      </c>
      <c r="AD1521" s="28">
        <v>20000</v>
      </c>
      <c r="AE1521">
        <v>5</v>
      </c>
      <c r="AF1521" s="28">
        <v>20000</v>
      </c>
      <c r="AG1521">
        <v>41</v>
      </c>
    </row>
    <row r="1522" spans="3:33" x14ac:dyDescent="0.25">
      <c r="C1522">
        <v>3</v>
      </c>
      <c r="D1522" s="28">
        <v>15000</v>
      </c>
      <c r="E1522">
        <v>6</v>
      </c>
      <c r="L1522">
        <v>28</v>
      </c>
      <c r="M1522" s="28">
        <v>10000</v>
      </c>
      <c r="N1522">
        <v>6</v>
      </c>
      <c r="U1522">
        <v>3</v>
      </c>
      <c r="V1522" s="28">
        <v>95000</v>
      </c>
      <c r="W1522">
        <v>6</v>
      </c>
      <c r="X1522" s="28">
        <v>50000</v>
      </c>
      <c r="Y1522">
        <v>3</v>
      </c>
      <c r="AC1522">
        <v>126</v>
      </c>
      <c r="AD1522" s="28">
        <v>20000</v>
      </c>
      <c r="AE1522">
        <v>6</v>
      </c>
    </row>
    <row r="1523" spans="3:33" x14ac:dyDescent="0.25">
      <c r="C1523">
        <v>103</v>
      </c>
      <c r="D1523" s="28">
        <v>30000</v>
      </c>
      <c r="E1523">
        <v>7</v>
      </c>
      <c r="L1523">
        <v>46</v>
      </c>
      <c r="M1523" s="28">
        <v>25000</v>
      </c>
      <c r="N1523">
        <v>7</v>
      </c>
      <c r="U1523">
        <v>39</v>
      </c>
      <c r="V1523" s="28">
        <v>50000</v>
      </c>
      <c r="W1523">
        <v>7</v>
      </c>
      <c r="X1523" s="28"/>
      <c r="AC1523">
        <v>75</v>
      </c>
      <c r="AD1523" s="28">
        <v>60000</v>
      </c>
      <c r="AE1523">
        <v>7</v>
      </c>
    </row>
    <row r="1524" spans="3:33" x14ac:dyDescent="0.25">
      <c r="C1524">
        <v>90</v>
      </c>
      <c r="D1524" s="28">
        <v>20000</v>
      </c>
      <c r="E1524">
        <v>8</v>
      </c>
      <c r="L1524">
        <v>125</v>
      </c>
      <c r="M1524" s="28">
        <v>50000</v>
      </c>
      <c r="N1524">
        <v>8</v>
      </c>
      <c r="U1524">
        <v>113</v>
      </c>
      <c r="V1524" s="28">
        <v>50000</v>
      </c>
      <c r="W1524">
        <v>8</v>
      </c>
      <c r="X1524" s="28"/>
      <c r="AC1524">
        <v>12</v>
      </c>
      <c r="AD1524" s="28">
        <v>10000</v>
      </c>
      <c r="AE1524">
        <v>8</v>
      </c>
    </row>
    <row r="1525" spans="3:33" x14ac:dyDescent="0.25">
      <c r="C1525">
        <v>162</v>
      </c>
      <c r="D1525" s="28">
        <v>20000</v>
      </c>
      <c r="E1525">
        <v>9</v>
      </c>
      <c r="L1525">
        <v>137</v>
      </c>
      <c r="M1525" s="28">
        <v>50000</v>
      </c>
      <c r="N1525">
        <v>9</v>
      </c>
      <c r="U1525">
        <v>43</v>
      </c>
      <c r="V1525" s="28">
        <v>30000</v>
      </c>
      <c r="W1525">
        <v>9</v>
      </c>
      <c r="X1525" s="28"/>
      <c r="AC1525">
        <v>13</v>
      </c>
      <c r="AD1525" s="28">
        <v>30000</v>
      </c>
      <c r="AE1525">
        <v>9</v>
      </c>
    </row>
    <row r="1526" spans="3:33" x14ac:dyDescent="0.25">
      <c r="C1526">
        <v>145</v>
      </c>
      <c r="D1526" s="28">
        <v>20000</v>
      </c>
      <c r="E1526">
        <v>10</v>
      </c>
      <c r="L1526">
        <v>201</v>
      </c>
      <c r="M1526" s="28">
        <v>20000</v>
      </c>
      <c r="N1526">
        <v>10</v>
      </c>
      <c r="U1526">
        <v>13</v>
      </c>
      <c r="V1526" s="28">
        <v>20000</v>
      </c>
      <c r="W1526">
        <v>10</v>
      </c>
      <c r="X1526" s="28"/>
      <c r="AC1526">
        <v>73</v>
      </c>
      <c r="AD1526" s="28">
        <v>50000</v>
      </c>
      <c r="AE1526">
        <v>10</v>
      </c>
      <c r="AF1526" s="28">
        <v>10000</v>
      </c>
      <c r="AG1526">
        <v>73</v>
      </c>
    </row>
    <row r="1527" spans="3:33" x14ac:dyDescent="0.25">
      <c r="C1527">
        <v>140</v>
      </c>
      <c r="D1527" s="28">
        <v>30000</v>
      </c>
      <c r="E1527">
        <v>11</v>
      </c>
      <c r="L1527">
        <v>204</v>
      </c>
      <c r="M1527" s="28">
        <v>30000</v>
      </c>
      <c r="N1527">
        <v>11</v>
      </c>
      <c r="U1527">
        <v>127</v>
      </c>
      <c r="V1527" s="28">
        <v>50000</v>
      </c>
      <c r="W1527">
        <v>11</v>
      </c>
      <c r="X1527" s="28"/>
      <c r="AC1527">
        <v>87</v>
      </c>
      <c r="AD1527" s="28">
        <v>20000</v>
      </c>
      <c r="AE1527">
        <v>11</v>
      </c>
      <c r="AF1527" s="28">
        <v>10000</v>
      </c>
      <c r="AG1527">
        <v>87</v>
      </c>
    </row>
    <row r="1528" spans="3:33" x14ac:dyDescent="0.25">
      <c r="C1528">
        <v>27</v>
      </c>
      <c r="D1528" s="28">
        <v>30000</v>
      </c>
      <c r="E1528">
        <v>12</v>
      </c>
      <c r="L1528">
        <v>153</v>
      </c>
      <c r="M1528" s="28">
        <v>100000</v>
      </c>
      <c r="N1528">
        <v>12</v>
      </c>
      <c r="U1528">
        <v>17</v>
      </c>
      <c r="V1528" s="28">
        <v>20000</v>
      </c>
      <c r="W1528">
        <v>12</v>
      </c>
      <c r="X1528" s="28"/>
      <c r="AC1528">
        <v>63</v>
      </c>
      <c r="AD1528" s="28">
        <v>30000</v>
      </c>
      <c r="AE1528">
        <v>12</v>
      </c>
    </row>
    <row r="1529" spans="3:33" x14ac:dyDescent="0.25">
      <c r="C1529">
        <v>45</v>
      </c>
      <c r="D1529" s="28">
        <v>20000</v>
      </c>
      <c r="E1529">
        <v>13</v>
      </c>
      <c r="L1529">
        <v>39</v>
      </c>
      <c r="M1529" s="28">
        <v>20000</v>
      </c>
      <c r="N1529">
        <v>13</v>
      </c>
      <c r="U1529">
        <v>62</v>
      </c>
      <c r="V1529" s="28">
        <v>10000</v>
      </c>
      <c r="W1529">
        <v>13</v>
      </c>
      <c r="X1529" s="28"/>
      <c r="AC1529">
        <v>81</v>
      </c>
      <c r="AD1529" s="28">
        <v>20000</v>
      </c>
      <c r="AE1529">
        <v>13</v>
      </c>
    </row>
    <row r="1530" spans="3:33" x14ac:dyDescent="0.25">
      <c r="C1530">
        <v>120</v>
      </c>
      <c r="D1530" s="28">
        <v>40000</v>
      </c>
      <c r="E1530">
        <v>14</v>
      </c>
      <c r="L1530">
        <v>185</v>
      </c>
      <c r="M1530" s="28">
        <v>20000</v>
      </c>
      <c r="N1530">
        <v>14</v>
      </c>
      <c r="U1530">
        <v>4</v>
      </c>
      <c r="V1530" s="28">
        <v>50000</v>
      </c>
      <c r="W1530">
        <v>14</v>
      </c>
      <c r="X1530" s="28"/>
      <c r="AC1530">
        <v>78</v>
      </c>
      <c r="AD1530" s="28">
        <v>50000</v>
      </c>
      <c r="AE1530">
        <v>14</v>
      </c>
    </row>
    <row r="1531" spans="3:33" x14ac:dyDescent="0.25">
      <c r="C1531">
        <v>154</v>
      </c>
      <c r="D1531" s="28">
        <v>20000</v>
      </c>
      <c r="E1531">
        <v>15</v>
      </c>
      <c r="L1531">
        <v>71</v>
      </c>
      <c r="M1531" s="28">
        <v>60000</v>
      </c>
      <c r="N1531">
        <v>15</v>
      </c>
      <c r="U1531">
        <v>38</v>
      </c>
      <c r="V1531" s="28">
        <v>20000</v>
      </c>
      <c r="W1531">
        <v>15</v>
      </c>
      <c r="X1531" s="28"/>
      <c r="AC1531">
        <v>165</v>
      </c>
      <c r="AD1531" s="28">
        <v>50000</v>
      </c>
      <c r="AE1531">
        <v>15</v>
      </c>
    </row>
    <row r="1532" spans="3:33" x14ac:dyDescent="0.25">
      <c r="C1532">
        <v>100</v>
      </c>
      <c r="D1532" s="28">
        <v>20000</v>
      </c>
      <c r="E1532">
        <v>16</v>
      </c>
      <c r="L1532">
        <v>203</v>
      </c>
      <c r="M1532" s="28">
        <v>20000</v>
      </c>
      <c r="N1532">
        <v>16</v>
      </c>
      <c r="U1532">
        <v>34</v>
      </c>
      <c r="V1532" s="28">
        <v>50000</v>
      </c>
      <c r="W1532">
        <v>16</v>
      </c>
      <c r="X1532" s="28"/>
      <c r="AC1532">
        <v>85</v>
      </c>
      <c r="AD1532" s="28">
        <v>50000</v>
      </c>
      <c r="AE1532">
        <v>16</v>
      </c>
    </row>
    <row r="1533" spans="3:33" x14ac:dyDescent="0.25">
      <c r="C1533">
        <v>166</v>
      </c>
      <c r="D1533" s="28">
        <v>50000</v>
      </c>
      <c r="E1533">
        <v>17</v>
      </c>
      <c r="L1533">
        <v>180</v>
      </c>
      <c r="M1533" s="28">
        <v>50000</v>
      </c>
      <c r="N1533">
        <v>17</v>
      </c>
      <c r="U1533">
        <v>26</v>
      </c>
      <c r="V1533" s="28">
        <v>50000</v>
      </c>
      <c r="W1533">
        <v>17</v>
      </c>
      <c r="X1533" s="28"/>
      <c r="AC1533">
        <v>145</v>
      </c>
      <c r="AD1533" s="28">
        <v>20000</v>
      </c>
      <c r="AE1533">
        <v>17</v>
      </c>
    </row>
    <row r="1534" spans="3:33" x14ac:dyDescent="0.25">
      <c r="C1534">
        <v>173</v>
      </c>
      <c r="D1534" s="28">
        <v>50000</v>
      </c>
      <c r="E1534">
        <v>18</v>
      </c>
      <c r="L1534">
        <v>79</v>
      </c>
      <c r="M1534" s="28">
        <v>30000</v>
      </c>
      <c r="N1534">
        <v>18</v>
      </c>
      <c r="U1534">
        <v>122</v>
      </c>
      <c r="V1534" s="28">
        <v>50000</v>
      </c>
      <c r="W1534">
        <v>18</v>
      </c>
      <c r="X1534" s="28"/>
      <c r="AC1534">
        <v>149</v>
      </c>
      <c r="AD1534" s="28">
        <v>30000</v>
      </c>
      <c r="AE1534">
        <v>18</v>
      </c>
    </row>
    <row r="1535" spans="3:33" x14ac:dyDescent="0.25">
      <c r="C1535">
        <v>91</v>
      </c>
      <c r="D1535" s="28">
        <v>20000</v>
      </c>
      <c r="E1535">
        <v>19</v>
      </c>
      <c r="L1535">
        <v>37</v>
      </c>
      <c r="M1535" s="28">
        <v>20000</v>
      </c>
      <c r="N1535">
        <v>19</v>
      </c>
      <c r="U1535">
        <v>14</v>
      </c>
      <c r="V1535" s="28">
        <v>50000</v>
      </c>
      <c r="W1535">
        <v>19</v>
      </c>
      <c r="X1535" s="28"/>
      <c r="AC1535">
        <v>101</v>
      </c>
      <c r="AD1535" s="28">
        <v>50000</v>
      </c>
      <c r="AE1535">
        <v>19</v>
      </c>
    </row>
    <row r="1536" spans="3:33" x14ac:dyDescent="0.25">
      <c r="C1536">
        <v>110</v>
      </c>
      <c r="D1536" s="28">
        <v>20000</v>
      </c>
      <c r="E1536">
        <v>20</v>
      </c>
      <c r="L1536">
        <v>182</v>
      </c>
      <c r="M1536" s="28">
        <v>30000</v>
      </c>
      <c r="N1536">
        <v>20</v>
      </c>
      <c r="U1536">
        <v>55</v>
      </c>
      <c r="V1536" s="28">
        <v>20000</v>
      </c>
      <c r="W1536">
        <v>20</v>
      </c>
      <c r="X1536" s="28"/>
      <c r="AC1536">
        <v>30</v>
      </c>
      <c r="AD1536" s="28">
        <v>50000</v>
      </c>
      <c r="AE1536">
        <v>20</v>
      </c>
    </row>
    <row r="1537" spans="3:33" x14ac:dyDescent="0.25">
      <c r="C1537">
        <v>54</v>
      </c>
      <c r="D1537" s="28">
        <v>30000</v>
      </c>
      <c r="E1537">
        <v>21</v>
      </c>
      <c r="L1537">
        <v>75</v>
      </c>
      <c r="M1537" s="28">
        <v>50000</v>
      </c>
      <c r="N1537">
        <v>21</v>
      </c>
      <c r="U1537">
        <v>124</v>
      </c>
      <c r="V1537" s="28">
        <v>50000</v>
      </c>
      <c r="W1537">
        <v>21</v>
      </c>
      <c r="X1537" s="28"/>
      <c r="AC1537">
        <v>144</v>
      </c>
      <c r="AD1537" s="28">
        <v>50000</v>
      </c>
      <c r="AE1537">
        <v>21</v>
      </c>
    </row>
    <row r="1538" spans="3:33" x14ac:dyDescent="0.25">
      <c r="C1538">
        <v>129</v>
      </c>
      <c r="D1538" s="28">
        <v>30000</v>
      </c>
      <c r="E1538">
        <v>22</v>
      </c>
      <c r="L1538">
        <v>31</v>
      </c>
      <c r="M1538" s="28">
        <v>50000</v>
      </c>
      <c r="N1538">
        <v>22</v>
      </c>
      <c r="U1538">
        <v>82</v>
      </c>
      <c r="V1538" s="28">
        <v>30000</v>
      </c>
      <c r="W1538">
        <v>22</v>
      </c>
      <c r="X1538" s="28"/>
      <c r="AC1538">
        <v>134</v>
      </c>
      <c r="AD1538" s="28">
        <v>20000</v>
      </c>
      <c r="AE1538">
        <v>22</v>
      </c>
    </row>
    <row r="1539" spans="3:33" x14ac:dyDescent="0.25">
      <c r="C1539">
        <v>95</v>
      </c>
      <c r="D1539" s="28">
        <v>20000</v>
      </c>
      <c r="E1539">
        <v>23</v>
      </c>
      <c r="L1539">
        <v>191</v>
      </c>
      <c r="M1539" s="28">
        <v>50000</v>
      </c>
      <c r="N1539">
        <v>23</v>
      </c>
      <c r="U1539">
        <v>67</v>
      </c>
      <c r="V1539" s="28">
        <v>20000</v>
      </c>
      <c r="W1539">
        <v>23</v>
      </c>
      <c r="X1539" s="28"/>
      <c r="AC1539">
        <v>48</v>
      </c>
      <c r="AD1539" s="28">
        <v>20000</v>
      </c>
      <c r="AE1539">
        <v>23</v>
      </c>
    </row>
    <row r="1540" spans="3:33" x14ac:dyDescent="0.25">
      <c r="C1540">
        <v>37</v>
      </c>
      <c r="D1540" s="28">
        <v>20000</v>
      </c>
      <c r="E1540">
        <v>24</v>
      </c>
      <c r="L1540">
        <v>36</v>
      </c>
      <c r="M1540" s="28">
        <v>50000</v>
      </c>
      <c r="N1540">
        <v>24</v>
      </c>
      <c r="U1540">
        <v>31</v>
      </c>
      <c r="V1540" s="28">
        <v>20000</v>
      </c>
      <c r="W1540">
        <v>24</v>
      </c>
      <c r="X1540" s="28"/>
      <c r="AC1540">
        <v>27</v>
      </c>
      <c r="AD1540" s="28">
        <v>20000</v>
      </c>
      <c r="AE1540">
        <v>24</v>
      </c>
    </row>
    <row r="1541" spans="3:33" x14ac:dyDescent="0.25">
      <c r="C1541">
        <v>81</v>
      </c>
      <c r="D1541" s="28">
        <v>20000</v>
      </c>
      <c r="E1541">
        <v>25</v>
      </c>
      <c r="L1541">
        <v>177</v>
      </c>
      <c r="M1541" s="28">
        <v>50000</v>
      </c>
      <c r="N1541">
        <v>25</v>
      </c>
      <c r="U1541">
        <v>131</v>
      </c>
      <c r="V1541" s="28">
        <v>20000</v>
      </c>
      <c r="W1541">
        <v>25</v>
      </c>
      <c r="X1541" s="28"/>
      <c r="AC1541">
        <v>91</v>
      </c>
      <c r="AD1541" s="28">
        <v>20000</v>
      </c>
      <c r="AE1541">
        <v>25</v>
      </c>
    </row>
    <row r="1542" spans="3:33" x14ac:dyDescent="0.25">
      <c r="C1542">
        <v>93</v>
      </c>
      <c r="D1542" s="28">
        <v>40000</v>
      </c>
      <c r="E1542">
        <v>26</v>
      </c>
      <c r="L1542">
        <v>107</v>
      </c>
      <c r="M1542" s="28">
        <v>30000</v>
      </c>
      <c r="N1542">
        <v>26</v>
      </c>
      <c r="U1542">
        <v>41</v>
      </c>
      <c r="V1542" s="28">
        <v>20000</v>
      </c>
      <c r="W1542">
        <v>26</v>
      </c>
      <c r="X1542" s="28"/>
      <c r="AC1542">
        <v>139</v>
      </c>
      <c r="AD1542" s="28">
        <v>20000</v>
      </c>
      <c r="AE1542">
        <v>26</v>
      </c>
    </row>
    <row r="1543" spans="3:33" x14ac:dyDescent="0.25">
      <c r="C1543">
        <v>100</v>
      </c>
      <c r="D1543" s="28">
        <v>20000</v>
      </c>
      <c r="E1543">
        <v>27</v>
      </c>
      <c r="L1543">
        <v>121</v>
      </c>
      <c r="M1543" s="28">
        <v>30000</v>
      </c>
      <c r="N1543">
        <v>27</v>
      </c>
      <c r="U1543">
        <v>44</v>
      </c>
      <c r="V1543" s="28">
        <v>20000</v>
      </c>
      <c r="W1543">
        <v>27</v>
      </c>
      <c r="X1543" s="28"/>
      <c r="AC1543">
        <v>5</v>
      </c>
      <c r="AD1543" s="28">
        <v>30000</v>
      </c>
      <c r="AE1543">
        <v>27</v>
      </c>
    </row>
    <row r="1544" spans="3:33" x14ac:dyDescent="0.25">
      <c r="C1544">
        <v>82</v>
      </c>
      <c r="D1544" s="28">
        <v>20000</v>
      </c>
      <c r="E1544">
        <v>28</v>
      </c>
      <c r="L1544">
        <v>169</v>
      </c>
      <c r="M1544" s="28">
        <v>40000</v>
      </c>
      <c r="N1544">
        <v>28</v>
      </c>
      <c r="U1544">
        <v>120</v>
      </c>
      <c r="V1544" s="28">
        <v>50000</v>
      </c>
      <c r="W1544">
        <v>28</v>
      </c>
      <c r="X1544" s="28"/>
      <c r="AC1544">
        <v>50</v>
      </c>
      <c r="AD1544" s="28">
        <v>25000</v>
      </c>
      <c r="AE1544">
        <v>28</v>
      </c>
    </row>
    <row r="1545" spans="3:33" x14ac:dyDescent="0.25">
      <c r="C1545">
        <v>41</v>
      </c>
      <c r="D1545" s="28">
        <v>50000</v>
      </c>
      <c r="E1545">
        <v>29</v>
      </c>
      <c r="L1545">
        <v>35</v>
      </c>
      <c r="M1545" s="28">
        <v>40000</v>
      </c>
      <c r="N1545">
        <v>29</v>
      </c>
      <c r="U1545">
        <v>128</v>
      </c>
      <c r="V1545" s="28">
        <v>20000</v>
      </c>
      <c r="W1545">
        <v>29</v>
      </c>
      <c r="X1545" s="28"/>
      <c r="AC1545">
        <v>110</v>
      </c>
      <c r="AD1545" s="28">
        <v>15000</v>
      </c>
      <c r="AE1545">
        <v>29</v>
      </c>
    </row>
    <row r="1546" spans="3:33" x14ac:dyDescent="0.25">
      <c r="C1546">
        <v>44</v>
      </c>
      <c r="D1546" s="28">
        <v>30000</v>
      </c>
      <c r="E1546">
        <v>30</v>
      </c>
      <c r="L1546">
        <v>164</v>
      </c>
      <c r="M1546" s="28">
        <v>60000</v>
      </c>
      <c r="N1546">
        <v>30</v>
      </c>
      <c r="U1546">
        <v>76</v>
      </c>
      <c r="V1546" s="28">
        <v>30000</v>
      </c>
      <c r="W1546">
        <v>30</v>
      </c>
      <c r="X1546" s="28"/>
      <c r="AC1546">
        <v>148</v>
      </c>
      <c r="AD1546" s="28">
        <v>30000</v>
      </c>
      <c r="AE1546">
        <v>30</v>
      </c>
    </row>
    <row r="1547" spans="3:33" x14ac:dyDescent="0.25">
      <c r="C1547">
        <v>143</v>
      </c>
      <c r="D1547" s="28">
        <v>50000</v>
      </c>
      <c r="E1547">
        <v>31</v>
      </c>
      <c r="L1547">
        <v>59</v>
      </c>
      <c r="M1547" s="28">
        <v>10000</v>
      </c>
      <c r="N1547">
        <v>31</v>
      </c>
      <c r="U1547">
        <v>60</v>
      </c>
      <c r="V1547" s="28">
        <v>50000</v>
      </c>
      <c r="W1547">
        <v>31</v>
      </c>
      <c r="X1547" s="28"/>
      <c r="AC1547">
        <v>106</v>
      </c>
      <c r="AD1547" s="28">
        <v>20000</v>
      </c>
      <c r="AE1547">
        <v>31</v>
      </c>
      <c r="AF1547" s="28">
        <v>10000</v>
      </c>
      <c r="AG1547">
        <v>106</v>
      </c>
    </row>
    <row r="1548" spans="3:33" x14ac:dyDescent="0.25">
      <c r="C1548">
        <v>98</v>
      </c>
      <c r="D1548" s="28">
        <v>50000</v>
      </c>
      <c r="E1548">
        <v>32</v>
      </c>
      <c r="L1548">
        <v>12</v>
      </c>
      <c r="M1548" s="28">
        <v>40000</v>
      </c>
      <c r="N1548">
        <v>32</v>
      </c>
      <c r="U1548">
        <v>27</v>
      </c>
      <c r="V1548" s="28">
        <v>30000</v>
      </c>
      <c r="W1548">
        <v>32</v>
      </c>
      <c r="X1548" s="28"/>
      <c r="AC1548">
        <v>35</v>
      </c>
      <c r="AD1548" s="28">
        <v>20000</v>
      </c>
      <c r="AE1548">
        <v>32</v>
      </c>
    </row>
    <row r="1549" spans="3:33" x14ac:dyDescent="0.25">
      <c r="C1549">
        <v>131</v>
      </c>
      <c r="D1549" s="28">
        <v>100000</v>
      </c>
      <c r="E1549">
        <v>33</v>
      </c>
      <c r="L1549">
        <v>115</v>
      </c>
      <c r="M1549" s="28">
        <v>50000</v>
      </c>
      <c r="N1549">
        <v>33</v>
      </c>
      <c r="U1549">
        <v>40</v>
      </c>
      <c r="V1549" s="28">
        <v>20000</v>
      </c>
      <c r="W1549">
        <v>33</v>
      </c>
      <c r="X1549" s="28"/>
      <c r="AC1549">
        <v>166</v>
      </c>
      <c r="AD1549" s="28">
        <v>20000</v>
      </c>
      <c r="AE1549">
        <v>33</v>
      </c>
    </row>
    <row r="1550" spans="3:33" x14ac:dyDescent="0.25">
      <c r="C1550">
        <v>39</v>
      </c>
      <c r="D1550" s="28">
        <v>50000</v>
      </c>
      <c r="E1550">
        <v>34</v>
      </c>
      <c r="L1550">
        <v>83</v>
      </c>
      <c r="M1550" s="28">
        <v>100000</v>
      </c>
      <c r="N1550">
        <v>34</v>
      </c>
      <c r="U1550">
        <v>68</v>
      </c>
      <c r="V1550" s="28">
        <v>20000</v>
      </c>
      <c r="W1550">
        <v>34</v>
      </c>
      <c r="X1550" s="28"/>
      <c r="AC1550">
        <v>66</v>
      </c>
      <c r="AD1550" s="28">
        <v>30000</v>
      </c>
      <c r="AE1550">
        <v>34</v>
      </c>
    </row>
    <row r="1551" spans="3:33" x14ac:dyDescent="0.25">
      <c r="C1551">
        <v>47</v>
      </c>
      <c r="D1551" s="28">
        <v>50000</v>
      </c>
      <c r="E1551">
        <v>35</v>
      </c>
      <c r="F1551" s="28">
        <v>50000</v>
      </c>
      <c r="G1551">
        <v>47</v>
      </c>
      <c r="L1551">
        <v>111</v>
      </c>
      <c r="M1551" s="28">
        <v>20000</v>
      </c>
      <c r="N1551">
        <v>35</v>
      </c>
      <c r="U1551">
        <v>112</v>
      </c>
      <c r="V1551" s="28">
        <v>30000</v>
      </c>
      <c r="W1551">
        <v>35</v>
      </c>
      <c r="X1551" s="28"/>
      <c r="AC1551">
        <v>128</v>
      </c>
      <c r="AD1551" s="28">
        <v>20000</v>
      </c>
      <c r="AE1551">
        <v>35</v>
      </c>
    </row>
    <row r="1552" spans="3:33" x14ac:dyDescent="0.25">
      <c r="C1552">
        <v>9</v>
      </c>
      <c r="D1552" s="28">
        <v>70000</v>
      </c>
      <c r="E1552">
        <v>36</v>
      </c>
      <c r="L1552">
        <v>126</v>
      </c>
      <c r="M1552" s="28">
        <v>50000</v>
      </c>
      <c r="N1552">
        <v>36</v>
      </c>
      <c r="U1552">
        <v>51</v>
      </c>
      <c r="V1552" s="28">
        <v>20000</v>
      </c>
      <c r="W1552">
        <v>36</v>
      </c>
      <c r="X1552" s="28"/>
      <c r="AC1552">
        <v>135</v>
      </c>
      <c r="AD1552" s="28">
        <v>30000</v>
      </c>
      <c r="AE1552">
        <v>36</v>
      </c>
    </row>
    <row r="1553" spans="3:32" x14ac:dyDescent="0.25">
      <c r="C1553">
        <v>48</v>
      </c>
      <c r="D1553" s="28">
        <v>30000</v>
      </c>
      <c r="E1553">
        <v>37</v>
      </c>
      <c r="L1553">
        <v>174</v>
      </c>
      <c r="M1553" s="28">
        <v>30000</v>
      </c>
      <c r="N1553">
        <v>37</v>
      </c>
      <c r="U1553">
        <v>65</v>
      </c>
      <c r="V1553" s="28">
        <v>10000</v>
      </c>
      <c r="W1553">
        <v>37</v>
      </c>
      <c r="X1553" s="28"/>
      <c r="AC1553">
        <v>93</v>
      </c>
      <c r="AD1553" s="28">
        <v>30000</v>
      </c>
      <c r="AE1553">
        <v>37</v>
      </c>
    </row>
    <row r="1554" spans="3:32" x14ac:dyDescent="0.25">
      <c r="D1554" s="28">
        <v>30000</v>
      </c>
      <c r="E1554">
        <v>38</v>
      </c>
      <c r="F1554" s="28">
        <v>30000</v>
      </c>
      <c r="L1554">
        <v>134</v>
      </c>
      <c r="M1554" s="28">
        <v>50000</v>
      </c>
      <c r="N1554">
        <v>38</v>
      </c>
      <c r="U1554">
        <v>92</v>
      </c>
      <c r="V1554" s="28">
        <v>20000</v>
      </c>
      <c r="W1554">
        <v>38</v>
      </c>
      <c r="X1554" s="28"/>
      <c r="AC1554">
        <v>127</v>
      </c>
      <c r="AD1554" s="28">
        <v>20000</v>
      </c>
      <c r="AE1554">
        <v>38</v>
      </c>
    </row>
    <row r="1555" spans="3:32" x14ac:dyDescent="0.25">
      <c r="D1555" s="28">
        <v>50000</v>
      </c>
      <c r="E1555">
        <v>39</v>
      </c>
      <c r="F1555" s="28">
        <v>50000</v>
      </c>
      <c r="L1555">
        <v>68</v>
      </c>
      <c r="M1555" s="28">
        <v>50000</v>
      </c>
      <c r="N1555">
        <v>39</v>
      </c>
      <c r="U1555">
        <v>88</v>
      </c>
      <c r="V1555" s="28">
        <v>20000</v>
      </c>
      <c r="W1555">
        <v>39</v>
      </c>
      <c r="X1555" s="28"/>
      <c r="AC1555">
        <v>90</v>
      </c>
      <c r="AD1555" s="28">
        <v>20000</v>
      </c>
      <c r="AE1555">
        <v>39</v>
      </c>
    </row>
    <row r="1556" spans="3:32" x14ac:dyDescent="0.25">
      <c r="D1556" s="28">
        <v>50000</v>
      </c>
      <c r="E1556">
        <v>40</v>
      </c>
      <c r="F1556" s="28">
        <v>50000</v>
      </c>
      <c r="L1556">
        <v>202</v>
      </c>
      <c r="M1556" s="28">
        <v>20000</v>
      </c>
      <c r="N1556">
        <v>40</v>
      </c>
      <c r="U1556">
        <v>98</v>
      </c>
      <c r="V1556" s="28">
        <v>40000</v>
      </c>
      <c r="W1556">
        <v>40</v>
      </c>
      <c r="X1556" s="28"/>
      <c r="AC1556">
        <v>140</v>
      </c>
      <c r="AD1556" s="28">
        <v>50000</v>
      </c>
      <c r="AE1556">
        <v>40</v>
      </c>
    </row>
    <row r="1557" spans="3:32" x14ac:dyDescent="0.25">
      <c r="D1557" s="28"/>
      <c r="L1557">
        <v>19</v>
      </c>
      <c r="M1557" s="28">
        <v>60000</v>
      </c>
      <c r="N1557">
        <v>41</v>
      </c>
      <c r="U1557">
        <v>2</v>
      </c>
      <c r="V1557" s="28">
        <v>40000</v>
      </c>
      <c r="W1557">
        <v>41</v>
      </c>
      <c r="X1557" s="28"/>
      <c r="AC1557">
        <v>107</v>
      </c>
      <c r="AD1557" s="28">
        <v>50000</v>
      </c>
      <c r="AE1557">
        <v>41</v>
      </c>
    </row>
    <row r="1558" spans="3:32" x14ac:dyDescent="0.25">
      <c r="D1558" s="28"/>
      <c r="L1558">
        <v>99</v>
      </c>
      <c r="M1558" s="28">
        <v>20000</v>
      </c>
      <c r="N1558">
        <v>42</v>
      </c>
      <c r="U1558">
        <v>49</v>
      </c>
      <c r="V1558" s="28">
        <v>50000</v>
      </c>
      <c r="W1558">
        <v>42</v>
      </c>
      <c r="X1558" s="28">
        <v>50000</v>
      </c>
      <c r="AC1558">
        <v>150</v>
      </c>
      <c r="AD1558" s="28">
        <v>40000</v>
      </c>
      <c r="AE1558">
        <v>42</v>
      </c>
    </row>
    <row r="1559" spans="3:32" x14ac:dyDescent="0.25">
      <c r="D1559" s="28"/>
      <c r="L1559">
        <v>149</v>
      </c>
      <c r="M1559" s="28">
        <v>50000</v>
      </c>
      <c r="N1559">
        <v>43</v>
      </c>
      <c r="U1559">
        <v>37</v>
      </c>
      <c r="V1559" s="29">
        <v>50000</v>
      </c>
      <c r="W1559">
        <v>43</v>
      </c>
      <c r="X1559" s="29"/>
      <c r="AC1559">
        <v>136</v>
      </c>
      <c r="AD1559" s="28">
        <v>20000</v>
      </c>
      <c r="AE1559">
        <v>43</v>
      </c>
    </row>
    <row r="1560" spans="3:32" x14ac:dyDescent="0.25">
      <c r="D1560" s="28"/>
      <c r="L1560">
        <v>91</v>
      </c>
      <c r="M1560" s="28">
        <v>50000</v>
      </c>
      <c r="N1560">
        <v>44</v>
      </c>
      <c r="U1560">
        <v>102</v>
      </c>
      <c r="V1560" s="29">
        <v>70000</v>
      </c>
      <c r="W1560">
        <v>44</v>
      </c>
      <c r="X1560" s="28"/>
      <c r="AC1560">
        <v>132</v>
      </c>
      <c r="AD1560" s="28">
        <v>20000</v>
      </c>
      <c r="AE1560">
        <v>44</v>
      </c>
    </row>
    <row r="1561" spans="3:32" x14ac:dyDescent="0.25">
      <c r="D1561" s="28"/>
      <c r="L1561">
        <v>146</v>
      </c>
      <c r="M1561" s="28">
        <v>50000</v>
      </c>
      <c r="N1561">
        <v>45</v>
      </c>
      <c r="U1561">
        <v>36</v>
      </c>
      <c r="V1561" s="28">
        <v>40000</v>
      </c>
      <c r="W1561">
        <v>45</v>
      </c>
      <c r="X1561" s="28"/>
      <c r="AC1561">
        <v>125</v>
      </c>
      <c r="AD1561" s="28">
        <v>20000</v>
      </c>
      <c r="AE1561">
        <v>45</v>
      </c>
    </row>
    <row r="1562" spans="3:32" x14ac:dyDescent="0.25">
      <c r="D1562" s="28"/>
      <c r="L1562">
        <v>166</v>
      </c>
      <c r="M1562" s="28">
        <v>50000</v>
      </c>
      <c r="N1562">
        <v>46</v>
      </c>
      <c r="U1562">
        <v>78</v>
      </c>
      <c r="V1562" s="28">
        <v>50000</v>
      </c>
      <c r="W1562">
        <v>46</v>
      </c>
      <c r="X1562" s="28"/>
      <c r="AC1562">
        <v>40</v>
      </c>
      <c r="AD1562" s="28">
        <v>10000</v>
      </c>
      <c r="AE1562">
        <v>46</v>
      </c>
    </row>
    <row r="1563" spans="3:32" x14ac:dyDescent="0.25">
      <c r="D1563" s="28"/>
      <c r="L1563">
        <v>144</v>
      </c>
      <c r="M1563" s="28">
        <v>20000</v>
      </c>
      <c r="N1563">
        <v>47</v>
      </c>
      <c r="U1563">
        <v>134</v>
      </c>
      <c r="V1563" s="28">
        <v>20000</v>
      </c>
      <c r="W1563">
        <v>47</v>
      </c>
      <c r="X1563" s="28"/>
      <c r="AC1563">
        <v>99</v>
      </c>
      <c r="AD1563" s="28">
        <v>20000</v>
      </c>
      <c r="AE1563">
        <v>47</v>
      </c>
    </row>
    <row r="1564" spans="3:32" x14ac:dyDescent="0.25">
      <c r="D1564" s="29">
        <f>SUM(D1517:D1563)</f>
        <v>1430000</v>
      </c>
      <c r="F1564" s="29">
        <f>SUM(F1517:F1563)</f>
        <v>220000</v>
      </c>
      <c r="L1564">
        <v>95</v>
      </c>
      <c r="M1564" s="28">
        <v>20000</v>
      </c>
      <c r="N1564">
        <v>48</v>
      </c>
      <c r="U1564">
        <v>53</v>
      </c>
      <c r="V1564" s="28">
        <v>20000</v>
      </c>
      <c r="W1564">
        <v>48</v>
      </c>
      <c r="X1564" s="28"/>
      <c r="AC1564">
        <v>109</v>
      </c>
      <c r="AD1564" s="29">
        <v>20000</v>
      </c>
      <c r="AE1564">
        <v>48</v>
      </c>
      <c r="AF1564" s="29"/>
    </row>
    <row r="1565" spans="3:32" x14ac:dyDescent="0.25">
      <c r="D1565" s="29">
        <f>D1564-F1564</f>
        <v>1210000</v>
      </c>
      <c r="L1565">
        <v>66</v>
      </c>
      <c r="M1565" s="28">
        <v>40000</v>
      </c>
      <c r="N1565">
        <v>49</v>
      </c>
      <c r="U1565">
        <v>97</v>
      </c>
      <c r="V1565" s="28">
        <v>50000</v>
      </c>
      <c r="W1565">
        <v>49</v>
      </c>
      <c r="X1565">
        <v>50000</v>
      </c>
      <c r="Y1565">
        <v>97</v>
      </c>
      <c r="AC1565">
        <v>6</v>
      </c>
      <c r="AD1565" s="29">
        <v>50000</v>
      </c>
      <c r="AE1565">
        <v>49</v>
      </c>
    </row>
    <row r="1566" spans="3:32" x14ac:dyDescent="0.25">
      <c r="J1566" t="s">
        <v>1359</v>
      </c>
      <c r="L1566">
        <v>8</v>
      </c>
      <c r="M1566" s="28">
        <v>20000</v>
      </c>
      <c r="N1566">
        <v>50</v>
      </c>
      <c r="V1566" s="28">
        <v>30000</v>
      </c>
      <c r="W1566">
        <v>50</v>
      </c>
      <c r="X1566">
        <v>30000</v>
      </c>
      <c r="AC1566">
        <v>83</v>
      </c>
      <c r="AD1566" s="28">
        <v>20000</v>
      </c>
      <c r="AE1566">
        <v>50</v>
      </c>
    </row>
    <row r="1567" spans="3:32" x14ac:dyDescent="0.25">
      <c r="L1567">
        <v>10</v>
      </c>
      <c r="M1567" s="28">
        <v>100000</v>
      </c>
      <c r="N1567">
        <v>51</v>
      </c>
      <c r="V1567" s="28">
        <v>50000</v>
      </c>
      <c r="W1567">
        <v>51</v>
      </c>
      <c r="X1567">
        <v>50000</v>
      </c>
      <c r="AC1567">
        <v>19</v>
      </c>
      <c r="AD1567" s="28">
        <v>50000</v>
      </c>
      <c r="AE1567">
        <v>51</v>
      </c>
    </row>
    <row r="1568" spans="3:32" x14ac:dyDescent="0.25">
      <c r="L1568">
        <v>142</v>
      </c>
      <c r="M1568" s="28">
        <v>50000</v>
      </c>
      <c r="N1568">
        <v>52</v>
      </c>
      <c r="V1568" s="28">
        <v>50000</v>
      </c>
      <c r="W1568">
        <v>52</v>
      </c>
      <c r="X1568">
        <v>50000</v>
      </c>
      <c r="AC1568">
        <v>162</v>
      </c>
      <c r="AD1568" s="28">
        <v>30000</v>
      </c>
      <c r="AE1568">
        <v>52</v>
      </c>
    </row>
    <row r="1569" spans="12:33" x14ac:dyDescent="0.25">
      <c r="L1569">
        <v>122</v>
      </c>
      <c r="M1569" s="28">
        <v>50000</v>
      </c>
      <c r="N1569">
        <v>53</v>
      </c>
      <c r="V1569" s="28">
        <v>100000</v>
      </c>
      <c r="W1569">
        <v>53</v>
      </c>
      <c r="X1569">
        <v>50000</v>
      </c>
      <c r="AC1569">
        <v>80</v>
      </c>
      <c r="AD1569" s="28">
        <v>100000</v>
      </c>
      <c r="AE1569">
        <v>53</v>
      </c>
    </row>
    <row r="1570" spans="12:33" x14ac:dyDescent="0.25">
      <c r="L1570">
        <v>9</v>
      </c>
      <c r="M1570" s="28">
        <v>50000</v>
      </c>
      <c r="N1570">
        <v>54</v>
      </c>
      <c r="V1570" s="28"/>
      <c r="AC1570">
        <v>164</v>
      </c>
      <c r="AD1570" s="28">
        <v>20000</v>
      </c>
      <c r="AE1570">
        <v>54</v>
      </c>
    </row>
    <row r="1571" spans="12:33" x14ac:dyDescent="0.25">
      <c r="L1571">
        <v>120</v>
      </c>
      <c r="M1571" s="28">
        <v>50000</v>
      </c>
      <c r="N1571">
        <v>55</v>
      </c>
      <c r="V1571" s="28"/>
      <c r="AC1571">
        <v>104</v>
      </c>
      <c r="AD1571" s="28">
        <v>20000</v>
      </c>
      <c r="AE1571">
        <v>55</v>
      </c>
      <c r="AF1571" s="28">
        <v>10000</v>
      </c>
      <c r="AG1571">
        <v>104</v>
      </c>
    </row>
    <row r="1572" spans="12:33" x14ac:dyDescent="0.25">
      <c r="L1572">
        <v>176</v>
      </c>
      <c r="M1572" s="28">
        <v>20000</v>
      </c>
      <c r="N1572">
        <v>56</v>
      </c>
      <c r="V1572" s="28"/>
      <c r="AC1572">
        <v>97</v>
      </c>
      <c r="AD1572" s="28">
        <v>20000</v>
      </c>
      <c r="AE1572">
        <v>56</v>
      </c>
    </row>
    <row r="1573" spans="12:33" x14ac:dyDescent="0.25">
      <c r="L1573">
        <v>70</v>
      </c>
      <c r="M1573" s="28">
        <v>20000</v>
      </c>
      <c r="N1573">
        <v>57</v>
      </c>
      <c r="AC1573">
        <v>133</v>
      </c>
      <c r="AD1573" s="28">
        <v>20000</v>
      </c>
      <c r="AE1573">
        <v>57</v>
      </c>
    </row>
    <row r="1574" spans="12:33" x14ac:dyDescent="0.25">
      <c r="L1574">
        <v>90</v>
      </c>
      <c r="M1574" s="28">
        <v>20000</v>
      </c>
      <c r="N1574">
        <v>58</v>
      </c>
      <c r="AD1574" s="28">
        <v>50000</v>
      </c>
      <c r="AE1574">
        <v>58</v>
      </c>
      <c r="AF1574" s="28">
        <v>50000</v>
      </c>
    </row>
    <row r="1575" spans="12:33" x14ac:dyDescent="0.25">
      <c r="L1575">
        <v>50</v>
      </c>
      <c r="M1575" s="28">
        <v>10000</v>
      </c>
      <c r="N1575">
        <v>59</v>
      </c>
      <c r="AD1575" s="28">
        <v>50000</v>
      </c>
      <c r="AE1575">
        <v>59</v>
      </c>
      <c r="AF1575" s="28">
        <v>50000</v>
      </c>
    </row>
    <row r="1576" spans="12:33" x14ac:dyDescent="0.25">
      <c r="L1576">
        <v>14</v>
      </c>
      <c r="M1576" s="28">
        <v>50000</v>
      </c>
      <c r="N1576">
        <v>60</v>
      </c>
      <c r="V1576" s="29">
        <f>SUM(V1517:V1575)</f>
        <v>1965000</v>
      </c>
      <c r="X1576" s="29">
        <f>SUM(X1517:X1575)</f>
        <v>510000</v>
      </c>
      <c r="AD1576" s="28">
        <v>20000</v>
      </c>
      <c r="AE1576">
        <v>60</v>
      </c>
      <c r="AF1576" s="28">
        <v>20000</v>
      </c>
    </row>
    <row r="1577" spans="12:33" x14ac:dyDescent="0.25">
      <c r="L1577">
        <v>156</v>
      </c>
      <c r="M1577" s="28">
        <v>20000</v>
      </c>
      <c r="N1577">
        <v>61</v>
      </c>
      <c r="V1577" s="29">
        <f>V1576-X1576</f>
        <v>1455000</v>
      </c>
      <c r="X1577" s="28"/>
      <c r="AD1577" s="28">
        <v>50000</v>
      </c>
      <c r="AE1577">
        <v>61</v>
      </c>
      <c r="AF1577" s="28">
        <v>50000</v>
      </c>
    </row>
    <row r="1578" spans="12:33" x14ac:dyDescent="0.25">
      <c r="L1578">
        <v>102</v>
      </c>
      <c r="M1578" s="28">
        <v>30000</v>
      </c>
      <c r="N1578">
        <v>62</v>
      </c>
      <c r="AD1578" s="28">
        <v>25000</v>
      </c>
      <c r="AE1578">
        <v>62</v>
      </c>
      <c r="AF1578" s="28">
        <v>25000</v>
      </c>
    </row>
    <row r="1579" spans="12:33" x14ac:dyDescent="0.25">
      <c r="L1579">
        <v>148</v>
      </c>
      <c r="M1579" s="28">
        <v>20000</v>
      </c>
      <c r="N1579">
        <v>63</v>
      </c>
      <c r="AD1579" s="28">
        <v>55000</v>
      </c>
      <c r="AE1579">
        <v>63</v>
      </c>
      <c r="AF1579" s="28">
        <v>55000</v>
      </c>
    </row>
    <row r="1580" spans="12:33" x14ac:dyDescent="0.25">
      <c r="L1580">
        <v>88</v>
      </c>
      <c r="M1580" s="28">
        <v>10000</v>
      </c>
      <c r="N1580">
        <v>64</v>
      </c>
      <c r="AD1580" s="28">
        <v>50000</v>
      </c>
      <c r="AE1580">
        <v>64</v>
      </c>
      <c r="AF1580" s="28">
        <v>50000</v>
      </c>
    </row>
    <row r="1581" spans="12:33" x14ac:dyDescent="0.25">
      <c r="L1581">
        <v>64</v>
      </c>
      <c r="M1581" s="28">
        <v>20000</v>
      </c>
      <c r="N1581">
        <v>65</v>
      </c>
      <c r="AD1581" s="28">
        <v>100000</v>
      </c>
      <c r="AE1581">
        <v>65</v>
      </c>
      <c r="AF1581" s="28">
        <v>100000</v>
      </c>
    </row>
    <row r="1582" spans="12:33" x14ac:dyDescent="0.25">
      <c r="L1582">
        <v>65</v>
      </c>
      <c r="M1582" s="28">
        <v>40000</v>
      </c>
      <c r="N1582">
        <v>66</v>
      </c>
      <c r="AD1582" s="28">
        <v>100000</v>
      </c>
      <c r="AE1582">
        <v>66</v>
      </c>
      <c r="AF1582" s="28">
        <v>100000</v>
      </c>
    </row>
    <row r="1583" spans="12:33" x14ac:dyDescent="0.25">
      <c r="L1583">
        <v>139</v>
      </c>
      <c r="M1583" s="28">
        <v>60000</v>
      </c>
      <c r="N1583">
        <v>67</v>
      </c>
      <c r="AD1583" s="28">
        <v>100000</v>
      </c>
      <c r="AE1583">
        <v>67</v>
      </c>
      <c r="AF1583" s="28">
        <v>100000</v>
      </c>
    </row>
    <row r="1584" spans="12:33" x14ac:dyDescent="0.25">
      <c r="L1584">
        <v>143</v>
      </c>
      <c r="M1584" s="28">
        <v>50000</v>
      </c>
      <c r="N1584">
        <v>68</v>
      </c>
      <c r="AD1584" s="29">
        <f>SUM(AD1517:AD1583)</f>
        <v>2370000</v>
      </c>
      <c r="AF1584" s="29">
        <f>SUM(AF1517:AF1583)</f>
        <v>810000</v>
      </c>
    </row>
    <row r="1585" spans="1:32" x14ac:dyDescent="0.25">
      <c r="L1585">
        <v>138</v>
      </c>
      <c r="M1585" s="28">
        <v>50000</v>
      </c>
      <c r="N1585">
        <v>69</v>
      </c>
      <c r="AD1585" s="29">
        <f>AD1584-AF1584</f>
        <v>1560000</v>
      </c>
    </row>
    <row r="1586" spans="1:32" x14ac:dyDescent="0.25">
      <c r="L1586">
        <v>67</v>
      </c>
      <c r="M1586" s="28">
        <v>50000</v>
      </c>
      <c r="N1586">
        <v>70</v>
      </c>
    </row>
    <row r="1587" spans="1:32" x14ac:dyDescent="0.25">
      <c r="L1587">
        <v>129</v>
      </c>
      <c r="M1587" s="28">
        <v>50000</v>
      </c>
      <c r="N1587">
        <v>71</v>
      </c>
    </row>
    <row r="1588" spans="1:32" x14ac:dyDescent="0.25">
      <c r="L1588">
        <v>130</v>
      </c>
      <c r="M1588" s="28">
        <v>120000</v>
      </c>
      <c r="N1588">
        <v>72</v>
      </c>
    </row>
    <row r="1589" spans="1:32" x14ac:dyDescent="0.25">
      <c r="L1589">
        <v>85</v>
      </c>
      <c r="M1589" s="28">
        <v>20000</v>
      </c>
      <c r="N1589">
        <v>73</v>
      </c>
    </row>
    <row r="1590" spans="1:32" x14ac:dyDescent="0.25">
      <c r="L1590">
        <v>40</v>
      </c>
      <c r="M1590" s="28">
        <v>40000</v>
      </c>
      <c r="N1590">
        <v>74</v>
      </c>
    </row>
    <row r="1591" spans="1:32" x14ac:dyDescent="0.25">
      <c r="L1591">
        <v>62</v>
      </c>
      <c r="M1591" s="28">
        <v>20000</v>
      </c>
      <c r="N1591">
        <v>75</v>
      </c>
    </row>
    <row r="1592" spans="1:32" x14ac:dyDescent="0.25">
      <c r="L1592">
        <v>11</v>
      </c>
      <c r="M1592" s="28">
        <v>50000</v>
      </c>
      <c r="N1592">
        <v>76</v>
      </c>
    </row>
    <row r="1593" spans="1:32" x14ac:dyDescent="0.25">
      <c r="L1593">
        <v>132</v>
      </c>
      <c r="M1593" s="28">
        <v>50000</v>
      </c>
      <c r="N1593">
        <v>77</v>
      </c>
    </row>
    <row r="1594" spans="1:32" x14ac:dyDescent="0.25">
      <c r="L1594">
        <v>188</v>
      </c>
      <c r="M1594" s="28">
        <v>100000</v>
      </c>
      <c r="N1594">
        <v>78</v>
      </c>
    </row>
    <row r="1595" spans="1:32" x14ac:dyDescent="0.25">
      <c r="M1595" s="28">
        <v>100000</v>
      </c>
      <c r="N1595">
        <v>79</v>
      </c>
      <c r="O1595" s="28">
        <v>50000</v>
      </c>
    </row>
    <row r="1596" spans="1:32" x14ac:dyDescent="0.25">
      <c r="M1596" s="29">
        <f>SUM(M1517:M1595)</f>
        <v>3305000</v>
      </c>
      <c r="O1596" s="29">
        <f>SUM(O1517:O1595)</f>
        <v>250000</v>
      </c>
    </row>
    <row r="1597" spans="1:32" x14ac:dyDescent="0.25">
      <c r="M1597" s="29">
        <f>M1596-O1596</f>
        <v>3055000</v>
      </c>
    </row>
    <row r="1599" spans="1:32" x14ac:dyDescent="0.25">
      <c r="A1599" s="30" t="s">
        <v>10</v>
      </c>
      <c r="B1599" s="30" t="s">
        <v>0</v>
      </c>
      <c r="C1599" s="30" t="s">
        <v>2</v>
      </c>
      <c r="D1599" s="30" t="s">
        <v>1297</v>
      </c>
      <c r="E1599" s="30"/>
      <c r="F1599" s="33"/>
      <c r="G1599" s="30"/>
      <c r="J1599" s="30" t="s">
        <v>10</v>
      </c>
      <c r="K1599" s="30" t="s">
        <v>0</v>
      </c>
      <c r="L1599" s="30" t="s">
        <v>2</v>
      </c>
      <c r="M1599" s="30" t="s">
        <v>1297</v>
      </c>
      <c r="N1599" s="30"/>
      <c r="O1599" s="33"/>
      <c r="P1599" s="30"/>
      <c r="S1599" s="30" t="s">
        <v>10</v>
      </c>
      <c r="T1599" s="30" t="s">
        <v>0</v>
      </c>
      <c r="U1599" s="30" t="s">
        <v>2</v>
      </c>
      <c r="V1599" s="30" t="s">
        <v>1297</v>
      </c>
      <c r="W1599" s="30"/>
      <c r="X1599" s="33"/>
      <c r="Y1599" s="30"/>
      <c r="AA1599" s="30" t="s">
        <v>10</v>
      </c>
      <c r="AB1599" s="30" t="s">
        <v>0</v>
      </c>
      <c r="AC1599" s="30" t="s">
        <v>2</v>
      </c>
      <c r="AD1599" s="30" t="s">
        <v>1297</v>
      </c>
      <c r="AE1599" s="30"/>
      <c r="AF1599" s="33"/>
    </row>
    <row r="1600" spans="1:32" x14ac:dyDescent="0.25">
      <c r="A1600" s="32">
        <v>43017</v>
      </c>
      <c r="B1600" s="30" t="s">
        <v>1336</v>
      </c>
      <c r="C1600">
        <v>91</v>
      </c>
      <c r="D1600" s="28">
        <v>20000</v>
      </c>
      <c r="E1600">
        <v>1</v>
      </c>
      <c r="J1600" s="32">
        <v>43018</v>
      </c>
      <c r="K1600" s="30" t="s">
        <v>1337</v>
      </c>
      <c r="L1600">
        <v>155</v>
      </c>
      <c r="M1600" s="28">
        <v>30000</v>
      </c>
      <c r="N1600">
        <v>1</v>
      </c>
      <c r="O1600" s="28">
        <v>30000</v>
      </c>
      <c r="P1600">
        <v>155</v>
      </c>
      <c r="S1600" s="32">
        <v>43020</v>
      </c>
      <c r="T1600" s="30" t="s">
        <v>1348</v>
      </c>
      <c r="U1600">
        <v>102</v>
      </c>
      <c r="V1600" s="28">
        <v>20000</v>
      </c>
      <c r="W1600">
        <v>1</v>
      </c>
      <c r="X1600" s="28">
        <v>20000</v>
      </c>
      <c r="Y1600">
        <v>102</v>
      </c>
      <c r="AA1600" s="32">
        <v>43021</v>
      </c>
      <c r="AB1600" s="30" t="s">
        <v>1347</v>
      </c>
      <c r="AC1600">
        <v>5</v>
      </c>
      <c r="AD1600" s="28">
        <v>30000</v>
      </c>
      <c r="AE1600">
        <v>1</v>
      </c>
    </row>
    <row r="1601" spans="3:31" x14ac:dyDescent="0.25">
      <c r="C1601">
        <v>88</v>
      </c>
      <c r="D1601" s="28">
        <v>20000</v>
      </c>
      <c r="E1601">
        <v>2</v>
      </c>
      <c r="L1601">
        <v>48</v>
      </c>
      <c r="M1601" s="28">
        <v>80000</v>
      </c>
      <c r="N1601">
        <v>2</v>
      </c>
      <c r="O1601" s="28">
        <v>50000</v>
      </c>
      <c r="P1601">
        <v>48</v>
      </c>
      <c r="U1601">
        <v>130</v>
      </c>
      <c r="V1601" s="28">
        <v>30000</v>
      </c>
      <c r="W1601">
        <v>2</v>
      </c>
      <c r="X1601" s="28"/>
      <c r="AC1601">
        <v>42</v>
      </c>
      <c r="AD1601" s="28">
        <v>30000</v>
      </c>
      <c r="AE1601">
        <v>2</v>
      </c>
    </row>
    <row r="1602" spans="3:31" x14ac:dyDescent="0.25">
      <c r="C1602">
        <v>110</v>
      </c>
      <c r="D1602" s="28">
        <v>20000</v>
      </c>
      <c r="E1602">
        <v>3</v>
      </c>
      <c r="L1602">
        <v>43</v>
      </c>
      <c r="M1602" s="28">
        <v>25000</v>
      </c>
      <c r="N1602">
        <v>3</v>
      </c>
      <c r="O1602" s="28">
        <v>25000</v>
      </c>
      <c r="P1602">
        <v>43</v>
      </c>
      <c r="U1602">
        <v>88</v>
      </c>
      <c r="V1602" s="28">
        <v>20000</v>
      </c>
      <c r="W1602">
        <v>3</v>
      </c>
      <c r="X1602" s="28"/>
      <c r="AC1602">
        <v>127</v>
      </c>
      <c r="AD1602" s="28">
        <v>20000</v>
      </c>
      <c r="AE1602">
        <v>3</v>
      </c>
    </row>
    <row r="1603" spans="3:31" x14ac:dyDescent="0.25">
      <c r="C1603">
        <v>4</v>
      </c>
      <c r="D1603" s="28">
        <v>20000</v>
      </c>
      <c r="E1603">
        <v>4</v>
      </c>
      <c r="L1603">
        <v>53</v>
      </c>
      <c r="M1603" s="28">
        <v>50000</v>
      </c>
      <c r="N1603">
        <v>4</v>
      </c>
      <c r="O1603" s="28">
        <v>50000</v>
      </c>
      <c r="P1603">
        <v>53</v>
      </c>
      <c r="U1603">
        <v>46</v>
      </c>
      <c r="V1603" s="28">
        <v>50000</v>
      </c>
      <c r="W1603">
        <v>4</v>
      </c>
      <c r="X1603" s="28"/>
      <c r="AC1603">
        <v>148</v>
      </c>
      <c r="AD1603" s="28">
        <v>20000</v>
      </c>
      <c r="AE1603">
        <v>4</v>
      </c>
    </row>
    <row r="1604" spans="3:31" x14ac:dyDescent="0.25">
      <c r="C1604">
        <v>45</v>
      </c>
      <c r="D1604" s="28">
        <v>20000</v>
      </c>
      <c r="E1604">
        <v>5</v>
      </c>
      <c r="L1604">
        <v>77</v>
      </c>
      <c r="M1604" s="28">
        <v>50000</v>
      </c>
      <c r="N1604">
        <v>5</v>
      </c>
      <c r="O1604" s="28">
        <v>50000</v>
      </c>
      <c r="P1604">
        <v>77</v>
      </c>
      <c r="U1604">
        <v>62</v>
      </c>
      <c r="V1604" s="28">
        <v>20000</v>
      </c>
      <c r="W1604">
        <v>5</v>
      </c>
      <c r="X1604" s="28"/>
      <c r="AC1604">
        <v>76</v>
      </c>
      <c r="AD1604" s="28">
        <v>30000</v>
      </c>
      <c r="AE1604">
        <v>5</v>
      </c>
    </row>
    <row r="1605" spans="3:31" x14ac:dyDescent="0.25">
      <c r="C1605">
        <v>137</v>
      </c>
      <c r="D1605" s="28">
        <v>100000</v>
      </c>
      <c r="E1605">
        <v>6</v>
      </c>
      <c r="L1605">
        <v>162</v>
      </c>
      <c r="M1605" s="28">
        <v>30000</v>
      </c>
      <c r="N1605">
        <v>6</v>
      </c>
      <c r="U1605">
        <v>101</v>
      </c>
      <c r="V1605" s="28">
        <v>10000</v>
      </c>
      <c r="W1605">
        <v>6</v>
      </c>
      <c r="X1605" s="28"/>
      <c r="AC1605">
        <v>143</v>
      </c>
      <c r="AD1605" s="28">
        <v>30000</v>
      </c>
      <c r="AE1605">
        <v>6</v>
      </c>
    </row>
    <row r="1606" spans="3:31" x14ac:dyDescent="0.25">
      <c r="C1606">
        <v>95</v>
      </c>
      <c r="D1606" s="28">
        <v>30000</v>
      </c>
      <c r="E1606">
        <v>7</v>
      </c>
      <c r="L1606">
        <v>80</v>
      </c>
      <c r="M1606" s="28">
        <v>59000</v>
      </c>
      <c r="N1606">
        <v>7</v>
      </c>
      <c r="U1606">
        <v>41</v>
      </c>
      <c r="V1606" s="28">
        <v>20000</v>
      </c>
      <c r="W1606">
        <v>7</v>
      </c>
      <c r="X1606" s="28"/>
      <c r="AC1606">
        <v>91</v>
      </c>
      <c r="AD1606" s="28">
        <v>20000</v>
      </c>
      <c r="AE1606">
        <v>7</v>
      </c>
    </row>
    <row r="1607" spans="3:31" x14ac:dyDescent="0.25">
      <c r="C1607">
        <v>85</v>
      </c>
      <c r="D1607" s="28">
        <v>30000</v>
      </c>
      <c r="E1607">
        <v>8</v>
      </c>
      <c r="L1607">
        <v>96</v>
      </c>
      <c r="M1607" s="28">
        <v>20000</v>
      </c>
      <c r="N1607">
        <v>8</v>
      </c>
      <c r="U1607">
        <v>7</v>
      </c>
      <c r="V1607" s="28">
        <v>50000</v>
      </c>
      <c r="W1607">
        <v>8</v>
      </c>
      <c r="X1607" s="28"/>
      <c r="AC1607">
        <v>136</v>
      </c>
      <c r="AD1607" s="28">
        <v>20000</v>
      </c>
      <c r="AE1607">
        <v>8</v>
      </c>
    </row>
    <row r="1608" spans="3:31" x14ac:dyDescent="0.25">
      <c r="C1608">
        <v>15</v>
      </c>
      <c r="D1608" s="28">
        <v>50000</v>
      </c>
      <c r="E1608">
        <v>9</v>
      </c>
      <c r="L1608">
        <v>39</v>
      </c>
      <c r="M1608" s="28">
        <v>20000</v>
      </c>
      <c r="N1608">
        <v>9</v>
      </c>
      <c r="U1608">
        <v>17</v>
      </c>
      <c r="V1608" s="28">
        <v>20000</v>
      </c>
      <c r="W1608">
        <v>9</v>
      </c>
      <c r="X1608" s="28"/>
      <c r="AC1608">
        <v>131</v>
      </c>
      <c r="AD1608" s="28">
        <v>30000</v>
      </c>
      <c r="AE1608">
        <v>9</v>
      </c>
    </row>
    <row r="1609" spans="3:31" x14ac:dyDescent="0.25">
      <c r="C1609">
        <v>5</v>
      </c>
      <c r="D1609" s="28">
        <v>30000</v>
      </c>
      <c r="E1609">
        <v>10</v>
      </c>
      <c r="L1609">
        <v>105</v>
      </c>
      <c r="M1609" s="28">
        <v>20000</v>
      </c>
      <c r="N1609">
        <v>10</v>
      </c>
      <c r="U1609">
        <v>123</v>
      </c>
      <c r="V1609" s="28">
        <v>30000</v>
      </c>
      <c r="W1609">
        <v>10</v>
      </c>
      <c r="X1609" s="28"/>
      <c r="AC1609">
        <v>170</v>
      </c>
      <c r="AD1609" s="28">
        <v>20000</v>
      </c>
      <c r="AE1609">
        <v>10</v>
      </c>
    </row>
    <row r="1610" spans="3:31" x14ac:dyDescent="0.25">
      <c r="C1610">
        <v>107</v>
      </c>
      <c r="D1610" s="28">
        <v>20000</v>
      </c>
      <c r="E1610">
        <v>11</v>
      </c>
      <c r="F1610" s="28">
        <v>10000</v>
      </c>
      <c r="G1610">
        <v>107</v>
      </c>
      <c r="L1610">
        <v>87</v>
      </c>
      <c r="M1610" s="28">
        <v>20000</v>
      </c>
      <c r="N1610">
        <v>11</v>
      </c>
      <c r="U1610">
        <v>18</v>
      </c>
      <c r="V1610" s="28">
        <v>50000</v>
      </c>
      <c r="W1610">
        <v>11</v>
      </c>
      <c r="X1610" s="28"/>
      <c r="AC1610">
        <v>65</v>
      </c>
      <c r="AD1610" s="28">
        <v>20000</v>
      </c>
      <c r="AE1610">
        <v>11</v>
      </c>
    </row>
    <row r="1611" spans="3:31" x14ac:dyDescent="0.25">
      <c r="C1611">
        <v>19</v>
      </c>
      <c r="D1611" s="28">
        <v>10000</v>
      </c>
      <c r="E1611">
        <v>12</v>
      </c>
      <c r="L1611">
        <v>195</v>
      </c>
      <c r="M1611" s="28">
        <v>20000</v>
      </c>
      <c r="N1611">
        <v>12</v>
      </c>
      <c r="U1611">
        <v>26</v>
      </c>
      <c r="V1611" s="28">
        <v>20000</v>
      </c>
      <c r="W1611">
        <v>12</v>
      </c>
      <c r="X1611" s="28"/>
      <c r="AC1611">
        <v>35</v>
      </c>
      <c r="AD1611" s="28">
        <v>20000</v>
      </c>
      <c r="AE1611">
        <v>12</v>
      </c>
    </row>
    <row r="1612" spans="3:31" x14ac:dyDescent="0.25">
      <c r="C1612">
        <v>24</v>
      </c>
      <c r="D1612" s="28">
        <v>140000</v>
      </c>
      <c r="E1612">
        <v>13</v>
      </c>
      <c r="L1612">
        <v>74</v>
      </c>
      <c r="M1612" s="28">
        <v>50000</v>
      </c>
      <c r="N1612">
        <v>13</v>
      </c>
      <c r="U1612">
        <v>104</v>
      </c>
      <c r="V1612" s="28">
        <v>30000</v>
      </c>
      <c r="W1612">
        <v>13</v>
      </c>
      <c r="X1612" s="28"/>
      <c r="AC1612">
        <v>40</v>
      </c>
      <c r="AD1612" s="28">
        <v>10000</v>
      </c>
      <c r="AE1612">
        <v>13</v>
      </c>
    </row>
    <row r="1613" spans="3:31" x14ac:dyDescent="0.25">
      <c r="C1613">
        <v>14</v>
      </c>
      <c r="D1613" s="28">
        <v>100000</v>
      </c>
      <c r="E1613">
        <v>14</v>
      </c>
      <c r="L1613">
        <v>13</v>
      </c>
      <c r="M1613" s="28">
        <v>20000</v>
      </c>
      <c r="N1613">
        <v>14</v>
      </c>
      <c r="U1613">
        <v>119</v>
      </c>
      <c r="V1613" s="28">
        <v>50000</v>
      </c>
      <c r="W1613">
        <v>14</v>
      </c>
      <c r="X1613" s="28"/>
      <c r="AC1613">
        <v>173</v>
      </c>
      <c r="AD1613" s="28">
        <v>30000</v>
      </c>
      <c r="AE1613">
        <v>14</v>
      </c>
    </row>
    <row r="1614" spans="3:31" x14ac:dyDescent="0.25">
      <c r="C1614">
        <v>136</v>
      </c>
      <c r="D1614" s="28">
        <v>90000</v>
      </c>
      <c r="E1614">
        <v>15</v>
      </c>
      <c r="L1614">
        <v>112</v>
      </c>
      <c r="M1614" s="28">
        <v>30000</v>
      </c>
      <c r="N1614">
        <v>15</v>
      </c>
      <c r="U1614">
        <v>131</v>
      </c>
      <c r="V1614" s="28">
        <v>20000</v>
      </c>
      <c r="W1614">
        <v>15</v>
      </c>
      <c r="X1614" s="28"/>
      <c r="AC1614">
        <v>132</v>
      </c>
      <c r="AD1614" s="28">
        <v>20000</v>
      </c>
      <c r="AE1614">
        <v>15</v>
      </c>
    </row>
    <row r="1615" spans="3:31" x14ac:dyDescent="0.25">
      <c r="C1615">
        <v>153</v>
      </c>
      <c r="D1615" s="28">
        <v>10000</v>
      </c>
      <c r="E1615">
        <v>16</v>
      </c>
      <c r="L1615">
        <v>144</v>
      </c>
      <c r="M1615" s="28">
        <v>20000</v>
      </c>
      <c r="N1615">
        <v>16</v>
      </c>
      <c r="U1615">
        <v>35</v>
      </c>
      <c r="V1615" s="28">
        <v>20000</v>
      </c>
      <c r="W1615">
        <v>16</v>
      </c>
      <c r="X1615" s="28"/>
      <c r="AC1615">
        <v>126</v>
      </c>
      <c r="AD1615" s="28">
        <v>20000</v>
      </c>
      <c r="AE1615">
        <v>16</v>
      </c>
    </row>
    <row r="1616" spans="3:31" x14ac:dyDescent="0.25">
      <c r="C1616">
        <v>126</v>
      </c>
      <c r="D1616" s="28">
        <v>50000</v>
      </c>
      <c r="E1616">
        <v>17</v>
      </c>
      <c r="L1616">
        <v>1</v>
      </c>
      <c r="M1616" s="28">
        <v>10000</v>
      </c>
      <c r="N1616">
        <v>17</v>
      </c>
      <c r="U1616">
        <v>128</v>
      </c>
      <c r="V1616" s="28">
        <v>30000</v>
      </c>
      <c r="W1616">
        <v>17</v>
      </c>
      <c r="X1616" s="28"/>
      <c r="AC1616">
        <v>171</v>
      </c>
      <c r="AD1616" s="28">
        <v>30000</v>
      </c>
      <c r="AE1616">
        <v>17</v>
      </c>
    </row>
    <row r="1617" spans="3:33" x14ac:dyDescent="0.25">
      <c r="C1617">
        <v>60</v>
      </c>
      <c r="D1617" s="28">
        <v>50000</v>
      </c>
      <c r="E1617">
        <v>18</v>
      </c>
      <c r="L1617">
        <v>106</v>
      </c>
      <c r="M1617" s="28">
        <v>50000</v>
      </c>
      <c r="N1617">
        <v>18</v>
      </c>
      <c r="U1617">
        <v>59</v>
      </c>
      <c r="V1617" s="28">
        <v>30000</v>
      </c>
      <c r="W1617">
        <v>18</v>
      </c>
      <c r="X1617" s="28"/>
      <c r="AC1617">
        <v>125</v>
      </c>
      <c r="AD1617" s="28">
        <v>20000</v>
      </c>
      <c r="AE1617">
        <v>18</v>
      </c>
    </row>
    <row r="1618" spans="3:33" x14ac:dyDescent="0.25">
      <c r="C1618">
        <v>35</v>
      </c>
      <c r="D1618" s="28">
        <v>100000</v>
      </c>
      <c r="E1618">
        <v>19</v>
      </c>
      <c r="L1618">
        <v>151</v>
      </c>
      <c r="M1618" s="28">
        <v>50000</v>
      </c>
      <c r="N1618">
        <v>19</v>
      </c>
      <c r="U1618">
        <v>89</v>
      </c>
      <c r="V1618" s="28">
        <v>25000</v>
      </c>
      <c r="W1618">
        <v>19</v>
      </c>
      <c r="X1618" s="28"/>
      <c r="AC1618">
        <v>175</v>
      </c>
      <c r="AD1618" s="28">
        <v>50000</v>
      </c>
      <c r="AE1618">
        <v>19</v>
      </c>
      <c r="AF1618" s="28">
        <v>50000</v>
      </c>
      <c r="AG1618">
        <v>175</v>
      </c>
    </row>
    <row r="1619" spans="3:33" x14ac:dyDescent="0.25">
      <c r="C1619">
        <v>147</v>
      </c>
      <c r="D1619" s="28">
        <v>25000</v>
      </c>
      <c r="E1619">
        <v>20</v>
      </c>
      <c r="L1619">
        <v>135</v>
      </c>
      <c r="M1619" s="28">
        <v>50000</v>
      </c>
      <c r="N1619">
        <v>20</v>
      </c>
      <c r="U1619">
        <v>20</v>
      </c>
      <c r="V1619" s="28">
        <v>25000</v>
      </c>
      <c r="W1619">
        <v>20</v>
      </c>
      <c r="X1619" s="28"/>
      <c r="AC1619">
        <v>56</v>
      </c>
      <c r="AD1619" s="28">
        <v>30000</v>
      </c>
      <c r="AE1619">
        <v>20</v>
      </c>
    </row>
    <row r="1620" spans="3:33" x14ac:dyDescent="0.25">
      <c r="C1620">
        <v>170</v>
      </c>
      <c r="D1620" s="28">
        <v>80000</v>
      </c>
      <c r="E1620">
        <v>21</v>
      </c>
      <c r="L1620">
        <v>176</v>
      </c>
      <c r="M1620" s="28">
        <v>20000</v>
      </c>
      <c r="N1620">
        <v>21</v>
      </c>
      <c r="U1620">
        <v>109</v>
      </c>
      <c r="V1620" s="28">
        <v>50000</v>
      </c>
      <c r="W1620">
        <v>21</v>
      </c>
      <c r="X1620" s="28"/>
      <c r="AC1620">
        <v>161</v>
      </c>
      <c r="AD1620" s="28">
        <v>50000</v>
      </c>
      <c r="AE1620">
        <v>21</v>
      </c>
      <c r="AF1620" s="28">
        <v>50000</v>
      </c>
      <c r="AG1620">
        <v>161</v>
      </c>
    </row>
    <row r="1621" spans="3:33" x14ac:dyDescent="0.25">
      <c r="C1621">
        <v>102</v>
      </c>
      <c r="D1621" s="28">
        <v>50000</v>
      </c>
      <c r="E1621">
        <v>22</v>
      </c>
      <c r="L1621">
        <v>21</v>
      </c>
      <c r="M1621" s="28">
        <v>40000</v>
      </c>
      <c r="N1621">
        <v>22</v>
      </c>
      <c r="U1621">
        <v>44</v>
      </c>
      <c r="V1621" s="28">
        <v>20000</v>
      </c>
      <c r="W1621">
        <v>22</v>
      </c>
      <c r="X1621" s="28"/>
      <c r="AC1621">
        <v>133</v>
      </c>
      <c r="AD1621" s="28">
        <v>20000</v>
      </c>
      <c r="AE1621">
        <v>22</v>
      </c>
    </row>
    <row r="1622" spans="3:33" x14ac:dyDescent="0.25">
      <c r="C1622">
        <v>68</v>
      </c>
      <c r="D1622" s="28">
        <v>45000</v>
      </c>
      <c r="E1622">
        <v>23</v>
      </c>
      <c r="L1622">
        <v>147</v>
      </c>
      <c r="M1622" s="28">
        <v>40000</v>
      </c>
      <c r="N1622">
        <v>23</v>
      </c>
      <c r="U1622">
        <v>63</v>
      </c>
      <c r="V1622" s="28">
        <v>20000</v>
      </c>
      <c r="W1622">
        <v>23</v>
      </c>
      <c r="X1622" s="28"/>
      <c r="AC1622">
        <v>99</v>
      </c>
      <c r="AD1622" s="28">
        <v>20000</v>
      </c>
      <c r="AE1622">
        <v>23</v>
      </c>
    </row>
    <row r="1623" spans="3:33" x14ac:dyDescent="0.25">
      <c r="C1623">
        <v>113</v>
      </c>
      <c r="D1623" s="28">
        <v>50000</v>
      </c>
      <c r="E1623">
        <v>24</v>
      </c>
      <c r="F1623" s="28">
        <v>30000</v>
      </c>
      <c r="G1623">
        <v>113</v>
      </c>
      <c r="L1623">
        <v>54</v>
      </c>
      <c r="M1623" s="28">
        <v>50000</v>
      </c>
      <c r="N1623">
        <v>24</v>
      </c>
      <c r="U1623">
        <v>67</v>
      </c>
      <c r="V1623" s="28">
        <v>20000</v>
      </c>
      <c r="W1623">
        <v>24</v>
      </c>
      <c r="X1623" s="28"/>
      <c r="AC1623">
        <v>166</v>
      </c>
      <c r="AD1623" s="28">
        <v>20000</v>
      </c>
      <c r="AE1623">
        <v>24</v>
      </c>
    </row>
    <row r="1624" spans="3:33" x14ac:dyDescent="0.25">
      <c r="C1624">
        <v>16</v>
      </c>
      <c r="D1624" s="28">
        <v>60000</v>
      </c>
      <c r="E1624">
        <v>25</v>
      </c>
      <c r="L1624">
        <v>18</v>
      </c>
      <c r="M1624" s="28">
        <v>15000</v>
      </c>
      <c r="N1624">
        <v>25</v>
      </c>
      <c r="U1624">
        <v>31</v>
      </c>
      <c r="V1624" s="28">
        <v>20000</v>
      </c>
      <c r="W1624">
        <v>25</v>
      </c>
      <c r="X1624" s="28"/>
      <c r="AC1624">
        <v>46</v>
      </c>
      <c r="AD1624" s="28">
        <v>20000</v>
      </c>
      <c r="AE1624">
        <v>25</v>
      </c>
    </row>
    <row r="1625" spans="3:33" x14ac:dyDescent="0.25">
      <c r="C1625">
        <v>134</v>
      </c>
      <c r="D1625" s="28">
        <v>20000</v>
      </c>
      <c r="E1625">
        <v>26</v>
      </c>
      <c r="L1625">
        <v>173</v>
      </c>
      <c r="M1625" s="28">
        <v>15000</v>
      </c>
      <c r="N1625">
        <v>26</v>
      </c>
      <c r="U1625">
        <v>133</v>
      </c>
      <c r="V1625" s="28">
        <v>20000</v>
      </c>
      <c r="W1625">
        <v>26</v>
      </c>
      <c r="X1625" s="28"/>
      <c r="AC1625">
        <v>97</v>
      </c>
      <c r="AD1625" s="28">
        <v>20000</v>
      </c>
      <c r="AE1625">
        <v>26</v>
      </c>
    </row>
    <row r="1626" spans="3:33" x14ac:dyDescent="0.25">
      <c r="C1626">
        <v>151</v>
      </c>
      <c r="D1626" s="28">
        <v>50000</v>
      </c>
      <c r="E1626">
        <v>27</v>
      </c>
      <c r="L1626">
        <v>156</v>
      </c>
      <c r="M1626" s="28">
        <v>20000</v>
      </c>
      <c r="N1626">
        <v>27</v>
      </c>
      <c r="U1626">
        <v>65</v>
      </c>
      <c r="V1626" s="28">
        <v>10000</v>
      </c>
      <c r="W1626">
        <v>27</v>
      </c>
      <c r="X1626" s="28"/>
      <c r="AC1626">
        <v>68</v>
      </c>
      <c r="AD1626" s="28">
        <v>20000</v>
      </c>
      <c r="AE1626">
        <v>27</v>
      </c>
    </row>
    <row r="1627" spans="3:33" x14ac:dyDescent="0.25">
      <c r="C1627">
        <v>169</v>
      </c>
      <c r="D1627" s="28">
        <v>50000</v>
      </c>
      <c r="E1627">
        <v>28</v>
      </c>
      <c r="L1627">
        <v>192</v>
      </c>
      <c r="M1627" s="28">
        <v>50000</v>
      </c>
      <c r="N1627">
        <v>28</v>
      </c>
      <c r="U1627">
        <v>71</v>
      </c>
      <c r="V1627" s="28">
        <v>40000</v>
      </c>
      <c r="W1627">
        <v>28</v>
      </c>
      <c r="X1627" s="28"/>
      <c r="AC1627">
        <v>18</v>
      </c>
      <c r="AD1627" s="28">
        <v>20000</v>
      </c>
      <c r="AE1627">
        <v>28</v>
      </c>
    </row>
    <row r="1628" spans="3:33" x14ac:dyDescent="0.25">
      <c r="C1628">
        <v>7</v>
      </c>
      <c r="D1628" s="28">
        <v>150000</v>
      </c>
      <c r="E1628">
        <v>29</v>
      </c>
      <c r="F1628" s="28">
        <v>100000</v>
      </c>
      <c r="G1628">
        <v>7</v>
      </c>
      <c r="L1628">
        <v>97</v>
      </c>
      <c r="M1628" s="28">
        <v>50000</v>
      </c>
      <c r="N1628">
        <v>29</v>
      </c>
      <c r="U1628">
        <v>8</v>
      </c>
      <c r="V1628" s="28">
        <v>50000</v>
      </c>
      <c r="W1628">
        <v>29</v>
      </c>
      <c r="X1628" s="28"/>
      <c r="AC1628">
        <v>58</v>
      </c>
      <c r="AD1628" s="28">
        <v>20000</v>
      </c>
      <c r="AE1628">
        <v>29</v>
      </c>
    </row>
    <row r="1629" spans="3:33" x14ac:dyDescent="0.25">
      <c r="C1629">
        <v>158</v>
      </c>
      <c r="D1629" s="28">
        <v>50000</v>
      </c>
      <c r="E1629">
        <v>30</v>
      </c>
      <c r="L1629">
        <v>25</v>
      </c>
      <c r="M1629" s="28">
        <v>30000</v>
      </c>
      <c r="N1629">
        <v>30</v>
      </c>
      <c r="U1629">
        <v>16</v>
      </c>
      <c r="V1629" s="28">
        <v>10000</v>
      </c>
      <c r="W1629">
        <v>30</v>
      </c>
      <c r="X1629" s="28"/>
      <c r="AC1629">
        <v>44</v>
      </c>
      <c r="AD1629" s="28">
        <v>20000</v>
      </c>
      <c r="AE1629">
        <v>30</v>
      </c>
    </row>
    <row r="1630" spans="3:33" x14ac:dyDescent="0.25">
      <c r="C1630">
        <v>82</v>
      </c>
      <c r="D1630" s="28">
        <v>20000</v>
      </c>
      <c r="E1630">
        <v>31</v>
      </c>
      <c r="F1630" s="28">
        <v>20000</v>
      </c>
      <c r="G1630">
        <v>82</v>
      </c>
      <c r="L1630">
        <v>24</v>
      </c>
      <c r="M1630" s="28">
        <v>20000</v>
      </c>
      <c r="N1630">
        <v>31</v>
      </c>
      <c r="U1630">
        <v>74</v>
      </c>
      <c r="V1630" s="28">
        <v>25000</v>
      </c>
      <c r="W1630">
        <v>31</v>
      </c>
      <c r="X1630" s="28"/>
      <c r="AC1630">
        <v>162</v>
      </c>
      <c r="AD1630" s="28">
        <v>20000</v>
      </c>
      <c r="AE1630">
        <v>31</v>
      </c>
    </row>
    <row r="1631" spans="3:33" x14ac:dyDescent="0.25">
      <c r="C1631">
        <v>30</v>
      </c>
      <c r="D1631" s="28">
        <v>200000</v>
      </c>
      <c r="E1631">
        <v>32</v>
      </c>
      <c r="F1631" s="28">
        <v>50000</v>
      </c>
      <c r="G1631">
        <v>30</v>
      </c>
      <c r="L1631">
        <v>44</v>
      </c>
      <c r="M1631" s="28">
        <v>50000</v>
      </c>
      <c r="N1631">
        <v>32</v>
      </c>
      <c r="U1631">
        <v>56</v>
      </c>
      <c r="V1631" s="28">
        <v>15000</v>
      </c>
      <c r="W1631">
        <v>32</v>
      </c>
      <c r="X1631" s="28"/>
      <c r="AC1631">
        <v>6</v>
      </c>
      <c r="AD1631" s="28">
        <v>50000</v>
      </c>
      <c r="AE1631">
        <v>32</v>
      </c>
    </row>
    <row r="1632" spans="3:33" x14ac:dyDescent="0.25">
      <c r="C1632">
        <v>144</v>
      </c>
      <c r="D1632" s="28">
        <v>50000</v>
      </c>
      <c r="E1632">
        <v>33</v>
      </c>
      <c r="L1632">
        <v>99</v>
      </c>
      <c r="M1632" s="28">
        <v>20000</v>
      </c>
      <c r="N1632">
        <v>33</v>
      </c>
      <c r="U1632">
        <v>60</v>
      </c>
      <c r="V1632" s="28">
        <v>50000</v>
      </c>
      <c r="W1632">
        <v>33</v>
      </c>
      <c r="X1632" s="28"/>
      <c r="AC1632">
        <v>116</v>
      </c>
      <c r="AD1632" s="28">
        <v>10000</v>
      </c>
      <c r="AE1632">
        <v>33</v>
      </c>
    </row>
    <row r="1633" spans="3:33" x14ac:dyDescent="0.25">
      <c r="C1633">
        <v>22</v>
      </c>
      <c r="D1633" s="28">
        <v>20000</v>
      </c>
      <c r="E1633">
        <v>34</v>
      </c>
      <c r="L1633">
        <v>76</v>
      </c>
      <c r="M1633" s="28">
        <v>30000</v>
      </c>
      <c r="N1633">
        <v>34</v>
      </c>
      <c r="U1633">
        <v>47</v>
      </c>
      <c r="V1633" s="28">
        <v>10000</v>
      </c>
      <c r="W1633">
        <v>34</v>
      </c>
      <c r="X1633" s="28"/>
      <c r="AC1633">
        <v>164</v>
      </c>
      <c r="AD1633" s="28">
        <v>20000</v>
      </c>
      <c r="AE1633">
        <v>34</v>
      </c>
    </row>
    <row r="1634" spans="3:33" x14ac:dyDescent="0.25">
      <c r="C1634">
        <v>120</v>
      </c>
      <c r="D1634" s="28">
        <v>20000</v>
      </c>
      <c r="E1634">
        <v>35</v>
      </c>
      <c r="L1634">
        <v>92</v>
      </c>
      <c r="M1634" s="28">
        <v>50000</v>
      </c>
      <c r="N1634">
        <v>35</v>
      </c>
      <c r="U1634">
        <v>99</v>
      </c>
      <c r="V1634" s="28">
        <v>60000</v>
      </c>
      <c r="W1634">
        <v>35</v>
      </c>
      <c r="X1634" s="28"/>
      <c r="AC1634">
        <v>83</v>
      </c>
      <c r="AD1634" s="28">
        <v>20000</v>
      </c>
      <c r="AE1634">
        <v>35</v>
      </c>
    </row>
    <row r="1635" spans="3:33" x14ac:dyDescent="0.25">
      <c r="C1635">
        <v>145</v>
      </c>
      <c r="D1635" s="28">
        <v>20000</v>
      </c>
      <c r="E1635">
        <v>36</v>
      </c>
      <c r="L1635">
        <v>29</v>
      </c>
      <c r="M1635" s="28">
        <v>20000</v>
      </c>
      <c r="N1635">
        <v>36</v>
      </c>
      <c r="U1635">
        <v>68</v>
      </c>
      <c r="V1635" s="28">
        <v>30000</v>
      </c>
      <c r="W1635">
        <v>36</v>
      </c>
      <c r="X1635" s="28"/>
      <c r="AC1635">
        <v>163</v>
      </c>
      <c r="AD1635" s="28">
        <v>30000</v>
      </c>
      <c r="AE1635">
        <v>36</v>
      </c>
    </row>
    <row r="1636" spans="3:33" x14ac:dyDescent="0.25">
      <c r="C1636">
        <v>25</v>
      </c>
      <c r="D1636" s="28">
        <v>40000</v>
      </c>
      <c r="E1636">
        <v>37</v>
      </c>
      <c r="L1636">
        <v>203</v>
      </c>
      <c r="M1636" s="28">
        <v>20000</v>
      </c>
      <c r="N1636">
        <v>37</v>
      </c>
      <c r="U1636">
        <v>23</v>
      </c>
      <c r="V1636" s="28">
        <v>20000</v>
      </c>
      <c r="W1636">
        <v>37</v>
      </c>
      <c r="X1636" s="28"/>
      <c r="AC1636">
        <v>51</v>
      </c>
      <c r="AD1636" s="28">
        <v>10000</v>
      </c>
      <c r="AE1636">
        <v>37</v>
      </c>
    </row>
    <row r="1637" spans="3:33" x14ac:dyDescent="0.25">
      <c r="C1637">
        <v>115</v>
      </c>
      <c r="D1637" s="28">
        <v>110000</v>
      </c>
      <c r="E1637">
        <v>38</v>
      </c>
      <c r="L1637">
        <v>185</v>
      </c>
      <c r="M1637" s="28">
        <v>20000</v>
      </c>
      <c r="N1637">
        <v>38</v>
      </c>
      <c r="U1637">
        <v>96</v>
      </c>
      <c r="V1637" s="28">
        <v>30000</v>
      </c>
      <c r="W1637">
        <v>38</v>
      </c>
      <c r="X1637" s="28"/>
      <c r="AC1637">
        <v>84</v>
      </c>
      <c r="AD1637" s="28">
        <v>30000</v>
      </c>
      <c r="AE1637">
        <v>38</v>
      </c>
    </row>
    <row r="1638" spans="3:33" x14ac:dyDescent="0.25">
      <c r="C1638">
        <v>168</v>
      </c>
      <c r="D1638" s="28">
        <v>90000</v>
      </c>
      <c r="E1638">
        <v>39</v>
      </c>
      <c r="L1638">
        <v>37</v>
      </c>
      <c r="M1638" s="28">
        <v>20000</v>
      </c>
      <c r="N1638">
        <v>39</v>
      </c>
      <c r="U1638">
        <v>111</v>
      </c>
      <c r="V1638" s="28">
        <v>50000</v>
      </c>
      <c r="W1638">
        <v>39</v>
      </c>
      <c r="X1638" s="28"/>
      <c r="AC1638">
        <v>9</v>
      </c>
      <c r="AD1638" s="28">
        <v>10000</v>
      </c>
      <c r="AE1638">
        <v>39</v>
      </c>
    </row>
    <row r="1639" spans="3:33" x14ac:dyDescent="0.25">
      <c r="C1639">
        <v>152</v>
      </c>
      <c r="D1639" s="28">
        <v>50000</v>
      </c>
      <c r="E1639">
        <v>40</v>
      </c>
      <c r="L1639">
        <v>8</v>
      </c>
      <c r="M1639" s="28">
        <v>20000</v>
      </c>
      <c r="N1639">
        <v>40</v>
      </c>
      <c r="U1639">
        <v>37</v>
      </c>
      <c r="V1639" s="28">
        <v>40000</v>
      </c>
      <c r="W1639">
        <v>40</v>
      </c>
      <c r="X1639" s="28"/>
      <c r="AC1639">
        <v>66</v>
      </c>
      <c r="AD1639" s="28">
        <v>20000</v>
      </c>
      <c r="AE1639">
        <v>40</v>
      </c>
    </row>
    <row r="1640" spans="3:33" x14ac:dyDescent="0.25">
      <c r="C1640">
        <v>154</v>
      </c>
      <c r="D1640" s="28">
        <v>20000</v>
      </c>
      <c r="E1640">
        <v>41</v>
      </c>
      <c r="L1640">
        <v>30</v>
      </c>
      <c r="M1640" s="28">
        <v>50000</v>
      </c>
      <c r="N1640">
        <v>41</v>
      </c>
      <c r="U1640">
        <v>134</v>
      </c>
      <c r="V1640" s="28">
        <v>20000</v>
      </c>
      <c r="W1640">
        <v>41</v>
      </c>
      <c r="X1640" s="28"/>
      <c r="AC1640">
        <v>48</v>
      </c>
      <c r="AD1640" s="28">
        <v>30000</v>
      </c>
      <c r="AE1640">
        <v>41</v>
      </c>
    </row>
    <row r="1641" spans="3:33" x14ac:dyDescent="0.25">
      <c r="C1641">
        <v>61</v>
      </c>
      <c r="D1641" s="28">
        <v>10000</v>
      </c>
      <c r="E1641">
        <v>42</v>
      </c>
      <c r="L1641">
        <v>181</v>
      </c>
      <c r="M1641" s="28">
        <v>50000</v>
      </c>
      <c r="N1641">
        <v>42</v>
      </c>
      <c r="U1641">
        <v>72</v>
      </c>
      <c r="V1641" s="28">
        <v>20000</v>
      </c>
      <c r="W1641">
        <v>42</v>
      </c>
      <c r="X1641" s="28"/>
      <c r="AC1641">
        <v>142</v>
      </c>
      <c r="AD1641" s="28">
        <v>20000</v>
      </c>
      <c r="AE1641">
        <v>42</v>
      </c>
    </row>
    <row r="1642" spans="3:33" x14ac:dyDescent="0.25">
      <c r="C1642">
        <v>124</v>
      </c>
      <c r="D1642" s="28">
        <v>20000</v>
      </c>
      <c r="E1642">
        <v>43</v>
      </c>
      <c r="L1642">
        <v>202</v>
      </c>
      <c r="M1642" s="28">
        <v>20000</v>
      </c>
      <c r="N1642">
        <v>43</v>
      </c>
      <c r="U1642">
        <v>117</v>
      </c>
      <c r="V1642" s="59">
        <v>30000</v>
      </c>
      <c r="W1642">
        <v>43</v>
      </c>
      <c r="X1642" s="29"/>
      <c r="AC1642">
        <v>134</v>
      </c>
      <c r="AD1642" s="28">
        <v>20000</v>
      </c>
      <c r="AE1642">
        <v>43</v>
      </c>
    </row>
    <row r="1643" spans="3:33" x14ac:dyDescent="0.25">
      <c r="C1643">
        <v>171</v>
      </c>
      <c r="D1643" s="28">
        <v>50000</v>
      </c>
      <c r="E1643">
        <v>44</v>
      </c>
      <c r="L1643">
        <v>200</v>
      </c>
      <c r="M1643" s="28">
        <v>20000</v>
      </c>
      <c r="N1643">
        <v>44</v>
      </c>
      <c r="V1643" s="59">
        <v>50000</v>
      </c>
      <c r="W1643">
        <v>44</v>
      </c>
      <c r="X1643">
        <v>50000</v>
      </c>
      <c r="AC1643">
        <v>121</v>
      </c>
      <c r="AD1643" s="28">
        <v>30000</v>
      </c>
      <c r="AE1643">
        <v>44</v>
      </c>
    </row>
    <row r="1644" spans="3:33" x14ac:dyDescent="0.25">
      <c r="C1644">
        <v>123</v>
      </c>
      <c r="D1644" s="28">
        <v>20000</v>
      </c>
      <c r="E1644">
        <v>45</v>
      </c>
      <c r="L1644">
        <v>95</v>
      </c>
      <c r="M1644" s="28">
        <v>20000</v>
      </c>
      <c r="N1644">
        <v>45</v>
      </c>
      <c r="V1644" s="28">
        <v>50000</v>
      </c>
      <c r="W1644">
        <v>45</v>
      </c>
      <c r="X1644">
        <v>50000</v>
      </c>
      <c r="AC1644">
        <v>25</v>
      </c>
      <c r="AD1644" s="28">
        <v>50000</v>
      </c>
      <c r="AE1644">
        <v>45</v>
      </c>
    </row>
    <row r="1645" spans="3:33" x14ac:dyDescent="0.25">
      <c r="C1645">
        <v>163</v>
      </c>
      <c r="D1645" s="28">
        <v>50000</v>
      </c>
      <c r="E1645">
        <v>46</v>
      </c>
      <c r="F1645" s="28">
        <v>50000</v>
      </c>
      <c r="G1645">
        <v>163</v>
      </c>
      <c r="L1645">
        <v>194</v>
      </c>
      <c r="M1645" s="28">
        <v>20000</v>
      </c>
      <c r="N1645">
        <v>46</v>
      </c>
      <c r="V1645" s="28">
        <v>50000</v>
      </c>
      <c r="W1645">
        <v>46</v>
      </c>
      <c r="X1645">
        <v>50000</v>
      </c>
      <c r="AC1645">
        <v>112</v>
      </c>
      <c r="AD1645" s="28">
        <v>10000</v>
      </c>
      <c r="AE1645">
        <v>46</v>
      </c>
    </row>
    <row r="1646" spans="3:33" x14ac:dyDescent="0.25">
      <c r="D1646" s="28">
        <v>30000</v>
      </c>
      <c r="E1646">
        <v>47</v>
      </c>
      <c r="F1646" s="28">
        <v>30000</v>
      </c>
      <c r="L1646">
        <v>31</v>
      </c>
      <c r="M1646" s="28">
        <v>20000</v>
      </c>
      <c r="N1646">
        <v>47</v>
      </c>
      <c r="V1646" s="28">
        <v>50000</v>
      </c>
      <c r="W1646">
        <v>47</v>
      </c>
      <c r="X1646">
        <v>50000</v>
      </c>
      <c r="AC1646">
        <v>165</v>
      </c>
      <c r="AD1646" s="28">
        <v>30000</v>
      </c>
      <c r="AE1646">
        <v>47</v>
      </c>
    </row>
    <row r="1647" spans="3:33" x14ac:dyDescent="0.25">
      <c r="D1647" s="28">
        <v>50000</v>
      </c>
      <c r="E1647">
        <v>48</v>
      </c>
      <c r="F1647" s="28">
        <v>50000</v>
      </c>
      <c r="M1647" s="28"/>
      <c r="V1647" s="28">
        <v>100000</v>
      </c>
      <c r="W1647">
        <v>48</v>
      </c>
      <c r="X1647">
        <v>50000</v>
      </c>
      <c r="AC1647">
        <v>86</v>
      </c>
      <c r="AD1647" s="59">
        <v>10000</v>
      </c>
      <c r="AE1647">
        <v>48</v>
      </c>
      <c r="AF1647" s="29"/>
    </row>
    <row r="1648" spans="3:33" x14ac:dyDescent="0.25">
      <c r="E1648">
        <v>49</v>
      </c>
      <c r="M1648" s="28"/>
      <c r="V1648" s="28"/>
      <c r="AC1648">
        <v>88</v>
      </c>
      <c r="AD1648" s="59">
        <v>100000</v>
      </c>
      <c r="AE1648">
        <v>49</v>
      </c>
      <c r="AF1648" s="28">
        <v>10000</v>
      </c>
      <c r="AG1648">
        <v>88</v>
      </c>
    </row>
    <row r="1649" spans="1:33" x14ac:dyDescent="0.25">
      <c r="E1649">
        <v>50</v>
      </c>
      <c r="J1649" t="s">
        <v>1359</v>
      </c>
      <c r="M1649" s="28"/>
      <c r="V1649" s="28"/>
      <c r="AC1649">
        <v>28</v>
      </c>
      <c r="AD1649" s="28">
        <v>30000</v>
      </c>
      <c r="AE1649">
        <v>50</v>
      </c>
      <c r="AF1649" s="28">
        <v>10000</v>
      </c>
      <c r="AG1649">
        <v>28</v>
      </c>
    </row>
    <row r="1650" spans="1:33" x14ac:dyDescent="0.25">
      <c r="D1650" s="29">
        <f>SUM(D1600:D1649)</f>
        <v>2410000</v>
      </c>
      <c r="F1650" s="29">
        <f>SUM(F1600:F1649)</f>
        <v>340000</v>
      </c>
      <c r="M1650" s="29">
        <f>SUM(M1600:M1649)</f>
        <v>1504000</v>
      </c>
      <c r="O1650" s="29">
        <f>SUM(O1600:O1649)</f>
        <v>205000</v>
      </c>
      <c r="V1650" s="29">
        <f>SUM(V1600:V1649)</f>
        <v>1530000</v>
      </c>
      <c r="X1650" s="29">
        <f>SUM(X1600:X1649)</f>
        <v>270000</v>
      </c>
      <c r="AC1650">
        <v>63</v>
      </c>
      <c r="AD1650" s="28">
        <v>50000</v>
      </c>
      <c r="AE1650">
        <v>51</v>
      </c>
    </row>
    <row r="1651" spans="1:33" x14ac:dyDescent="0.25">
      <c r="D1651" s="29">
        <f>D1650-F1650</f>
        <v>2070000</v>
      </c>
      <c r="M1651" s="29">
        <f>M1650-O1650</f>
        <v>1299000</v>
      </c>
      <c r="V1651" s="29">
        <f>V1650-X1650</f>
        <v>1260000</v>
      </c>
      <c r="X1651" s="28"/>
      <c r="AC1651">
        <v>8</v>
      </c>
      <c r="AD1651" s="28">
        <v>15000</v>
      </c>
      <c r="AE1651">
        <v>52</v>
      </c>
    </row>
    <row r="1652" spans="1:33" x14ac:dyDescent="0.25">
      <c r="D1652" s="29"/>
      <c r="M1652" s="29"/>
      <c r="V1652" s="29"/>
      <c r="X1652" s="28"/>
      <c r="AD1652" s="28">
        <v>50000</v>
      </c>
      <c r="AE1652">
        <v>53</v>
      </c>
      <c r="AF1652" s="28">
        <v>50000</v>
      </c>
    </row>
    <row r="1653" spans="1:33" x14ac:dyDescent="0.25">
      <c r="D1653" s="29"/>
      <c r="M1653" s="29"/>
      <c r="V1653" s="29"/>
      <c r="X1653" s="28"/>
      <c r="AD1653" s="28">
        <v>90000</v>
      </c>
      <c r="AE1653">
        <v>54</v>
      </c>
      <c r="AF1653" s="28">
        <v>50000</v>
      </c>
    </row>
    <row r="1654" spans="1:33" x14ac:dyDescent="0.25">
      <c r="M1654" s="28"/>
      <c r="AD1654" s="28"/>
    </row>
    <row r="1655" spans="1:33" x14ac:dyDescent="0.25">
      <c r="M1655" s="28"/>
      <c r="AD1655" s="29">
        <f>SUM(AD1600:AD1654)</f>
        <v>1485000</v>
      </c>
      <c r="AF1655" s="29">
        <f>SUM(AF1600:AF1654)</f>
        <v>220000</v>
      </c>
    </row>
    <row r="1656" spans="1:33" x14ac:dyDescent="0.25">
      <c r="M1656" s="28"/>
      <c r="AD1656" s="29">
        <f>AD1655-AF1655</f>
        <v>1265000</v>
      </c>
    </row>
    <row r="1658" spans="1:33" x14ac:dyDescent="0.25">
      <c r="A1658" s="30" t="s">
        <v>10</v>
      </c>
      <c r="B1658" s="30" t="s">
        <v>0</v>
      </c>
      <c r="C1658" s="30" t="s">
        <v>2</v>
      </c>
      <c r="D1658" s="30" t="s">
        <v>1297</v>
      </c>
      <c r="E1658" s="30"/>
      <c r="F1658" s="33"/>
      <c r="J1658" s="30" t="s">
        <v>10</v>
      </c>
      <c r="K1658" s="30" t="s">
        <v>0</v>
      </c>
      <c r="L1658" s="30" t="s">
        <v>2</v>
      </c>
      <c r="M1658" s="30" t="s">
        <v>1297</v>
      </c>
      <c r="N1658" s="30"/>
      <c r="O1658" s="33"/>
      <c r="S1658" s="30" t="s">
        <v>10</v>
      </c>
      <c r="T1658" s="30" t="s">
        <v>0</v>
      </c>
      <c r="U1658" s="30" t="s">
        <v>2</v>
      </c>
      <c r="V1658" s="30" t="s">
        <v>1297</v>
      </c>
      <c r="W1658" s="30"/>
      <c r="X1658" s="33"/>
      <c r="AA1658" s="30" t="s">
        <v>10</v>
      </c>
      <c r="AB1658" s="30" t="s">
        <v>0</v>
      </c>
      <c r="AC1658" s="30" t="s">
        <v>2</v>
      </c>
      <c r="AD1658" s="30" t="s">
        <v>1297</v>
      </c>
      <c r="AE1658" s="30"/>
      <c r="AF1658" s="33"/>
    </row>
    <row r="1659" spans="1:33" x14ac:dyDescent="0.25">
      <c r="A1659" s="32">
        <v>43019</v>
      </c>
      <c r="B1659" s="30" t="s">
        <v>1360</v>
      </c>
      <c r="C1659">
        <v>20</v>
      </c>
      <c r="D1659" s="28">
        <v>50000</v>
      </c>
      <c r="E1659">
        <v>1</v>
      </c>
      <c r="F1659" s="28">
        <v>50000</v>
      </c>
      <c r="G1659">
        <v>20</v>
      </c>
      <c r="J1659" s="32">
        <v>43026</v>
      </c>
      <c r="K1659" s="30" t="s">
        <v>1360</v>
      </c>
      <c r="L1659">
        <v>63</v>
      </c>
      <c r="M1659" s="28">
        <v>50000</v>
      </c>
      <c r="N1659">
        <v>1</v>
      </c>
      <c r="O1659" s="28">
        <v>50000</v>
      </c>
      <c r="P1659">
        <v>63</v>
      </c>
      <c r="S1659" s="32">
        <v>43031</v>
      </c>
      <c r="T1659" s="30" t="s">
        <v>1360</v>
      </c>
      <c r="U1659">
        <v>66</v>
      </c>
      <c r="V1659" s="28">
        <v>20000</v>
      </c>
      <c r="W1659">
        <v>1</v>
      </c>
      <c r="X1659" s="28">
        <v>20000</v>
      </c>
      <c r="Y1659">
        <v>66</v>
      </c>
      <c r="AA1659" s="32">
        <v>43040</v>
      </c>
      <c r="AB1659" s="30" t="s">
        <v>1360</v>
      </c>
      <c r="AC1659">
        <v>23</v>
      </c>
      <c r="AD1659" s="28">
        <v>50000</v>
      </c>
      <c r="AE1659">
        <v>1</v>
      </c>
      <c r="AF1659" s="28">
        <v>50000</v>
      </c>
      <c r="AG1659">
        <v>23</v>
      </c>
    </row>
    <row r="1660" spans="1:33" x14ac:dyDescent="0.25">
      <c r="C1660">
        <v>48</v>
      </c>
      <c r="D1660" s="28">
        <v>30000</v>
      </c>
      <c r="E1660">
        <v>2</v>
      </c>
      <c r="F1660" s="28">
        <v>30000</v>
      </c>
      <c r="G1660">
        <v>48</v>
      </c>
      <c r="L1660">
        <v>33</v>
      </c>
      <c r="M1660" s="28">
        <v>20000</v>
      </c>
      <c r="N1660">
        <v>2</v>
      </c>
      <c r="U1660">
        <v>67</v>
      </c>
      <c r="V1660" s="28">
        <v>20000</v>
      </c>
      <c r="W1660">
        <v>2</v>
      </c>
      <c r="X1660" s="28">
        <v>20000</v>
      </c>
      <c r="Y1660">
        <v>67</v>
      </c>
      <c r="AC1660">
        <v>71</v>
      </c>
      <c r="AD1660" s="28">
        <v>20000</v>
      </c>
      <c r="AE1660">
        <v>2</v>
      </c>
      <c r="AF1660" s="28">
        <v>20000</v>
      </c>
      <c r="AG1660">
        <v>71</v>
      </c>
    </row>
    <row r="1661" spans="1:33" x14ac:dyDescent="0.25">
      <c r="C1661">
        <v>50</v>
      </c>
      <c r="D1661" s="28">
        <v>50000</v>
      </c>
      <c r="E1661">
        <v>3</v>
      </c>
      <c r="F1661" s="28">
        <v>50000</v>
      </c>
      <c r="G1661">
        <v>50</v>
      </c>
      <c r="L1661">
        <v>46</v>
      </c>
      <c r="M1661" s="28">
        <v>20000</v>
      </c>
      <c r="N1661">
        <v>3</v>
      </c>
      <c r="U1661">
        <v>24</v>
      </c>
      <c r="V1661" s="28">
        <v>25000</v>
      </c>
      <c r="W1661">
        <v>3</v>
      </c>
      <c r="X1661" s="28"/>
      <c r="AC1661">
        <v>4</v>
      </c>
      <c r="AD1661" s="28">
        <v>20000</v>
      </c>
      <c r="AE1661">
        <v>3</v>
      </c>
    </row>
    <row r="1662" spans="1:33" x14ac:dyDescent="0.25">
      <c r="C1662">
        <v>42</v>
      </c>
      <c r="D1662" s="28">
        <v>30000</v>
      </c>
      <c r="E1662">
        <v>4</v>
      </c>
      <c r="F1662" s="28">
        <v>20000</v>
      </c>
      <c r="G1662">
        <v>42</v>
      </c>
      <c r="L1662">
        <v>27</v>
      </c>
      <c r="M1662" s="28">
        <v>20000</v>
      </c>
      <c r="N1662">
        <v>4</v>
      </c>
      <c r="U1662">
        <v>51</v>
      </c>
      <c r="V1662" s="28">
        <v>20000</v>
      </c>
      <c r="W1662">
        <v>4</v>
      </c>
      <c r="X1662" s="28"/>
      <c r="AC1662">
        <v>39</v>
      </c>
      <c r="AD1662" s="28">
        <v>20000</v>
      </c>
      <c r="AE1662">
        <v>4</v>
      </c>
    </row>
    <row r="1663" spans="1:33" x14ac:dyDescent="0.25">
      <c r="C1663">
        <v>16</v>
      </c>
      <c r="D1663" s="28">
        <v>20000</v>
      </c>
      <c r="E1663">
        <v>5</v>
      </c>
      <c r="L1663">
        <v>30</v>
      </c>
      <c r="M1663" s="28">
        <v>20000</v>
      </c>
      <c r="N1663">
        <v>5</v>
      </c>
      <c r="U1663">
        <v>43</v>
      </c>
      <c r="V1663" s="28">
        <v>30000</v>
      </c>
      <c r="W1663">
        <v>5</v>
      </c>
      <c r="X1663" s="28"/>
      <c r="AC1663">
        <v>52</v>
      </c>
      <c r="AD1663" s="28">
        <v>30000</v>
      </c>
      <c r="AE1663">
        <v>5</v>
      </c>
    </row>
    <row r="1664" spans="1:33" x14ac:dyDescent="0.25">
      <c r="C1664">
        <v>30</v>
      </c>
      <c r="D1664" s="28">
        <v>20000</v>
      </c>
      <c r="E1664">
        <v>6</v>
      </c>
      <c r="L1664">
        <v>35</v>
      </c>
      <c r="M1664" s="28">
        <v>20000</v>
      </c>
      <c r="N1664">
        <v>6</v>
      </c>
      <c r="U1664">
        <v>42</v>
      </c>
      <c r="V1664" s="28">
        <v>30000</v>
      </c>
      <c r="W1664">
        <v>6</v>
      </c>
      <c r="X1664" s="28"/>
      <c r="AC1664">
        <v>65</v>
      </c>
      <c r="AD1664" s="28">
        <v>20000</v>
      </c>
      <c r="AE1664">
        <v>6</v>
      </c>
    </row>
    <row r="1665" spans="3:33" x14ac:dyDescent="0.25">
      <c r="C1665">
        <v>24</v>
      </c>
      <c r="D1665" s="28">
        <v>25000</v>
      </c>
      <c r="E1665">
        <v>7</v>
      </c>
      <c r="L1665">
        <v>54</v>
      </c>
      <c r="M1665" s="28">
        <v>20000</v>
      </c>
      <c r="N1665">
        <v>7</v>
      </c>
      <c r="U1665">
        <v>21</v>
      </c>
      <c r="V1665" s="28">
        <v>20000</v>
      </c>
      <c r="W1665">
        <v>7</v>
      </c>
      <c r="X1665" s="28"/>
      <c r="AC1665">
        <v>51</v>
      </c>
      <c r="AD1665" s="28">
        <v>20000</v>
      </c>
      <c r="AE1665">
        <v>7</v>
      </c>
    </row>
    <row r="1666" spans="3:33" x14ac:dyDescent="0.25">
      <c r="C1666">
        <v>26</v>
      </c>
      <c r="D1666" s="28">
        <v>20000</v>
      </c>
      <c r="E1666">
        <v>8</v>
      </c>
      <c r="L1666">
        <v>14</v>
      </c>
      <c r="M1666" s="28">
        <v>30000</v>
      </c>
      <c r="N1666">
        <v>8</v>
      </c>
      <c r="U1666">
        <v>34</v>
      </c>
      <c r="V1666" s="28">
        <v>50000</v>
      </c>
      <c r="W1666">
        <v>8</v>
      </c>
      <c r="X1666" s="28"/>
      <c r="AC1666">
        <v>49</v>
      </c>
      <c r="AD1666" s="28">
        <v>20000</v>
      </c>
      <c r="AE1666">
        <v>8</v>
      </c>
    </row>
    <row r="1667" spans="3:33" x14ac:dyDescent="0.25">
      <c r="C1667">
        <v>36</v>
      </c>
      <c r="D1667" s="28">
        <v>20000</v>
      </c>
      <c r="E1667">
        <v>9</v>
      </c>
      <c r="L1667">
        <v>52</v>
      </c>
      <c r="M1667" s="28">
        <v>30000</v>
      </c>
      <c r="N1667">
        <v>9</v>
      </c>
      <c r="U1667">
        <v>33</v>
      </c>
      <c r="V1667" s="28">
        <v>20000</v>
      </c>
      <c r="W1667">
        <v>9</v>
      </c>
      <c r="X1667" s="28"/>
      <c r="AC1667">
        <v>53</v>
      </c>
      <c r="AD1667" s="28">
        <v>40000</v>
      </c>
      <c r="AE1667">
        <v>9</v>
      </c>
    </row>
    <row r="1668" spans="3:33" x14ac:dyDescent="0.25">
      <c r="C1668">
        <v>27</v>
      </c>
      <c r="D1668" s="28">
        <v>20000</v>
      </c>
      <c r="E1668">
        <v>10</v>
      </c>
      <c r="L1668">
        <v>6</v>
      </c>
      <c r="M1668" s="28">
        <v>100000</v>
      </c>
      <c r="N1668">
        <v>10</v>
      </c>
      <c r="U1668">
        <v>54</v>
      </c>
      <c r="V1668" s="28">
        <v>20000</v>
      </c>
      <c r="W1668">
        <v>10</v>
      </c>
      <c r="X1668" s="28">
        <v>10000</v>
      </c>
      <c r="Y1668">
        <v>54</v>
      </c>
      <c r="AC1668">
        <v>13</v>
      </c>
      <c r="AD1668" s="28">
        <v>30000</v>
      </c>
      <c r="AE1668">
        <v>10</v>
      </c>
    </row>
    <row r="1669" spans="3:33" x14ac:dyDescent="0.25">
      <c r="C1669">
        <v>12</v>
      </c>
      <c r="D1669" s="28">
        <v>20000</v>
      </c>
      <c r="E1669">
        <v>11</v>
      </c>
      <c r="L1669">
        <v>50</v>
      </c>
      <c r="M1669" s="28">
        <v>20000</v>
      </c>
      <c r="N1669">
        <v>11</v>
      </c>
      <c r="U1669">
        <v>16</v>
      </c>
      <c r="V1669" s="28">
        <v>20000</v>
      </c>
      <c r="W1669">
        <v>11</v>
      </c>
      <c r="X1669" s="28"/>
      <c r="AC1669">
        <v>27</v>
      </c>
      <c r="AD1669" s="28">
        <v>20000</v>
      </c>
      <c r="AE1669">
        <v>11</v>
      </c>
    </row>
    <row r="1670" spans="3:33" x14ac:dyDescent="0.25">
      <c r="C1670">
        <v>33</v>
      </c>
      <c r="D1670" s="28">
        <v>20000</v>
      </c>
      <c r="E1670">
        <v>12</v>
      </c>
      <c r="L1670">
        <v>12</v>
      </c>
      <c r="M1670" s="28">
        <v>20000</v>
      </c>
      <c r="N1670">
        <v>12</v>
      </c>
      <c r="U1670">
        <v>39</v>
      </c>
      <c r="V1670" s="28">
        <v>20000</v>
      </c>
      <c r="W1670">
        <v>12</v>
      </c>
      <c r="X1670" s="28"/>
      <c r="AC1670">
        <v>60</v>
      </c>
      <c r="AD1670" s="28">
        <v>100000</v>
      </c>
      <c r="AE1670">
        <v>12</v>
      </c>
      <c r="AF1670" s="28">
        <v>50000</v>
      </c>
      <c r="AG1670">
        <v>60</v>
      </c>
    </row>
    <row r="1671" spans="3:33" x14ac:dyDescent="0.25">
      <c r="C1671">
        <v>15</v>
      </c>
      <c r="D1671" s="28">
        <v>50000</v>
      </c>
      <c r="E1671">
        <v>13</v>
      </c>
      <c r="L1671">
        <v>26</v>
      </c>
      <c r="M1671" s="28">
        <v>20000</v>
      </c>
      <c r="N1671">
        <v>13</v>
      </c>
      <c r="U1671">
        <v>46</v>
      </c>
      <c r="V1671" s="28">
        <v>20000</v>
      </c>
      <c r="W1671">
        <v>13</v>
      </c>
      <c r="X1671" s="28"/>
      <c r="AC1671">
        <v>16</v>
      </c>
      <c r="AD1671" s="28">
        <v>20000</v>
      </c>
      <c r="AE1671">
        <v>13</v>
      </c>
    </row>
    <row r="1672" spans="3:33" x14ac:dyDescent="0.25">
      <c r="C1672">
        <v>45</v>
      </c>
      <c r="D1672" s="28">
        <v>30000</v>
      </c>
      <c r="E1672">
        <v>14</v>
      </c>
      <c r="L1672">
        <v>51</v>
      </c>
      <c r="M1672" s="28">
        <v>20000</v>
      </c>
      <c r="N1672">
        <v>14</v>
      </c>
      <c r="U1672">
        <v>37</v>
      </c>
      <c r="V1672" s="28">
        <v>100000</v>
      </c>
      <c r="W1672">
        <v>14</v>
      </c>
      <c r="X1672" s="28"/>
      <c r="AC1672">
        <v>35</v>
      </c>
      <c r="AD1672" s="28">
        <v>20000</v>
      </c>
      <c r="AE1672">
        <v>14</v>
      </c>
    </row>
    <row r="1673" spans="3:33" x14ac:dyDescent="0.25">
      <c r="C1673">
        <v>46</v>
      </c>
      <c r="D1673" s="28">
        <v>20000</v>
      </c>
      <c r="E1673">
        <v>15</v>
      </c>
      <c r="L1673">
        <v>16</v>
      </c>
      <c r="M1673" s="28">
        <v>20000</v>
      </c>
      <c r="N1673">
        <v>15</v>
      </c>
      <c r="U1673">
        <v>31</v>
      </c>
      <c r="V1673" s="28">
        <v>50000</v>
      </c>
      <c r="W1673">
        <v>15</v>
      </c>
      <c r="X1673" s="28">
        <v>10000</v>
      </c>
      <c r="Y1673">
        <v>31</v>
      </c>
      <c r="AC1673">
        <v>67</v>
      </c>
      <c r="AD1673" s="28">
        <v>20000</v>
      </c>
      <c r="AE1673">
        <v>15</v>
      </c>
    </row>
    <row r="1674" spans="3:33" x14ac:dyDescent="0.25">
      <c r="C1674">
        <v>28</v>
      </c>
      <c r="D1674" s="28">
        <v>50000</v>
      </c>
      <c r="E1674">
        <v>16</v>
      </c>
      <c r="L1674">
        <v>24</v>
      </c>
      <c r="M1674" s="28">
        <v>25000</v>
      </c>
      <c r="N1674">
        <v>16</v>
      </c>
      <c r="U1674">
        <v>12</v>
      </c>
      <c r="V1674" s="28">
        <v>20000</v>
      </c>
      <c r="W1674">
        <v>16</v>
      </c>
      <c r="X1674" s="28"/>
      <c r="AC1674">
        <v>21</v>
      </c>
      <c r="AD1674" s="28">
        <v>20000</v>
      </c>
      <c r="AE1674">
        <v>16</v>
      </c>
    </row>
    <row r="1675" spans="3:33" x14ac:dyDescent="0.25">
      <c r="C1675">
        <v>2</v>
      </c>
      <c r="D1675" s="28">
        <v>50000</v>
      </c>
      <c r="E1675">
        <v>17</v>
      </c>
      <c r="L1675">
        <v>32</v>
      </c>
      <c r="M1675" s="28">
        <v>50000</v>
      </c>
      <c r="N1675">
        <v>17</v>
      </c>
      <c r="U1675">
        <v>27</v>
      </c>
      <c r="V1675" s="28">
        <v>20000</v>
      </c>
      <c r="W1675">
        <v>17</v>
      </c>
      <c r="X1675" s="28"/>
      <c r="AC1675">
        <v>34</v>
      </c>
      <c r="AD1675" s="28">
        <v>20000</v>
      </c>
      <c r="AE1675">
        <v>17</v>
      </c>
    </row>
    <row r="1676" spans="3:33" x14ac:dyDescent="0.25">
      <c r="C1676">
        <v>49</v>
      </c>
      <c r="D1676" s="28">
        <v>100000</v>
      </c>
      <c r="E1676">
        <v>18</v>
      </c>
      <c r="L1676">
        <v>13</v>
      </c>
      <c r="M1676" s="28">
        <v>30000</v>
      </c>
      <c r="N1676">
        <v>18</v>
      </c>
      <c r="U1676">
        <v>30</v>
      </c>
      <c r="V1676" s="28">
        <v>20000</v>
      </c>
      <c r="W1676">
        <v>18</v>
      </c>
      <c r="X1676" s="28"/>
      <c r="AC1676">
        <v>26</v>
      </c>
      <c r="AD1676" s="28">
        <v>20000</v>
      </c>
      <c r="AE1676">
        <v>18</v>
      </c>
    </row>
    <row r="1677" spans="3:33" x14ac:dyDescent="0.25">
      <c r="C1677">
        <v>21</v>
      </c>
      <c r="D1677" s="28">
        <v>20000</v>
      </c>
      <c r="E1677">
        <v>19</v>
      </c>
      <c r="L1677">
        <v>29</v>
      </c>
      <c r="M1677" s="28">
        <v>20000</v>
      </c>
      <c r="N1677">
        <v>19</v>
      </c>
      <c r="U1677">
        <v>45</v>
      </c>
      <c r="V1677" s="28">
        <v>30000</v>
      </c>
      <c r="W1677">
        <v>19</v>
      </c>
      <c r="X1677" s="28"/>
      <c r="AC1677">
        <v>36</v>
      </c>
      <c r="AD1677" s="28">
        <v>20000</v>
      </c>
      <c r="AE1677">
        <v>19</v>
      </c>
    </row>
    <row r="1678" spans="3:33" x14ac:dyDescent="0.25">
      <c r="C1678">
        <v>39</v>
      </c>
      <c r="D1678" s="59">
        <v>20000</v>
      </c>
      <c r="E1678">
        <v>20</v>
      </c>
      <c r="F1678" s="59"/>
      <c r="L1678">
        <v>21</v>
      </c>
      <c r="M1678" s="28">
        <v>20000</v>
      </c>
      <c r="N1678">
        <v>20</v>
      </c>
      <c r="U1678">
        <v>50</v>
      </c>
      <c r="V1678" s="28">
        <v>20000</v>
      </c>
      <c r="W1678">
        <v>20</v>
      </c>
      <c r="X1678" s="28"/>
      <c r="AC1678">
        <v>54</v>
      </c>
      <c r="AD1678" s="28">
        <v>20000</v>
      </c>
      <c r="AE1678">
        <v>20</v>
      </c>
    </row>
    <row r="1679" spans="3:33" x14ac:dyDescent="0.25">
      <c r="C1679">
        <v>4</v>
      </c>
      <c r="D1679" s="59">
        <v>20000</v>
      </c>
      <c r="E1679">
        <v>21</v>
      </c>
      <c r="F1679" s="59"/>
      <c r="L1679">
        <v>36</v>
      </c>
      <c r="M1679" s="28">
        <v>20000</v>
      </c>
      <c r="N1679">
        <v>21</v>
      </c>
      <c r="U1679">
        <v>15</v>
      </c>
      <c r="V1679" s="28">
        <v>50000</v>
      </c>
      <c r="W1679">
        <v>21</v>
      </c>
      <c r="X1679" s="28"/>
      <c r="AC1679">
        <v>19</v>
      </c>
      <c r="AD1679" s="28">
        <v>40000</v>
      </c>
      <c r="AE1679">
        <v>21</v>
      </c>
    </row>
    <row r="1680" spans="3:33" x14ac:dyDescent="0.25">
      <c r="C1680">
        <v>18</v>
      </c>
      <c r="D1680" s="28">
        <v>20000</v>
      </c>
      <c r="E1680">
        <v>22</v>
      </c>
      <c r="L1680">
        <v>18</v>
      </c>
      <c r="M1680" s="28">
        <v>20000</v>
      </c>
      <c r="N1680">
        <v>22</v>
      </c>
      <c r="U1680">
        <v>26</v>
      </c>
      <c r="V1680" s="28">
        <v>20000</v>
      </c>
      <c r="W1680">
        <v>22</v>
      </c>
      <c r="X1680" s="28"/>
      <c r="AC1680">
        <v>24</v>
      </c>
      <c r="AD1680" s="28">
        <v>25000</v>
      </c>
      <c r="AE1680">
        <v>22</v>
      </c>
    </row>
    <row r="1681" spans="3:32" x14ac:dyDescent="0.25">
      <c r="C1681">
        <v>29</v>
      </c>
      <c r="D1681" s="28">
        <v>20000</v>
      </c>
      <c r="E1681">
        <v>23</v>
      </c>
      <c r="L1681">
        <v>15</v>
      </c>
      <c r="M1681" s="28">
        <v>25000</v>
      </c>
      <c r="N1681">
        <v>23</v>
      </c>
      <c r="U1681">
        <v>18</v>
      </c>
      <c r="V1681" s="28">
        <v>20000</v>
      </c>
      <c r="W1681">
        <v>23</v>
      </c>
      <c r="X1681" s="28"/>
      <c r="AC1681">
        <v>63</v>
      </c>
      <c r="AD1681" s="28">
        <v>30000</v>
      </c>
      <c r="AE1681">
        <v>23</v>
      </c>
    </row>
    <row r="1682" spans="3:32" x14ac:dyDescent="0.25">
      <c r="C1682">
        <v>19</v>
      </c>
      <c r="D1682" s="28">
        <v>20000</v>
      </c>
      <c r="E1682">
        <v>24</v>
      </c>
      <c r="L1682">
        <v>49</v>
      </c>
      <c r="M1682" s="28">
        <v>90000</v>
      </c>
      <c r="N1682">
        <v>24</v>
      </c>
      <c r="U1682">
        <v>8</v>
      </c>
      <c r="V1682" s="28">
        <v>20000</v>
      </c>
      <c r="W1682">
        <v>24</v>
      </c>
      <c r="X1682" s="28"/>
      <c r="AC1682">
        <v>62</v>
      </c>
      <c r="AD1682" s="28">
        <v>20000</v>
      </c>
      <c r="AE1682">
        <v>24</v>
      </c>
      <c r="AF1682" s="28">
        <v>10000</v>
      </c>
    </row>
    <row r="1683" spans="3:32" x14ac:dyDescent="0.25">
      <c r="C1683">
        <v>43</v>
      </c>
      <c r="D1683" s="28">
        <v>30000</v>
      </c>
      <c r="E1683">
        <v>25</v>
      </c>
      <c r="F1683" s="28">
        <v>20000</v>
      </c>
      <c r="G1683">
        <v>43</v>
      </c>
      <c r="L1683">
        <v>39</v>
      </c>
      <c r="M1683" s="28">
        <v>20000</v>
      </c>
      <c r="N1683">
        <v>25</v>
      </c>
      <c r="U1683">
        <v>59</v>
      </c>
      <c r="V1683" s="28">
        <v>20000</v>
      </c>
      <c r="W1683">
        <v>25</v>
      </c>
      <c r="X1683" s="28"/>
      <c r="AC1683">
        <v>1</v>
      </c>
      <c r="AD1683" s="28">
        <v>15000</v>
      </c>
      <c r="AE1683">
        <v>25</v>
      </c>
    </row>
    <row r="1684" spans="3:32" x14ac:dyDescent="0.25">
      <c r="C1684">
        <v>1</v>
      </c>
      <c r="D1684" s="28">
        <v>20000</v>
      </c>
      <c r="E1684">
        <v>26</v>
      </c>
      <c r="L1684">
        <v>4</v>
      </c>
      <c r="M1684" s="28">
        <v>20000</v>
      </c>
      <c r="N1684">
        <v>26</v>
      </c>
      <c r="U1684">
        <v>49</v>
      </c>
      <c r="V1684" s="28">
        <v>20000</v>
      </c>
      <c r="W1684">
        <v>26</v>
      </c>
      <c r="X1684" s="28"/>
      <c r="AC1684">
        <v>8</v>
      </c>
      <c r="AD1684" s="28">
        <v>20000</v>
      </c>
      <c r="AE1684">
        <v>26</v>
      </c>
    </row>
    <row r="1685" spans="3:32" x14ac:dyDescent="0.25">
      <c r="C1685">
        <v>35</v>
      </c>
      <c r="D1685" s="28">
        <v>20000</v>
      </c>
      <c r="E1685">
        <v>27</v>
      </c>
      <c r="L1685">
        <v>53</v>
      </c>
      <c r="M1685" s="28">
        <v>20000</v>
      </c>
      <c r="N1685">
        <v>27</v>
      </c>
      <c r="U1685">
        <v>52</v>
      </c>
      <c r="V1685" s="28">
        <v>150000</v>
      </c>
      <c r="W1685">
        <v>27</v>
      </c>
      <c r="X1685" s="28">
        <v>50000</v>
      </c>
      <c r="AC1685">
        <v>46</v>
      </c>
      <c r="AD1685" s="28">
        <v>20000</v>
      </c>
      <c r="AE1685">
        <v>27</v>
      </c>
    </row>
    <row r="1686" spans="3:32" x14ac:dyDescent="0.25">
      <c r="C1686">
        <v>9</v>
      </c>
      <c r="D1686" s="28">
        <v>50000</v>
      </c>
      <c r="E1686">
        <v>28</v>
      </c>
      <c r="F1686" s="28">
        <v>20000</v>
      </c>
      <c r="G1686">
        <v>9</v>
      </c>
      <c r="M1686" s="28">
        <v>50000</v>
      </c>
      <c r="N1686">
        <v>28</v>
      </c>
      <c r="O1686" s="28">
        <v>50000</v>
      </c>
      <c r="V1686" s="28">
        <v>140000</v>
      </c>
      <c r="W1686">
        <v>58</v>
      </c>
      <c r="X1686" s="28">
        <v>50000</v>
      </c>
      <c r="AC1686">
        <v>30</v>
      </c>
      <c r="AD1686" s="28">
        <v>20000</v>
      </c>
      <c r="AE1686">
        <v>28</v>
      </c>
    </row>
    <row r="1687" spans="3:32" x14ac:dyDescent="0.25">
      <c r="D1687" s="28">
        <v>80000</v>
      </c>
      <c r="E1687">
        <v>29</v>
      </c>
      <c r="F1687" s="28">
        <v>50000</v>
      </c>
      <c r="M1687" s="28">
        <v>70000</v>
      </c>
      <c r="N1687">
        <v>29</v>
      </c>
      <c r="O1687" s="28">
        <v>50000</v>
      </c>
      <c r="V1687" s="28">
        <v>50000</v>
      </c>
      <c r="W1687">
        <v>29</v>
      </c>
      <c r="X1687" s="28">
        <v>50000</v>
      </c>
      <c r="AC1687">
        <v>29</v>
      </c>
      <c r="AD1687" s="28">
        <v>20000</v>
      </c>
      <c r="AE1687">
        <v>29</v>
      </c>
    </row>
    <row r="1688" spans="3:32" x14ac:dyDescent="0.25">
      <c r="D1688" s="28">
        <v>50000</v>
      </c>
      <c r="E1688">
        <v>30</v>
      </c>
      <c r="F1688" s="28">
        <v>50000</v>
      </c>
      <c r="M1688" s="28">
        <v>25000</v>
      </c>
      <c r="N1688">
        <v>30</v>
      </c>
      <c r="O1688" s="28">
        <v>25000</v>
      </c>
      <c r="V1688" s="28">
        <v>40000</v>
      </c>
      <c r="W1688">
        <v>30</v>
      </c>
      <c r="X1688" s="28">
        <v>40000</v>
      </c>
      <c r="AC1688">
        <v>50</v>
      </c>
      <c r="AD1688" s="28">
        <v>20000</v>
      </c>
      <c r="AE1688">
        <v>30</v>
      </c>
    </row>
    <row r="1689" spans="3:32" x14ac:dyDescent="0.25">
      <c r="D1689" s="28">
        <v>50000</v>
      </c>
      <c r="E1689">
        <v>31</v>
      </c>
      <c r="F1689" s="28">
        <v>50000</v>
      </c>
      <c r="M1689" s="28">
        <v>20000</v>
      </c>
      <c r="N1689">
        <v>31</v>
      </c>
      <c r="O1689" s="28">
        <v>20000</v>
      </c>
      <c r="V1689" s="28">
        <v>280000</v>
      </c>
      <c r="W1689">
        <v>31</v>
      </c>
      <c r="X1689" s="28">
        <v>50000</v>
      </c>
      <c r="AC1689">
        <v>59</v>
      </c>
      <c r="AD1689" s="28">
        <v>20000</v>
      </c>
      <c r="AE1689">
        <v>31</v>
      </c>
    </row>
    <row r="1690" spans="3:32" x14ac:dyDescent="0.25">
      <c r="D1690" s="28">
        <v>100000</v>
      </c>
      <c r="E1690">
        <v>32</v>
      </c>
      <c r="F1690" s="28">
        <v>50000</v>
      </c>
      <c r="M1690" s="28">
        <v>25000</v>
      </c>
      <c r="N1690">
        <v>32</v>
      </c>
      <c r="O1690" s="28">
        <v>25000</v>
      </c>
      <c r="V1690" s="28">
        <v>50000</v>
      </c>
      <c r="W1690">
        <v>32</v>
      </c>
      <c r="X1690" s="28">
        <v>50000</v>
      </c>
      <c r="AC1690">
        <v>66</v>
      </c>
      <c r="AD1690" s="28">
        <v>20000</v>
      </c>
      <c r="AE1690">
        <v>32</v>
      </c>
    </row>
    <row r="1691" spans="3:32" x14ac:dyDescent="0.25">
      <c r="D1691" s="28">
        <v>50000</v>
      </c>
      <c r="E1691">
        <v>33</v>
      </c>
      <c r="F1691" s="28">
        <v>50000</v>
      </c>
      <c r="AC1691">
        <v>15</v>
      </c>
      <c r="AD1691" s="28">
        <v>30000</v>
      </c>
      <c r="AE1691">
        <v>33</v>
      </c>
    </row>
    <row r="1692" spans="3:32" x14ac:dyDescent="0.25">
      <c r="D1692" s="28">
        <v>50000</v>
      </c>
      <c r="E1692">
        <v>34</v>
      </c>
      <c r="F1692" s="28">
        <v>50000</v>
      </c>
      <c r="M1692" s="29">
        <f>SUM(M1659:M1691)</f>
        <v>980000</v>
      </c>
      <c r="O1692" s="29">
        <f>SUM(O1659:O1691)</f>
        <v>220000</v>
      </c>
      <c r="V1692" s="29">
        <f>SUM(V1659:V1690)</f>
        <v>1435000</v>
      </c>
      <c r="X1692" s="29">
        <f>SUM(X1659:X1690)</f>
        <v>350000</v>
      </c>
      <c r="AC1692">
        <v>10</v>
      </c>
      <c r="AD1692" s="28">
        <v>50000</v>
      </c>
      <c r="AE1692">
        <v>34</v>
      </c>
    </row>
    <row r="1693" spans="3:32" x14ac:dyDescent="0.25">
      <c r="D1693" s="28">
        <v>50000</v>
      </c>
      <c r="E1693">
        <v>35</v>
      </c>
      <c r="F1693" s="28">
        <v>50000</v>
      </c>
      <c r="M1693" s="29">
        <f>M1692-O1692</f>
        <v>760000</v>
      </c>
      <c r="V1693" s="29">
        <f>V1692-X1692</f>
        <v>1085000</v>
      </c>
      <c r="X1693" s="28"/>
      <c r="AC1693">
        <v>5</v>
      </c>
      <c r="AD1693" s="28">
        <v>100000</v>
      </c>
      <c r="AE1693">
        <v>35</v>
      </c>
    </row>
    <row r="1694" spans="3:32" x14ac:dyDescent="0.25">
      <c r="D1694" s="28">
        <v>50000</v>
      </c>
      <c r="E1694">
        <v>36</v>
      </c>
      <c r="F1694" s="28">
        <v>50000</v>
      </c>
      <c r="AC1694">
        <v>18</v>
      </c>
      <c r="AD1694" s="28">
        <v>20000</v>
      </c>
      <c r="AE1694">
        <v>36</v>
      </c>
    </row>
    <row r="1695" spans="3:32" x14ac:dyDescent="0.25">
      <c r="D1695" s="28">
        <v>50000</v>
      </c>
      <c r="E1695">
        <v>37</v>
      </c>
      <c r="F1695" s="28">
        <v>50000</v>
      </c>
      <c r="AC1695">
        <v>20</v>
      </c>
      <c r="AD1695" s="28">
        <v>30000</v>
      </c>
      <c r="AE1695">
        <v>37</v>
      </c>
    </row>
    <row r="1696" spans="3:32" x14ac:dyDescent="0.25">
      <c r="AC1696">
        <v>17</v>
      </c>
      <c r="AD1696" s="28">
        <v>50000</v>
      </c>
      <c r="AE1696">
        <v>38</v>
      </c>
    </row>
    <row r="1697" spans="1:33" x14ac:dyDescent="0.25">
      <c r="D1697" s="29">
        <f>SUM(D1659:D1696)</f>
        <v>1395000</v>
      </c>
      <c r="F1697" s="29">
        <f>SUM(F1659:F1696)</f>
        <v>640000</v>
      </c>
      <c r="AC1697">
        <v>55</v>
      </c>
      <c r="AD1697" s="28">
        <v>50000</v>
      </c>
      <c r="AE1697">
        <v>39</v>
      </c>
    </row>
    <row r="1698" spans="1:33" x14ac:dyDescent="0.25">
      <c r="D1698" s="29">
        <f>D1697-F1697</f>
        <v>755000</v>
      </c>
      <c r="AC1698">
        <v>44</v>
      </c>
      <c r="AD1698" s="28">
        <v>50000</v>
      </c>
      <c r="AE1698">
        <v>40</v>
      </c>
    </row>
    <row r="1699" spans="1:33" x14ac:dyDescent="0.25">
      <c r="D1699" s="29"/>
      <c r="AC1699">
        <v>69</v>
      </c>
      <c r="AD1699" s="29">
        <v>50000</v>
      </c>
      <c r="AE1699">
        <v>41</v>
      </c>
    </row>
    <row r="1700" spans="1:33" x14ac:dyDescent="0.25">
      <c r="D1700" s="29"/>
      <c r="AC1700">
        <v>64</v>
      </c>
      <c r="AD1700" s="29">
        <v>50000</v>
      </c>
      <c r="AE1700">
        <v>42</v>
      </c>
      <c r="AF1700" s="28">
        <v>50000</v>
      </c>
      <c r="AG1700">
        <v>64</v>
      </c>
    </row>
    <row r="1701" spans="1:33" x14ac:dyDescent="0.25">
      <c r="D1701" s="29"/>
      <c r="AD1701" s="29">
        <v>50000</v>
      </c>
      <c r="AE1701">
        <v>43</v>
      </c>
      <c r="AF1701" s="28">
        <v>50000</v>
      </c>
    </row>
    <row r="1702" spans="1:33" x14ac:dyDescent="0.25">
      <c r="D1702" s="29"/>
      <c r="AD1702" s="29"/>
    </row>
    <row r="1703" spans="1:33" x14ac:dyDescent="0.25">
      <c r="D1703" s="29"/>
      <c r="AD1703" s="29">
        <f>SUM(AD1659:AD1702)</f>
        <v>1350000</v>
      </c>
      <c r="AF1703" s="29">
        <f>SUM(AF1659:AF1702)</f>
        <v>230000</v>
      </c>
    </row>
    <row r="1704" spans="1:33" x14ac:dyDescent="0.25">
      <c r="D1704" s="29"/>
      <c r="AD1704" s="29">
        <f>AD1703-AF1703</f>
        <v>1120000</v>
      </c>
    </row>
    <row r="1706" spans="1:33" x14ac:dyDescent="0.25">
      <c r="A1706" s="30" t="s">
        <v>10</v>
      </c>
      <c r="B1706" s="30" t="s">
        <v>0</v>
      </c>
      <c r="C1706" s="30" t="s">
        <v>2</v>
      </c>
      <c r="D1706" s="30" t="s">
        <v>1297</v>
      </c>
      <c r="E1706" s="30"/>
      <c r="F1706" s="33"/>
      <c r="G1706" s="30"/>
      <c r="J1706" s="30" t="s">
        <v>10</v>
      </c>
      <c r="K1706" s="30" t="s">
        <v>0</v>
      </c>
      <c r="L1706" s="30" t="s">
        <v>2</v>
      </c>
      <c r="M1706" s="30" t="s">
        <v>1297</v>
      </c>
      <c r="N1706" s="30"/>
      <c r="O1706" s="33"/>
      <c r="P1706" s="30"/>
      <c r="S1706" s="30" t="s">
        <v>10</v>
      </c>
      <c r="T1706" s="30" t="s">
        <v>0</v>
      </c>
      <c r="U1706" s="30" t="s">
        <v>2</v>
      </c>
      <c r="V1706" s="30" t="s">
        <v>1297</v>
      </c>
      <c r="W1706" s="30"/>
      <c r="X1706" s="33"/>
      <c r="Y1706" s="30"/>
      <c r="AA1706" s="30" t="s">
        <v>10</v>
      </c>
      <c r="AB1706" s="30" t="s">
        <v>0</v>
      </c>
      <c r="AC1706" s="30" t="s">
        <v>2</v>
      </c>
      <c r="AD1706" s="30" t="s">
        <v>1297</v>
      </c>
      <c r="AE1706" s="30"/>
      <c r="AF1706" s="33"/>
    </row>
    <row r="1707" spans="1:33" x14ac:dyDescent="0.25">
      <c r="A1707" s="32">
        <v>43024</v>
      </c>
      <c r="B1707" s="30" t="s">
        <v>1336</v>
      </c>
      <c r="C1707">
        <v>47</v>
      </c>
      <c r="D1707" s="28">
        <v>50000</v>
      </c>
      <c r="E1707">
        <v>1</v>
      </c>
      <c r="F1707" s="28">
        <v>50000</v>
      </c>
      <c r="G1707">
        <v>47</v>
      </c>
      <c r="J1707" s="32">
        <v>43025</v>
      </c>
      <c r="K1707" s="30" t="s">
        <v>1337</v>
      </c>
      <c r="L1707">
        <v>3</v>
      </c>
      <c r="M1707" s="28">
        <v>50000</v>
      </c>
      <c r="N1707">
        <v>1</v>
      </c>
      <c r="O1707" s="28">
        <v>50000</v>
      </c>
      <c r="P1707">
        <v>3</v>
      </c>
      <c r="S1707" s="32">
        <v>43027</v>
      </c>
      <c r="T1707" s="30" t="s">
        <v>1348</v>
      </c>
      <c r="U1707">
        <v>22</v>
      </c>
      <c r="V1707" s="28">
        <v>20000</v>
      </c>
      <c r="W1707">
        <v>1</v>
      </c>
      <c r="X1707" s="28">
        <v>10000</v>
      </c>
      <c r="Y1707">
        <v>22</v>
      </c>
      <c r="AA1707" s="32">
        <v>43028</v>
      </c>
      <c r="AB1707" s="30" t="s">
        <v>1347</v>
      </c>
      <c r="AC1707">
        <v>30</v>
      </c>
      <c r="AD1707" s="28">
        <v>50000</v>
      </c>
      <c r="AE1707">
        <v>1</v>
      </c>
    </row>
    <row r="1708" spans="1:33" x14ac:dyDescent="0.25">
      <c r="C1708">
        <v>70</v>
      </c>
      <c r="D1708" s="28">
        <v>50000</v>
      </c>
      <c r="E1708">
        <v>2</v>
      </c>
      <c r="F1708" s="28">
        <v>50000</v>
      </c>
      <c r="G1708">
        <v>70</v>
      </c>
      <c r="L1708">
        <v>6</v>
      </c>
      <c r="M1708" s="28">
        <v>70000</v>
      </c>
      <c r="N1708">
        <v>2</v>
      </c>
      <c r="O1708" s="28">
        <v>50000</v>
      </c>
      <c r="P1708">
        <v>6</v>
      </c>
      <c r="U1708">
        <v>62</v>
      </c>
      <c r="V1708" s="28">
        <v>10000</v>
      </c>
      <c r="W1708">
        <v>2</v>
      </c>
      <c r="X1708" s="28"/>
      <c r="AC1708">
        <v>102</v>
      </c>
      <c r="AD1708" s="28">
        <v>50000</v>
      </c>
      <c r="AE1708">
        <v>2</v>
      </c>
    </row>
    <row r="1709" spans="1:33" x14ac:dyDescent="0.25">
      <c r="C1709">
        <v>82</v>
      </c>
      <c r="D1709" s="28">
        <v>20000</v>
      </c>
      <c r="E1709">
        <v>3</v>
      </c>
      <c r="F1709" s="28">
        <v>20000</v>
      </c>
      <c r="G1709">
        <v>82</v>
      </c>
      <c r="L1709">
        <v>110</v>
      </c>
      <c r="M1709" s="28">
        <v>50000</v>
      </c>
      <c r="N1709">
        <v>3</v>
      </c>
      <c r="U1709">
        <v>88</v>
      </c>
      <c r="V1709" s="28">
        <v>20000</v>
      </c>
      <c r="W1709">
        <v>3</v>
      </c>
      <c r="X1709" s="28"/>
      <c r="AC1709">
        <v>130</v>
      </c>
      <c r="AD1709" s="28">
        <v>50000</v>
      </c>
      <c r="AE1709">
        <v>3</v>
      </c>
    </row>
    <row r="1710" spans="1:33" x14ac:dyDescent="0.25">
      <c r="C1710">
        <v>48</v>
      </c>
      <c r="D1710" s="28">
        <v>30000</v>
      </c>
      <c r="E1710">
        <v>4</v>
      </c>
      <c r="F1710" s="28">
        <v>30000</v>
      </c>
      <c r="G1710">
        <v>48</v>
      </c>
      <c r="L1710">
        <v>171</v>
      </c>
      <c r="M1710" s="28">
        <v>50000</v>
      </c>
      <c r="N1710">
        <v>4</v>
      </c>
      <c r="U1710">
        <v>103</v>
      </c>
      <c r="V1710" s="28">
        <v>20000</v>
      </c>
      <c r="W1710">
        <v>4</v>
      </c>
      <c r="X1710" s="28"/>
      <c r="AC1710">
        <v>133</v>
      </c>
      <c r="AD1710" s="28">
        <v>20000</v>
      </c>
      <c r="AE1710">
        <v>4</v>
      </c>
      <c r="AF1710" s="28">
        <v>10000</v>
      </c>
      <c r="AG1710">
        <v>133</v>
      </c>
    </row>
    <row r="1711" spans="1:33" x14ac:dyDescent="0.25">
      <c r="C1711">
        <v>40</v>
      </c>
      <c r="D1711" s="28">
        <v>50000</v>
      </c>
      <c r="E1711">
        <v>5</v>
      </c>
      <c r="L1711">
        <v>191</v>
      </c>
      <c r="M1711" s="28">
        <v>50000</v>
      </c>
      <c r="N1711">
        <v>5</v>
      </c>
      <c r="U1711">
        <v>15</v>
      </c>
      <c r="V1711" s="28">
        <v>20000</v>
      </c>
      <c r="W1711">
        <v>5</v>
      </c>
      <c r="X1711" s="28">
        <v>20000</v>
      </c>
      <c r="Y1711">
        <v>15</v>
      </c>
      <c r="AC1711">
        <v>171</v>
      </c>
      <c r="AD1711" s="28">
        <v>30000</v>
      </c>
      <c r="AE1711">
        <v>5</v>
      </c>
    </row>
    <row r="1712" spans="1:33" x14ac:dyDescent="0.25">
      <c r="C1712">
        <v>27</v>
      </c>
      <c r="D1712" s="28">
        <v>30000</v>
      </c>
      <c r="E1712">
        <v>6</v>
      </c>
      <c r="L1712">
        <v>198</v>
      </c>
      <c r="M1712" s="28">
        <v>50000</v>
      </c>
      <c r="N1712">
        <v>6</v>
      </c>
      <c r="U1712">
        <v>35</v>
      </c>
      <c r="V1712" s="28">
        <v>20000</v>
      </c>
      <c r="W1712">
        <v>6</v>
      </c>
      <c r="X1712" s="28">
        <v>20000</v>
      </c>
      <c r="Y1712">
        <v>35</v>
      </c>
      <c r="AC1712">
        <v>173</v>
      </c>
      <c r="AD1712" s="28">
        <v>30000</v>
      </c>
      <c r="AE1712">
        <v>6</v>
      </c>
    </row>
    <row r="1713" spans="3:31" x14ac:dyDescent="0.25">
      <c r="C1713">
        <v>124</v>
      </c>
      <c r="D1713" s="28">
        <v>20000</v>
      </c>
      <c r="E1713">
        <v>7</v>
      </c>
      <c r="L1713">
        <v>101</v>
      </c>
      <c r="M1713" s="28">
        <v>50000</v>
      </c>
      <c r="N1713">
        <v>7</v>
      </c>
      <c r="U1713">
        <v>74</v>
      </c>
      <c r="V1713" s="28">
        <v>25000</v>
      </c>
      <c r="W1713">
        <v>7</v>
      </c>
      <c r="X1713" s="28"/>
      <c r="AC1713">
        <v>86</v>
      </c>
      <c r="AD1713" s="28">
        <v>10000</v>
      </c>
      <c r="AE1713">
        <v>7</v>
      </c>
    </row>
    <row r="1714" spans="3:31" x14ac:dyDescent="0.25">
      <c r="C1714">
        <v>116</v>
      </c>
      <c r="D1714" s="28">
        <v>10000</v>
      </c>
      <c r="E1714">
        <v>8</v>
      </c>
      <c r="L1714">
        <v>103</v>
      </c>
      <c r="M1714" s="28">
        <v>50000</v>
      </c>
      <c r="N1714">
        <v>8</v>
      </c>
      <c r="U1714">
        <v>112</v>
      </c>
      <c r="V1714" s="28">
        <v>50000</v>
      </c>
      <c r="W1714">
        <v>8</v>
      </c>
      <c r="X1714" s="28"/>
      <c r="AC1714">
        <v>52</v>
      </c>
      <c r="AD1714" s="28">
        <v>20000</v>
      </c>
      <c r="AE1714">
        <v>8</v>
      </c>
    </row>
    <row r="1715" spans="3:31" x14ac:dyDescent="0.25">
      <c r="C1715">
        <v>7</v>
      </c>
      <c r="D1715" s="28">
        <v>50000</v>
      </c>
      <c r="E1715">
        <v>9</v>
      </c>
      <c r="F1715" s="28">
        <v>50000</v>
      </c>
      <c r="G1715">
        <v>7</v>
      </c>
      <c r="L1715">
        <v>114</v>
      </c>
      <c r="M1715" s="28">
        <v>50000</v>
      </c>
      <c r="N1715">
        <v>9</v>
      </c>
      <c r="U1715">
        <v>38</v>
      </c>
      <c r="V1715" s="28">
        <v>20000</v>
      </c>
      <c r="W1715">
        <v>9</v>
      </c>
      <c r="X1715" s="28"/>
      <c r="AC1715">
        <v>9</v>
      </c>
      <c r="AD1715" s="28">
        <v>10000</v>
      </c>
      <c r="AE1715">
        <v>9</v>
      </c>
    </row>
    <row r="1716" spans="3:31" x14ac:dyDescent="0.25">
      <c r="C1716">
        <v>83</v>
      </c>
      <c r="D1716" s="28">
        <v>50000</v>
      </c>
      <c r="E1716">
        <v>10</v>
      </c>
      <c r="L1716">
        <v>175</v>
      </c>
      <c r="M1716" s="28">
        <v>30000</v>
      </c>
      <c r="N1716">
        <v>10</v>
      </c>
      <c r="U1716">
        <v>102</v>
      </c>
      <c r="V1716" s="28">
        <v>20000</v>
      </c>
      <c r="W1716">
        <v>10</v>
      </c>
      <c r="X1716" s="28"/>
      <c r="AC1716">
        <v>75</v>
      </c>
      <c r="AD1716" s="28">
        <v>30000</v>
      </c>
      <c r="AE1716">
        <v>10</v>
      </c>
    </row>
    <row r="1717" spans="3:31" x14ac:dyDescent="0.25">
      <c r="C1717">
        <v>22</v>
      </c>
      <c r="D1717" s="28">
        <v>20000</v>
      </c>
      <c r="E1717">
        <v>11</v>
      </c>
      <c r="L1717">
        <v>90</v>
      </c>
      <c r="M1717" s="28">
        <v>20000</v>
      </c>
      <c r="N1717">
        <v>11</v>
      </c>
      <c r="U1717">
        <v>138</v>
      </c>
      <c r="V1717" s="28">
        <v>30000</v>
      </c>
      <c r="W1717">
        <v>11</v>
      </c>
      <c r="X1717" s="28"/>
      <c r="AC1717">
        <v>61</v>
      </c>
      <c r="AD1717" s="28">
        <v>20000</v>
      </c>
      <c r="AE1717">
        <v>11</v>
      </c>
    </row>
    <row r="1718" spans="3:31" x14ac:dyDescent="0.25">
      <c r="C1718">
        <v>162</v>
      </c>
      <c r="D1718" s="28">
        <v>20000</v>
      </c>
      <c r="E1718">
        <v>12</v>
      </c>
      <c r="L1718">
        <v>56</v>
      </c>
      <c r="M1718" s="28">
        <v>40000</v>
      </c>
      <c r="N1718">
        <v>12</v>
      </c>
      <c r="U1718">
        <v>76</v>
      </c>
      <c r="V1718" s="28">
        <v>30000</v>
      </c>
      <c r="W1718">
        <v>12</v>
      </c>
      <c r="X1718" s="28"/>
      <c r="AC1718">
        <v>149</v>
      </c>
      <c r="AD1718" s="28">
        <v>30000</v>
      </c>
      <c r="AE1718">
        <v>12</v>
      </c>
    </row>
    <row r="1719" spans="3:31" x14ac:dyDescent="0.25">
      <c r="C1719">
        <v>89</v>
      </c>
      <c r="D1719" s="28">
        <v>20000</v>
      </c>
      <c r="E1719">
        <v>13</v>
      </c>
      <c r="L1719">
        <v>156</v>
      </c>
      <c r="M1719" s="28">
        <v>20000</v>
      </c>
      <c r="N1719">
        <v>13</v>
      </c>
      <c r="U1719">
        <v>72</v>
      </c>
      <c r="V1719" s="28">
        <v>20000</v>
      </c>
      <c r="W1719">
        <v>13</v>
      </c>
      <c r="X1719" s="28"/>
      <c r="AC1719">
        <v>134</v>
      </c>
      <c r="AD1719" s="28">
        <v>20000</v>
      </c>
      <c r="AE1719">
        <v>13</v>
      </c>
    </row>
    <row r="1720" spans="3:31" x14ac:dyDescent="0.25">
      <c r="C1720">
        <v>24</v>
      </c>
      <c r="D1720" s="28">
        <v>30000</v>
      </c>
      <c r="E1720">
        <v>14</v>
      </c>
      <c r="F1720" s="28">
        <v>20000</v>
      </c>
      <c r="G1720">
        <v>24</v>
      </c>
      <c r="L1720">
        <v>202</v>
      </c>
      <c r="M1720" s="28">
        <v>20000</v>
      </c>
      <c r="N1720">
        <v>14</v>
      </c>
      <c r="U1720">
        <v>55</v>
      </c>
      <c r="V1720" s="28">
        <v>20000</v>
      </c>
      <c r="W1720">
        <v>14</v>
      </c>
      <c r="X1720" s="28"/>
      <c r="AC1720">
        <v>137</v>
      </c>
      <c r="AD1720" s="28">
        <v>50000</v>
      </c>
      <c r="AE1720">
        <v>14</v>
      </c>
    </row>
    <row r="1721" spans="3:31" x14ac:dyDescent="0.25">
      <c r="C1721">
        <v>51</v>
      </c>
      <c r="D1721" s="28">
        <v>30000</v>
      </c>
      <c r="E1721">
        <v>15</v>
      </c>
      <c r="L1721">
        <v>176</v>
      </c>
      <c r="M1721" s="28">
        <v>20000</v>
      </c>
      <c r="N1721">
        <v>15</v>
      </c>
      <c r="U1721">
        <v>43</v>
      </c>
      <c r="V1721" s="28">
        <v>30000</v>
      </c>
      <c r="W1721">
        <v>15</v>
      </c>
      <c r="X1721" s="28"/>
      <c r="AC1721">
        <v>29</v>
      </c>
      <c r="AD1721" s="28">
        <v>50000</v>
      </c>
      <c r="AE1721">
        <v>15</v>
      </c>
    </row>
    <row r="1722" spans="3:31" x14ac:dyDescent="0.25">
      <c r="C1722">
        <v>80</v>
      </c>
      <c r="D1722" s="28">
        <v>100000</v>
      </c>
      <c r="E1722">
        <v>16</v>
      </c>
      <c r="L1722">
        <v>200</v>
      </c>
      <c r="M1722" s="28">
        <v>20000</v>
      </c>
      <c r="N1722">
        <v>16</v>
      </c>
      <c r="U1722">
        <v>27</v>
      </c>
      <c r="V1722" s="28">
        <v>30000</v>
      </c>
      <c r="W1722">
        <v>16</v>
      </c>
      <c r="X1722" s="28"/>
      <c r="AC1722">
        <v>116</v>
      </c>
      <c r="AD1722" s="28">
        <v>15000</v>
      </c>
      <c r="AE1722">
        <v>16</v>
      </c>
    </row>
    <row r="1723" spans="3:31" x14ac:dyDescent="0.25">
      <c r="C1723">
        <v>114</v>
      </c>
      <c r="D1723" s="28">
        <v>100000</v>
      </c>
      <c r="E1723">
        <v>17</v>
      </c>
      <c r="L1723">
        <v>37</v>
      </c>
      <c r="M1723" s="28">
        <v>10000</v>
      </c>
      <c r="N1723">
        <v>17</v>
      </c>
      <c r="U1723">
        <v>141</v>
      </c>
      <c r="V1723" s="28">
        <v>30000</v>
      </c>
      <c r="W1723">
        <v>17</v>
      </c>
      <c r="X1723" s="28">
        <v>20000</v>
      </c>
      <c r="Y1723">
        <v>141</v>
      </c>
      <c r="AC1723">
        <v>51</v>
      </c>
      <c r="AD1723" s="28">
        <v>10000</v>
      </c>
      <c r="AE1723">
        <v>17</v>
      </c>
    </row>
    <row r="1724" spans="3:31" x14ac:dyDescent="0.25">
      <c r="C1724">
        <v>45</v>
      </c>
      <c r="D1724" s="28">
        <v>20000</v>
      </c>
      <c r="E1724">
        <v>18</v>
      </c>
      <c r="L1724">
        <v>8</v>
      </c>
      <c r="M1724" s="28">
        <v>20000</v>
      </c>
      <c r="N1724">
        <v>18</v>
      </c>
      <c r="U1724">
        <v>71</v>
      </c>
      <c r="V1724" s="28">
        <v>40000</v>
      </c>
      <c r="W1724">
        <v>18</v>
      </c>
      <c r="X1724" s="28"/>
      <c r="AC1724">
        <v>58</v>
      </c>
      <c r="AD1724" s="28">
        <v>20000</v>
      </c>
      <c r="AE1724">
        <v>18</v>
      </c>
    </row>
    <row r="1725" spans="3:31" x14ac:dyDescent="0.25">
      <c r="C1725">
        <v>93</v>
      </c>
      <c r="D1725" s="28">
        <v>30000</v>
      </c>
      <c r="E1725">
        <v>19</v>
      </c>
      <c r="L1725">
        <v>31</v>
      </c>
      <c r="M1725" s="28">
        <v>30000</v>
      </c>
      <c r="N1725">
        <v>19</v>
      </c>
      <c r="U1725">
        <v>24</v>
      </c>
      <c r="V1725" s="28">
        <v>50000</v>
      </c>
      <c r="W1725">
        <v>19</v>
      </c>
      <c r="X1725" s="28"/>
      <c r="AC1725">
        <v>162</v>
      </c>
      <c r="AD1725" s="28">
        <v>20000</v>
      </c>
      <c r="AE1725">
        <v>19</v>
      </c>
    </row>
    <row r="1726" spans="3:31" x14ac:dyDescent="0.25">
      <c r="C1726">
        <v>52</v>
      </c>
      <c r="D1726" s="28">
        <v>50000</v>
      </c>
      <c r="E1726">
        <v>20</v>
      </c>
      <c r="F1726" s="28">
        <v>50000</v>
      </c>
      <c r="G1726">
        <v>52</v>
      </c>
      <c r="L1726">
        <v>124</v>
      </c>
      <c r="M1726" s="28">
        <v>50000</v>
      </c>
      <c r="N1726">
        <v>20</v>
      </c>
      <c r="U1726">
        <v>40</v>
      </c>
      <c r="V1726" s="28">
        <v>20000</v>
      </c>
      <c r="W1726">
        <v>20</v>
      </c>
      <c r="X1726" s="28"/>
      <c r="AC1726">
        <v>170</v>
      </c>
      <c r="AD1726" s="28">
        <v>20000</v>
      </c>
      <c r="AE1726">
        <v>20</v>
      </c>
    </row>
    <row r="1727" spans="3:31" x14ac:dyDescent="0.25">
      <c r="C1727">
        <v>141</v>
      </c>
      <c r="D1727" s="28">
        <v>100000</v>
      </c>
      <c r="E1727">
        <v>21</v>
      </c>
      <c r="L1727">
        <v>95</v>
      </c>
      <c r="M1727" s="28">
        <v>20000</v>
      </c>
      <c r="N1727">
        <v>21</v>
      </c>
      <c r="U1727">
        <v>65</v>
      </c>
      <c r="V1727" s="28">
        <v>10000</v>
      </c>
      <c r="W1727">
        <v>21</v>
      </c>
      <c r="X1727" s="28"/>
      <c r="AC1727">
        <v>40</v>
      </c>
      <c r="AD1727" s="28">
        <v>10000</v>
      </c>
      <c r="AE1727">
        <v>21</v>
      </c>
    </row>
    <row r="1728" spans="3:31" x14ac:dyDescent="0.25">
      <c r="C1728">
        <v>9</v>
      </c>
      <c r="D1728" s="28">
        <v>20000</v>
      </c>
      <c r="E1728">
        <v>22</v>
      </c>
      <c r="F1728" s="28">
        <v>20000</v>
      </c>
      <c r="G1728">
        <v>9</v>
      </c>
      <c r="L1728">
        <v>179</v>
      </c>
      <c r="M1728" s="28">
        <v>60000</v>
      </c>
      <c r="N1728">
        <v>22</v>
      </c>
      <c r="U1728">
        <v>133</v>
      </c>
      <c r="V1728" s="28">
        <v>20000</v>
      </c>
      <c r="W1728">
        <v>22</v>
      </c>
      <c r="X1728" s="28"/>
      <c r="AC1728">
        <v>133</v>
      </c>
      <c r="AD1728" s="28">
        <v>20000</v>
      </c>
      <c r="AE1728">
        <v>22</v>
      </c>
    </row>
    <row r="1729" spans="3:33" x14ac:dyDescent="0.25">
      <c r="C1729">
        <v>140</v>
      </c>
      <c r="D1729" s="28">
        <v>30000</v>
      </c>
      <c r="E1729">
        <v>23</v>
      </c>
      <c r="L1729">
        <v>152</v>
      </c>
      <c r="M1729" s="28">
        <v>50000</v>
      </c>
      <c r="N1729">
        <v>23</v>
      </c>
      <c r="U1729">
        <v>59</v>
      </c>
      <c r="V1729" s="28">
        <v>50000</v>
      </c>
      <c r="W1729">
        <v>23</v>
      </c>
      <c r="X1729" s="28"/>
      <c r="AC1729">
        <v>90</v>
      </c>
      <c r="AD1729" s="28">
        <v>20000</v>
      </c>
      <c r="AE1729">
        <v>23</v>
      </c>
      <c r="AF1729" s="28">
        <v>20000</v>
      </c>
      <c r="AG1729">
        <v>90</v>
      </c>
    </row>
    <row r="1730" spans="3:33" x14ac:dyDescent="0.25">
      <c r="C1730">
        <v>156</v>
      </c>
      <c r="D1730" s="28">
        <v>50000</v>
      </c>
      <c r="E1730">
        <v>24</v>
      </c>
      <c r="L1730">
        <v>13</v>
      </c>
      <c r="M1730" s="28">
        <v>20000</v>
      </c>
      <c r="N1730">
        <v>24</v>
      </c>
      <c r="U1730">
        <v>58</v>
      </c>
      <c r="V1730" s="28">
        <v>50000</v>
      </c>
      <c r="W1730">
        <v>24</v>
      </c>
      <c r="X1730" s="28"/>
      <c r="AC1730">
        <v>97</v>
      </c>
      <c r="AD1730" s="28">
        <v>20000</v>
      </c>
      <c r="AE1730">
        <v>24</v>
      </c>
      <c r="AF1730" s="28">
        <v>20000</v>
      </c>
      <c r="AG1730">
        <v>97</v>
      </c>
    </row>
    <row r="1731" spans="3:33" x14ac:dyDescent="0.25">
      <c r="C1731">
        <v>50</v>
      </c>
      <c r="D1731" s="28">
        <v>20000</v>
      </c>
      <c r="E1731">
        <v>25</v>
      </c>
      <c r="L1731">
        <v>160</v>
      </c>
      <c r="M1731" s="28">
        <v>50000</v>
      </c>
      <c r="N1731">
        <v>25</v>
      </c>
      <c r="U1731">
        <v>44</v>
      </c>
      <c r="V1731" s="28">
        <v>20000</v>
      </c>
      <c r="W1731">
        <v>25</v>
      </c>
      <c r="X1731" s="28"/>
      <c r="AC1731">
        <v>91</v>
      </c>
      <c r="AD1731" s="28">
        <v>20000</v>
      </c>
      <c r="AE1731">
        <v>25</v>
      </c>
    </row>
    <row r="1732" spans="3:33" x14ac:dyDescent="0.25">
      <c r="C1732">
        <v>94</v>
      </c>
      <c r="D1732" s="28">
        <v>15000</v>
      </c>
      <c r="E1732">
        <v>26</v>
      </c>
      <c r="L1732">
        <v>99</v>
      </c>
      <c r="M1732" s="28">
        <v>20000</v>
      </c>
      <c r="N1732">
        <v>26</v>
      </c>
      <c r="U1732">
        <v>92</v>
      </c>
      <c r="V1732" s="28">
        <v>20000</v>
      </c>
      <c r="W1732">
        <v>26</v>
      </c>
      <c r="X1732" s="28"/>
      <c r="AC1732">
        <v>132</v>
      </c>
      <c r="AD1732" s="28">
        <v>20000</v>
      </c>
      <c r="AE1732">
        <v>26</v>
      </c>
    </row>
    <row r="1733" spans="3:33" x14ac:dyDescent="0.25">
      <c r="C1733">
        <v>49</v>
      </c>
      <c r="D1733" s="28">
        <v>15000</v>
      </c>
      <c r="E1733">
        <v>27</v>
      </c>
      <c r="L1733">
        <v>183</v>
      </c>
      <c r="M1733" s="28">
        <v>50000</v>
      </c>
      <c r="N1733">
        <v>27</v>
      </c>
      <c r="U1733">
        <v>137</v>
      </c>
      <c r="V1733" s="28">
        <v>20000</v>
      </c>
      <c r="W1733">
        <v>27</v>
      </c>
      <c r="X1733" s="28"/>
      <c r="AC1733">
        <v>164</v>
      </c>
      <c r="AD1733" s="28">
        <v>20000</v>
      </c>
      <c r="AE1733">
        <v>27</v>
      </c>
    </row>
    <row r="1734" spans="3:33" x14ac:dyDescent="0.25">
      <c r="C1734">
        <v>112</v>
      </c>
      <c r="D1734" s="28">
        <v>50000</v>
      </c>
      <c r="E1734">
        <v>28</v>
      </c>
      <c r="L1734">
        <v>203</v>
      </c>
      <c r="M1734" s="28">
        <v>20000</v>
      </c>
      <c r="N1734">
        <v>28</v>
      </c>
      <c r="U1734">
        <v>13</v>
      </c>
      <c r="V1734" s="28">
        <v>20000</v>
      </c>
      <c r="W1734">
        <v>28</v>
      </c>
      <c r="X1734" s="28"/>
      <c r="AC1734">
        <v>168</v>
      </c>
      <c r="AD1734" s="28">
        <v>30000</v>
      </c>
      <c r="AE1734">
        <v>28</v>
      </c>
    </row>
    <row r="1735" spans="3:33" x14ac:dyDescent="0.25">
      <c r="C1735">
        <v>145</v>
      </c>
      <c r="D1735" s="28">
        <v>20000</v>
      </c>
      <c r="E1735">
        <v>29</v>
      </c>
      <c r="L1735">
        <v>107</v>
      </c>
      <c r="M1735" s="28">
        <v>30000</v>
      </c>
      <c r="N1735">
        <v>29</v>
      </c>
      <c r="U1735">
        <v>63</v>
      </c>
      <c r="V1735" s="28">
        <v>20000</v>
      </c>
      <c r="W1735">
        <v>29</v>
      </c>
      <c r="X1735" s="28"/>
      <c r="AC1735">
        <v>14</v>
      </c>
      <c r="AD1735" s="28">
        <v>50000</v>
      </c>
      <c r="AE1735">
        <v>29</v>
      </c>
    </row>
    <row r="1736" spans="3:33" x14ac:dyDescent="0.25">
      <c r="C1736">
        <v>100</v>
      </c>
      <c r="D1736" s="28">
        <v>20000</v>
      </c>
      <c r="E1736">
        <v>30</v>
      </c>
      <c r="L1736">
        <v>158</v>
      </c>
      <c r="M1736" s="28">
        <v>50000</v>
      </c>
      <c r="N1736">
        <v>30</v>
      </c>
      <c r="U1736">
        <v>26</v>
      </c>
      <c r="V1736" s="28">
        <v>20000</v>
      </c>
      <c r="W1736">
        <v>30</v>
      </c>
      <c r="X1736" s="28"/>
      <c r="AC1736">
        <v>128</v>
      </c>
      <c r="AD1736" s="28">
        <v>20000</v>
      </c>
      <c r="AE1736">
        <v>30</v>
      </c>
    </row>
    <row r="1737" spans="3:33" x14ac:dyDescent="0.25">
      <c r="C1737">
        <v>19</v>
      </c>
      <c r="D1737" s="28">
        <v>10000</v>
      </c>
      <c r="E1737">
        <v>31</v>
      </c>
      <c r="L1737">
        <v>58</v>
      </c>
      <c r="M1737" s="28">
        <v>50000</v>
      </c>
      <c r="N1737">
        <v>31</v>
      </c>
      <c r="U1737">
        <v>109</v>
      </c>
      <c r="V1737" s="28">
        <v>20000</v>
      </c>
      <c r="W1737">
        <v>31</v>
      </c>
      <c r="X1737" s="28"/>
      <c r="AC1737">
        <v>162</v>
      </c>
      <c r="AD1737" s="28">
        <v>20000</v>
      </c>
      <c r="AE1737">
        <v>31</v>
      </c>
    </row>
    <row r="1738" spans="3:33" x14ac:dyDescent="0.25">
      <c r="C1738">
        <v>157</v>
      </c>
      <c r="D1738" s="28">
        <v>50000</v>
      </c>
      <c r="E1738">
        <v>32</v>
      </c>
      <c r="L1738">
        <v>105</v>
      </c>
      <c r="M1738" s="28">
        <v>50000</v>
      </c>
      <c r="N1738">
        <v>32</v>
      </c>
      <c r="U1738">
        <v>83</v>
      </c>
      <c r="V1738" s="28">
        <v>60000</v>
      </c>
      <c r="W1738">
        <v>32</v>
      </c>
      <c r="X1738" s="28"/>
      <c r="AC1738">
        <v>176</v>
      </c>
      <c r="AD1738" s="28">
        <v>20000</v>
      </c>
      <c r="AE1738">
        <v>32</v>
      </c>
    </row>
    <row r="1739" spans="3:33" x14ac:dyDescent="0.25">
      <c r="C1739">
        <v>89</v>
      </c>
      <c r="D1739" s="28">
        <v>50000</v>
      </c>
      <c r="E1739">
        <v>33</v>
      </c>
      <c r="L1739">
        <v>79</v>
      </c>
      <c r="M1739" s="28">
        <v>30000</v>
      </c>
      <c r="N1739">
        <v>33</v>
      </c>
      <c r="U1739">
        <v>105</v>
      </c>
      <c r="V1739" s="28">
        <v>30000</v>
      </c>
      <c r="W1739">
        <v>33</v>
      </c>
      <c r="X1739" s="28"/>
      <c r="AC1739">
        <v>83</v>
      </c>
      <c r="AD1739" s="28">
        <v>20000</v>
      </c>
      <c r="AE1739">
        <v>33</v>
      </c>
    </row>
    <row r="1740" spans="3:33" x14ac:dyDescent="0.25">
      <c r="C1740">
        <v>164</v>
      </c>
      <c r="D1740" s="28">
        <v>20000</v>
      </c>
      <c r="E1740">
        <v>34</v>
      </c>
      <c r="L1740">
        <v>112</v>
      </c>
      <c r="M1740" s="28">
        <v>30000</v>
      </c>
      <c r="N1740">
        <v>34</v>
      </c>
      <c r="U1740">
        <v>100</v>
      </c>
      <c r="V1740" s="28">
        <v>20000</v>
      </c>
      <c r="W1740">
        <v>34</v>
      </c>
      <c r="X1740" s="28"/>
      <c r="AC1740">
        <v>129</v>
      </c>
      <c r="AD1740" s="28">
        <v>20000</v>
      </c>
      <c r="AE1740">
        <v>34</v>
      </c>
    </row>
    <row r="1741" spans="3:33" x14ac:dyDescent="0.25">
      <c r="C1741">
        <v>56</v>
      </c>
      <c r="D1741" s="28">
        <v>20000</v>
      </c>
      <c r="E1741">
        <v>35</v>
      </c>
      <c r="L1741">
        <v>194</v>
      </c>
      <c r="M1741" s="28">
        <v>20000</v>
      </c>
      <c r="N1741">
        <v>35</v>
      </c>
      <c r="U1741">
        <v>80</v>
      </c>
      <c r="V1741" s="28">
        <v>50000</v>
      </c>
      <c r="W1741">
        <v>35</v>
      </c>
      <c r="X1741" s="28"/>
      <c r="AC1741">
        <v>35</v>
      </c>
      <c r="AD1741" s="28">
        <v>20000</v>
      </c>
      <c r="AE1741">
        <v>35</v>
      </c>
    </row>
    <row r="1742" spans="3:33" x14ac:dyDescent="0.25">
      <c r="C1742">
        <v>37</v>
      </c>
      <c r="D1742" s="28">
        <v>20000</v>
      </c>
      <c r="E1742">
        <v>36</v>
      </c>
      <c r="L1742">
        <v>133</v>
      </c>
      <c r="M1742" s="28">
        <v>90000</v>
      </c>
      <c r="N1742">
        <v>36</v>
      </c>
      <c r="V1742" s="28"/>
      <c r="W1742">
        <v>36</v>
      </c>
      <c r="X1742" s="28"/>
      <c r="AC1742">
        <v>4</v>
      </c>
      <c r="AD1742" s="28">
        <v>40000</v>
      </c>
      <c r="AE1742">
        <v>36</v>
      </c>
    </row>
    <row r="1743" spans="3:33" x14ac:dyDescent="0.25">
      <c r="C1743">
        <v>92</v>
      </c>
      <c r="D1743" s="28">
        <v>40000</v>
      </c>
      <c r="E1743">
        <v>37</v>
      </c>
      <c r="L1743">
        <v>88</v>
      </c>
      <c r="M1743" s="28">
        <v>10000</v>
      </c>
      <c r="N1743">
        <v>37</v>
      </c>
      <c r="V1743" s="28"/>
      <c r="W1743">
        <v>37</v>
      </c>
      <c r="X1743" s="28"/>
      <c r="AC1743">
        <v>155</v>
      </c>
      <c r="AD1743" s="28">
        <v>30000</v>
      </c>
      <c r="AE1743">
        <v>37</v>
      </c>
    </row>
    <row r="1744" spans="3:33" x14ac:dyDescent="0.25">
      <c r="C1744">
        <v>129</v>
      </c>
      <c r="D1744" s="28">
        <v>30000</v>
      </c>
      <c r="E1744">
        <v>38</v>
      </c>
      <c r="L1744">
        <v>204</v>
      </c>
      <c r="M1744" s="28">
        <v>30000</v>
      </c>
      <c r="N1744">
        <v>38</v>
      </c>
      <c r="V1744" s="28"/>
      <c r="X1744" s="28"/>
      <c r="AC1744">
        <v>160</v>
      </c>
      <c r="AD1744" s="28">
        <v>30000</v>
      </c>
      <c r="AE1744">
        <v>38</v>
      </c>
    </row>
    <row r="1745" spans="3:33" x14ac:dyDescent="0.25">
      <c r="C1745">
        <v>120</v>
      </c>
      <c r="D1745" s="28">
        <v>20000</v>
      </c>
      <c r="E1745">
        <v>39</v>
      </c>
      <c r="L1745">
        <v>29</v>
      </c>
      <c r="M1745" s="28">
        <v>20000</v>
      </c>
      <c r="N1745">
        <v>39</v>
      </c>
      <c r="V1745" s="28"/>
      <c r="X1745" s="28"/>
      <c r="AC1745">
        <v>96</v>
      </c>
      <c r="AD1745" s="28">
        <v>20000</v>
      </c>
      <c r="AE1745">
        <v>39</v>
      </c>
    </row>
    <row r="1746" spans="3:33" x14ac:dyDescent="0.25">
      <c r="C1746">
        <v>103</v>
      </c>
      <c r="D1746" s="28">
        <v>30000</v>
      </c>
      <c r="E1746">
        <v>40</v>
      </c>
      <c r="L1746">
        <v>182</v>
      </c>
      <c r="M1746" s="28">
        <v>30000</v>
      </c>
      <c r="N1746">
        <v>40</v>
      </c>
      <c r="V1746" s="28"/>
      <c r="X1746" s="28"/>
      <c r="AC1746">
        <v>127</v>
      </c>
      <c r="AD1746" s="28">
        <v>20000</v>
      </c>
      <c r="AE1746">
        <v>40</v>
      </c>
    </row>
    <row r="1747" spans="3:33" x14ac:dyDescent="0.25">
      <c r="C1747">
        <v>4</v>
      </c>
      <c r="D1747" s="28">
        <v>20000</v>
      </c>
      <c r="E1747">
        <v>41</v>
      </c>
      <c r="L1747">
        <v>26</v>
      </c>
      <c r="M1747" s="28">
        <v>50000</v>
      </c>
      <c r="N1747">
        <v>41</v>
      </c>
      <c r="V1747" s="28"/>
      <c r="X1747" s="28"/>
      <c r="AC1747">
        <v>93</v>
      </c>
      <c r="AD1747" s="28">
        <v>30000</v>
      </c>
      <c r="AE1747">
        <v>41</v>
      </c>
    </row>
    <row r="1748" spans="3:33" x14ac:dyDescent="0.25">
      <c r="C1748">
        <v>61</v>
      </c>
      <c r="D1748" s="28">
        <v>40000</v>
      </c>
      <c r="E1748">
        <v>42</v>
      </c>
      <c r="L1748">
        <v>172</v>
      </c>
      <c r="M1748" s="28">
        <v>30000</v>
      </c>
      <c r="N1748">
        <v>42</v>
      </c>
      <c r="V1748" s="28"/>
      <c r="X1748" s="28"/>
      <c r="AC1748">
        <v>135</v>
      </c>
      <c r="AD1748" s="28">
        <v>30000</v>
      </c>
      <c r="AE1748">
        <v>42</v>
      </c>
    </row>
    <row r="1749" spans="3:33" x14ac:dyDescent="0.25">
      <c r="C1749">
        <v>91</v>
      </c>
      <c r="D1749" s="28">
        <v>20000</v>
      </c>
      <c r="E1749">
        <v>43</v>
      </c>
      <c r="L1749">
        <v>140</v>
      </c>
      <c r="M1749" s="28">
        <v>20000</v>
      </c>
      <c r="N1749">
        <v>43</v>
      </c>
      <c r="V1749" s="59"/>
      <c r="X1749" s="29"/>
      <c r="AC1749">
        <v>42</v>
      </c>
      <c r="AD1749" s="28">
        <v>50000</v>
      </c>
      <c r="AE1749">
        <v>43</v>
      </c>
    </row>
    <row r="1750" spans="3:33" x14ac:dyDescent="0.25">
      <c r="C1750">
        <v>69</v>
      </c>
      <c r="D1750" s="28">
        <v>20000</v>
      </c>
      <c r="E1750">
        <v>44</v>
      </c>
      <c r="L1750">
        <v>201</v>
      </c>
      <c r="M1750" s="28">
        <v>20000</v>
      </c>
      <c r="N1750">
        <v>44</v>
      </c>
      <c r="V1750" s="59"/>
      <c r="AC1750">
        <v>125</v>
      </c>
      <c r="AD1750" s="28">
        <v>20000</v>
      </c>
      <c r="AE1750">
        <v>44</v>
      </c>
    </row>
    <row r="1751" spans="3:33" x14ac:dyDescent="0.25">
      <c r="C1751">
        <v>107</v>
      </c>
      <c r="D1751" s="28">
        <v>20000</v>
      </c>
      <c r="E1751">
        <v>45</v>
      </c>
      <c r="L1751">
        <v>187</v>
      </c>
      <c r="M1751" s="28">
        <v>30000</v>
      </c>
      <c r="N1751">
        <v>45</v>
      </c>
      <c r="V1751" s="28"/>
      <c r="AC1751">
        <v>77</v>
      </c>
      <c r="AD1751" s="28">
        <v>30000</v>
      </c>
      <c r="AE1751">
        <v>45</v>
      </c>
    </row>
    <row r="1752" spans="3:33" x14ac:dyDescent="0.25">
      <c r="C1752">
        <v>18</v>
      </c>
      <c r="D1752" s="28">
        <v>100000</v>
      </c>
      <c r="E1752">
        <v>46</v>
      </c>
      <c r="L1752">
        <v>87</v>
      </c>
      <c r="M1752" s="28">
        <v>20000</v>
      </c>
      <c r="N1752">
        <v>46</v>
      </c>
      <c r="V1752" s="28"/>
      <c r="AC1752">
        <v>150</v>
      </c>
      <c r="AD1752" s="28">
        <v>20000</v>
      </c>
      <c r="AE1752">
        <v>46</v>
      </c>
    </row>
    <row r="1753" spans="3:33" x14ac:dyDescent="0.25">
      <c r="C1753">
        <v>110</v>
      </c>
      <c r="D1753" s="28">
        <v>50000</v>
      </c>
      <c r="E1753">
        <v>47</v>
      </c>
      <c r="L1753">
        <v>27</v>
      </c>
      <c r="M1753" s="28">
        <v>50000</v>
      </c>
      <c r="N1753">
        <v>47</v>
      </c>
      <c r="V1753" s="28"/>
      <c r="AC1753">
        <v>126</v>
      </c>
      <c r="AD1753" s="28">
        <v>20000</v>
      </c>
      <c r="AE1753">
        <v>47</v>
      </c>
    </row>
    <row r="1754" spans="3:33" x14ac:dyDescent="0.25">
      <c r="C1754">
        <v>148</v>
      </c>
      <c r="D1754" s="28">
        <v>50000</v>
      </c>
      <c r="E1754">
        <v>48</v>
      </c>
      <c r="L1754">
        <v>47</v>
      </c>
      <c r="M1754" s="28">
        <v>50000</v>
      </c>
      <c r="N1754">
        <v>48</v>
      </c>
      <c r="V1754" s="28"/>
      <c r="AC1754">
        <v>99</v>
      </c>
      <c r="AD1754" s="59">
        <v>20000</v>
      </c>
      <c r="AE1754">
        <v>48</v>
      </c>
      <c r="AF1754" s="29"/>
    </row>
    <row r="1755" spans="3:33" x14ac:dyDescent="0.25">
      <c r="E1755">
        <v>49</v>
      </c>
      <c r="L1755">
        <v>49</v>
      </c>
      <c r="M1755" s="28">
        <v>30000</v>
      </c>
      <c r="N1755">
        <v>49</v>
      </c>
      <c r="V1755" s="28"/>
      <c r="AC1755">
        <v>109</v>
      </c>
      <c r="AD1755" s="59">
        <v>20000</v>
      </c>
      <c r="AE1755">
        <v>49</v>
      </c>
    </row>
    <row r="1756" spans="3:33" x14ac:dyDescent="0.25">
      <c r="E1756">
        <v>50</v>
      </c>
      <c r="J1756" t="s">
        <v>1359</v>
      </c>
      <c r="L1756">
        <v>173</v>
      </c>
      <c r="M1756" s="28">
        <v>20000</v>
      </c>
      <c r="N1756">
        <v>50</v>
      </c>
      <c r="V1756" s="28"/>
      <c r="AC1756">
        <v>10</v>
      </c>
      <c r="AD1756" s="28">
        <v>20000</v>
      </c>
      <c r="AE1756">
        <v>50</v>
      </c>
    </row>
    <row r="1757" spans="3:33" x14ac:dyDescent="0.25">
      <c r="D1757" s="29">
        <f>SUM(D1707:D1756)</f>
        <v>1730000</v>
      </c>
      <c r="F1757" s="29">
        <f>SUM(F1707:F1756)</f>
        <v>290000</v>
      </c>
      <c r="L1757">
        <v>148</v>
      </c>
      <c r="M1757" s="28">
        <v>20000</v>
      </c>
      <c r="N1757">
        <v>51</v>
      </c>
      <c r="V1757" s="29">
        <f>SUM(V1707:V1756)</f>
        <v>955000</v>
      </c>
      <c r="X1757" s="29">
        <f>SUM(X1707:X1756)</f>
        <v>70000</v>
      </c>
      <c r="AC1757">
        <v>118</v>
      </c>
      <c r="AD1757" s="28">
        <v>220000</v>
      </c>
      <c r="AE1757">
        <v>51</v>
      </c>
    </row>
    <row r="1758" spans="3:33" x14ac:dyDescent="0.25">
      <c r="D1758" s="29">
        <f>D1757-F1757</f>
        <v>1440000</v>
      </c>
      <c r="L1758">
        <v>111</v>
      </c>
      <c r="M1758" s="28">
        <v>100000</v>
      </c>
      <c r="N1758">
        <v>52</v>
      </c>
      <c r="V1758" s="29">
        <f>V1757-X1757</f>
        <v>885000</v>
      </c>
      <c r="X1758" s="28"/>
      <c r="AC1758">
        <v>146</v>
      </c>
      <c r="AD1758" s="28">
        <v>50000</v>
      </c>
      <c r="AE1758">
        <v>52</v>
      </c>
    </row>
    <row r="1759" spans="3:33" x14ac:dyDescent="0.25">
      <c r="D1759" s="29"/>
      <c r="L1759">
        <v>144</v>
      </c>
      <c r="M1759" s="60">
        <v>15000</v>
      </c>
      <c r="N1759">
        <v>53</v>
      </c>
      <c r="V1759" s="29"/>
      <c r="X1759" s="28"/>
      <c r="AC1759">
        <v>179</v>
      </c>
      <c r="AD1759" s="28">
        <v>50000</v>
      </c>
      <c r="AE1759">
        <v>53</v>
      </c>
      <c r="AF1759" s="28">
        <v>50000</v>
      </c>
      <c r="AG1759">
        <v>179</v>
      </c>
    </row>
    <row r="1760" spans="3:33" x14ac:dyDescent="0.25">
      <c r="D1760" s="29"/>
      <c r="M1760" s="60">
        <v>30000</v>
      </c>
      <c r="N1760">
        <v>54</v>
      </c>
      <c r="O1760" s="28">
        <v>30000</v>
      </c>
      <c r="V1760" s="29"/>
      <c r="X1760" s="28"/>
      <c r="AC1760">
        <v>178</v>
      </c>
      <c r="AD1760" s="28">
        <v>50000</v>
      </c>
      <c r="AE1760">
        <v>54</v>
      </c>
      <c r="AF1760" s="28">
        <v>50000</v>
      </c>
      <c r="AG1760">
        <v>178</v>
      </c>
    </row>
    <row r="1761" spans="1:33" x14ac:dyDescent="0.25">
      <c r="M1761" s="28">
        <v>50000</v>
      </c>
      <c r="N1761">
        <v>55</v>
      </c>
      <c r="O1761" s="28">
        <v>50000</v>
      </c>
      <c r="AD1761" s="28"/>
    </row>
    <row r="1762" spans="1:33" x14ac:dyDescent="0.25">
      <c r="M1762" s="28">
        <v>50000</v>
      </c>
      <c r="N1762">
        <v>56</v>
      </c>
      <c r="O1762" s="28">
        <v>50000</v>
      </c>
      <c r="AD1762" s="29">
        <f>SUM(AD1707:AD1761)</f>
        <v>1655000</v>
      </c>
      <c r="AF1762" s="29">
        <f>SUM(AF1707:AF1761)</f>
        <v>150000</v>
      </c>
    </row>
    <row r="1763" spans="1:33" x14ac:dyDescent="0.25">
      <c r="M1763" s="28">
        <v>50000</v>
      </c>
      <c r="N1763">
        <v>57</v>
      </c>
      <c r="O1763" s="28">
        <v>50000</v>
      </c>
      <c r="AD1763" s="29">
        <f>AD1762-AF1762</f>
        <v>1505000</v>
      </c>
    </row>
    <row r="1764" spans="1:33" x14ac:dyDescent="0.25">
      <c r="M1764" s="28">
        <v>50000</v>
      </c>
      <c r="N1764">
        <v>58</v>
      </c>
      <c r="O1764" s="28">
        <v>50000</v>
      </c>
    </row>
    <row r="1765" spans="1:33" x14ac:dyDescent="0.25">
      <c r="M1765" s="28">
        <v>50000</v>
      </c>
      <c r="N1765">
        <v>59</v>
      </c>
      <c r="O1765" s="28">
        <v>50000</v>
      </c>
    </row>
    <row r="1766" spans="1:33" x14ac:dyDescent="0.25">
      <c r="M1766" s="28">
        <v>50000</v>
      </c>
      <c r="N1766">
        <v>60</v>
      </c>
      <c r="O1766" s="28">
        <v>50000</v>
      </c>
    </row>
    <row r="1767" spans="1:33" x14ac:dyDescent="0.25">
      <c r="M1767" s="28">
        <v>50000</v>
      </c>
      <c r="N1767">
        <v>61</v>
      </c>
      <c r="O1767" s="28">
        <v>50000</v>
      </c>
    </row>
    <row r="1768" spans="1:33" x14ac:dyDescent="0.25">
      <c r="M1768" s="29">
        <f>SUM(M1707:M1767)</f>
        <v>2315000</v>
      </c>
      <c r="O1768" s="29">
        <f>SUM(O1707:O1767)</f>
        <v>480000</v>
      </c>
    </row>
    <row r="1769" spans="1:33" x14ac:dyDescent="0.25">
      <c r="M1769" s="29">
        <f>M1768-O1768</f>
        <v>1835000</v>
      </c>
    </row>
    <row r="1771" spans="1:33" x14ac:dyDescent="0.25">
      <c r="A1771" s="30" t="s">
        <v>10</v>
      </c>
      <c r="B1771" s="30" t="s">
        <v>0</v>
      </c>
      <c r="C1771" s="30" t="s">
        <v>2</v>
      </c>
      <c r="D1771" s="30" t="s">
        <v>1297</v>
      </c>
      <c r="E1771" s="30"/>
      <c r="F1771" s="33"/>
      <c r="G1771" s="30"/>
      <c r="J1771" s="30" t="s">
        <v>10</v>
      </c>
      <c r="K1771" s="30" t="s">
        <v>0</v>
      </c>
      <c r="L1771" s="30" t="s">
        <v>2</v>
      </c>
      <c r="M1771" s="30" t="s">
        <v>1297</v>
      </c>
      <c r="N1771" s="30"/>
      <c r="O1771" s="33"/>
      <c r="P1771" s="30"/>
      <c r="S1771" s="30" t="s">
        <v>10</v>
      </c>
      <c r="T1771" s="30" t="s">
        <v>0</v>
      </c>
      <c r="U1771" s="30" t="s">
        <v>2</v>
      </c>
      <c r="V1771" s="30" t="s">
        <v>1297</v>
      </c>
      <c r="W1771" s="30"/>
      <c r="X1771" s="33"/>
      <c r="Y1771" s="30"/>
      <c r="AA1771" s="30" t="s">
        <v>10</v>
      </c>
      <c r="AB1771" s="30" t="s">
        <v>0</v>
      </c>
      <c r="AC1771" s="30" t="s">
        <v>2</v>
      </c>
      <c r="AD1771" s="30" t="s">
        <v>1297</v>
      </c>
      <c r="AE1771" s="30"/>
      <c r="AF1771" s="33"/>
    </row>
    <row r="1772" spans="1:33" x14ac:dyDescent="0.25">
      <c r="A1772" s="32">
        <v>43038</v>
      </c>
      <c r="B1772" s="30" t="s">
        <v>1336</v>
      </c>
      <c r="C1772">
        <v>140</v>
      </c>
      <c r="D1772" s="28">
        <v>30000</v>
      </c>
      <c r="E1772">
        <v>1</v>
      </c>
      <c r="J1772" s="32">
        <v>43039</v>
      </c>
      <c r="K1772" s="30" t="s">
        <v>1337</v>
      </c>
      <c r="L1772">
        <v>52</v>
      </c>
      <c r="M1772" s="28">
        <v>35000</v>
      </c>
      <c r="N1772">
        <v>1</v>
      </c>
      <c r="S1772" s="32">
        <v>43041</v>
      </c>
      <c r="T1772" s="30" t="s">
        <v>1348</v>
      </c>
      <c r="U1772">
        <v>139</v>
      </c>
      <c r="V1772" s="28">
        <v>300000</v>
      </c>
      <c r="W1772">
        <v>1</v>
      </c>
      <c r="X1772" s="28">
        <v>50000</v>
      </c>
      <c r="Y1772">
        <v>139</v>
      </c>
      <c r="AA1772" s="32">
        <v>43042</v>
      </c>
      <c r="AB1772" s="30" t="s">
        <v>1347</v>
      </c>
      <c r="AC1772">
        <v>146</v>
      </c>
      <c r="AD1772" s="28">
        <v>50000</v>
      </c>
      <c r="AE1772">
        <v>1</v>
      </c>
      <c r="AF1772" s="28">
        <v>50000</v>
      </c>
      <c r="AG1772">
        <v>146</v>
      </c>
    </row>
    <row r="1773" spans="1:33" x14ac:dyDescent="0.25">
      <c r="C1773">
        <v>154</v>
      </c>
      <c r="D1773" s="28">
        <v>20000</v>
      </c>
      <c r="E1773">
        <v>2</v>
      </c>
      <c r="L1773">
        <v>51</v>
      </c>
      <c r="M1773" s="28">
        <v>40000</v>
      </c>
      <c r="N1773">
        <v>2</v>
      </c>
      <c r="U1773">
        <v>121</v>
      </c>
      <c r="V1773" s="28">
        <v>100000</v>
      </c>
      <c r="W1773">
        <v>2</v>
      </c>
      <c r="X1773" s="28">
        <v>50000</v>
      </c>
      <c r="Y1773">
        <v>121</v>
      </c>
      <c r="AC1773">
        <v>42</v>
      </c>
      <c r="AD1773" s="28">
        <v>50000</v>
      </c>
      <c r="AE1773">
        <v>2</v>
      </c>
    </row>
    <row r="1774" spans="1:33" x14ac:dyDescent="0.25">
      <c r="C1774">
        <v>113</v>
      </c>
      <c r="D1774" s="28">
        <v>20000</v>
      </c>
      <c r="E1774">
        <v>3</v>
      </c>
      <c r="L1774">
        <v>18</v>
      </c>
      <c r="M1774" s="28">
        <v>10000</v>
      </c>
      <c r="N1774">
        <v>3</v>
      </c>
      <c r="U1774">
        <v>95</v>
      </c>
      <c r="V1774" s="28">
        <v>100000</v>
      </c>
      <c r="W1774">
        <v>3</v>
      </c>
      <c r="X1774" s="28"/>
      <c r="AC1774">
        <v>11</v>
      </c>
      <c r="AD1774" s="28">
        <v>100000</v>
      </c>
      <c r="AE1774">
        <v>3</v>
      </c>
      <c r="AF1774" s="28">
        <v>50000</v>
      </c>
      <c r="AG1774">
        <v>11</v>
      </c>
    </row>
    <row r="1775" spans="1:33" x14ac:dyDescent="0.25">
      <c r="C1775">
        <v>78</v>
      </c>
      <c r="D1775" s="28">
        <v>50000</v>
      </c>
      <c r="E1775">
        <v>4</v>
      </c>
      <c r="L1775">
        <v>164</v>
      </c>
      <c r="M1775" s="28">
        <v>50000</v>
      </c>
      <c r="N1775">
        <v>4</v>
      </c>
      <c r="O1775" s="28">
        <v>50000</v>
      </c>
      <c r="P1775">
        <v>164</v>
      </c>
      <c r="U1775">
        <v>29</v>
      </c>
      <c r="V1775" s="28">
        <v>100000</v>
      </c>
      <c r="W1775">
        <v>4</v>
      </c>
      <c r="X1775" s="28"/>
      <c r="AC1775">
        <v>176</v>
      </c>
      <c r="AD1775" s="28">
        <v>50000</v>
      </c>
      <c r="AE1775">
        <v>4</v>
      </c>
    </row>
    <row r="1776" spans="1:33" x14ac:dyDescent="0.25">
      <c r="C1776">
        <v>107</v>
      </c>
      <c r="D1776" s="28">
        <v>20000</v>
      </c>
      <c r="E1776">
        <v>5</v>
      </c>
      <c r="L1776">
        <v>104</v>
      </c>
      <c r="M1776" s="28">
        <v>50000</v>
      </c>
      <c r="N1776">
        <v>5</v>
      </c>
      <c r="O1776" s="28">
        <v>50000</v>
      </c>
      <c r="P1776">
        <v>104</v>
      </c>
      <c r="U1776">
        <v>72</v>
      </c>
      <c r="V1776" s="28">
        <v>20000</v>
      </c>
      <c r="W1776">
        <v>5</v>
      </c>
      <c r="X1776" s="28"/>
      <c r="AC1776">
        <v>5</v>
      </c>
      <c r="AD1776" s="28">
        <v>30000</v>
      </c>
      <c r="AE1776">
        <v>5</v>
      </c>
    </row>
    <row r="1777" spans="3:33" x14ac:dyDescent="0.25">
      <c r="C1777">
        <v>51</v>
      </c>
      <c r="D1777" s="28">
        <v>30000</v>
      </c>
      <c r="E1777">
        <v>6</v>
      </c>
      <c r="L1777">
        <v>126</v>
      </c>
      <c r="M1777" s="28">
        <v>30000</v>
      </c>
      <c r="N1777">
        <v>6</v>
      </c>
      <c r="O1777" s="28">
        <v>30000</v>
      </c>
      <c r="P1777">
        <v>126</v>
      </c>
      <c r="U1777">
        <v>10</v>
      </c>
      <c r="V1777" s="28">
        <v>20000</v>
      </c>
      <c r="W1777">
        <v>6</v>
      </c>
      <c r="X1777" s="28"/>
      <c r="AC1777">
        <v>133</v>
      </c>
      <c r="AD1777" s="28">
        <v>20000</v>
      </c>
      <c r="AE1777">
        <v>6</v>
      </c>
    </row>
    <row r="1778" spans="3:33" x14ac:dyDescent="0.25">
      <c r="C1778">
        <v>162</v>
      </c>
      <c r="D1778" s="28">
        <v>20000</v>
      </c>
      <c r="E1778">
        <v>7</v>
      </c>
      <c r="L1778">
        <v>155</v>
      </c>
      <c r="M1778" s="28">
        <v>50000</v>
      </c>
      <c r="N1778">
        <v>7</v>
      </c>
      <c r="O1778" s="28">
        <v>50000</v>
      </c>
      <c r="P1778">
        <v>155</v>
      </c>
      <c r="U1778">
        <v>100</v>
      </c>
      <c r="V1778" s="28">
        <v>20000</v>
      </c>
      <c r="W1778">
        <v>7</v>
      </c>
      <c r="X1778" s="28"/>
      <c r="AC1778">
        <v>128</v>
      </c>
      <c r="AD1778" s="28">
        <v>20000</v>
      </c>
      <c r="AE1778">
        <v>7</v>
      </c>
    </row>
    <row r="1779" spans="3:33" x14ac:dyDescent="0.25">
      <c r="C1779">
        <v>89</v>
      </c>
      <c r="D1779" s="28">
        <v>20000</v>
      </c>
      <c r="E1779">
        <v>8</v>
      </c>
      <c r="L1779">
        <v>125</v>
      </c>
      <c r="M1779" s="28">
        <v>50000</v>
      </c>
      <c r="N1779">
        <v>8</v>
      </c>
      <c r="O1779" s="28">
        <v>50000</v>
      </c>
      <c r="P1779">
        <v>125</v>
      </c>
      <c r="U1779">
        <v>22</v>
      </c>
      <c r="V1779" s="28">
        <v>20000</v>
      </c>
      <c r="W1779">
        <v>8</v>
      </c>
      <c r="X1779" s="28"/>
      <c r="AC1779">
        <v>91</v>
      </c>
      <c r="AD1779" s="28">
        <v>20000</v>
      </c>
      <c r="AE1779">
        <v>8</v>
      </c>
    </row>
    <row r="1780" spans="3:33" x14ac:dyDescent="0.25">
      <c r="C1780">
        <v>24</v>
      </c>
      <c r="D1780" s="28">
        <v>20000</v>
      </c>
      <c r="E1780">
        <v>9</v>
      </c>
      <c r="L1780">
        <v>107</v>
      </c>
      <c r="M1780" s="28">
        <v>50000</v>
      </c>
      <c r="N1780">
        <v>9</v>
      </c>
      <c r="O1780" s="28">
        <v>50000</v>
      </c>
      <c r="P1780">
        <v>107</v>
      </c>
      <c r="U1780">
        <v>108</v>
      </c>
      <c r="V1780" s="28">
        <v>20000</v>
      </c>
      <c r="W1780">
        <v>9</v>
      </c>
      <c r="X1780" s="28"/>
      <c r="AC1780">
        <v>56</v>
      </c>
      <c r="AD1780" s="28">
        <v>20000</v>
      </c>
      <c r="AE1780">
        <v>9</v>
      </c>
      <c r="AF1780" s="28">
        <v>20000</v>
      </c>
      <c r="AG1780">
        <v>56</v>
      </c>
    </row>
    <row r="1781" spans="3:33" x14ac:dyDescent="0.25">
      <c r="C1781">
        <v>45</v>
      </c>
      <c r="D1781" s="28">
        <v>20000</v>
      </c>
      <c r="E1781">
        <v>10</v>
      </c>
      <c r="L1781">
        <v>204</v>
      </c>
      <c r="M1781" s="28">
        <v>30000</v>
      </c>
      <c r="N1781">
        <v>10</v>
      </c>
      <c r="U1781">
        <v>70</v>
      </c>
      <c r="V1781" s="28">
        <v>50000</v>
      </c>
      <c r="W1781">
        <v>10</v>
      </c>
      <c r="X1781" s="28"/>
      <c r="AC1781">
        <v>53</v>
      </c>
      <c r="AD1781" s="28">
        <v>30000</v>
      </c>
      <c r="AE1781">
        <v>10</v>
      </c>
      <c r="AF1781" s="28">
        <v>30000</v>
      </c>
      <c r="AG1781">
        <v>53</v>
      </c>
    </row>
    <row r="1782" spans="3:33" x14ac:dyDescent="0.25">
      <c r="C1782">
        <v>22</v>
      </c>
      <c r="D1782" s="28">
        <v>20000</v>
      </c>
      <c r="E1782">
        <v>11</v>
      </c>
      <c r="L1782">
        <v>87</v>
      </c>
      <c r="M1782" s="28">
        <v>20000</v>
      </c>
      <c r="N1782">
        <v>11</v>
      </c>
      <c r="U1782">
        <v>3</v>
      </c>
      <c r="V1782" s="28">
        <v>50000</v>
      </c>
      <c r="W1782">
        <v>11</v>
      </c>
      <c r="X1782" s="28"/>
      <c r="AC1782">
        <v>40</v>
      </c>
      <c r="AD1782" s="28">
        <v>10000</v>
      </c>
      <c r="AE1782">
        <v>11</v>
      </c>
    </row>
    <row r="1783" spans="3:33" x14ac:dyDescent="0.25">
      <c r="C1783">
        <v>95</v>
      </c>
      <c r="D1783" s="28">
        <v>30000</v>
      </c>
      <c r="E1783">
        <v>12</v>
      </c>
      <c r="L1783">
        <v>202</v>
      </c>
      <c r="M1783" s="28">
        <v>20000</v>
      </c>
      <c r="N1783">
        <v>12</v>
      </c>
      <c r="U1783">
        <v>97</v>
      </c>
      <c r="V1783" s="28">
        <v>50000</v>
      </c>
      <c r="W1783">
        <v>12</v>
      </c>
      <c r="X1783" s="28"/>
      <c r="AC1783">
        <v>168</v>
      </c>
      <c r="AD1783" s="28">
        <v>30000</v>
      </c>
      <c r="AE1783">
        <v>12</v>
      </c>
    </row>
    <row r="1784" spans="3:33" x14ac:dyDescent="0.25">
      <c r="C1784">
        <v>21</v>
      </c>
      <c r="D1784" s="28">
        <v>70000</v>
      </c>
      <c r="E1784">
        <v>13</v>
      </c>
      <c r="L1784">
        <v>112</v>
      </c>
      <c r="M1784" s="28">
        <v>30000</v>
      </c>
      <c r="N1784">
        <v>13</v>
      </c>
      <c r="U1784">
        <v>14</v>
      </c>
      <c r="V1784" s="28">
        <v>50000</v>
      </c>
      <c r="W1784">
        <v>13</v>
      </c>
      <c r="X1784" s="28"/>
      <c r="AC1784">
        <v>153</v>
      </c>
      <c r="AD1784" s="28">
        <v>50000</v>
      </c>
      <c r="AE1784">
        <v>13</v>
      </c>
    </row>
    <row r="1785" spans="3:33" x14ac:dyDescent="0.25">
      <c r="C1785">
        <v>110</v>
      </c>
      <c r="D1785" s="28">
        <v>100000</v>
      </c>
      <c r="E1785">
        <v>14</v>
      </c>
      <c r="F1785" s="28">
        <v>50000</v>
      </c>
      <c r="G1785">
        <v>110</v>
      </c>
      <c r="L1785">
        <v>180</v>
      </c>
      <c r="M1785" s="28">
        <v>50000</v>
      </c>
      <c r="N1785">
        <v>14</v>
      </c>
      <c r="U1785">
        <v>62</v>
      </c>
      <c r="V1785" s="28">
        <v>10000</v>
      </c>
      <c r="W1785">
        <v>14</v>
      </c>
      <c r="X1785" s="28"/>
      <c r="AC1785">
        <v>90</v>
      </c>
      <c r="AD1785" s="28">
        <v>50000</v>
      </c>
      <c r="AE1785">
        <v>14</v>
      </c>
    </row>
    <row r="1786" spans="3:33" x14ac:dyDescent="0.25">
      <c r="C1786">
        <v>148</v>
      </c>
      <c r="D1786" s="28">
        <v>30000</v>
      </c>
      <c r="E1786">
        <v>15</v>
      </c>
      <c r="L1786">
        <v>149</v>
      </c>
      <c r="M1786" s="28">
        <v>50000</v>
      </c>
      <c r="N1786">
        <v>15</v>
      </c>
      <c r="U1786">
        <v>105</v>
      </c>
      <c r="V1786" s="28">
        <v>20000</v>
      </c>
      <c r="W1786">
        <v>15</v>
      </c>
      <c r="X1786" s="28"/>
      <c r="AC1786">
        <v>159</v>
      </c>
      <c r="AD1786" s="28">
        <v>50000</v>
      </c>
      <c r="AE1786">
        <v>15</v>
      </c>
    </row>
    <row r="1787" spans="3:33" x14ac:dyDescent="0.25">
      <c r="C1787">
        <v>100</v>
      </c>
      <c r="D1787" s="28">
        <v>20000</v>
      </c>
      <c r="E1787">
        <v>16</v>
      </c>
      <c r="L1787">
        <v>200</v>
      </c>
      <c r="M1787" s="28">
        <v>20000</v>
      </c>
      <c r="N1787">
        <v>16</v>
      </c>
      <c r="U1787">
        <v>102</v>
      </c>
      <c r="V1787" s="28">
        <v>20000</v>
      </c>
      <c r="W1787">
        <v>16</v>
      </c>
      <c r="X1787" s="28"/>
      <c r="AC1787">
        <v>88</v>
      </c>
      <c r="AD1787" s="28">
        <v>100000</v>
      </c>
      <c r="AE1787">
        <v>16</v>
      </c>
    </row>
    <row r="1788" spans="3:33" x14ac:dyDescent="0.25">
      <c r="C1788">
        <v>98</v>
      </c>
      <c r="D1788" s="28">
        <v>80000</v>
      </c>
      <c r="E1788">
        <v>17</v>
      </c>
      <c r="L1788">
        <v>159</v>
      </c>
      <c r="M1788" s="28">
        <v>100000</v>
      </c>
      <c r="N1788">
        <v>17</v>
      </c>
      <c r="O1788" s="28">
        <v>50000</v>
      </c>
      <c r="P1788">
        <v>159</v>
      </c>
      <c r="U1788">
        <v>35</v>
      </c>
      <c r="V1788" s="28">
        <v>20000</v>
      </c>
      <c r="W1788">
        <v>17</v>
      </c>
      <c r="X1788" s="28">
        <v>10000</v>
      </c>
      <c r="Y1788">
        <v>35</v>
      </c>
      <c r="AC1788">
        <v>148</v>
      </c>
      <c r="AD1788" s="28">
        <v>40000</v>
      </c>
      <c r="AE1788">
        <v>17</v>
      </c>
    </row>
    <row r="1789" spans="3:33" x14ac:dyDescent="0.25">
      <c r="C1789">
        <v>37</v>
      </c>
      <c r="D1789" s="28">
        <v>20000</v>
      </c>
      <c r="E1789">
        <v>18</v>
      </c>
      <c r="L1789">
        <v>201</v>
      </c>
      <c r="M1789" s="28">
        <v>10000</v>
      </c>
      <c r="N1789">
        <v>18</v>
      </c>
      <c r="U1789">
        <v>85</v>
      </c>
      <c r="V1789" s="28">
        <v>15000</v>
      </c>
      <c r="W1789">
        <v>18</v>
      </c>
      <c r="X1789" s="28"/>
      <c r="AC1789">
        <v>155</v>
      </c>
      <c r="AD1789" s="28">
        <v>30000</v>
      </c>
      <c r="AE1789">
        <v>18</v>
      </c>
    </row>
    <row r="1790" spans="3:33" x14ac:dyDescent="0.25">
      <c r="C1790">
        <v>29</v>
      </c>
      <c r="D1790" s="28">
        <v>40000</v>
      </c>
      <c r="E1790">
        <v>19</v>
      </c>
      <c r="L1790">
        <v>99</v>
      </c>
      <c r="M1790" s="28">
        <v>20000</v>
      </c>
      <c r="N1790">
        <v>19</v>
      </c>
      <c r="U1790">
        <v>89</v>
      </c>
      <c r="V1790" s="28">
        <v>25000</v>
      </c>
      <c r="W1790">
        <v>19</v>
      </c>
      <c r="X1790" s="28"/>
      <c r="AC1790">
        <v>93</v>
      </c>
      <c r="AD1790" s="28">
        <v>30000</v>
      </c>
      <c r="AE1790">
        <v>19</v>
      </c>
    </row>
    <row r="1791" spans="3:33" x14ac:dyDescent="0.25">
      <c r="C1791">
        <v>69</v>
      </c>
      <c r="D1791" s="28">
        <v>20000</v>
      </c>
      <c r="E1791">
        <v>20</v>
      </c>
      <c r="L1791">
        <v>145</v>
      </c>
      <c r="M1791" s="28">
        <v>20000</v>
      </c>
      <c r="N1791">
        <v>20</v>
      </c>
      <c r="U1791">
        <v>128</v>
      </c>
      <c r="V1791" s="28">
        <v>50000</v>
      </c>
      <c r="W1791">
        <v>20</v>
      </c>
      <c r="X1791" s="28"/>
      <c r="AC1791">
        <v>21</v>
      </c>
      <c r="AD1791" s="28">
        <v>50000</v>
      </c>
      <c r="AE1791">
        <v>20</v>
      </c>
    </row>
    <row r="1792" spans="3:33" x14ac:dyDescent="0.25">
      <c r="C1792">
        <v>126</v>
      </c>
      <c r="D1792" s="28">
        <v>50000</v>
      </c>
      <c r="E1792">
        <v>21</v>
      </c>
      <c r="F1792" s="28">
        <v>50000</v>
      </c>
      <c r="G1792">
        <v>126</v>
      </c>
      <c r="L1792">
        <v>8</v>
      </c>
      <c r="M1792" s="28">
        <v>20000</v>
      </c>
      <c r="N1792">
        <v>21</v>
      </c>
      <c r="U1792">
        <v>142</v>
      </c>
      <c r="V1792" s="28">
        <v>50000</v>
      </c>
      <c r="W1792">
        <v>21</v>
      </c>
      <c r="X1792" s="28"/>
      <c r="AC1792">
        <v>123</v>
      </c>
      <c r="AD1792" s="28">
        <v>20000</v>
      </c>
      <c r="AE1792">
        <v>21</v>
      </c>
    </row>
    <row r="1793" spans="3:31" x14ac:dyDescent="0.25">
      <c r="C1793">
        <v>93</v>
      </c>
      <c r="D1793" s="28">
        <v>30000</v>
      </c>
      <c r="E1793">
        <v>22</v>
      </c>
      <c r="F1793" s="28">
        <v>30000</v>
      </c>
      <c r="G1793">
        <v>93</v>
      </c>
      <c r="L1793">
        <v>62</v>
      </c>
      <c r="M1793" s="28">
        <v>20000</v>
      </c>
      <c r="N1793">
        <v>22</v>
      </c>
      <c r="U1793">
        <v>125</v>
      </c>
      <c r="V1793" s="28">
        <v>50000</v>
      </c>
      <c r="W1793">
        <v>22</v>
      </c>
      <c r="X1793" s="28"/>
      <c r="AC1793">
        <v>135</v>
      </c>
      <c r="AD1793" s="28">
        <v>30000</v>
      </c>
      <c r="AE1793">
        <v>22</v>
      </c>
    </row>
    <row r="1794" spans="3:31" x14ac:dyDescent="0.25">
      <c r="C1794">
        <v>139</v>
      </c>
      <c r="D1794" s="28">
        <v>10000</v>
      </c>
      <c r="E1794">
        <v>23</v>
      </c>
      <c r="F1794" s="28">
        <v>10000</v>
      </c>
      <c r="G1794">
        <v>139</v>
      </c>
      <c r="L1794">
        <v>85</v>
      </c>
      <c r="M1794" s="28">
        <v>20000</v>
      </c>
      <c r="N1794">
        <v>23</v>
      </c>
      <c r="U1794">
        <v>135</v>
      </c>
      <c r="V1794" s="28">
        <v>50000</v>
      </c>
      <c r="W1794">
        <v>23</v>
      </c>
      <c r="X1794" s="28"/>
      <c r="AC1794">
        <v>142</v>
      </c>
      <c r="AD1794" s="28">
        <v>70000</v>
      </c>
      <c r="AE1794">
        <v>23</v>
      </c>
    </row>
    <row r="1795" spans="3:31" x14ac:dyDescent="0.25">
      <c r="C1795">
        <v>163</v>
      </c>
      <c r="D1795" s="28">
        <v>50000</v>
      </c>
      <c r="E1795">
        <v>24</v>
      </c>
      <c r="F1795" s="28">
        <v>50000</v>
      </c>
      <c r="G1795">
        <v>163</v>
      </c>
      <c r="L1795">
        <v>37</v>
      </c>
      <c r="M1795" s="28">
        <v>20000</v>
      </c>
      <c r="N1795">
        <v>24</v>
      </c>
      <c r="U1795">
        <v>115</v>
      </c>
      <c r="V1795" s="28">
        <v>30000</v>
      </c>
      <c r="W1795">
        <v>24</v>
      </c>
      <c r="X1795" s="28"/>
      <c r="AC1795">
        <v>4</v>
      </c>
      <c r="AD1795" s="28">
        <v>20000</v>
      </c>
      <c r="AE1795">
        <v>24</v>
      </c>
    </row>
    <row r="1796" spans="3:31" x14ac:dyDescent="0.25">
      <c r="C1796">
        <v>149</v>
      </c>
      <c r="D1796" s="28">
        <v>50000</v>
      </c>
      <c r="E1796">
        <v>25</v>
      </c>
      <c r="F1796" s="28">
        <v>50000</v>
      </c>
      <c r="G1796">
        <v>149</v>
      </c>
      <c r="L1796">
        <v>66</v>
      </c>
      <c r="M1796" s="28">
        <v>50000</v>
      </c>
      <c r="N1796">
        <v>25</v>
      </c>
      <c r="U1796">
        <v>103</v>
      </c>
      <c r="V1796" s="28">
        <v>20000</v>
      </c>
      <c r="W1796">
        <v>25</v>
      </c>
      <c r="X1796" s="28"/>
      <c r="AC1796">
        <v>96</v>
      </c>
      <c r="AD1796" s="28">
        <v>20000</v>
      </c>
      <c r="AE1796">
        <v>25</v>
      </c>
    </row>
    <row r="1797" spans="3:31" x14ac:dyDescent="0.25">
      <c r="C1797">
        <v>124</v>
      </c>
      <c r="D1797" s="28">
        <v>20000</v>
      </c>
      <c r="E1797">
        <v>26</v>
      </c>
      <c r="L1797">
        <v>21</v>
      </c>
      <c r="M1797" s="28">
        <v>30000</v>
      </c>
      <c r="N1797">
        <v>26</v>
      </c>
      <c r="U1797">
        <v>136</v>
      </c>
      <c r="V1797" s="28">
        <v>50000</v>
      </c>
      <c r="W1797">
        <v>26</v>
      </c>
      <c r="X1797" s="28"/>
      <c r="AC1797">
        <v>61</v>
      </c>
      <c r="AD1797" s="28">
        <v>20000</v>
      </c>
      <c r="AE1797">
        <v>26</v>
      </c>
    </row>
    <row r="1798" spans="3:31" x14ac:dyDescent="0.25">
      <c r="C1798">
        <v>82</v>
      </c>
      <c r="D1798" s="28">
        <v>20000</v>
      </c>
      <c r="E1798">
        <v>27</v>
      </c>
      <c r="L1798">
        <v>203</v>
      </c>
      <c r="M1798" s="28">
        <v>20000</v>
      </c>
      <c r="N1798">
        <v>27</v>
      </c>
      <c r="U1798">
        <v>106</v>
      </c>
      <c r="V1798" s="28">
        <v>50000</v>
      </c>
      <c r="W1798">
        <v>27</v>
      </c>
      <c r="X1798" s="28"/>
      <c r="AC1798">
        <v>55</v>
      </c>
      <c r="AD1798" s="28">
        <v>20000</v>
      </c>
      <c r="AE1798">
        <v>27</v>
      </c>
    </row>
    <row r="1799" spans="3:31" x14ac:dyDescent="0.25">
      <c r="C1799">
        <v>103</v>
      </c>
      <c r="D1799" s="28">
        <v>30000</v>
      </c>
      <c r="E1799">
        <v>28</v>
      </c>
      <c r="L1799">
        <v>194</v>
      </c>
      <c r="M1799" s="28">
        <v>20000</v>
      </c>
      <c r="N1799">
        <v>28</v>
      </c>
      <c r="U1799">
        <v>48</v>
      </c>
      <c r="V1799" s="28">
        <v>30000</v>
      </c>
      <c r="W1799">
        <v>28</v>
      </c>
      <c r="X1799" s="28"/>
      <c r="AC1799">
        <v>51</v>
      </c>
      <c r="AD1799" s="28">
        <v>20000</v>
      </c>
      <c r="AE1799">
        <v>28</v>
      </c>
    </row>
    <row r="1800" spans="3:31" x14ac:dyDescent="0.25">
      <c r="C1800">
        <v>47</v>
      </c>
      <c r="D1800" s="28">
        <v>50000</v>
      </c>
      <c r="E1800">
        <v>29</v>
      </c>
      <c r="L1800">
        <v>1</v>
      </c>
      <c r="M1800" s="28">
        <v>20000</v>
      </c>
      <c r="N1800">
        <v>29</v>
      </c>
      <c r="U1800">
        <v>67</v>
      </c>
      <c r="V1800" s="28">
        <v>20000</v>
      </c>
      <c r="W1800">
        <v>29</v>
      </c>
      <c r="X1800" s="28"/>
      <c r="AC1800">
        <v>149</v>
      </c>
      <c r="AD1800" s="28">
        <v>30000</v>
      </c>
      <c r="AE1800">
        <v>29</v>
      </c>
    </row>
    <row r="1801" spans="3:31" x14ac:dyDescent="0.25">
      <c r="C1801">
        <v>60</v>
      </c>
      <c r="D1801" s="28">
        <v>50000</v>
      </c>
      <c r="E1801">
        <v>30</v>
      </c>
      <c r="L1801">
        <v>195</v>
      </c>
      <c r="M1801" s="28">
        <v>20000</v>
      </c>
      <c r="N1801">
        <v>30</v>
      </c>
      <c r="U1801">
        <v>120</v>
      </c>
      <c r="V1801" s="28">
        <v>50000</v>
      </c>
      <c r="W1801">
        <v>30</v>
      </c>
      <c r="X1801" s="28"/>
      <c r="AC1801">
        <v>151</v>
      </c>
      <c r="AD1801" s="28">
        <v>50000</v>
      </c>
      <c r="AE1801">
        <v>30</v>
      </c>
    </row>
    <row r="1802" spans="3:31" x14ac:dyDescent="0.25">
      <c r="C1802">
        <v>7</v>
      </c>
      <c r="D1802" s="28">
        <v>50000</v>
      </c>
      <c r="E1802">
        <v>31</v>
      </c>
      <c r="L1802">
        <v>29</v>
      </c>
      <c r="M1802" s="28">
        <v>20000</v>
      </c>
      <c r="N1802">
        <v>31</v>
      </c>
      <c r="U1802">
        <v>30</v>
      </c>
      <c r="V1802" s="28">
        <v>50000</v>
      </c>
      <c r="W1802">
        <v>31</v>
      </c>
      <c r="X1802" s="28"/>
      <c r="AC1802">
        <v>71</v>
      </c>
      <c r="AD1802" s="28">
        <v>20000</v>
      </c>
      <c r="AE1802">
        <v>31</v>
      </c>
    </row>
    <row r="1803" spans="3:31" x14ac:dyDescent="0.25">
      <c r="C1803">
        <v>128</v>
      </c>
      <c r="D1803" s="28">
        <v>50000</v>
      </c>
      <c r="E1803">
        <v>32</v>
      </c>
      <c r="L1803">
        <v>156</v>
      </c>
      <c r="M1803" s="28">
        <v>20000</v>
      </c>
      <c r="N1803">
        <v>32</v>
      </c>
      <c r="U1803">
        <v>133</v>
      </c>
      <c r="V1803" s="28">
        <v>20000</v>
      </c>
      <c r="W1803">
        <v>32</v>
      </c>
      <c r="X1803" s="28"/>
      <c r="AC1803">
        <v>134</v>
      </c>
      <c r="AD1803" s="28">
        <v>20000</v>
      </c>
      <c r="AE1803">
        <v>32</v>
      </c>
    </row>
    <row r="1804" spans="3:31" x14ac:dyDescent="0.25">
      <c r="C1804">
        <v>27</v>
      </c>
      <c r="D1804" s="28">
        <v>30000</v>
      </c>
      <c r="E1804">
        <v>33</v>
      </c>
      <c r="L1804">
        <v>116</v>
      </c>
      <c r="M1804" s="28">
        <v>100000</v>
      </c>
      <c r="N1804">
        <v>33</v>
      </c>
      <c r="U1804">
        <v>6</v>
      </c>
      <c r="V1804" s="28">
        <v>60000</v>
      </c>
      <c r="W1804">
        <v>33</v>
      </c>
      <c r="X1804" s="28"/>
      <c r="AC1804">
        <v>106</v>
      </c>
      <c r="AD1804" s="28">
        <v>20000</v>
      </c>
      <c r="AE1804">
        <v>33</v>
      </c>
    </row>
    <row r="1805" spans="3:31" x14ac:dyDescent="0.25">
      <c r="C1805">
        <v>9</v>
      </c>
      <c r="D1805" s="28">
        <v>20000</v>
      </c>
      <c r="E1805">
        <v>34</v>
      </c>
      <c r="L1805">
        <v>143</v>
      </c>
      <c r="M1805" s="28">
        <v>50000</v>
      </c>
      <c r="N1805">
        <v>34</v>
      </c>
      <c r="U1805">
        <v>92</v>
      </c>
      <c r="V1805" s="28">
        <v>20000</v>
      </c>
      <c r="W1805">
        <v>34</v>
      </c>
      <c r="X1805" s="28"/>
      <c r="AC1805">
        <v>10</v>
      </c>
      <c r="AD1805" s="28">
        <v>20000</v>
      </c>
      <c r="AE1805">
        <v>34</v>
      </c>
    </row>
    <row r="1806" spans="3:31" x14ac:dyDescent="0.25">
      <c r="D1806" s="28"/>
      <c r="L1806">
        <v>117</v>
      </c>
      <c r="M1806" s="28">
        <v>50000</v>
      </c>
      <c r="N1806">
        <v>35</v>
      </c>
      <c r="U1806">
        <v>57</v>
      </c>
      <c r="V1806" s="28">
        <v>50000</v>
      </c>
      <c r="W1806">
        <v>35</v>
      </c>
      <c r="X1806" s="28"/>
      <c r="AC1806">
        <v>150</v>
      </c>
      <c r="AD1806" s="28">
        <v>20000</v>
      </c>
      <c r="AE1806">
        <v>35</v>
      </c>
    </row>
    <row r="1807" spans="3:31" x14ac:dyDescent="0.25">
      <c r="D1807" s="28"/>
      <c r="L1807">
        <v>20</v>
      </c>
      <c r="M1807" s="28">
        <v>50000</v>
      </c>
      <c r="N1807">
        <v>36</v>
      </c>
      <c r="U1807">
        <v>15</v>
      </c>
      <c r="V1807" s="28">
        <v>10000</v>
      </c>
      <c r="W1807">
        <v>36</v>
      </c>
      <c r="X1807" s="28"/>
      <c r="AC1807">
        <v>102</v>
      </c>
      <c r="AD1807" s="28">
        <v>50000</v>
      </c>
      <c r="AE1807">
        <v>36</v>
      </c>
    </row>
    <row r="1808" spans="3:31" x14ac:dyDescent="0.25">
      <c r="D1808" s="28"/>
      <c r="L1808">
        <v>129</v>
      </c>
      <c r="M1808" s="28">
        <v>50000</v>
      </c>
      <c r="N1808">
        <v>37</v>
      </c>
      <c r="U1808">
        <v>65</v>
      </c>
      <c r="V1808" s="28">
        <v>10000</v>
      </c>
      <c r="W1808">
        <v>37</v>
      </c>
      <c r="X1808" s="28"/>
      <c r="AC1808">
        <v>101</v>
      </c>
      <c r="AD1808" s="28">
        <v>50000</v>
      </c>
      <c r="AE1808">
        <v>37</v>
      </c>
    </row>
    <row r="1809" spans="4:32" x14ac:dyDescent="0.25">
      <c r="D1809" s="29">
        <f>SUM(D1772:D1808)</f>
        <v>1190000</v>
      </c>
      <c r="F1809" s="29">
        <f>SUM(F1772:F1808)</f>
        <v>240000</v>
      </c>
      <c r="L1809">
        <v>25</v>
      </c>
      <c r="M1809" s="28">
        <v>50000</v>
      </c>
      <c r="N1809">
        <v>38</v>
      </c>
      <c r="U1809">
        <v>137</v>
      </c>
      <c r="V1809" s="28">
        <v>30000</v>
      </c>
      <c r="W1809">
        <v>38</v>
      </c>
      <c r="X1809" s="28"/>
      <c r="AC1809">
        <v>107</v>
      </c>
      <c r="AD1809" s="28">
        <v>20000</v>
      </c>
      <c r="AE1809">
        <v>38</v>
      </c>
    </row>
    <row r="1810" spans="4:32" x14ac:dyDescent="0.25">
      <c r="D1810" s="29">
        <f>D1809-F1809</f>
        <v>950000</v>
      </c>
      <c r="L1810">
        <v>53</v>
      </c>
      <c r="M1810" s="28">
        <v>50000</v>
      </c>
      <c r="N1810">
        <v>39</v>
      </c>
      <c r="U1810">
        <v>88</v>
      </c>
      <c r="V1810" s="28">
        <v>20000</v>
      </c>
      <c r="W1810">
        <v>39</v>
      </c>
      <c r="X1810" s="28"/>
      <c r="AC1810">
        <v>85</v>
      </c>
      <c r="AD1810" s="28">
        <v>40000</v>
      </c>
      <c r="AE1810">
        <v>39</v>
      </c>
    </row>
    <row r="1811" spans="4:32" x14ac:dyDescent="0.25">
      <c r="D1811" s="28"/>
      <c r="L1811">
        <v>134</v>
      </c>
      <c r="M1811" s="28">
        <v>50000</v>
      </c>
      <c r="N1811">
        <v>40</v>
      </c>
      <c r="U1811">
        <v>126</v>
      </c>
      <c r="V1811" s="28">
        <v>50000</v>
      </c>
      <c r="W1811">
        <v>40</v>
      </c>
      <c r="X1811" s="28"/>
      <c r="AC1811">
        <v>145</v>
      </c>
      <c r="AD1811" s="28">
        <v>20000</v>
      </c>
      <c r="AE1811">
        <v>40</v>
      </c>
    </row>
    <row r="1812" spans="4:32" x14ac:dyDescent="0.25">
      <c r="D1812" s="28"/>
      <c r="L1812">
        <v>110</v>
      </c>
      <c r="M1812" s="28">
        <v>30000</v>
      </c>
      <c r="N1812">
        <v>41</v>
      </c>
      <c r="U1812">
        <v>27</v>
      </c>
      <c r="V1812" s="28">
        <v>30000</v>
      </c>
      <c r="W1812">
        <v>41</v>
      </c>
      <c r="X1812" s="28"/>
      <c r="AC1812">
        <v>81</v>
      </c>
      <c r="AD1812" s="28">
        <v>20000</v>
      </c>
      <c r="AE1812">
        <v>41</v>
      </c>
    </row>
    <row r="1813" spans="4:32" x14ac:dyDescent="0.25">
      <c r="D1813" s="28"/>
      <c r="L1813">
        <v>84</v>
      </c>
      <c r="M1813" s="28">
        <v>50000</v>
      </c>
      <c r="N1813">
        <v>42</v>
      </c>
      <c r="U1813">
        <v>71</v>
      </c>
      <c r="V1813" s="28">
        <v>20000</v>
      </c>
      <c r="W1813">
        <v>42</v>
      </c>
      <c r="X1813" s="28"/>
      <c r="AC1813">
        <v>117</v>
      </c>
      <c r="AD1813" s="28">
        <v>50000</v>
      </c>
      <c r="AE1813">
        <v>42</v>
      </c>
    </row>
    <row r="1814" spans="4:32" x14ac:dyDescent="0.25">
      <c r="D1814" s="28"/>
      <c r="L1814">
        <v>199</v>
      </c>
      <c r="M1814" s="28">
        <v>50000</v>
      </c>
      <c r="N1814">
        <v>43</v>
      </c>
      <c r="U1814">
        <v>96</v>
      </c>
      <c r="V1814" s="59">
        <v>30000</v>
      </c>
      <c r="W1814">
        <v>43</v>
      </c>
      <c r="X1814" s="29"/>
      <c r="AC1814">
        <v>82</v>
      </c>
      <c r="AD1814" s="28">
        <v>50000</v>
      </c>
      <c r="AE1814">
        <v>43</v>
      </c>
    </row>
    <row r="1815" spans="4:32" x14ac:dyDescent="0.25">
      <c r="D1815" s="28"/>
      <c r="L1815">
        <v>83</v>
      </c>
      <c r="M1815" s="28">
        <v>140000</v>
      </c>
      <c r="N1815">
        <v>44</v>
      </c>
      <c r="U1815">
        <v>114</v>
      </c>
      <c r="V1815" s="59">
        <v>50000</v>
      </c>
      <c r="W1815">
        <v>44</v>
      </c>
      <c r="AC1815">
        <v>171</v>
      </c>
      <c r="AD1815" s="28">
        <v>30000</v>
      </c>
      <c r="AE1815">
        <v>44</v>
      </c>
    </row>
    <row r="1816" spans="4:32" x14ac:dyDescent="0.25">
      <c r="D1816" s="28"/>
      <c r="L1816">
        <v>111</v>
      </c>
      <c r="M1816" s="28">
        <v>35000</v>
      </c>
      <c r="N1816">
        <v>45</v>
      </c>
      <c r="U1816">
        <v>52</v>
      </c>
      <c r="V1816" s="28">
        <v>50000</v>
      </c>
      <c r="W1816">
        <v>45</v>
      </c>
      <c r="AC1816">
        <v>63</v>
      </c>
      <c r="AD1816" s="28">
        <v>40000</v>
      </c>
      <c r="AE1816">
        <v>45</v>
      </c>
    </row>
    <row r="1817" spans="4:32" x14ac:dyDescent="0.25">
      <c r="D1817" s="28"/>
      <c r="L1817">
        <v>98</v>
      </c>
      <c r="M1817" s="28">
        <v>25000</v>
      </c>
      <c r="N1817">
        <v>46</v>
      </c>
      <c r="U1817">
        <v>39</v>
      </c>
      <c r="V1817" s="28">
        <v>50000</v>
      </c>
      <c r="W1817">
        <v>46</v>
      </c>
      <c r="AC1817">
        <v>173</v>
      </c>
      <c r="AD1817" s="28">
        <v>30000</v>
      </c>
      <c r="AE1817">
        <v>46</v>
      </c>
    </row>
    <row r="1818" spans="4:32" x14ac:dyDescent="0.25">
      <c r="D1818" s="28"/>
      <c r="L1818">
        <v>103</v>
      </c>
      <c r="M1818" s="28">
        <v>30000</v>
      </c>
      <c r="N1818">
        <v>47</v>
      </c>
      <c r="U1818">
        <v>138</v>
      </c>
      <c r="V1818" s="28">
        <v>20000</v>
      </c>
      <c r="W1818">
        <v>47</v>
      </c>
      <c r="AC1818">
        <v>97</v>
      </c>
      <c r="AD1818" s="28">
        <v>20000</v>
      </c>
      <c r="AE1818">
        <v>47</v>
      </c>
    </row>
    <row r="1819" spans="4:32" x14ac:dyDescent="0.25">
      <c r="D1819" s="28"/>
      <c r="L1819">
        <v>173</v>
      </c>
      <c r="M1819" s="28">
        <v>15000</v>
      </c>
      <c r="N1819">
        <v>48</v>
      </c>
      <c r="U1819">
        <v>50</v>
      </c>
      <c r="V1819" s="28">
        <v>60000</v>
      </c>
      <c r="W1819">
        <v>48</v>
      </c>
      <c r="AC1819">
        <v>162</v>
      </c>
      <c r="AD1819" s="59">
        <v>20000</v>
      </c>
      <c r="AE1819">
        <v>48</v>
      </c>
      <c r="AF1819" s="60"/>
    </row>
    <row r="1820" spans="4:32" x14ac:dyDescent="0.25">
      <c r="L1820">
        <v>189</v>
      </c>
      <c r="M1820" s="28">
        <v>35000</v>
      </c>
      <c r="N1820">
        <v>49</v>
      </c>
      <c r="U1820">
        <v>134</v>
      </c>
      <c r="V1820" s="28">
        <v>20000</v>
      </c>
      <c r="W1820">
        <v>49</v>
      </c>
      <c r="AC1820">
        <v>58</v>
      </c>
      <c r="AD1820" s="59">
        <v>20000</v>
      </c>
      <c r="AE1820">
        <v>49</v>
      </c>
    </row>
    <row r="1821" spans="4:32" x14ac:dyDescent="0.25">
      <c r="J1821" t="s">
        <v>1359</v>
      </c>
      <c r="L1821">
        <v>176</v>
      </c>
      <c r="M1821" s="28">
        <v>20000</v>
      </c>
      <c r="N1821">
        <v>50</v>
      </c>
      <c r="U1821">
        <v>66</v>
      </c>
      <c r="V1821" s="28">
        <v>50000</v>
      </c>
      <c r="W1821">
        <v>50</v>
      </c>
      <c r="AC1821">
        <v>170</v>
      </c>
      <c r="AD1821" s="28">
        <v>20000</v>
      </c>
      <c r="AE1821">
        <v>50</v>
      </c>
    </row>
    <row r="1822" spans="4:32" x14ac:dyDescent="0.25">
      <c r="L1822">
        <v>165</v>
      </c>
      <c r="M1822" s="28">
        <v>50000</v>
      </c>
      <c r="N1822">
        <v>51</v>
      </c>
      <c r="U1822">
        <v>112</v>
      </c>
      <c r="V1822" s="28">
        <v>30000</v>
      </c>
      <c r="W1822">
        <v>51</v>
      </c>
      <c r="AC1822">
        <v>83</v>
      </c>
      <c r="AD1822" s="28">
        <v>20000</v>
      </c>
      <c r="AE1822">
        <v>51</v>
      </c>
    </row>
    <row r="1823" spans="4:32" x14ac:dyDescent="0.25">
      <c r="L1823">
        <v>14</v>
      </c>
      <c r="M1823" s="28">
        <v>50000</v>
      </c>
      <c r="N1823">
        <v>52</v>
      </c>
      <c r="U1823">
        <v>141</v>
      </c>
      <c r="V1823" s="28">
        <v>25000</v>
      </c>
      <c r="W1823">
        <v>52</v>
      </c>
      <c r="AC1823">
        <v>125</v>
      </c>
      <c r="AD1823" s="28">
        <v>20000</v>
      </c>
      <c r="AE1823">
        <v>52</v>
      </c>
    </row>
    <row r="1824" spans="4:32" x14ac:dyDescent="0.25">
      <c r="D1824" s="29"/>
      <c r="L1824">
        <v>73</v>
      </c>
      <c r="M1824" s="60">
        <v>50000</v>
      </c>
      <c r="N1824">
        <v>53</v>
      </c>
      <c r="U1824">
        <v>55</v>
      </c>
      <c r="V1824" s="29">
        <v>20000</v>
      </c>
      <c r="W1824">
        <v>53</v>
      </c>
      <c r="X1824" s="28">
        <v>20000</v>
      </c>
      <c r="Y1824">
        <v>55</v>
      </c>
      <c r="AC1824">
        <v>65</v>
      </c>
      <c r="AD1824" s="28">
        <v>10000</v>
      </c>
      <c r="AE1824">
        <v>53</v>
      </c>
    </row>
    <row r="1825" spans="4:32" x14ac:dyDescent="0.25">
      <c r="D1825" s="29"/>
      <c r="L1825">
        <v>177</v>
      </c>
      <c r="M1825" s="60">
        <v>50000</v>
      </c>
      <c r="N1825">
        <v>54</v>
      </c>
      <c r="U1825">
        <v>147</v>
      </c>
      <c r="V1825" s="29">
        <v>20000</v>
      </c>
      <c r="W1825">
        <v>54</v>
      </c>
      <c r="X1825" s="28">
        <v>20000</v>
      </c>
      <c r="Y1825">
        <v>147</v>
      </c>
      <c r="AC1825">
        <v>126</v>
      </c>
      <c r="AD1825" s="28">
        <v>20000</v>
      </c>
      <c r="AE1825">
        <v>54</v>
      </c>
    </row>
    <row r="1826" spans="4:32" x14ac:dyDescent="0.25">
      <c r="L1826">
        <v>166</v>
      </c>
      <c r="M1826" s="28">
        <v>50000</v>
      </c>
      <c r="N1826">
        <v>55</v>
      </c>
      <c r="U1826">
        <v>40</v>
      </c>
      <c r="V1826" s="28">
        <v>40000</v>
      </c>
      <c r="W1826">
        <v>55</v>
      </c>
      <c r="X1826">
        <v>40000</v>
      </c>
      <c r="Y1826">
        <v>40</v>
      </c>
      <c r="AC1826">
        <v>50</v>
      </c>
      <c r="AD1826" s="28">
        <v>50000</v>
      </c>
      <c r="AE1826">
        <v>55</v>
      </c>
    </row>
    <row r="1827" spans="4:32" x14ac:dyDescent="0.25">
      <c r="L1827">
        <v>94</v>
      </c>
      <c r="M1827" s="28">
        <v>20000</v>
      </c>
      <c r="N1827">
        <v>56</v>
      </c>
      <c r="U1827">
        <v>146</v>
      </c>
      <c r="V1827" s="28">
        <v>20000</v>
      </c>
      <c r="W1827">
        <v>56</v>
      </c>
      <c r="X1827">
        <v>20000</v>
      </c>
      <c r="Y1827">
        <v>146</v>
      </c>
      <c r="AC1827">
        <v>179</v>
      </c>
      <c r="AD1827" s="28">
        <v>20000</v>
      </c>
      <c r="AE1827">
        <v>56</v>
      </c>
    </row>
    <row r="1828" spans="4:32" x14ac:dyDescent="0.25">
      <c r="L1828">
        <v>174</v>
      </c>
      <c r="M1828" s="28">
        <v>20000</v>
      </c>
      <c r="N1828">
        <v>57</v>
      </c>
      <c r="U1828">
        <v>53</v>
      </c>
      <c r="V1828" s="28">
        <v>30000</v>
      </c>
      <c r="W1828">
        <v>57</v>
      </c>
      <c r="X1828">
        <v>30000</v>
      </c>
      <c r="Y1828">
        <v>53</v>
      </c>
      <c r="AC1828">
        <v>116</v>
      </c>
      <c r="AD1828" s="28">
        <v>10000</v>
      </c>
      <c r="AE1828">
        <v>57</v>
      </c>
    </row>
    <row r="1829" spans="4:32" x14ac:dyDescent="0.25">
      <c r="L1829">
        <v>169</v>
      </c>
      <c r="M1829" s="28">
        <v>20000</v>
      </c>
      <c r="N1829">
        <v>58</v>
      </c>
      <c r="V1829" s="28">
        <v>50000</v>
      </c>
      <c r="W1829">
        <v>58</v>
      </c>
      <c r="X1829">
        <v>50000</v>
      </c>
      <c r="AC1829">
        <v>166</v>
      </c>
      <c r="AD1829" s="28">
        <v>20000</v>
      </c>
      <c r="AE1829">
        <v>58</v>
      </c>
    </row>
    <row r="1830" spans="4:32" x14ac:dyDescent="0.25">
      <c r="L1830">
        <v>188</v>
      </c>
      <c r="M1830" s="28">
        <v>90000</v>
      </c>
      <c r="N1830">
        <v>59</v>
      </c>
      <c r="V1830" s="28">
        <v>50000</v>
      </c>
      <c r="W1830">
        <v>59</v>
      </c>
      <c r="X1830">
        <v>50000</v>
      </c>
      <c r="AC1830">
        <v>163</v>
      </c>
      <c r="AD1830" s="28">
        <v>50000</v>
      </c>
      <c r="AE1830">
        <v>59</v>
      </c>
    </row>
    <row r="1831" spans="4:32" x14ac:dyDescent="0.25">
      <c r="L1831">
        <v>102</v>
      </c>
      <c r="M1831" s="28">
        <v>50000</v>
      </c>
      <c r="N1831">
        <v>60</v>
      </c>
      <c r="AC1831">
        <v>169</v>
      </c>
      <c r="AD1831" s="28">
        <v>450000</v>
      </c>
      <c r="AE1831">
        <v>60</v>
      </c>
    </row>
    <row r="1832" spans="4:32" x14ac:dyDescent="0.25">
      <c r="L1832">
        <v>19</v>
      </c>
      <c r="M1832" s="28">
        <v>50000</v>
      </c>
      <c r="N1832">
        <v>61</v>
      </c>
      <c r="V1832" s="29">
        <f>SUM(V1772:V1830)</f>
        <v>2445000</v>
      </c>
      <c r="X1832" s="29">
        <f>SUM(X1772:X1830)</f>
        <v>340000</v>
      </c>
      <c r="AC1832">
        <v>99</v>
      </c>
      <c r="AD1832" s="28">
        <v>20000</v>
      </c>
      <c r="AE1832">
        <v>61</v>
      </c>
    </row>
    <row r="1833" spans="4:32" x14ac:dyDescent="0.25">
      <c r="L1833">
        <v>12</v>
      </c>
      <c r="M1833" s="60">
        <v>140000</v>
      </c>
      <c r="N1833">
        <v>62</v>
      </c>
      <c r="O1833" s="29"/>
      <c r="V1833" s="29">
        <f>V1832-X1832</f>
        <v>2105000</v>
      </c>
      <c r="X1833" s="28"/>
      <c r="AD1833" s="28">
        <v>50000</v>
      </c>
      <c r="AE1833">
        <v>62</v>
      </c>
      <c r="AF1833" s="28">
        <v>50000</v>
      </c>
    </row>
    <row r="1834" spans="4:32" x14ac:dyDescent="0.25">
      <c r="L1834">
        <v>178</v>
      </c>
      <c r="M1834" s="60">
        <v>100000</v>
      </c>
      <c r="N1834">
        <v>63</v>
      </c>
      <c r="O1834" s="28">
        <v>50000</v>
      </c>
      <c r="P1834">
        <v>178</v>
      </c>
      <c r="AD1834" s="28">
        <v>100000</v>
      </c>
      <c r="AE1834">
        <v>63</v>
      </c>
      <c r="AF1834" s="28">
        <v>50000</v>
      </c>
    </row>
    <row r="1835" spans="4:32" x14ac:dyDescent="0.25">
      <c r="L1835">
        <v>13</v>
      </c>
      <c r="M1835" s="28">
        <v>50000</v>
      </c>
      <c r="N1835">
        <v>64</v>
      </c>
      <c r="AD1835" s="28">
        <v>100000</v>
      </c>
      <c r="AE1835">
        <v>64</v>
      </c>
      <c r="AF1835" s="28">
        <v>50000</v>
      </c>
    </row>
    <row r="1836" spans="4:32" x14ac:dyDescent="0.25">
      <c r="L1836">
        <v>175</v>
      </c>
      <c r="M1836" s="28">
        <v>20000</v>
      </c>
      <c r="N1836">
        <v>65</v>
      </c>
    </row>
    <row r="1837" spans="4:32" x14ac:dyDescent="0.25">
      <c r="L1837">
        <v>105</v>
      </c>
      <c r="M1837" s="28">
        <v>20000</v>
      </c>
      <c r="N1837">
        <v>66</v>
      </c>
      <c r="AD1837" s="29">
        <f>SUM(AD1772:AD1836)</f>
        <v>2650000</v>
      </c>
      <c r="AF1837" s="29">
        <f>SUM(AF1772:AF1836)</f>
        <v>300000</v>
      </c>
    </row>
    <row r="1838" spans="4:32" x14ac:dyDescent="0.25">
      <c r="L1838">
        <v>33</v>
      </c>
      <c r="M1838" s="28">
        <v>30000</v>
      </c>
      <c r="N1838">
        <v>67</v>
      </c>
      <c r="O1838" s="28">
        <v>10000</v>
      </c>
      <c r="AD1838" s="29">
        <f>AD1837-AF1837</f>
        <v>2350000</v>
      </c>
    </row>
    <row r="1839" spans="4:32" x14ac:dyDescent="0.25">
      <c r="L1839">
        <v>55</v>
      </c>
      <c r="M1839" s="28">
        <v>40000</v>
      </c>
      <c r="N1839">
        <v>68</v>
      </c>
    </row>
    <row r="1840" spans="4:32" x14ac:dyDescent="0.25">
      <c r="L1840">
        <v>138</v>
      </c>
      <c r="M1840" s="28">
        <v>10000</v>
      </c>
      <c r="N1840">
        <v>69</v>
      </c>
    </row>
    <row r="1841" spans="1:33" x14ac:dyDescent="0.25">
      <c r="L1841">
        <v>190</v>
      </c>
      <c r="M1841" s="28">
        <v>50000</v>
      </c>
      <c r="N1841">
        <v>70</v>
      </c>
    </row>
    <row r="1842" spans="1:33" x14ac:dyDescent="0.25">
      <c r="M1842" s="28">
        <v>50000</v>
      </c>
      <c r="N1842">
        <v>71</v>
      </c>
      <c r="O1842" s="28">
        <v>50000</v>
      </c>
    </row>
    <row r="1843" spans="1:33" x14ac:dyDescent="0.25">
      <c r="M1843" s="28">
        <v>50000</v>
      </c>
      <c r="N1843">
        <v>72</v>
      </c>
      <c r="O1843" s="28">
        <v>50000</v>
      </c>
    </row>
    <row r="1844" spans="1:33" x14ac:dyDescent="0.25">
      <c r="M1844" s="28">
        <v>50000</v>
      </c>
      <c r="N1844">
        <v>73</v>
      </c>
      <c r="O1844" s="28">
        <v>50000</v>
      </c>
    </row>
    <row r="1845" spans="1:33" x14ac:dyDescent="0.25">
      <c r="M1845" s="28">
        <v>50000</v>
      </c>
      <c r="N1845">
        <v>74</v>
      </c>
      <c r="O1845" s="28">
        <v>50000</v>
      </c>
    </row>
    <row r="1848" spans="1:33" x14ac:dyDescent="0.25">
      <c r="M1848" s="29">
        <f>SUM(M1772:M1847)</f>
        <v>3055000</v>
      </c>
      <c r="O1848" s="29">
        <f>SUM(O1772:O1847)</f>
        <v>590000</v>
      </c>
    </row>
    <row r="1849" spans="1:33" x14ac:dyDescent="0.25">
      <c r="M1849" s="29">
        <f>M1848-O1848</f>
        <v>2465000</v>
      </c>
    </row>
    <row r="1851" spans="1:33" x14ac:dyDescent="0.25">
      <c r="A1851" s="30" t="s">
        <v>10</v>
      </c>
      <c r="B1851" s="30" t="s">
        <v>0</v>
      </c>
      <c r="C1851" s="30" t="s">
        <v>2</v>
      </c>
      <c r="D1851" s="30" t="s">
        <v>1297</v>
      </c>
      <c r="E1851" s="30"/>
      <c r="F1851" s="33"/>
      <c r="G1851" s="30"/>
      <c r="J1851" s="30" t="s">
        <v>10</v>
      </c>
      <c r="K1851" s="30" t="s">
        <v>0</v>
      </c>
      <c r="L1851" s="30" t="s">
        <v>2</v>
      </c>
      <c r="M1851" s="30" t="s">
        <v>1297</v>
      </c>
      <c r="N1851" s="30"/>
      <c r="O1851" s="33"/>
      <c r="P1851" s="30"/>
      <c r="S1851" s="30" t="s">
        <v>10</v>
      </c>
      <c r="T1851" s="30" t="s">
        <v>0</v>
      </c>
      <c r="U1851" s="30" t="s">
        <v>2</v>
      </c>
      <c r="V1851" s="30" t="s">
        <v>1297</v>
      </c>
      <c r="W1851" s="30"/>
      <c r="X1851" s="33"/>
      <c r="Y1851" s="30"/>
      <c r="AA1851" s="30" t="s">
        <v>10</v>
      </c>
      <c r="AB1851" s="30" t="s">
        <v>0</v>
      </c>
      <c r="AC1851" s="30" t="s">
        <v>2</v>
      </c>
      <c r="AD1851" s="30" t="s">
        <v>1297</v>
      </c>
      <c r="AE1851" s="30"/>
      <c r="AF1851" s="33"/>
    </row>
    <row r="1852" spans="1:33" x14ac:dyDescent="0.25">
      <c r="A1852" s="32">
        <v>43045</v>
      </c>
      <c r="B1852" s="30" t="s">
        <v>1336</v>
      </c>
      <c r="C1852">
        <v>81</v>
      </c>
      <c r="D1852" s="28">
        <v>20000</v>
      </c>
      <c r="E1852">
        <v>1</v>
      </c>
      <c r="J1852" s="32">
        <v>43046</v>
      </c>
      <c r="K1852" s="30" t="s">
        <v>1337</v>
      </c>
      <c r="L1852">
        <v>91</v>
      </c>
      <c r="M1852" s="28">
        <v>50000</v>
      </c>
      <c r="N1852">
        <v>1</v>
      </c>
      <c r="O1852" s="28">
        <v>50000</v>
      </c>
      <c r="P1852">
        <v>91</v>
      </c>
      <c r="S1852" s="32">
        <v>43048</v>
      </c>
      <c r="T1852" s="30" t="s">
        <v>1348</v>
      </c>
      <c r="U1852">
        <v>145</v>
      </c>
      <c r="V1852" s="28">
        <v>50000</v>
      </c>
      <c r="W1852">
        <v>1</v>
      </c>
      <c r="X1852" s="28">
        <v>50000</v>
      </c>
      <c r="Y1852">
        <v>145</v>
      </c>
      <c r="AA1852" s="32">
        <v>43049</v>
      </c>
      <c r="AB1852" s="30" t="s">
        <v>1347</v>
      </c>
      <c r="AC1852">
        <v>83</v>
      </c>
      <c r="AD1852" s="28">
        <v>20000</v>
      </c>
      <c r="AE1852">
        <v>1</v>
      </c>
    </row>
    <row r="1853" spans="1:33" x14ac:dyDescent="0.25">
      <c r="C1853">
        <v>95</v>
      </c>
      <c r="D1853" s="28">
        <v>30000</v>
      </c>
      <c r="E1853">
        <v>2</v>
      </c>
      <c r="L1853">
        <v>139</v>
      </c>
      <c r="M1853" s="28">
        <v>50000</v>
      </c>
      <c r="N1853">
        <v>2</v>
      </c>
      <c r="O1853" s="28">
        <v>50000</v>
      </c>
      <c r="P1853">
        <v>139</v>
      </c>
      <c r="U1853">
        <v>83</v>
      </c>
      <c r="V1853" s="28">
        <v>100000</v>
      </c>
      <c r="W1853">
        <v>2</v>
      </c>
      <c r="X1853" s="28"/>
      <c r="AC1853">
        <v>118</v>
      </c>
      <c r="AD1853" s="28">
        <v>50000</v>
      </c>
      <c r="AE1853">
        <v>2</v>
      </c>
      <c r="AF1853" s="28">
        <v>50000</v>
      </c>
      <c r="AG1853">
        <v>118</v>
      </c>
    </row>
    <row r="1854" spans="1:33" x14ac:dyDescent="0.25">
      <c r="C1854">
        <v>1</v>
      </c>
      <c r="D1854" s="28">
        <v>30000</v>
      </c>
      <c r="E1854">
        <v>3</v>
      </c>
      <c r="L1854">
        <v>132</v>
      </c>
      <c r="M1854" s="28">
        <v>50000</v>
      </c>
      <c r="N1854">
        <v>3</v>
      </c>
      <c r="O1854" s="28">
        <v>50000</v>
      </c>
      <c r="P1854">
        <v>132</v>
      </c>
      <c r="U1854">
        <v>102</v>
      </c>
      <c r="V1854" s="28">
        <v>20000</v>
      </c>
      <c r="W1854">
        <v>3</v>
      </c>
      <c r="X1854" s="28"/>
      <c r="AC1854">
        <v>131</v>
      </c>
      <c r="AD1854" s="28">
        <v>50000</v>
      </c>
      <c r="AE1854">
        <v>3</v>
      </c>
      <c r="AF1854" s="28">
        <v>50000</v>
      </c>
      <c r="AG1854">
        <v>131</v>
      </c>
    </row>
    <row r="1855" spans="1:33" x14ac:dyDescent="0.25">
      <c r="C1855">
        <v>82</v>
      </c>
      <c r="D1855" s="28">
        <v>20000</v>
      </c>
      <c r="E1855">
        <v>4</v>
      </c>
      <c r="L1855">
        <v>89</v>
      </c>
      <c r="M1855" s="28">
        <v>50000</v>
      </c>
      <c r="N1855">
        <v>4</v>
      </c>
      <c r="O1855" s="28">
        <v>50000</v>
      </c>
      <c r="P1855">
        <v>89</v>
      </c>
      <c r="U1855">
        <v>87</v>
      </c>
      <c r="V1855" s="28">
        <v>50000</v>
      </c>
      <c r="W1855">
        <v>4</v>
      </c>
      <c r="X1855" s="28"/>
      <c r="AC1855">
        <v>76</v>
      </c>
      <c r="AD1855" s="28">
        <v>30000</v>
      </c>
      <c r="AE1855">
        <v>4</v>
      </c>
      <c r="AF1855" s="28">
        <v>30000</v>
      </c>
      <c r="AG1855">
        <v>76</v>
      </c>
    </row>
    <row r="1856" spans="1:33" x14ac:dyDescent="0.25">
      <c r="C1856">
        <v>148</v>
      </c>
      <c r="D1856" s="28">
        <v>30000</v>
      </c>
      <c r="E1856">
        <v>5</v>
      </c>
      <c r="L1856">
        <v>130</v>
      </c>
      <c r="M1856" s="28">
        <v>50000</v>
      </c>
      <c r="N1856">
        <v>5</v>
      </c>
      <c r="O1856" s="28">
        <v>50000</v>
      </c>
      <c r="P1856">
        <v>130</v>
      </c>
      <c r="U1856">
        <v>38</v>
      </c>
      <c r="V1856" s="28">
        <v>30000</v>
      </c>
      <c r="W1856">
        <v>5</v>
      </c>
      <c r="X1856" s="28"/>
      <c r="AC1856">
        <v>40</v>
      </c>
      <c r="AD1856" s="28">
        <v>10000</v>
      </c>
      <c r="AE1856">
        <v>5</v>
      </c>
    </row>
    <row r="1857" spans="3:33" x14ac:dyDescent="0.25">
      <c r="C1857">
        <v>48</v>
      </c>
      <c r="D1857" s="28">
        <v>30000</v>
      </c>
      <c r="E1857">
        <v>6</v>
      </c>
      <c r="F1857" s="28">
        <v>20000</v>
      </c>
      <c r="G1857">
        <v>48</v>
      </c>
      <c r="L1857">
        <v>26</v>
      </c>
      <c r="M1857" s="28">
        <v>10000</v>
      </c>
      <c r="N1857">
        <v>6</v>
      </c>
      <c r="U1857">
        <v>33</v>
      </c>
      <c r="V1857" s="28">
        <v>50000</v>
      </c>
      <c r="W1857">
        <v>6</v>
      </c>
      <c r="X1857" s="28"/>
      <c r="AC1857">
        <v>81</v>
      </c>
      <c r="AD1857" s="28">
        <v>20000</v>
      </c>
      <c r="AE1857">
        <v>6</v>
      </c>
    </row>
    <row r="1858" spans="3:33" x14ac:dyDescent="0.25">
      <c r="C1858">
        <v>103</v>
      </c>
      <c r="D1858" s="28">
        <v>30000</v>
      </c>
      <c r="E1858">
        <v>7</v>
      </c>
      <c r="L1858">
        <v>52</v>
      </c>
      <c r="M1858" s="28">
        <v>20000</v>
      </c>
      <c r="N1858">
        <v>7</v>
      </c>
      <c r="U1858">
        <v>36</v>
      </c>
      <c r="V1858" s="28">
        <v>50000</v>
      </c>
      <c r="W1858">
        <v>7</v>
      </c>
      <c r="X1858" s="28"/>
      <c r="AC1858">
        <v>171</v>
      </c>
      <c r="AD1858" s="28">
        <v>30000</v>
      </c>
      <c r="AE1858">
        <v>7</v>
      </c>
    </row>
    <row r="1859" spans="3:33" x14ac:dyDescent="0.25">
      <c r="C1859">
        <v>129</v>
      </c>
      <c r="D1859" s="28">
        <v>30000</v>
      </c>
      <c r="E1859">
        <v>8</v>
      </c>
      <c r="L1859">
        <v>99</v>
      </c>
      <c r="M1859" s="28">
        <v>20000</v>
      </c>
      <c r="N1859">
        <v>8</v>
      </c>
      <c r="U1859">
        <v>49</v>
      </c>
      <c r="V1859" s="28">
        <v>50000</v>
      </c>
      <c r="W1859">
        <v>8</v>
      </c>
      <c r="X1859" s="28"/>
      <c r="AC1859">
        <v>173</v>
      </c>
      <c r="AD1859" s="28">
        <v>30000</v>
      </c>
      <c r="AE1859">
        <v>8</v>
      </c>
    </row>
    <row r="1860" spans="3:33" x14ac:dyDescent="0.25">
      <c r="C1860">
        <v>96</v>
      </c>
      <c r="D1860" s="28">
        <v>50000</v>
      </c>
      <c r="E1860">
        <v>9</v>
      </c>
      <c r="L1860">
        <v>137</v>
      </c>
      <c r="M1860" s="28">
        <v>50000</v>
      </c>
      <c r="N1860">
        <v>9</v>
      </c>
      <c r="U1860">
        <v>37</v>
      </c>
      <c r="V1860" s="28">
        <v>50000</v>
      </c>
      <c r="W1860">
        <v>9</v>
      </c>
      <c r="X1860" s="28"/>
      <c r="AC1860">
        <v>167</v>
      </c>
      <c r="AD1860" s="28">
        <v>50000</v>
      </c>
      <c r="AE1860">
        <v>9</v>
      </c>
    </row>
    <row r="1861" spans="3:33" x14ac:dyDescent="0.25">
      <c r="C1861">
        <v>137</v>
      </c>
      <c r="D1861" s="28">
        <v>50000</v>
      </c>
      <c r="E1861">
        <v>10</v>
      </c>
      <c r="L1861">
        <v>11</v>
      </c>
      <c r="M1861" s="28">
        <v>50000</v>
      </c>
      <c r="N1861">
        <v>10</v>
      </c>
      <c r="U1861">
        <v>78</v>
      </c>
      <c r="V1861" s="28">
        <v>50000</v>
      </c>
      <c r="W1861">
        <v>10</v>
      </c>
      <c r="X1861" s="28"/>
      <c r="AC1861">
        <v>137</v>
      </c>
      <c r="AD1861" s="28">
        <v>50000</v>
      </c>
      <c r="AE1861">
        <v>10</v>
      </c>
    </row>
    <row r="1862" spans="3:33" x14ac:dyDescent="0.25">
      <c r="C1862">
        <v>9</v>
      </c>
      <c r="D1862" s="28">
        <v>20000</v>
      </c>
      <c r="E1862">
        <v>11</v>
      </c>
      <c r="L1862">
        <v>48</v>
      </c>
      <c r="M1862" s="28">
        <v>50000</v>
      </c>
      <c r="N1862">
        <v>11</v>
      </c>
      <c r="U1862">
        <v>43</v>
      </c>
      <c r="V1862" s="28">
        <v>30000</v>
      </c>
      <c r="W1862">
        <v>11</v>
      </c>
      <c r="X1862" s="28"/>
      <c r="AC1862">
        <v>109</v>
      </c>
      <c r="AD1862" s="28">
        <v>20000</v>
      </c>
      <c r="AE1862">
        <v>11</v>
      </c>
    </row>
    <row r="1863" spans="3:33" x14ac:dyDescent="0.25">
      <c r="C1863">
        <v>95</v>
      </c>
      <c r="D1863" s="28">
        <v>30000</v>
      </c>
      <c r="E1863">
        <v>12</v>
      </c>
      <c r="L1863">
        <v>168</v>
      </c>
      <c r="M1863" s="28">
        <v>50000</v>
      </c>
      <c r="N1863">
        <v>12</v>
      </c>
      <c r="U1863">
        <v>134</v>
      </c>
      <c r="V1863" s="28">
        <v>20000</v>
      </c>
      <c r="W1863">
        <v>12</v>
      </c>
      <c r="X1863" s="28"/>
      <c r="AC1863">
        <v>162</v>
      </c>
      <c r="AD1863" s="28">
        <v>20000</v>
      </c>
      <c r="AE1863">
        <v>12</v>
      </c>
    </row>
    <row r="1864" spans="3:33" x14ac:dyDescent="0.25">
      <c r="C1864">
        <v>173</v>
      </c>
      <c r="D1864" s="28">
        <v>60000</v>
      </c>
      <c r="E1864">
        <v>13</v>
      </c>
      <c r="L1864">
        <v>184</v>
      </c>
      <c r="M1864" s="28">
        <v>50000</v>
      </c>
      <c r="N1864">
        <v>13</v>
      </c>
      <c r="U1864">
        <v>74</v>
      </c>
      <c r="V1864" s="28">
        <v>25000</v>
      </c>
      <c r="W1864">
        <v>13</v>
      </c>
      <c r="X1864" s="28"/>
      <c r="AC1864">
        <v>97</v>
      </c>
      <c r="AD1864" s="28">
        <v>20000</v>
      </c>
      <c r="AE1864">
        <v>13</v>
      </c>
    </row>
    <row r="1865" spans="3:33" x14ac:dyDescent="0.25">
      <c r="C1865">
        <v>56</v>
      </c>
      <c r="D1865" s="28">
        <v>20000</v>
      </c>
      <c r="E1865">
        <v>14</v>
      </c>
      <c r="L1865">
        <v>13</v>
      </c>
      <c r="M1865" s="28">
        <v>50000</v>
      </c>
      <c r="N1865">
        <v>14</v>
      </c>
      <c r="U1865">
        <v>24</v>
      </c>
      <c r="V1865" s="28">
        <v>50000</v>
      </c>
      <c r="W1865">
        <v>14</v>
      </c>
      <c r="X1865" s="28"/>
      <c r="AC1865">
        <v>170</v>
      </c>
      <c r="AD1865" s="28">
        <v>20000</v>
      </c>
      <c r="AE1865">
        <v>14</v>
      </c>
    </row>
    <row r="1866" spans="3:33" x14ac:dyDescent="0.25">
      <c r="C1866">
        <v>45</v>
      </c>
      <c r="D1866" s="28">
        <v>20000</v>
      </c>
      <c r="E1866">
        <v>15</v>
      </c>
      <c r="L1866">
        <v>98</v>
      </c>
      <c r="M1866" s="28">
        <v>20000</v>
      </c>
      <c r="N1866">
        <v>15</v>
      </c>
      <c r="U1866">
        <v>143</v>
      </c>
      <c r="V1866" s="28">
        <v>15000</v>
      </c>
      <c r="W1866">
        <v>15</v>
      </c>
      <c r="X1866" s="28"/>
      <c r="AC1866">
        <v>180</v>
      </c>
      <c r="AD1866" s="28">
        <v>70000</v>
      </c>
      <c r="AE1866">
        <v>15</v>
      </c>
    </row>
    <row r="1867" spans="3:33" x14ac:dyDescent="0.25">
      <c r="C1867">
        <v>16</v>
      </c>
      <c r="D1867" s="28">
        <v>80000</v>
      </c>
      <c r="E1867">
        <v>16</v>
      </c>
      <c r="L1867">
        <v>171</v>
      </c>
      <c r="M1867" s="28">
        <v>60000</v>
      </c>
      <c r="N1867">
        <v>16</v>
      </c>
      <c r="U1867">
        <v>40</v>
      </c>
      <c r="V1867" s="28">
        <v>20000</v>
      </c>
      <c r="W1867">
        <v>16</v>
      </c>
      <c r="X1867" s="28">
        <v>10000</v>
      </c>
      <c r="Y1867">
        <v>40</v>
      </c>
      <c r="AC1867">
        <v>56</v>
      </c>
      <c r="AD1867" s="28">
        <v>20000</v>
      </c>
      <c r="AE1867">
        <v>16</v>
      </c>
      <c r="AF1867" s="28">
        <v>10000</v>
      </c>
      <c r="AG1867">
        <v>56</v>
      </c>
    </row>
    <row r="1868" spans="3:33" x14ac:dyDescent="0.25">
      <c r="C1868">
        <v>36</v>
      </c>
      <c r="D1868" s="28">
        <v>30000</v>
      </c>
      <c r="E1868">
        <v>17</v>
      </c>
      <c r="F1868" s="28">
        <v>20000</v>
      </c>
      <c r="G1868">
        <v>36</v>
      </c>
      <c r="L1868">
        <v>88</v>
      </c>
      <c r="M1868" s="28">
        <v>20000</v>
      </c>
      <c r="N1868">
        <v>17</v>
      </c>
      <c r="U1868">
        <v>88</v>
      </c>
      <c r="V1868" s="28">
        <v>20000</v>
      </c>
      <c r="W1868">
        <v>17</v>
      </c>
      <c r="X1868" s="28"/>
      <c r="AC1868">
        <v>75</v>
      </c>
      <c r="AD1868" s="28">
        <v>30000</v>
      </c>
      <c r="AE1868">
        <v>17</v>
      </c>
    </row>
    <row r="1869" spans="3:33" x14ac:dyDescent="0.25">
      <c r="C1869">
        <v>122</v>
      </c>
      <c r="D1869" s="28">
        <v>80000</v>
      </c>
      <c r="E1869">
        <v>18</v>
      </c>
      <c r="L1869">
        <v>115</v>
      </c>
      <c r="M1869" s="28">
        <v>50000</v>
      </c>
      <c r="N1869">
        <v>18</v>
      </c>
      <c r="U1869">
        <v>133</v>
      </c>
      <c r="V1869" s="28">
        <v>20000</v>
      </c>
      <c r="W1869">
        <v>18</v>
      </c>
      <c r="X1869" s="28"/>
      <c r="AC1869">
        <v>164</v>
      </c>
      <c r="AD1869" s="28">
        <v>20000</v>
      </c>
      <c r="AE1869">
        <v>18</v>
      </c>
    </row>
    <row r="1870" spans="3:33" x14ac:dyDescent="0.25">
      <c r="C1870">
        <v>44</v>
      </c>
      <c r="D1870" s="28">
        <v>30000</v>
      </c>
      <c r="E1870">
        <v>19</v>
      </c>
      <c r="F1870" s="28">
        <v>20000</v>
      </c>
      <c r="G1870">
        <v>44</v>
      </c>
      <c r="L1870">
        <v>151</v>
      </c>
      <c r="M1870" s="28">
        <v>50000</v>
      </c>
      <c r="N1870">
        <v>19</v>
      </c>
      <c r="U1870">
        <v>23</v>
      </c>
      <c r="V1870" s="28">
        <v>20000</v>
      </c>
      <c r="W1870">
        <v>19</v>
      </c>
      <c r="X1870" s="28"/>
      <c r="AC1870">
        <v>176</v>
      </c>
      <c r="AD1870" s="28">
        <v>20000</v>
      </c>
      <c r="AE1870">
        <v>19</v>
      </c>
    </row>
    <row r="1871" spans="3:33" x14ac:dyDescent="0.25">
      <c r="C1871">
        <v>110</v>
      </c>
      <c r="D1871" s="28">
        <v>50000</v>
      </c>
      <c r="E1871">
        <v>20</v>
      </c>
      <c r="L1871">
        <v>18</v>
      </c>
      <c r="M1871" s="28">
        <v>15000</v>
      </c>
      <c r="N1871">
        <v>20</v>
      </c>
      <c r="O1871" s="28">
        <v>15000</v>
      </c>
      <c r="P1871">
        <v>18</v>
      </c>
      <c r="U1871">
        <v>92</v>
      </c>
      <c r="V1871" s="28">
        <v>20000</v>
      </c>
      <c r="W1871">
        <v>20</v>
      </c>
      <c r="X1871" s="28"/>
      <c r="AC1871">
        <v>87</v>
      </c>
      <c r="AD1871" s="28">
        <v>20000</v>
      </c>
      <c r="AE1871">
        <v>20</v>
      </c>
    </row>
    <row r="1872" spans="3:33" x14ac:dyDescent="0.25">
      <c r="C1872">
        <v>120</v>
      </c>
      <c r="D1872" s="28">
        <v>30000</v>
      </c>
      <c r="E1872">
        <v>21</v>
      </c>
      <c r="L1872">
        <v>7</v>
      </c>
      <c r="M1872" s="28">
        <v>10000</v>
      </c>
      <c r="N1872">
        <v>21</v>
      </c>
      <c r="U1872">
        <v>90</v>
      </c>
      <c r="V1872" s="28">
        <v>20000</v>
      </c>
      <c r="W1872">
        <v>21</v>
      </c>
      <c r="X1872" s="28">
        <v>20000</v>
      </c>
      <c r="Y1872">
        <v>90</v>
      </c>
      <c r="AC1872">
        <v>143</v>
      </c>
      <c r="AD1872" s="28">
        <v>30000</v>
      </c>
      <c r="AE1872">
        <v>21</v>
      </c>
    </row>
    <row r="1873" spans="3:31" x14ac:dyDescent="0.25">
      <c r="C1873">
        <v>107</v>
      </c>
      <c r="D1873" s="28">
        <v>20000</v>
      </c>
      <c r="E1873">
        <v>22</v>
      </c>
      <c r="L1873">
        <v>43</v>
      </c>
      <c r="M1873" s="28">
        <v>100000</v>
      </c>
      <c r="N1873">
        <v>22</v>
      </c>
      <c r="O1873" s="28">
        <v>25000</v>
      </c>
      <c r="P1873">
        <v>43</v>
      </c>
      <c r="U1873">
        <v>55</v>
      </c>
      <c r="V1873" s="28">
        <v>20000</v>
      </c>
      <c r="W1873">
        <v>22</v>
      </c>
      <c r="X1873" s="28">
        <v>20000</v>
      </c>
      <c r="Y1873">
        <v>55</v>
      </c>
      <c r="AC1873">
        <v>177</v>
      </c>
      <c r="AD1873" s="28">
        <v>50000</v>
      </c>
      <c r="AE1873">
        <v>22</v>
      </c>
    </row>
    <row r="1874" spans="3:31" x14ac:dyDescent="0.25">
      <c r="C1874">
        <v>7</v>
      </c>
      <c r="D1874" s="28">
        <v>100000</v>
      </c>
      <c r="E1874">
        <v>23</v>
      </c>
      <c r="L1874">
        <v>185</v>
      </c>
      <c r="M1874" s="28">
        <v>20000</v>
      </c>
      <c r="N1874">
        <v>23</v>
      </c>
      <c r="U1874">
        <v>18</v>
      </c>
      <c r="V1874" s="28">
        <v>50000</v>
      </c>
      <c r="W1874">
        <v>23</v>
      </c>
      <c r="X1874" s="28">
        <v>50000</v>
      </c>
      <c r="Y1874">
        <v>18</v>
      </c>
      <c r="AC1874">
        <v>175</v>
      </c>
      <c r="AD1874" s="28">
        <v>50000</v>
      </c>
      <c r="AE1874">
        <v>23</v>
      </c>
    </row>
    <row r="1875" spans="3:31" x14ac:dyDescent="0.25">
      <c r="C1875">
        <v>174</v>
      </c>
      <c r="D1875" s="28">
        <v>50000</v>
      </c>
      <c r="E1875">
        <v>24</v>
      </c>
      <c r="L1875">
        <v>172</v>
      </c>
      <c r="M1875" s="28">
        <v>30000</v>
      </c>
      <c r="N1875">
        <v>24</v>
      </c>
      <c r="U1875">
        <v>140</v>
      </c>
      <c r="V1875" s="28">
        <v>50000</v>
      </c>
      <c r="W1875">
        <v>24</v>
      </c>
      <c r="X1875" s="28">
        <v>50000</v>
      </c>
      <c r="Y1875">
        <v>140</v>
      </c>
      <c r="AC1875">
        <v>4</v>
      </c>
      <c r="AD1875" s="28">
        <v>20000</v>
      </c>
      <c r="AE1875">
        <v>24</v>
      </c>
    </row>
    <row r="1876" spans="3:31" x14ac:dyDescent="0.25">
      <c r="C1876">
        <v>25</v>
      </c>
      <c r="D1876" s="28">
        <v>50000</v>
      </c>
      <c r="E1876">
        <v>25</v>
      </c>
      <c r="L1876">
        <v>75</v>
      </c>
      <c r="M1876" s="28">
        <v>50000</v>
      </c>
      <c r="N1876">
        <v>25</v>
      </c>
      <c r="U1876">
        <v>9</v>
      </c>
      <c r="V1876" s="28">
        <v>10000</v>
      </c>
      <c r="W1876">
        <v>25</v>
      </c>
      <c r="X1876" s="28"/>
      <c r="AC1876">
        <v>55</v>
      </c>
      <c r="AD1876" s="28">
        <v>35000</v>
      </c>
      <c r="AE1876">
        <v>25</v>
      </c>
    </row>
    <row r="1877" spans="3:31" x14ac:dyDescent="0.25">
      <c r="C1877">
        <v>70</v>
      </c>
      <c r="D1877" s="28">
        <v>50000</v>
      </c>
      <c r="E1877">
        <v>26</v>
      </c>
      <c r="L1877">
        <v>144</v>
      </c>
      <c r="M1877" s="28">
        <v>20000</v>
      </c>
      <c r="N1877">
        <v>26</v>
      </c>
      <c r="U1877">
        <v>35</v>
      </c>
      <c r="V1877" s="28">
        <v>20000</v>
      </c>
      <c r="W1877">
        <v>26</v>
      </c>
      <c r="X1877" s="28"/>
      <c r="AC1877">
        <v>91</v>
      </c>
      <c r="AD1877" s="28">
        <v>20000</v>
      </c>
      <c r="AE1877">
        <v>26</v>
      </c>
    </row>
    <row r="1878" spans="3:31" x14ac:dyDescent="0.25">
      <c r="C1878">
        <v>74</v>
      </c>
      <c r="D1878" s="28">
        <v>50000</v>
      </c>
      <c r="E1878">
        <v>27</v>
      </c>
      <c r="L1878">
        <v>37</v>
      </c>
      <c r="M1878" s="28">
        <v>20000</v>
      </c>
      <c r="N1878">
        <v>27</v>
      </c>
      <c r="U1878">
        <v>104</v>
      </c>
      <c r="V1878" s="28">
        <v>20000</v>
      </c>
      <c r="W1878">
        <v>27</v>
      </c>
      <c r="X1878" s="28"/>
      <c r="AC1878">
        <v>121</v>
      </c>
      <c r="AD1878" s="28">
        <v>40000</v>
      </c>
      <c r="AE1878">
        <v>27</v>
      </c>
    </row>
    <row r="1879" spans="3:31" x14ac:dyDescent="0.25">
      <c r="C1879">
        <v>22</v>
      </c>
      <c r="D1879" s="28">
        <v>20000</v>
      </c>
      <c r="E1879">
        <v>28</v>
      </c>
      <c r="L1879">
        <v>8</v>
      </c>
      <c r="M1879" s="28">
        <v>20000</v>
      </c>
      <c r="N1879">
        <v>28</v>
      </c>
      <c r="U1879">
        <v>42</v>
      </c>
      <c r="V1879" s="28">
        <v>40000</v>
      </c>
      <c r="W1879">
        <v>28</v>
      </c>
      <c r="X1879" s="28"/>
      <c r="AC1879">
        <v>99</v>
      </c>
      <c r="AD1879" s="28">
        <v>20000</v>
      </c>
      <c r="AE1879">
        <v>28</v>
      </c>
    </row>
    <row r="1880" spans="3:31" x14ac:dyDescent="0.25">
      <c r="C1880">
        <v>89</v>
      </c>
      <c r="D1880" s="28">
        <v>20000</v>
      </c>
      <c r="E1880">
        <v>29</v>
      </c>
      <c r="L1880">
        <v>203</v>
      </c>
      <c r="M1880" s="28">
        <v>20000</v>
      </c>
      <c r="N1880">
        <v>29</v>
      </c>
      <c r="U1880">
        <v>119</v>
      </c>
      <c r="V1880" s="28">
        <v>50000</v>
      </c>
      <c r="W1880">
        <v>29</v>
      </c>
      <c r="X1880" s="28"/>
      <c r="AC1880">
        <v>107</v>
      </c>
      <c r="AD1880" s="28">
        <v>20000</v>
      </c>
      <c r="AE1880">
        <v>29</v>
      </c>
    </row>
    <row r="1881" spans="3:31" x14ac:dyDescent="0.25">
      <c r="C1881">
        <v>162</v>
      </c>
      <c r="D1881" s="28">
        <v>20000</v>
      </c>
      <c r="E1881">
        <v>30</v>
      </c>
      <c r="L1881">
        <v>1</v>
      </c>
      <c r="M1881" s="28">
        <v>20000</v>
      </c>
      <c r="N1881">
        <v>30</v>
      </c>
      <c r="U1881">
        <v>101</v>
      </c>
      <c r="V1881" s="28">
        <v>50000</v>
      </c>
      <c r="W1881">
        <v>30</v>
      </c>
      <c r="X1881" s="28"/>
      <c r="AC1881">
        <v>136</v>
      </c>
      <c r="AD1881" s="28">
        <v>20000</v>
      </c>
      <c r="AE1881">
        <v>30</v>
      </c>
    </row>
    <row r="1882" spans="3:31" x14ac:dyDescent="0.25">
      <c r="C1882">
        <v>113</v>
      </c>
      <c r="D1882" s="28">
        <v>20000</v>
      </c>
      <c r="E1882">
        <v>31</v>
      </c>
      <c r="L1882">
        <v>28</v>
      </c>
      <c r="M1882" s="28">
        <v>20000</v>
      </c>
      <c r="N1882">
        <v>31</v>
      </c>
      <c r="U1882">
        <v>113</v>
      </c>
      <c r="V1882" s="28">
        <v>110000</v>
      </c>
      <c r="W1882">
        <v>31</v>
      </c>
      <c r="X1882" s="28">
        <v>50000</v>
      </c>
      <c r="Y1882">
        <v>113</v>
      </c>
      <c r="AC1882">
        <v>116</v>
      </c>
      <c r="AD1882" s="28">
        <v>15000</v>
      </c>
      <c r="AE1882">
        <v>31</v>
      </c>
    </row>
    <row r="1883" spans="3:31" x14ac:dyDescent="0.25">
      <c r="C1883">
        <v>100</v>
      </c>
      <c r="D1883" s="28">
        <v>20000</v>
      </c>
      <c r="E1883">
        <v>32</v>
      </c>
      <c r="L1883">
        <v>24</v>
      </c>
      <c r="M1883" s="28">
        <v>30000</v>
      </c>
      <c r="N1883">
        <v>32</v>
      </c>
      <c r="U1883">
        <v>10</v>
      </c>
      <c r="V1883" s="28">
        <v>20000</v>
      </c>
      <c r="W1883">
        <v>32</v>
      </c>
      <c r="X1883" s="28"/>
      <c r="AC1883">
        <v>90</v>
      </c>
      <c r="AD1883" s="28">
        <v>30000</v>
      </c>
      <c r="AE1883">
        <v>32</v>
      </c>
    </row>
    <row r="1884" spans="3:31" x14ac:dyDescent="0.25">
      <c r="C1884">
        <v>117</v>
      </c>
      <c r="D1884" s="28">
        <v>100000</v>
      </c>
      <c r="E1884">
        <v>33</v>
      </c>
      <c r="L1884">
        <v>160</v>
      </c>
      <c r="M1884" s="28">
        <v>50000</v>
      </c>
      <c r="N1884">
        <v>33</v>
      </c>
      <c r="U1884">
        <v>105</v>
      </c>
      <c r="V1884" s="28">
        <v>20000</v>
      </c>
      <c r="W1884">
        <v>33</v>
      </c>
      <c r="X1884" s="28"/>
      <c r="AC1884">
        <v>30</v>
      </c>
      <c r="AD1884" s="28">
        <v>50000</v>
      </c>
      <c r="AE1884">
        <v>33</v>
      </c>
    </row>
    <row r="1885" spans="3:31" x14ac:dyDescent="0.25">
      <c r="C1885">
        <v>86</v>
      </c>
      <c r="D1885" s="28">
        <v>100000</v>
      </c>
      <c r="E1885">
        <v>34</v>
      </c>
      <c r="L1885">
        <v>97</v>
      </c>
      <c r="M1885" s="28">
        <v>50000</v>
      </c>
      <c r="N1885">
        <v>34</v>
      </c>
      <c r="U1885">
        <v>82</v>
      </c>
      <c r="V1885" s="28">
        <v>20000</v>
      </c>
      <c r="W1885">
        <v>34</v>
      </c>
      <c r="X1885" s="28"/>
      <c r="AC1885">
        <v>71</v>
      </c>
      <c r="AD1885" s="28">
        <v>20000</v>
      </c>
      <c r="AE1885">
        <v>34</v>
      </c>
    </row>
    <row r="1886" spans="3:31" x14ac:dyDescent="0.25">
      <c r="C1886">
        <v>40</v>
      </c>
      <c r="D1886" s="28">
        <v>50000</v>
      </c>
      <c r="E1886">
        <v>35</v>
      </c>
      <c r="L1886">
        <v>198</v>
      </c>
      <c r="M1886" s="28">
        <v>50000</v>
      </c>
      <c r="N1886">
        <v>35</v>
      </c>
      <c r="U1886">
        <v>76</v>
      </c>
      <c r="V1886" s="28">
        <v>20000</v>
      </c>
      <c r="W1886">
        <v>35</v>
      </c>
      <c r="X1886" s="28"/>
      <c r="AC1886">
        <v>133</v>
      </c>
      <c r="AD1886" s="28">
        <v>20000</v>
      </c>
      <c r="AE1886">
        <v>35</v>
      </c>
    </row>
    <row r="1887" spans="3:31" x14ac:dyDescent="0.25">
      <c r="C1887">
        <v>54</v>
      </c>
      <c r="D1887" s="28">
        <v>30000</v>
      </c>
      <c r="E1887">
        <v>36</v>
      </c>
      <c r="L1887">
        <v>29</v>
      </c>
      <c r="M1887" s="28">
        <v>20000</v>
      </c>
      <c r="N1887">
        <v>36</v>
      </c>
      <c r="U1887">
        <v>124</v>
      </c>
      <c r="V1887" s="28">
        <v>50000</v>
      </c>
      <c r="W1887">
        <v>36</v>
      </c>
      <c r="X1887" s="28"/>
      <c r="AC1887">
        <v>48</v>
      </c>
      <c r="AD1887" s="28">
        <v>20000</v>
      </c>
      <c r="AE1887">
        <v>36</v>
      </c>
    </row>
    <row r="1888" spans="3:31" x14ac:dyDescent="0.25">
      <c r="C1888">
        <v>49</v>
      </c>
      <c r="D1888" s="28">
        <v>20000</v>
      </c>
      <c r="E1888">
        <v>37</v>
      </c>
      <c r="L1888">
        <v>36</v>
      </c>
      <c r="M1888" s="28">
        <v>50000</v>
      </c>
      <c r="N1888">
        <v>37</v>
      </c>
      <c r="U1888">
        <v>62</v>
      </c>
      <c r="V1888" s="28">
        <v>10000</v>
      </c>
      <c r="W1888">
        <v>37</v>
      </c>
      <c r="X1888" s="28"/>
      <c r="AC1888">
        <v>134</v>
      </c>
      <c r="AD1888" s="28">
        <v>20000</v>
      </c>
      <c r="AE1888">
        <v>37</v>
      </c>
    </row>
    <row r="1889" spans="3:33" x14ac:dyDescent="0.25">
      <c r="C1889">
        <v>61</v>
      </c>
      <c r="D1889" s="28">
        <v>20000</v>
      </c>
      <c r="E1889">
        <v>38</v>
      </c>
      <c r="L1889">
        <v>194</v>
      </c>
      <c r="M1889" s="28">
        <v>20000</v>
      </c>
      <c r="N1889">
        <v>38</v>
      </c>
      <c r="U1889">
        <v>107</v>
      </c>
      <c r="V1889" s="28">
        <v>50000</v>
      </c>
      <c r="W1889">
        <v>38</v>
      </c>
      <c r="X1889" s="28"/>
      <c r="AC1889">
        <v>41</v>
      </c>
      <c r="AD1889" s="28">
        <v>30000</v>
      </c>
      <c r="AE1889">
        <v>38</v>
      </c>
    </row>
    <row r="1890" spans="3:33" x14ac:dyDescent="0.25">
      <c r="C1890">
        <v>50</v>
      </c>
      <c r="D1890" s="28">
        <v>20000</v>
      </c>
      <c r="E1890">
        <v>39</v>
      </c>
      <c r="L1890">
        <v>95</v>
      </c>
      <c r="M1890" s="28">
        <v>20000</v>
      </c>
      <c r="N1890">
        <v>39</v>
      </c>
      <c r="U1890">
        <v>131</v>
      </c>
      <c r="V1890" s="28">
        <v>20000</v>
      </c>
      <c r="W1890">
        <v>39</v>
      </c>
      <c r="X1890" s="28"/>
      <c r="AC1890">
        <v>42</v>
      </c>
      <c r="AD1890" s="28">
        <v>50000</v>
      </c>
      <c r="AE1890">
        <v>39</v>
      </c>
    </row>
    <row r="1891" spans="3:33" x14ac:dyDescent="0.25">
      <c r="C1891">
        <v>94</v>
      </c>
      <c r="D1891" s="28">
        <v>20000</v>
      </c>
      <c r="E1891">
        <v>40</v>
      </c>
      <c r="L1891">
        <v>87</v>
      </c>
      <c r="M1891" s="28">
        <v>20000</v>
      </c>
      <c r="N1891">
        <v>40</v>
      </c>
      <c r="U1891">
        <v>7</v>
      </c>
      <c r="V1891" s="28">
        <v>30000</v>
      </c>
      <c r="W1891">
        <v>40</v>
      </c>
      <c r="X1891" s="28"/>
      <c r="AC1891">
        <v>80</v>
      </c>
      <c r="AD1891" s="28">
        <v>100000</v>
      </c>
      <c r="AE1891">
        <v>40</v>
      </c>
      <c r="AF1891" s="28">
        <v>50000</v>
      </c>
      <c r="AG1891">
        <v>80</v>
      </c>
    </row>
    <row r="1892" spans="3:33" x14ac:dyDescent="0.25">
      <c r="C1892">
        <v>88</v>
      </c>
      <c r="D1892" s="28">
        <v>20000</v>
      </c>
      <c r="E1892">
        <v>41</v>
      </c>
      <c r="L1892">
        <v>147</v>
      </c>
      <c r="M1892" s="28">
        <v>20000</v>
      </c>
      <c r="N1892">
        <v>41</v>
      </c>
      <c r="U1892">
        <v>75</v>
      </c>
      <c r="V1892" s="28">
        <v>50000</v>
      </c>
      <c r="W1892">
        <v>41</v>
      </c>
      <c r="X1892" s="28"/>
      <c r="AC1892">
        <v>81</v>
      </c>
      <c r="AD1892" s="28">
        <v>20000</v>
      </c>
      <c r="AE1892">
        <v>41</v>
      </c>
    </row>
    <row r="1893" spans="3:33" x14ac:dyDescent="0.25">
      <c r="C1893">
        <v>153</v>
      </c>
      <c r="D1893" s="28">
        <v>20000</v>
      </c>
      <c r="E1893">
        <v>42</v>
      </c>
      <c r="F1893" s="28">
        <v>10000</v>
      </c>
      <c r="G1893">
        <v>153</v>
      </c>
      <c r="L1893">
        <v>202</v>
      </c>
      <c r="M1893" s="28">
        <v>20000</v>
      </c>
      <c r="N1893">
        <v>42</v>
      </c>
      <c r="U1893">
        <v>129</v>
      </c>
      <c r="V1893" s="28">
        <v>50000</v>
      </c>
      <c r="W1893">
        <v>42</v>
      </c>
      <c r="X1893" s="28"/>
      <c r="AC1893">
        <v>139</v>
      </c>
      <c r="AD1893" s="28">
        <v>50000</v>
      </c>
      <c r="AE1893">
        <v>42</v>
      </c>
    </row>
    <row r="1894" spans="3:33" x14ac:dyDescent="0.25">
      <c r="C1894">
        <v>41</v>
      </c>
      <c r="D1894" s="28">
        <v>40000</v>
      </c>
      <c r="E1894">
        <v>43</v>
      </c>
      <c r="M1894" s="28">
        <v>50000</v>
      </c>
      <c r="N1894">
        <v>43</v>
      </c>
      <c r="U1894">
        <v>147</v>
      </c>
      <c r="V1894" s="59">
        <v>20000</v>
      </c>
      <c r="W1894">
        <v>43</v>
      </c>
      <c r="X1894" s="29"/>
      <c r="AC1894">
        <v>2</v>
      </c>
      <c r="AD1894" s="28">
        <v>30000</v>
      </c>
      <c r="AE1894">
        <v>43</v>
      </c>
    </row>
    <row r="1895" spans="3:33" x14ac:dyDescent="0.25">
      <c r="C1895">
        <v>143</v>
      </c>
      <c r="D1895" s="28">
        <v>50000</v>
      </c>
      <c r="E1895">
        <v>44</v>
      </c>
      <c r="F1895" s="28">
        <v>50000</v>
      </c>
      <c r="G1895">
        <v>143</v>
      </c>
      <c r="M1895" s="28">
        <v>50000</v>
      </c>
      <c r="N1895">
        <v>44</v>
      </c>
      <c r="U1895">
        <v>63</v>
      </c>
      <c r="V1895" s="59">
        <v>20000</v>
      </c>
      <c r="W1895">
        <v>44</v>
      </c>
      <c r="AC1895">
        <v>78</v>
      </c>
      <c r="AD1895" s="28">
        <v>40000</v>
      </c>
      <c r="AE1895">
        <v>44</v>
      </c>
    </row>
    <row r="1896" spans="3:33" x14ac:dyDescent="0.25">
      <c r="C1896">
        <v>139</v>
      </c>
      <c r="D1896" s="28">
        <v>10000</v>
      </c>
      <c r="E1896">
        <v>45</v>
      </c>
      <c r="F1896" s="28">
        <v>10000</v>
      </c>
      <c r="G1896">
        <v>139</v>
      </c>
      <c r="L1896">
        <v>133</v>
      </c>
      <c r="M1896" s="28">
        <v>50000</v>
      </c>
      <c r="N1896">
        <v>45</v>
      </c>
      <c r="O1896" s="28">
        <v>50000</v>
      </c>
      <c r="P1896">
        <v>133</v>
      </c>
      <c r="U1896">
        <v>115</v>
      </c>
      <c r="V1896" s="28">
        <v>20000</v>
      </c>
      <c r="W1896">
        <v>45</v>
      </c>
      <c r="AC1896">
        <v>65</v>
      </c>
      <c r="AD1896" s="28">
        <v>10000</v>
      </c>
      <c r="AE1896">
        <v>45</v>
      </c>
    </row>
    <row r="1897" spans="3:33" x14ac:dyDescent="0.25">
      <c r="C1897">
        <v>5</v>
      </c>
      <c r="D1897" s="28">
        <v>20000</v>
      </c>
      <c r="E1897">
        <v>46</v>
      </c>
      <c r="F1897" s="28">
        <v>20000</v>
      </c>
      <c r="G1897">
        <v>5</v>
      </c>
      <c r="M1897" s="28"/>
      <c r="U1897">
        <v>109</v>
      </c>
      <c r="V1897" s="28">
        <v>20000</v>
      </c>
      <c r="W1897">
        <v>46</v>
      </c>
      <c r="AC1897">
        <v>148</v>
      </c>
      <c r="AD1897" s="28">
        <v>10000</v>
      </c>
      <c r="AE1897">
        <v>46</v>
      </c>
    </row>
    <row r="1898" spans="3:33" x14ac:dyDescent="0.25">
      <c r="D1898" s="28">
        <v>50000</v>
      </c>
      <c r="E1898">
        <v>47</v>
      </c>
      <c r="F1898" s="28">
        <v>50000</v>
      </c>
      <c r="M1898" s="28"/>
      <c r="U1898">
        <v>67</v>
      </c>
      <c r="V1898" s="28">
        <v>20000</v>
      </c>
      <c r="W1898">
        <v>47</v>
      </c>
      <c r="AC1898">
        <v>53</v>
      </c>
      <c r="AD1898" s="28">
        <v>20000</v>
      </c>
      <c r="AE1898">
        <v>47</v>
      </c>
    </row>
    <row r="1899" spans="3:33" x14ac:dyDescent="0.25">
      <c r="D1899" s="28">
        <v>50000</v>
      </c>
      <c r="E1899">
        <v>48</v>
      </c>
      <c r="F1899" s="28">
        <v>50000</v>
      </c>
      <c r="M1899" s="28"/>
      <c r="U1899">
        <v>84</v>
      </c>
      <c r="V1899" s="28">
        <v>25000</v>
      </c>
      <c r="W1899">
        <v>48</v>
      </c>
      <c r="AC1899">
        <v>49</v>
      </c>
      <c r="AD1899" s="59">
        <v>50000</v>
      </c>
      <c r="AE1899">
        <v>48</v>
      </c>
      <c r="AF1899" s="60"/>
    </row>
    <row r="1900" spans="3:33" x14ac:dyDescent="0.25">
      <c r="D1900" s="28">
        <v>50000</v>
      </c>
      <c r="E1900">
        <v>49</v>
      </c>
      <c r="F1900" s="28">
        <v>50000</v>
      </c>
      <c r="M1900" s="28"/>
      <c r="U1900">
        <v>20</v>
      </c>
      <c r="V1900" s="28">
        <v>25000</v>
      </c>
      <c r="W1900">
        <v>49</v>
      </c>
      <c r="AC1900">
        <v>150</v>
      </c>
      <c r="AD1900" s="59">
        <v>20000</v>
      </c>
      <c r="AE1900">
        <v>49</v>
      </c>
    </row>
    <row r="1901" spans="3:33" x14ac:dyDescent="0.25">
      <c r="D1901" s="28">
        <v>80000</v>
      </c>
      <c r="E1901">
        <v>50</v>
      </c>
      <c r="F1901" s="28">
        <v>50000</v>
      </c>
      <c r="J1901" t="s">
        <v>1359</v>
      </c>
      <c r="M1901" s="28"/>
      <c r="U1901">
        <v>30</v>
      </c>
      <c r="V1901" s="28">
        <v>50000</v>
      </c>
      <c r="W1901">
        <v>50</v>
      </c>
      <c r="AC1901">
        <v>160</v>
      </c>
      <c r="AD1901" s="28">
        <v>30000</v>
      </c>
      <c r="AE1901">
        <v>50</v>
      </c>
    </row>
    <row r="1902" spans="3:33" x14ac:dyDescent="0.25">
      <c r="E1902">
        <v>51</v>
      </c>
      <c r="M1902" s="28"/>
      <c r="U1902">
        <v>44</v>
      </c>
      <c r="V1902" s="28">
        <v>10000</v>
      </c>
      <c r="W1902">
        <v>51</v>
      </c>
      <c r="AC1902">
        <v>106</v>
      </c>
      <c r="AD1902" s="28">
        <v>20000</v>
      </c>
      <c r="AE1902">
        <v>51</v>
      </c>
    </row>
    <row r="1903" spans="3:33" x14ac:dyDescent="0.25">
      <c r="E1903">
        <v>52</v>
      </c>
      <c r="M1903" s="28"/>
      <c r="U1903">
        <v>65</v>
      </c>
      <c r="V1903" s="28">
        <v>10000</v>
      </c>
      <c r="W1903">
        <v>52</v>
      </c>
      <c r="AC1903">
        <v>178</v>
      </c>
      <c r="AD1903" s="28">
        <v>50000</v>
      </c>
      <c r="AE1903">
        <v>52</v>
      </c>
    </row>
    <row r="1904" spans="3:33" x14ac:dyDescent="0.25">
      <c r="D1904" s="29"/>
      <c r="E1904">
        <v>53</v>
      </c>
      <c r="M1904" s="60"/>
      <c r="U1904">
        <v>130</v>
      </c>
      <c r="V1904" s="60">
        <v>30000</v>
      </c>
      <c r="W1904">
        <v>53</v>
      </c>
      <c r="X1904" s="28"/>
      <c r="AC1904">
        <v>77</v>
      </c>
      <c r="AD1904" s="28">
        <v>60000</v>
      </c>
      <c r="AE1904">
        <v>53</v>
      </c>
    </row>
    <row r="1905" spans="1:32" x14ac:dyDescent="0.25">
      <c r="D1905" s="29"/>
      <c r="E1905">
        <v>54</v>
      </c>
      <c r="M1905" s="60"/>
      <c r="U1905">
        <v>60</v>
      </c>
      <c r="V1905" s="60">
        <v>50000</v>
      </c>
      <c r="W1905">
        <v>54</v>
      </c>
      <c r="X1905" s="28"/>
      <c r="AC1905">
        <v>166</v>
      </c>
      <c r="AD1905" s="28">
        <v>20000</v>
      </c>
      <c r="AE1905">
        <v>54</v>
      </c>
    </row>
    <row r="1906" spans="1:32" x14ac:dyDescent="0.25">
      <c r="E1906">
        <v>55</v>
      </c>
      <c r="M1906" s="28"/>
      <c r="U1906">
        <v>127</v>
      </c>
      <c r="V1906" s="28">
        <v>50000</v>
      </c>
      <c r="W1906">
        <v>55</v>
      </c>
      <c r="AC1906">
        <v>46</v>
      </c>
      <c r="AD1906" s="28">
        <v>20000</v>
      </c>
      <c r="AE1906">
        <v>55</v>
      </c>
    </row>
    <row r="1907" spans="1:32" x14ac:dyDescent="0.25">
      <c r="D1907" s="29">
        <f>SUM(D1852:D1906)</f>
        <v>1940000</v>
      </c>
      <c r="F1907" s="29">
        <f>SUM(F1852:F1906)</f>
        <v>350000</v>
      </c>
      <c r="M1907" s="29">
        <f>SUM(M1852:M1906)</f>
        <v>1645000</v>
      </c>
      <c r="O1907" s="29">
        <f>SUM(O1852:O1906)</f>
        <v>340000</v>
      </c>
      <c r="U1907">
        <v>111</v>
      </c>
      <c r="V1907" s="28">
        <v>50000</v>
      </c>
      <c r="W1907">
        <v>56</v>
      </c>
      <c r="AC1907">
        <v>126</v>
      </c>
      <c r="AD1907" s="28">
        <v>20000</v>
      </c>
      <c r="AE1907">
        <v>56</v>
      </c>
    </row>
    <row r="1908" spans="1:32" x14ac:dyDescent="0.25">
      <c r="D1908" s="29">
        <f>D1907-F1907</f>
        <v>1590000</v>
      </c>
      <c r="M1908" s="29">
        <f>M1907-O1907</f>
        <v>1305000</v>
      </c>
      <c r="U1908">
        <v>4</v>
      </c>
      <c r="V1908" s="28">
        <v>50000</v>
      </c>
      <c r="W1908">
        <v>57</v>
      </c>
      <c r="AC1908">
        <v>125</v>
      </c>
      <c r="AD1908" s="28">
        <v>20000</v>
      </c>
      <c r="AE1908">
        <v>57</v>
      </c>
    </row>
    <row r="1909" spans="1:32" x14ac:dyDescent="0.25">
      <c r="M1909" s="28"/>
      <c r="U1909">
        <v>8</v>
      </c>
      <c r="V1909" s="28">
        <v>50000</v>
      </c>
      <c r="W1909">
        <v>58</v>
      </c>
      <c r="AC1909">
        <v>67</v>
      </c>
      <c r="AD1909" s="28">
        <v>30000</v>
      </c>
      <c r="AE1909">
        <v>58</v>
      </c>
    </row>
    <row r="1910" spans="1:32" x14ac:dyDescent="0.25">
      <c r="M1910" s="28"/>
      <c r="U1910">
        <v>47</v>
      </c>
      <c r="V1910" s="28">
        <v>10000</v>
      </c>
      <c r="W1910">
        <v>59</v>
      </c>
      <c r="AD1910" s="28">
        <v>30000</v>
      </c>
      <c r="AE1910">
        <v>59</v>
      </c>
      <c r="AF1910" s="28">
        <v>30000</v>
      </c>
    </row>
    <row r="1911" spans="1:32" x14ac:dyDescent="0.25">
      <c r="M1911" s="28"/>
      <c r="U1911">
        <v>13</v>
      </c>
      <c r="V1911" s="28">
        <v>10000</v>
      </c>
      <c r="W1911">
        <v>60</v>
      </c>
      <c r="AD1911" s="28">
        <v>50000</v>
      </c>
      <c r="AE1911">
        <v>60</v>
      </c>
      <c r="AF1911" s="28">
        <v>50000</v>
      </c>
    </row>
    <row r="1912" spans="1:32" x14ac:dyDescent="0.25">
      <c r="M1912" s="28"/>
      <c r="V1912" s="28">
        <v>20000</v>
      </c>
      <c r="W1912">
        <v>61</v>
      </c>
      <c r="X1912">
        <v>20000</v>
      </c>
      <c r="AD1912" s="28">
        <v>50000</v>
      </c>
      <c r="AE1912">
        <v>61</v>
      </c>
      <c r="AF1912" s="28">
        <v>50000</v>
      </c>
    </row>
    <row r="1913" spans="1:32" x14ac:dyDescent="0.25">
      <c r="M1913" s="60"/>
      <c r="O1913" s="29"/>
      <c r="V1913" s="28">
        <v>25000</v>
      </c>
      <c r="W1913">
        <v>62</v>
      </c>
      <c r="X1913">
        <v>25000</v>
      </c>
      <c r="AD1913" s="28">
        <v>100000</v>
      </c>
      <c r="AE1913">
        <v>62</v>
      </c>
      <c r="AF1913" s="28">
        <v>50000</v>
      </c>
    </row>
    <row r="1914" spans="1:32" x14ac:dyDescent="0.25">
      <c r="M1914" s="60"/>
      <c r="V1914" s="28">
        <v>50000</v>
      </c>
      <c r="W1914">
        <v>63</v>
      </c>
      <c r="X1914">
        <v>50000</v>
      </c>
      <c r="AD1914" s="28"/>
      <c r="AE1914">
        <v>63</v>
      </c>
    </row>
    <row r="1915" spans="1:32" x14ac:dyDescent="0.25">
      <c r="M1915" s="28"/>
      <c r="V1915" s="28">
        <v>50000</v>
      </c>
      <c r="W1915">
        <v>64</v>
      </c>
      <c r="X1915">
        <v>50000</v>
      </c>
      <c r="AD1915" s="28"/>
      <c r="AE1915">
        <v>64</v>
      </c>
    </row>
    <row r="1916" spans="1:32" x14ac:dyDescent="0.25">
      <c r="M1916" s="28"/>
      <c r="V1916" s="28">
        <v>80000</v>
      </c>
      <c r="W1916">
        <v>65</v>
      </c>
      <c r="X1916">
        <v>50000</v>
      </c>
    </row>
    <row r="1917" spans="1:32" x14ac:dyDescent="0.25">
      <c r="M1917" s="28"/>
      <c r="V1917" s="29">
        <f>SUM(V1852:V1916)</f>
        <v>2265000</v>
      </c>
      <c r="X1917" s="29">
        <f>SUM(X1852:X1916)</f>
        <v>445000</v>
      </c>
      <c r="AD1917" s="29">
        <f>SUM(AD1852:AD1916)</f>
        <v>2010000</v>
      </c>
      <c r="AF1917" s="29">
        <f>SUM(AF1852:AF1916)</f>
        <v>370000</v>
      </c>
    </row>
    <row r="1918" spans="1:32" x14ac:dyDescent="0.25">
      <c r="M1918" s="28"/>
      <c r="V1918" s="29">
        <f>V1917-X1917</f>
        <v>1820000</v>
      </c>
      <c r="X1918" s="28"/>
      <c r="AD1918" s="29">
        <f>AD1917-AF1917</f>
        <v>1640000</v>
      </c>
    </row>
    <row r="1919" spans="1:32" x14ac:dyDescent="0.25">
      <c r="M1919" s="28"/>
    </row>
    <row r="1920" spans="1:32" x14ac:dyDescent="0.25">
      <c r="A1920" s="30" t="s">
        <v>10</v>
      </c>
      <c r="B1920" s="30" t="s">
        <v>0</v>
      </c>
      <c r="C1920" s="30" t="s">
        <v>2</v>
      </c>
      <c r="D1920" s="30" t="s">
        <v>1297</v>
      </c>
      <c r="E1920" s="30"/>
      <c r="F1920" s="33"/>
      <c r="J1920" s="30" t="s">
        <v>10</v>
      </c>
      <c r="K1920" s="30" t="s">
        <v>0</v>
      </c>
      <c r="L1920" s="30" t="s">
        <v>2</v>
      </c>
      <c r="M1920" s="30" t="s">
        <v>1297</v>
      </c>
      <c r="N1920" s="30"/>
      <c r="O1920" s="33"/>
      <c r="S1920" s="30" t="s">
        <v>10</v>
      </c>
      <c r="T1920" s="30" t="s">
        <v>0</v>
      </c>
      <c r="U1920" s="30" t="s">
        <v>2</v>
      </c>
      <c r="V1920" s="30" t="s">
        <v>1297</v>
      </c>
      <c r="W1920" s="30"/>
      <c r="X1920" s="33"/>
      <c r="AA1920" s="30" t="s">
        <v>10</v>
      </c>
      <c r="AB1920" s="30" t="s">
        <v>0</v>
      </c>
      <c r="AC1920" s="30" t="s">
        <v>2</v>
      </c>
      <c r="AD1920" s="30" t="s">
        <v>1297</v>
      </c>
      <c r="AE1920" s="30"/>
      <c r="AF1920" s="33"/>
    </row>
    <row r="1921" spans="1:33" x14ac:dyDescent="0.25">
      <c r="A1921" s="32">
        <v>43047</v>
      </c>
      <c r="B1921" s="30" t="s">
        <v>1360</v>
      </c>
      <c r="C1921">
        <v>4</v>
      </c>
      <c r="D1921" s="28">
        <v>20000</v>
      </c>
      <c r="E1921">
        <v>1</v>
      </c>
      <c r="J1921" s="32">
        <v>43054</v>
      </c>
      <c r="K1921" s="30" t="s">
        <v>1360</v>
      </c>
      <c r="L1921">
        <v>72</v>
      </c>
      <c r="M1921" s="28">
        <v>35000</v>
      </c>
      <c r="N1921">
        <v>1</v>
      </c>
      <c r="O1921" s="28">
        <v>35000</v>
      </c>
      <c r="P1921">
        <v>72</v>
      </c>
      <c r="S1921" s="32">
        <v>43061</v>
      </c>
      <c r="T1921" s="30" t="s">
        <v>1360</v>
      </c>
      <c r="U1921">
        <v>42</v>
      </c>
      <c r="V1921" s="28">
        <v>30000</v>
      </c>
      <c r="W1921">
        <v>1</v>
      </c>
      <c r="X1921" s="28"/>
      <c r="AA1921" s="32">
        <v>43068</v>
      </c>
      <c r="AB1921" s="30" t="s">
        <v>1360</v>
      </c>
      <c r="AC1921">
        <v>54</v>
      </c>
      <c r="AD1921" s="28">
        <v>20000</v>
      </c>
      <c r="AE1921">
        <v>1</v>
      </c>
    </row>
    <row r="1922" spans="1:33" x14ac:dyDescent="0.25">
      <c r="C1922">
        <v>18</v>
      </c>
      <c r="D1922" s="28">
        <v>20000</v>
      </c>
      <c r="E1922">
        <v>2</v>
      </c>
      <c r="L1922">
        <v>15</v>
      </c>
      <c r="M1922" s="28">
        <v>20000</v>
      </c>
      <c r="N1922">
        <v>2</v>
      </c>
      <c r="O1922" s="28">
        <v>20000</v>
      </c>
      <c r="P1922">
        <v>15</v>
      </c>
      <c r="U1922">
        <v>15</v>
      </c>
      <c r="V1922" s="28">
        <v>20000</v>
      </c>
      <c r="W1922">
        <v>2</v>
      </c>
      <c r="X1922" s="28">
        <v>20000</v>
      </c>
      <c r="Y1922">
        <v>15</v>
      </c>
      <c r="AC1922">
        <v>75</v>
      </c>
      <c r="AD1922" s="28">
        <v>50000</v>
      </c>
      <c r="AE1922">
        <v>2</v>
      </c>
      <c r="AF1922" s="28">
        <v>50000</v>
      </c>
      <c r="AG1922">
        <v>75</v>
      </c>
    </row>
    <row r="1923" spans="1:33" x14ac:dyDescent="0.25">
      <c r="C1923">
        <v>12</v>
      </c>
      <c r="D1923" s="28">
        <v>20000</v>
      </c>
      <c r="E1923">
        <v>3</v>
      </c>
      <c r="L1923">
        <v>71</v>
      </c>
      <c r="M1923" s="28">
        <v>20000</v>
      </c>
      <c r="N1923">
        <v>3</v>
      </c>
      <c r="O1923" s="28">
        <v>20000</v>
      </c>
      <c r="P1923">
        <v>71</v>
      </c>
      <c r="U1923">
        <v>16</v>
      </c>
      <c r="V1923" s="28">
        <v>20000</v>
      </c>
      <c r="W1923">
        <v>3</v>
      </c>
      <c r="X1923" s="28">
        <v>20000</v>
      </c>
      <c r="Y1923">
        <v>16</v>
      </c>
      <c r="AC1923">
        <v>74</v>
      </c>
      <c r="AD1923" s="28">
        <v>50000</v>
      </c>
      <c r="AE1923">
        <v>3</v>
      </c>
      <c r="AF1923" s="28">
        <v>50000</v>
      </c>
      <c r="AG1923">
        <v>74</v>
      </c>
    </row>
    <row r="1924" spans="1:33" x14ac:dyDescent="0.25">
      <c r="C1924">
        <v>15</v>
      </c>
      <c r="D1924" s="28">
        <v>25000</v>
      </c>
      <c r="E1924">
        <v>4</v>
      </c>
      <c r="L1924">
        <v>56</v>
      </c>
      <c r="M1924" s="28">
        <v>50000</v>
      </c>
      <c r="N1924">
        <v>4</v>
      </c>
      <c r="U1924">
        <v>4</v>
      </c>
      <c r="V1924" s="28">
        <v>20000</v>
      </c>
      <c r="W1924">
        <v>4</v>
      </c>
      <c r="X1924" s="28"/>
      <c r="AC1924">
        <v>26</v>
      </c>
      <c r="AD1924" s="28">
        <v>20000</v>
      </c>
      <c r="AE1924">
        <v>4</v>
      </c>
    </row>
    <row r="1925" spans="1:33" x14ac:dyDescent="0.25">
      <c r="C1925">
        <v>24</v>
      </c>
      <c r="D1925" s="28">
        <v>25000</v>
      </c>
      <c r="E1925">
        <v>5</v>
      </c>
      <c r="L1925">
        <v>2</v>
      </c>
      <c r="M1925" s="28">
        <v>50000</v>
      </c>
      <c r="N1925">
        <v>5</v>
      </c>
      <c r="U1925">
        <v>59</v>
      </c>
      <c r="V1925" s="28">
        <v>20000</v>
      </c>
      <c r="W1925">
        <v>5</v>
      </c>
      <c r="X1925" s="28"/>
      <c r="AC1925">
        <v>30</v>
      </c>
      <c r="AD1925" s="28">
        <v>20000</v>
      </c>
      <c r="AE1925">
        <v>5</v>
      </c>
    </row>
    <row r="1926" spans="1:33" x14ac:dyDescent="0.25">
      <c r="C1926">
        <v>59</v>
      </c>
      <c r="D1926" s="28">
        <v>20000</v>
      </c>
      <c r="E1926">
        <v>6</v>
      </c>
      <c r="L1926">
        <v>66</v>
      </c>
      <c r="M1926" s="28">
        <v>20000</v>
      </c>
      <c r="N1926">
        <v>6</v>
      </c>
      <c r="U1926">
        <v>36</v>
      </c>
      <c r="V1926" s="28">
        <v>20000</v>
      </c>
      <c r="W1926">
        <v>6</v>
      </c>
      <c r="X1926" s="28"/>
      <c r="AC1926">
        <v>66</v>
      </c>
      <c r="AD1926" s="28">
        <v>20000</v>
      </c>
      <c r="AE1926">
        <v>6</v>
      </c>
    </row>
    <row r="1927" spans="1:33" x14ac:dyDescent="0.25">
      <c r="C1927">
        <v>43</v>
      </c>
      <c r="D1927" s="28">
        <v>30000</v>
      </c>
      <c r="E1927">
        <v>7</v>
      </c>
      <c r="L1927">
        <v>1</v>
      </c>
      <c r="M1927" s="28">
        <v>20000</v>
      </c>
      <c r="N1927">
        <v>7</v>
      </c>
      <c r="U1927">
        <v>47</v>
      </c>
      <c r="V1927" s="28">
        <v>25000</v>
      </c>
      <c r="W1927">
        <v>7</v>
      </c>
      <c r="X1927" s="28"/>
      <c r="AC1927">
        <v>21</v>
      </c>
      <c r="AD1927" s="28">
        <v>20000</v>
      </c>
      <c r="AE1927">
        <v>7</v>
      </c>
    </row>
    <row r="1928" spans="1:33" x14ac:dyDescent="0.25">
      <c r="C1928">
        <v>68</v>
      </c>
      <c r="D1928" s="28">
        <v>100000</v>
      </c>
      <c r="E1928">
        <v>8</v>
      </c>
      <c r="F1928" s="28">
        <v>30000</v>
      </c>
      <c r="G1928">
        <v>68</v>
      </c>
      <c r="L1928">
        <v>21</v>
      </c>
      <c r="M1928" s="28">
        <v>20000</v>
      </c>
      <c r="N1928">
        <v>8</v>
      </c>
      <c r="U1928">
        <v>65</v>
      </c>
      <c r="V1928" s="28">
        <v>25000</v>
      </c>
      <c r="W1928">
        <v>8</v>
      </c>
      <c r="X1928" s="28"/>
      <c r="AC1928">
        <v>33</v>
      </c>
      <c r="AD1928" s="28">
        <v>20000</v>
      </c>
      <c r="AE1928">
        <v>8</v>
      </c>
    </row>
    <row r="1929" spans="1:33" x14ac:dyDescent="0.25">
      <c r="C1929">
        <v>53</v>
      </c>
      <c r="D1929" s="28">
        <v>20000</v>
      </c>
      <c r="E1929">
        <v>9</v>
      </c>
      <c r="L1929">
        <v>46</v>
      </c>
      <c r="M1929" s="28">
        <v>20000</v>
      </c>
      <c r="N1929">
        <v>9</v>
      </c>
      <c r="U1929">
        <v>24</v>
      </c>
      <c r="V1929" s="28">
        <v>25000</v>
      </c>
      <c r="W1929">
        <v>9</v>
      </c>
      <c r="X1929" s="28"/>
      <c r="AC1929">
        <v>71</v>
      </c>
      <c r="AD1929" s="28">
        <v>20000</v>
      </c>
      <c r="AE1929">
        <v>9</v>
      </c>
    </row>
    <row r="1930" spans="1:33" x14ac:dyDescent="0.25">
      <c r="C1930">
        <v>42</v>
      </c>
      <c r="D1930" s="28">
        <v>30000</v>
      </c>
      <c r="E1930">
        <v>10</v>
      </c>
      <c r="L1930">
        <v>33</v>
      </c>
      <c r="M1930" s="28">
        <v>20000</v>
      </c>
      <c r="N1930">
        <v>10</v>
      </c>
      <c r="U1930">
        <v>50</v>
      </c>
      <c r="V1930" s="28">
        <v>30000</v>
      </c>
      <c r="W1930">
        <v>10</v>
      </c>
      <c r="X1930" s="28"/>
      <c r="AC1930">
        <v>31</v>
      </c>
      <c r="AD1930" s="28">
        <v>50000</v>
      </c>
      <c r="AE1930">
        <v>10</v>
      </c>
    </row>
    <row r="1931" spans="1:33" x14ac:dyDescent="0.25">
      <c r="C1931">
        <v>45</v>
      </c>
      <c r="D1931" s="28">
        <v>30000</v>
      </c>
      <c r="E1931">
        <v>11</v>
      </c>
      <c r="L1931">
        <v>30</v>
      </c>
      <c r="M1931" s="28">
        <v>20000</v>
      </c>
      <c r="N1931">
        <v>11</v>
      </c>
      <c r="U1931">
        <v>35</v>
      </c>
      <c r="V1931" s="28">
        <v>20000</v>
      </c>
      <c r="W1931">
        <v>11</v>
      </c>
      <c r="X1931" s="28"/>
      <c r="AC1931">
        <v>55</v>
      </c>
      <c r="AD1931" s="28">
        <v>50000</v>
      </c>
      <c r="AE1931">
        <v>11</v>
      </c>
    </row>
    <row r="1932" spans="1:33" x14ac:dyDescent="0.25">
      <c r="C1932">
        <v>30</v>
      </c>
      <c r="D1932" s="28">
        <v>20000</v>
      </c>
      <c r="E1932">
        <v>12</v>
      </c>
      <c r="L1932">
        <v>35</v>
      </c>
      <c r="M1932" s="28">
        <v>20000</v>
      </c>
      <c r="N1932">
        <v>12</v>
      </c>
      <c r="U1932">
        <v>43</v>
      </c>
      <c r="V1932" s="28">
        <v>30000</v>
      </c>
      <c r="W1932">
        <v>12</v>
      </c>
      <c r="X1932" s="28"/>
      <c r="AC1932">
        <v>36</v>
      </c>
      <c r="AD1932" s="28">
        <v>20000</v>
      </c>
      <c r="AE1932">
        <v>12</v>
      </c>
    </row>
    <row r="1933" spans="1:33" x14ac:dyDescent="0.25">
      <c r="C1933">
        <v>70</v>
      </c>
      <c r="D1933" s="28">
        <v>100000</v>
      </c>
      <c r="E1933">
        <v>13</v>
      </c>
      <c r="L1933">
        <v>19</v>
      </c>
      <c r="M1933" s="28">
        <v>20000</v>
      </c>
      <c r="N1933">
        <v>13</v>
      </c>
      <c r="U1933">
        <v>29</v>
      </c>
      <c r="V1933" s="28">
        <v>20000</v>
      </c>
      <c r="W1933">
        <v>13</v>
      </c>
      <c r="X1933" s="28"/>
      <c r="AC1933">
        <v>12</v>
      </c>
      <c r="AD1933" s="28">
        <v>20000</v>
      </c>
      <c r="AE1933">
        <v>13</v>
      </c>
    </row>
    <row r="1934" spans="1:33" x14ac:dyDescent="0.25">
      <c r="C1934">
        <v>26</v>
      </c>
      <c r="D1934" s="28">
        <v>20000</v>
      </c>
      <c r="E1934">
        <v>14</v>
      </c>
      <c r="L1934">
        <v>16</v>
      </c>
      <c r="M1934" s="28">
        <v>20000</v>
      </c>
      <c r="N1934">
        <v>14</v>
      </c>
      <c r="U1934">
        <v>37</v>
      </c>
      <c r="V1934" s="28">
        <v>100000</v>
      </c>
      <c r="W1934">
        <v>14</v>
      </c>
      <c r="X1934" s="28"/>
      <c r="AC1934">
        <v>39</v>
      </c>
      <c r="AD1934" s="28">
        <v>40000</v>
      </c>
      <c r="AE1934">
        <v>14</v>
      </c>
    </row>
    <row r="1935" spans="1:33" x14ac:dyDescent="0.25">
      <c r="C1935">
        <v>36</v>
      </c>
      <c r="D1935" s="28">
        <v>20000</v>
      </c>
      <c r="E1935">
        <v>15</v>
      </c>
      <c r="L1935">
        <v>53</v>
      </c>
      <c r="M1935" s="28">
        <v>20000</v>
      </c>
      <c r="N1935">
        <v>15</v>
      </c>
      <c r="U1935">
        <v>70</v>
      </c>
      <c r="V1935" s="28">
        <v>100000</v>
      </c>
      <c r="W1935">
        <v>15</v>
      </c>
      <c r="X1935" s="28"/>
      <c r="AC1935">
        <v>59</v>
      </c>
      <c r="AD1935" s="28">
        <v>20000</v>
      </c>
      <c r="AE1935">
        <v>15</v>
      </c>
    </row>
    <row r="1936" spans="1:33" x14ac:dyDescent="0.25">
      <c r="C1936">
        <v>27</v>
      </c>
      <c r="D1936" s="28">
        <v>20000</v>
      </c>
      <c r="E1936">
        <v>16</v>
      </c>
      <c r="L1936">
        <v>18</v>
      </c>
      <c r="M1936" s="28">
        <v>20000</v>
      </c>
      <c r="N1936">
        <v>16</v>
      </c>
      <c r="U1936">
        <v>19</v>
      </c>
      <c r="V1936" s="28">
        <v>20000</v>
      </c>
      <c r="W1936">
        <v>16</v>
      </c>
      <c r="X1936" s="28"/>
      <c r="AC1936">
        <v>29</v>
      </c>
      <c r="AD1936" s="28">
        <v>20000</v>
      </c>
      <c r="AE1936">
        <v>16</v>
      </c>
    </row>
    <row r="1937" spans="3:33" x14ac:dyDescent="0.25">
      <c r="C1937">
        <v>39</v>
      </c>
      <c r="D1937" s="28">
        <v>20000</v>
      </c>
      <c r="E1937">
        <v>17</v>
      </c>
      <c r="L1937">
        <v>20</v>
      </c>
      <c r="M1937" s="28">
        <v>30000</v>
      </c>
      <c r="N1937">
        <v>17</v>
      </c>
      <c r="U1937">
        <v>53</v>
      </c>
      <c r="V1937" s="28">
        <v>20000</v>
      </c>
      <c r="W1937">
        <v>17</v>
      </c>
      <c r="X1937" s="28"/>
      <c r="AC1937">
        <v>50</v>
      </c>
      <c r="AD1937" s="28">
        <v>20000</v>
      </c>
      <c r="AE1937">
        <v>17</v>
      </c>
    </row>
    <row r="1938" spans="3:33" x14ac:dyDescent="0.25">
      <c r="C1938">
        <v>16</v>
      </c>
      <c r="D1938" s="28">
        <v>20000</v>
      </c>
      <c r="E1938">
        <v>18</v>
      </c>
      <c r="L1938">
        <v>51</v>
      </c>
      <c r="M1938" s="28">
        <v>25000</v>
      </c>
      <c r="N1938">
        <v>18</v>
      </c>
      <c r="U1938">
        <v>13</v>
      </c>
      <c r="V1938" s="28">
        <v>20000</v>
      </c>
      <c r="W1938">
        <v>18</v>
      </c>
      <c r="X1938" s="28"/>
      <c r="AC1938">
        <v>4</v>
      </c>
      <c r="AD1938" s="28">
        <v>20000</v>
      </c>
      <c r="AE1938">
        <v>18</v>
      </c>
    </row>
    <row r="1939" spans="3:33" x14ac:dyDescent="0.25">
      <c r="C1939">
        <v>35</v>
      </c>
      <c r="D1939" s="28">
        <v>20000</v>
      </c>
      <c r="E1939">
        <v>19</v>
      </c>
      <c r="L1939">
        <v>34</v>
      </c>
      <c r="M1939" s="28">
        <v>25000</v>
      </c>
      <c r="N1939">
        <v>19</v>
      </c>
      <c r="U1939">
        <v>8</v>
      </c>
      <c r="V1939" s="28">
        <v>20000</v>
      </c>
      <c r="W1939">
        <v>19</v>
      </c>
      <c r="X1939" s="28"/>
      <c r="AC1939">
        <v>18</v>
      </c>
      <c r="AD1939" s="28">
        <v>20000</v>
      </c>
      <c r="AE1939">
        <v>19</v>
      </c>
    </row>
    <row r="1940" spans="3:33" x14ac:dyDescent="0.25">
      <c r="C1940">
        <v>40</v>
      </c>
      <c r="D1940" s="59">
        <v>50000</v>
      </c>
      <c r="E1940">
        <v>20</v>
      </c>
      <c r="F1940" s="59">
        <v>10000</v>
      </c>
      <c r="G1940">
        <v>40</v>
      </c>
      <c r="L1940">
        <v>4</v>
      </c>
      <c r="M1940" s="28">
        <v>20000</v>
      </c>
      <c r="N1940">
        <v>20</v>
      </c>
      <c r="U1940">
        <v>18</v>
      </c>
      <c r="V1940" s="28">
        <v>20000</v>
      </c>
      <c r="W1940">
        <v>20</v>
      </c>
      <c r="X1940" s="28"/>
      <c r="AC1940">
        <v>69</v>
      </c>
      <c r="AD1940" s="28">
        <v>20000</v>
      </c>
      <c r="AE1940">
        <v>20</v>
      </c>
    </row>
    <row r="1941" spans="3:33" x14ac:dyDescent="0.25">
      <c r="C1941">
        <v>61</v>
      </c>
      <c r="D1941" s="59">
        <v>30000</v>
      </c>
      <c r="E1941">
        <v>21</v>
      </c>
      <c r="F1941" s="59">
        <v>10000</v>
      </c>
      <c r="G1941">
        <v>61</v>
      </c>
      <c r="L1941">
        <v>8</v>
      </c>
      <c r="M1941" s="28">
        <v>20000</v>
      </c>
      <c r="N1941">
        <v>21</v>
      </c>
      <c r="U1941">
        <v>30</v>
      </c>
      <c r="V1941" s="28">
        <v>20000</v>
      </c>
      <c r="W1941">
        <v>21</v>
      </c>
      <c r="X1941" s="28"/>
      <c r="AC1941">
        <v>5</v>
      </c>
      <c r="AD1941" s="28">
        <v>100000</v>
      </c>
      <c r="AE1941">
        <v>21</v>
      </c>
    </row>
    <row r="1942" spans="3:33" x14ac:dyDescent="0.25">
      <c r="C1942">
        <v>21</v>
      </c>
      <c r="D1942" s="28">
        <v>20000</v>
      </c>
      <c r="E1942">
        <v>22</v>
      </c>
      <c r="L1942">
        <v>7</v>
      </c>
      <c r="M1942" s="28">
        <v>20000</v>
      </c>
      <c r="N1942">
        <v>22</v>
      </c>
      <c r="U1942">
        <v>71</v>
      </c>
      <c r="V1942" s="28">
        <v>20000</v>
      </c>
      <c r="W1942">
        <v>22</v>
      </c>
      <c r="X1942" s="28">
        <v>10000</v>
      </c>
      <c r="Y1942">
        <v>71</v>
      </c>
      <c r="AC1942">
        <v>45</v>
      </c>
      <c r="AD1942" s="28">
        <v>30000</v>
      </c>
      <c r="AE1942">
        <v>22</v>
      </c>
    </row>
    <row r="1943" spans="3:33" x14ac:dyDescent="0.25">
      <c r="C1943">
        <v>19</v>
      </c>
      <c r="D1943" s="28">
        <v>20000</v>
      </c>
      <c r="E1943">
        <v>23</v>
      </c>
      <c r="L1943">
        <v>36</v>
      </c>
      <c r="M1943" s="28">
        <v>20000</v>
      </c>
      <c r="N1943">
        <v>23</v>
      </c>
      <c r="U1943">
        <v>62</v>
      </c>
      <c r="V1943" s="28">
        <v>30000</v>
      </c>
      <c r="W1943">
        <v>23</v>
      </c>
      <c r="X1943" s="28"/>
      <c r="AC1943">
        <v>69</v>
      </c>
      <c r="AD1943" s="28">
        <v>50000</v>
      </c>
      <c r="AE1943">
        <v>23</v>
      </c>
    </row>
    <row r="1944" spans="3:33" x14ac:dyDescent="0.25">
      <c r="C1944">
        <v>46</v>
      </c>
      <c r="D1944" s="28">
        <v>20000</v>
      </c>
      <c r="E1944">
        <v>24</v>
      </c>
      <c r="L1944">
        <v>59</v>
      </c>
      <c r="M1944" s="28">
        <v>20000</v>
      </c>
      <c r="N1944">
        <v>24</v>
      </c>
      <c r="U1944">
        <v>34</v>
      </c>
      <c r="V1944" s="28">
        <v>20000</v>
      </c>
      <c r="W1944">
        <v>24</v>
      </c>
      <c r="X1944" s="28"/>
      <c r="AC1944">
        <v>35</v>
      </c>
      <c r="AD1944" s="28">
        <v>20000</v>
      </c>
      <c r="AE1944">
        <v>24</v>
      </c>
    </row>
    <row r="1945" spans="3:33" x14ac:dyDescent="0.25">
      <c r="C1945">
        <v>54</v>
      </c>
      <c r="D1945" s="28">
        <v>20000</v>
      </c>
      <c r="E1945">
        <v>25</v>
      </c>
      <c r="L1945">
        <v>62</v>
      </c>
      <c r="M1945" s="28">
        <v>20000</v>
      </c>
      <c r="N1945">
        <v>25</v>
      </c>
      <c r="U1945">
        <v>26</v>
      </c>
      <c r="V1945" s="28">
        <v>20000</v>
      </c>
      <c r="W1945">
        <v>25</v>
      </c>
      <c r="X1945" s="28"/>
      <c r="AC1945">
        <v>17</v>
      </c>
      <c r="AD1945" s="28">
        <v>50000</v>
      </c>
      <c r="AE1945">
        <v>25</v>
      </c>
    </row>
    <row r="1946" spans="3:33" x14ac:dyDescent="0.25">
      <c r="C1946">
        <v>33</v>
      </c>
      <c r="D1946" s="28">
        <v>20000</v>
      </c>
      <c r="E1946">
        <v>26</v>
      </c>
      <c r="L1946">
        <v>63</v>
      </c>
      <c r="M1946" s="28">
        <v>30000</v>
      </c>
      <c r="N1946">
        <v>26</v>
      </c>
      <c r="U1946">
        <v>40</v>
      </c>
      <c r="V1946" s="28">
        <v>30000</v>
      </c>
      <c r="W1946">
        <v>26</v>
      </c>
      <c r="X1946" s="28"/>
      <c r="AC1946">
        <v>34</v>
      </c>
      <c r="AD1946" s="28">
        <v>30000</v>
      </c>
      <c r="AE1946">
        <v>26</v>
      </c>
    </row>
    <row r="1947" spans="3:33" x14ac:dyDescent="0.25">
      <c r="C1947">
        <v>29</v>
      </c>
      <c r="D1947" s="28">
        <v>20000</v>
      </c>
      <c r="E1947">
        <v>27</v>
      </c>
      <c r="L1947">
        <v>29</v>
      </c>
      <c r="M1947" s="28">
        <v>20000</v>
      </c>
      <c r="N1947">
        <v>27</v>
      </c>
      <c r="U1947">
        <v>1</v>
      </c>
      <c r="V1947" s="28">
        <v>10000</v>
      </c>
      <c r="W1947">
        <v>27</v>
      </c>
      <c r="X1947" s="28"/>
      <c r="AC1947">
        <v>13</v>
      </c>
      <c r="AD1947" s="28">
        <v>20000</v>
      </c>
      <c r="AE1947">
        <v>27</v>
      </c>
    </row>
    <row r="1948" spans="3:33" x14ac:dyDescent="0.25">
      <c r="D1948" s="28"/>
      <c r="E1948">
        <v>28</v>
      </c>
      <c r="L1948">
        <v>14</v>
      </c>
      <c r="M1948" s="28">
        <v>30000</v>
      </c>
      <c r="N1948">
        <v>28</v>
      </c>
      <c r="U1948">
        <v>21</v>
      </c>
      <c r="V1948" s="28">
        <v>20000</v>
      </c>
      <c r="W1948">
        <v>58</v>
      </c>
      <c r="X1948" s="28"/>
      <c r="AC1948">
        <v>19</v>
      </c>
      <c r="AD1948" s="28">
        <v>20000</v>
      </c>
      <c r="AE1948">
        <v>28</v>
      </c>
    </row>
    <row r="1949" spans="3:33" x14ac:dyDescent="0.25">
      <c r="D1949" s="28"/>
      <c r="E1949">
        <v>29</v>
      </c>
      <c r="L1949">
        <v>52</v>
      </c>
      <c r="M1949" s="28">
        <v>50000</v>
      </c>
      <c r="N1949">
        <v>29</v>
      </c>
      <c r="U1949">
        <v>46</v>
      </c>
      <c r="V1949" s="28">
        <v>20000</v>
      </c>
      <c r="W1949">
        <v>29</v>
      </c>
      <c r="X1949" s="28"/>
      <c r="AC1949">
        <v>47</v>
      </c>
      <c r="AD1949" s="28">
        <v>25000</v>
      </c>
      <c r="AE1949">
        <v>29</v>
      </c>
    </row>
    <row r="1950" spans="3:33" x14ac:dyDescent="0.25">
      <c r="D1950" s="28"/>
      <c r="E1950">
        <v>30</v>
      </c>
      <c r="L1950">
        <v>49</v>
      </c>
      <c r="M1950" s="28">
        <v>25000</v>
      </c>
      <c r="N1950">
        <v>30</v>
      </c>
      <c r="U1950">
        <v>33</v>
      </c>
      <c r="V1950" s="28">
        <v>20000</v>
      </c>
      <c r="W1950">
        <v>30</v>
      </c>
      <c r="X1950" s="28"/>
      <c r="AC1950">
        <v>65</v>
      </c>
      <c r="AD1950" s="28">
        <v>25000</v>
      </c>
      <c r="AE1950">
        <v>30</v>
      </c>
    </row>
    <row r="1951" spans="3:33" x14ac:dyDescent="0.25">
      <c r="D1951" s="28"/>
      <c r="E1951">
        <v>31</v>
      </c>
      <c r="L1951">
        <v>24</v>
      </c>
      <c r="M1951" s="28">
        <v>25000</v>
      </c>
      <c r="N1951">
        <v>31</v>
      </c>
      <c r="U1951">
        <v>51</v>
      </c>
      <c r="V1951" s="28">
        <v>20000</v>
      </c>
      <c r="W1951">
        <v>31</v>
      </c>
      <c r="X1951" s="28"/>
      <c r="AC1951">
        <v>61</v>
      </c>
      <c r="AD1951" s="28">
        <v>30000</v>
      </c>
      <c r="AE1951">
        <v>31</v>
      </c>
    </row>
    <row r="1952" spans="3:33" x14ac:dyDescent="0.25">
      <c r="D1952" s="28"/>
      <c r="E1952">
        <v>32</v>
      </c>
      <c r="L1952">
        <v>13</v>
      </c>
      <c r="M1952" s="28">
        <v>20000</v>
      </c>
      <c r="N1952">
        <v>32</v>
      </c>
      <c r="U1952">
        <v>49</v>
      </c>
      <c r="V1952" s="28">
        <v>20000</v>
      </c>
      <c r="W1952">
        <v>32</v>
      </c>
      <c r="X1952" s="28"/>
      <c r="AC1952">
        <v>72</v>
      </c>
      <c r="AD1952" s="28">
        <v>50000</v>
      </c>
      <c r="AE1952">
        <v>32</v>
      </c>
      <c r="AF1952" s="28">
        <v>15000</v>
      </c>
      <c r="AG1952">
        <v>72</v>
      </c>
    </row>
    <row r="1953" spans="1:32" x14ac:dyDescent="0.25">
      <c r="D1953" s="28"/>
      <c r="E1953">
        <v>33</v>
      </c>
      <c r="L1953">
        <v>26</v>
      </c>
      <c r="M1953" s="28">
        <v>20000</v>
      </c>
      <c r="N1953">
        <v>33</v>
      </c>
      <c r="U1953">
        <v>54</v>
      </c>
      <c r="V1953" s="28">
        <v>20000</v>
      </c>
      <c r="W1953">
        <v>33</v>
      </c>
      <c r="AC1953">
        <v>24</v>
      </c>
      <c r="AD1953" s="28">
        <v>25000</v>
      </c>
      <c r="AE1953">
        <v>33</v>
      </c>
    </row>
    <row r="1954" spans="1:32" x14ac:dyDescent="0.25">
      <c r="D1954" s="28"/>
      <c r="E1954">
        <v>34</v>
      </c>
      <c r="L1954">
        <v>27</v>
      </c>
      <c r="M1954" s="28">
        <v>20000</v>
      </c>
      <c r="N1954">
        <v>34</v>
      </c>
      <c r="U1954">
        <v>27</v>
      </c>
      <c r="V1954" s="29">
        <v>20000</v>
      </c>
      <c r="W1954">
        <v>34</v>
      </c>
      <c r="X1954" s="29"/>
      <c r="AC1954">
        <v>53</v>
      </c>
      <c r="AD1954" s="28">
        <v>20000</v>
      </c>
      <c r="AE1954">
        <v>34</v>
      </c>
    </row>
    <row r="1955" spans="1:32" x14ac:dyDescent="0.25">
      <c r="D1955" s="28"/>
      <c r="E1955">
        <v>35</v>
      </c>
      <c r="L1955">
        <v>12</v>
      </c>
      <c r="M1955" s="28">
        <v>20000</v>
      </c>
      <c r="N1955">
        <v>35</v>
      </c>
      <c r="U1955">
        <v>12</v>
      </c>
      <c r="V1955" s="29">
        <v>20000</v>
      </c>
      <c r="W1955">
        <v>35</v>
      </c>
      <c r="X1955" s="28"/>
      <c r="AC1955">
        <v>27</v>
      </c>
      <c r="AD1955" s="28">
        <v>20000</v>
      </c>
      <c r="AE1955">
        <v>35</v>
      </c>
    </row>
    <row r="1956" spans="1:32" x14ac:dyDescent="0.25">
      <c r="D1956" s="28"/>
      <c r="E1956">
        <v>36</v>
      </c>
      <c r="L1956">
        <v>54</v>
      </c>
      <c r="M1956" s="28">
        <v>20000</v>
      </c>
      <c r="N1956">
        <v>36</v>
      </c>
      <c r="U1956">
        <v>52</v>
      </c>
      <c r="V1956" s="28">
        <v>30000</v>
      </c>
      <c r="W1956">
        <v>36</v>
      </c>
      <c r="AD1956" s="28"/>
      <c r="AE1956">
        <v>36</v>
      </c>
    </row>
    <row r="1957" spans="1:32" x14ac:dyDescent="0.25">
      <c r="D1957" s="28"/>
      <c r="E1957">
        <v>37</v>
      </c>
      <c r="L1957">
        <v>65</v>
      </c>
      <c r="M1957" s="28">
        <v>25000</v>
      </c>
      <c r="N1957">
        <v>37</v>
      </c>
      <c r="U1957">
        <v>7</v>
      </c>
      <c r="V1957" s="28">
        <v>20000</v>
      </c>
      <c r="W1957">
        <v>37</v>
      </c>
      <c r="AD1957" s="28"/>
      <c r="AE1957">
        <v>37</v>
      </c>
    </row>
    <row r="1958" spans="1:32" x14ac:dyDescent="0.25">
      <c r="L1958">
        <v>47</v>
      </c>
      <c r="M1958" s="28">
        <v>25000</v>
      </c>
      <c r="N1958">
        <v>38</v>
      </c>
      <c r="U1958">
        <v>32</v>
      </c>
      <c r="V1958" s="28">
        <v>50000</v>
      </c>
      <c r="W1958">
        <v>38</v>
      </c>
      <c r="AD1958" s="28"/>
      <c r="AE1958">
        <v>38</v>
      </c>
    </row>
    <row r="1959" spans="1:32" x14ac:dyDescent="0.25">
      <c r="D1959" s="29">
        <f>SUM(D1921:D1958)</f>
        <v>780000</v>
      </c>
      <c r="F1959" s="29">
        <f>SUM(F1921:F1958)</f>
        <v>50000</v>
      </c>
      <c r="L1959">
        <v>6</v>
      </c>
      <c r="M1959" s="28">
        <v>50000</v>
      </c>
      <c r="N1959">
        <v>39</v>
      </c>
      <c r="V1959" s="29">
        <f>SUM(V1921:V1958)</f>
        <v>1015000</v>
      </c>
      <c r="X1959" s="29">
        <f>SUM(X1921:X1958)</f>
        <v>50000</v>
      </c>
      <c r="AD1959" s="28"/>
      <c r="AE1959">
        <v>39</v>
      </c>
    </row>
    <row r="1960" spans="1:32" x14ac:dyDescent="0.25">
      <c r="D1960" s="29">
        <f>D1959-F1959</f>
        <v>730000</v>
      </c>
      <c r="L1960">
        <v>25</v>
      </c>
      <c r="M1960" s="28">
        <v>50000</v>
      </c>
      <c r="N1960">
        <v>40</v>
      </c>
      <c r="V1960" s="29">
        <f>V1959-X1959</f>
        <v>965000</v>
      </c>
      <c r="X1960" s="28"/>
      <c r="AD1960" s="28"/>
      <c r="AE1960">
        <v>40</v>
      </c>
    </row>
    <row r="1961" spans="1:32" x14ac:dyDescent="0.25">
      <c r="D1961" s="29"/>
      <c r="M1961" s="28">
        <v>50000</v>
      </c>
      <c r="N1961">
        <v>41</v>
      </c>
      <c r="O1961" s="28">
        <v>50000</v>
      </c>
      <c r="AD1961" s="29"/>
      <c r="AE1961">
        <v>41</v>
      </c>
    </row>
    <row r="1962" spans="1:32" x14ac:dyDescent="0.25">
      <c r="D1962" s="29"/>
      <c r="M1962" s="29">
        <f>SUM(M1921:M1961)</f>
        <v>1075000</v>
      </c>
      <c r="O1962" s="29">
        <f>SUM(O1921:O1961)</f>
        <v>125000</v>
      </c>
      <c r="AD1962" s="29"/>
      <c r="AE1962">
        <v>42</v>
      </c>
    </row>
    <row r="1963" spans="1:32" x14ac:dyDescent="0.25">
      <c r="D1963" s="29"/>
      <c r="M1963" s="29">
        <f>M1962-O1962</f>
        <v>950000</v>
      </c>
      <c r="AD1963" s="29"/>
      <c r="AE1963">
        <v>43</v>
      </c>
    </row>
    <row r="1964" spans="1:32" x14ac:dyDescent="0.25">
      <c r="D1964" s="29"/>
      <c r="AD1964" s="29"/>
    </row>
    <row r="1965" spans="1:32" x14ac:dyDescent="0.25">
      <c r="D1965" s="29"/>
      <c r="AD1965" s="29">
        <f>SUM(AD1921:AD1964)</f>
        <v>1055000</v>
      </c>
      <c r="AF1965" s="29">
        <f>SUM(AF1921:AF1964)</f>
        <v>115000</v>
      </c>
    </row>
    <row r="1966" spans="1:32" x14ac:dyDescent="0.25">
      <c r="D1966" s="29"/>
      <c r="AD1966" s="29">
        <f>AD1965-AF1965</f>
        <v>940000</v>
      </c>
    </row>
    <row r="1968" spans="1:32" x14ac:dyDescent="0.25">
      <c r="A1968" s="30" t="s">
        <v>10</v>
      </c>
      <c r="B1968" s="30" t="s">
        <v>0</v>
      </c>
      <c r="C1968" s="30" t="s">
        <v>2</v>
      </c>
      <c r="D1968" s="30" t="s">
        <v>1297</v>
      </c>
      <c r="E1968" s="30"/>
      <c r="F1968" s="33"/>
      <c r="G1968" s="30"/>
      <c r="J1968" s="30" t="s">
        <v>10</v>
      </c>
      <c r="K1968" s="30" t="s">
        <v>0</v>
      </c>
      <c r="L1968" s="30" t="s">
        <v>2</v>
      </c>
      <c r="M1968" s="30" t="s">
        <v>1297</v>
      </c>
      <c r="N1968" s="30"/>
      <c r="O1968" s="33"/>
      <c r="P1968" s="30"/>
      <c r="S1968" s="30" t="s">
        <v>10</v>
      </c>
      <c r="T1968" s="30" t="s">
        <v>0</v>
      </c>
      <c r="U1968" s="30" t="s">
        <v>2</v>
      </c>
      <c r="V1968" s="30" t="s">
        <v>1297</v>
      </c>
      <c r="W1968" s="30"/>
      <c r="X1968" s="33"/>
      <c r="Y1968" s="30"/>
      <c r="AA1968" s="30" t="s">
        <v>10</v>
      </c>
      <c r="AB1968" s="30" t="s">
        <v>0</v>
      </c>
      <c r="AC1968" s="30" t="s">
        <v>2</v>
      </c>
      <c r="AD1968" s="30" t="s">
        <v>1297</v>
      </c>
      <c r="AE1968" s="30"/>
      <c r="AF1968" s="33"/>
    </row>
    <row r="1969" spans="1:33" x14ac:dyDescent="0.25">
      <c r="A1969" s="32">
        <v>43052</v>
      </c>
      <c r="B1969" s="30" t="s">
        <v>1336</v>
      </c>
      <c r="C1969">
        <v>139</v>
      </c>
      <c r="D1969" s="28">
        <v>10000</v>
      </c>
      <c r="E1969">
        <v>1</v>
      </c>
      <c r="F1969" s="28">
        <v>10000</v>
      </c>
      <c r="G1969">
        <v>139</v>
      </c>
      <c r="J1969" s="32">
        <v>43053</v>
      </c>
      <c r="K1969" s="30" t="s">
        <v>1337</v>
      </c>
      <c r="L1969">
        <v>37</v>
      </c>
      <c r="M1969" s="28">
        <v>50000</v>
      </c>
      <c r="N1969">
        <v>1</v>
      </c>
      <c r="O1969" s="28">
        <v>50000</v>
      </c>
      <c r="P1969">
        <v>37</v>
      </c>
      <c r="S1969" s="32">
        <v>43062</v>
      </c>
      <c r="T1969" s="30" t="s">
        <v>1348</v>
      </c>
      <c r="U1969">
        <v>131</v>
      </c>
      <c r="V1969" s="28">
        <v>50000</v>
      </c>
      <c r="W1969">
        <v>1</v>
      </c>
      <c r="X1969" s="28">
        <v>50000</v>
      </c>
      <c r="Y1969">
        <v>131</v>
      </c>
      <c r="AA1969" s="32">
        <v>43063</v>
      </c>
      <c r="AB1969" s="30" t="s">
        <v>1347</v>
      </c>
      <c r="AC1969">
        <v>166</v>
      </c>
      <c r="AD1969" s="28">
        <v>30000</v>
      </c>
      <c r="AE1969">
        <v>1</v>
      </c>
    </row>
    <row r="1970" spans="1:33" x14ac:dyDescent="0.25">
      <c r="C1970">
        <v>98</v>
      </c>
      <c r="D1970" s="28">
        <v>50000</v>
      </c>
      <c r="E1970">
        <v>2</v>
      </c>
      <c r="F1970" s="28">
        <v>50000</v>
      </c>
      <c r="G1970">
        <v>98</v>
      </c>
      <c r="L1970">
        <v>160</v>
      </c>
      <c r="M1970" s="28">
        <v>50000</v>
      </c>
      <c r="N1970">
        <v>2</v>
      </c>
      <c r="O1970" s="28">
        <v>50000</v>
      </c>
      <c r="P1970">
        <v>160</v>
      </c>
      <c r="U1970">
        <v>84</v>
      </c>
      <c r="V1970" s="28">
        <v>25000</v>
      </c>
      <c r="W1970">
        <v>2</v>
      </c>
      <c r="X1970" s="28"/>
      <c r="AC1970">
        <v>35</v>
      </c>
      <c r="AD1970" s="28">
        <v>30000</v>
      </c>
      <c r="AE1970">
        <v>2</v>
      </c>
    </row>
    <row r="1971" spans="1:33" x14ac:dyDescent="0.25">
      <c r="C1971">
        <v>154</v>
      </c>
      <c r="D1971" s="28">
        <v>50000</v>
      </c>
      <c r="E1971">
        <v>3</v>
      </c>
      <c r="F1971" s="28">
        <v>50000</v>
      </c>
      <c r="G1971">
        <v>154</v>
      </c>
      <c r="L1971">
        <v>26</v>
      </c>
      <c r="M1971" s="28">
        <v>50000</v>
      </c>
      <c r="N1971">
        <v>3</v>
      </c>
      <c r="O1971" s="28">
        <v>50000</v>
      </c>
      <c r="P1971">
        <v>26</v>
      </c>
      <c r="U1971">
        <v>26</v>
      </c>
      <c r="V1971" s="28">
        <v>20000</v>
      </c>
      <c r="W1971">
        <v>3</v>
      </c>
      <c r="X1971" s="28"/>
      <c r="AC1971">
        <v>164</v>
      </c>
      <c r="AD1971" s="28">
        <v>20000</v>
      </c>
      <c r="AE1971">
        <v>3</v>
      </c>
    </row>
    <row r="1972" spans="1:33" x14ac:dyDescent="0.25">
      <c r="C1972">
        <v>123</v>
      </c>
      <c r="D1972" s="28">
        <v>20000</v>
      </c>
      <c r="E1972">
        <v>4</v>
      </c>
      <c r="F1972" s="28">
        <v>20000</v>
      </c>
      <c r="G1972">
        <v>123</v>
      </c>
      <c r="L1972">
        <v>126</v>
      </c>
      <c r="M1972" s="28">
        <v>20000</v>
      </c>
      <c r="N1972">
        <v>4</v>
      </c>
      <c r="O1972" s="28">
        <v>20000</v>
      </c>
      <c r="P1972">
        <v>126</v>
      </c>
      <c r="U1972">
        <v>10</v>
      </c>
      <c r="V1972" s="28">
        <v>20000</v>
      </c>
      <c r="W1972">
        <v>4</v>
      </c>
      <c r="X1972" s="28"/>
      <c r="AC1972">
        <v>162</v>
      </c>
      <c r="AD1972" s="28">
        <v>20000</v>
      </c>
      <c r="AE1972">
        <v>4</v>
      </c>
    </row>
    <row r="1973" spans="1:33" x14ac:dyDescent="0.25">
      <c r="C1973">
        <v>56</v>
      </c>
      <c r="D1973" s="28">
        <v>10000</v>
      </c>
      <c r="E1973">
        <v>5</v>
      </c>
      <c r="L1973">
        <v>194</v>
      </c>
      <c r="M1973" s="28">
        <v>20000</v>
      </c>
      <c r="N1973">
        <v>5</v>
      </c>
      <c r="U1973">
        <v>105</v>
      </c>
      <c r="V1973" s="28">
        <v>20000</v>
      </c>
      <c r="W1973">
        <v>5</v>
      </c>
      <c r="X1973" s="28"/>
      <c r="AC1973">
        <v>125</v>
      </c>
      <c r="AD1973" s="28">
        <v>50000</v>
      </c>
      <c r="AE1973">
        <v>5</v>
      </c>
    </row>
    <row r="1974" spans="1:33" x14ac:dyDescent="0.25">
      <c r="C1974">
        <v>37</v>
      </c>
      <c r="D1974" s="28">
        <v>20000</v>
      </c>
      <c r="E1974">
        <v>6</v>
      </c>
      <c r="L1974">
        <v>1</v>
      </c>
      <c r="M1974" s="28">
        <v>20000</v>
      </c>
      <c r="N1974">
        <v>6</v>
      </c>
      <c r="U1974">
        <v>23</v>
      </c>
      <c r="V1974" s="28">
        <v>20000</v>
      </c>
      <c r="W1974">
        <v>6</v>
      </c>
      <c r="X1974" s="28"/>
      <c r="AC1974">
        <v>97</v>
      </c>
      <c r="AD1974" s="28">
        <v>20000</v>
      </c>
      <c r="AE1974">
        <v>6</v>
      </c>
    </row>
    <row r="1975" spans="1:33" x14ac:dyDescent="0.25">
      <c r="C1975">
        <v>162</v>
      </c>
      <c r="D1975" s="28">
        <v>20000</v>
      </c>
      <c r="E1975">
        <v>7</v>
      </c>
      <c r="L1975">
        <v>202</v>
      </c>
      <c r="M1975" s="28">
        <v>20000</v>
      </c>
      <c r="N1975">
        <v>7</v>
      </c>
      <c r="U1975">
        <v>133</v>
      </c>
      <c r="V1975" s="28">
        <v>20000</v>
      </c>
      <c r="W1975">
        <v>7</v>
      </c>
      <c r="X1975" s="28"/>
      <c r="AC1975">
        <v>65</v>
      </c>
      <c r="AD1975" s="28">
        <v>15000</v>
      </c>
      <c r="AE1975">
        <v>7</v>
      </c>
      <c r="AF1975" s="28">
        <v>15000</v>
      </c>
      <c r="AG1975">
        <v>65</v>
      </c>
    </row>
    <row r="1976" spans="1:33" x14ac:dyDescent="0.25">
      <c r="C1976">
        <v>151</v>
      </c>
      <c r="D1976" s="28">
        <v>50000</v>
      </c>
      <c r="E1976">
        <v>8</v>
      </c>
      <c r="L1976">
        <v>98</v>
      </c>
      <c r="M1976" s="28">
        <v>25000</v>
      </c>
      <c r="N1976">
        <v>8</v>
      </c>
      <c r="U1976">
        <v>55</v>
      </c>
      <c r="V1976" s="28">
        <v>20000</v>
      </c>
      <c r="W1976">
        <v>8</v>
      </c>
      <c r="X1976" s="28"/>
      <c r="AC1976">
        <v>86</v>
      </c>
      <c r="AD1976" s="28">
        <v>15000</v>
      </c>
      <c r="AE1976">
        <v>8</v>
      </c>
    </row>
    <row r="1977" spans="1:33" x14ac:dyDescent="0.25">
      <c r="C1977">
        <v>103</v>
      </c>
      <c r="D1977" s="28">
        <v>30000</v>
      </c>
      <c r="E1977">
        <v>9</v>
      </c>
      <c r="L1977">
        <v>79</v>
      </c>
      <c r="M1977" s="28">
        <v>30000</v>
      </c>
      <c r="N1977">
        <v>9</v>
      </c>
      <c r="U1977">
        <v>102</v>
      </c>
      <c r="V1977" s="28">
        <v>20000</v>
      </c>
      <c r="W1977">
        <v>9</v>
      </c>
      <c r="X1977" s="28"/>
      <c r="AC1977">
        <v>37</v>
      </c>
      <c r="AD1977" s="28">
        <v>10000</v>
      </c>
      <c r="AE1977">
        <v>9</v>
      </c>
    </row>
    <row r="1978" spans="1:33" x14ac:dyDescent="0.25">
      <c r="C1978">
        <v>166</v>
      </c>
      <c r="D1978" s="28">
        <v>20000</v>
      </c>
      <c r="E1978">
        <v>10</v>
      </c>
      <c r="L1978">
        <v>28</v>
      </c>
      <c r="M1978" s="28">
        <v>20000</v>
      </c>
      <c r="N1978">
        <v>10</v>
      </c>
      <c r="U1978">
        <v>104</v>
      </c>
      <c r="V1978" s="28">
        <v>20000</v>
      </c>
      <c r="W1978">
        <v>10</v>
      </c>
      <c r="X1978" s="28"/>
      <c r="AC1978">
        <v>131</v>
      </c>
      <c r="AD1978" s="28">
        <v>30000</v>
      </c>
      <c r="AE1978">
        <v>10</v>
      </c>
    </row>
    <row r="1979" spans="1:33" x14ac:dyDescent="0.25">
      <c r="C1979">
        <v>152</v>
      </c>
      <c r="D1979" s="28">
        <v>60000</v>
      </c>
      <c r="E1979">
        <v>11</v>
      </c>
      <c r="L1979">
        <v>39</v>
      </c>
      <c r="M1979" s="28">
        <v>20000</v>
      </c>
      <c r="N1979">
        <v>11</v>
      </c>
      <c r="U1979">
        <v>35</v>
      </c>
      <c r="V1979" s="28">
        <v>20000</v>
      </c>
      <c r="W1979">
        <v>11</v>
      </c>
      <c r="X1979" s="28"/>
      <c r="AC1979">
        <v>30</v>
      </c>
      <c r="AD1979" s="28">
        <v>50000</v>
      </c>
      <c r="AE1979">
        <v>11</v>
      </c>
    </row>
    <row r="1980" spans="1:33" x14ac:dyDescent="0.25">
      <c r="C1980">
        <v>113</v>
      </c>
      <c r="D1980" s="28">
        <v>20000</v>
      </c>
      <c r="E1980">
        <v>12</v>
      </c>
      <c r="L1980">
        <v>182</v>
      </c>
      <c r="M1980" s="28">
        <v>30000</v>
      </c>
      <c r="N1980">
        <v>12</v>
      </c>
      <c r="U1980">
        <v>17</v>
      </c>
      <c r="V1980" s="28">
        <v>20000</v>
      </c>
      <c r="W1980">
        <v>12</v>
      </c>
      <c r="X1980" s="28"/>
      <c r="AC1980">
        <v>55</v>
      </c>
      <c r="AD1980" s="28">
        <v>100000</v>
      </c>
      <c r="AE1980">
        <v>12</v>
      </c>
    </row>
    <row r="1981" spans="1:33" x14ac:dyDescent="0.25">
      <c r="C1981">
        <v>89</v>
      </c>
      <c r="D1981" s="28">
        <v>20000</v>
      </c>
      <c r="E1981">
        <v>13</v>
      </c>
      <c r="L1981">
        <v>144</v>
      </c>
      <c r="M1981" s="28">
        <v>20000</v>
      </c>
      <c r="N1981">
        <v>13</v>
      </c>
      <c r="U1981">
        <v>118</v>
      </c>
      <c r="V1981" s="28">
        <v>35000</v>
      </c>
      <c r="W1981">
        <v>13</v>
      </c>
      <c r="X1981" s="28"/>
      <c r="AC1981">
        <v>9</v>
      </c>
      <c r="AD1981" s="28">
        <v>20000</v>
      </c>
      <c r="AE1981">
        <v>13</v>
      </c>
    </row>
    <row r="1982" spans="1:33" x14ac:dyDescent="0.25">
      <c r="C1982">
        <v>24</v>
      </c>
      <c r="D1982" s="28">
        <v>20000</v>
      </c>
      <c r="E1982">
        <v>14</v>
      </c>
      <c r="L1982">
        <v>112</v>
      </c>
      <c r="M1982" s="28">
        <v>30000</v>
      </c>
      <c r="N1982">
        <v>14</v>
      </c>
      <c r="U1982">
        <v>20</v>
      </c>
      <c r="V1982" s="28">
        <v>25000</v>
      </c>
      <c r="W1982">
        <v>14</v>
      </c>
      <c r="X1982" s="28"/>
      <c r="AC1982">
        <v>134</v>
      </c>
      <c r="AD1982" s="28">
        <v>20000</v>
      </c>
      <c r="AE1982">
        <v>14</v>
      </c>
    </row>
    <row r="1983" spans="1:33" x14ac:dyDescent="0.25">
      <c r="C1983">
        <v>49</v>
      </c>
      <c r="D1983" s="28">
        <v>20000</v>
      </c>
      <c r="E1983">
        <v>15</v>
      </c>
      <c r="L1983">
        <v>200</v>
      </c>
      <c r="M1983" s="28">
        <v>20000</v>
      </c>
      <c r="N1983">
        <v>15</v>
      </c>
      <c r="U1983">
        <v>38</v>
      </c>
      <c r="V1983" s="28">
        <v>20000</v>
      </c>
      <c r="W1983">
        <v>15</v>
      </c>
      <c r="X1983" s="28"/>
      <c r="AC1983">
        <v>71</v>
      </c>
      <c r="AD1983" s="28">
        <v>20000</v>
      </c>
      <c r="AE1983">
        <v>15</v>
      </c>
    </row>
    <row r="1984" spans="1:33" x14ac:dyDescent="0.25">
      <c r="C1984">
        <v>82</v>
      </c>
      <c r="D1984" s="28">
        <v>20000</v>
      </c>
      <c r="E1984">
        <v>16</v>
      </c>
      <c r="L1984">
        <v>87</v>
      </c>
      <c r="M1984" s="28">
        <v>20000</v>
      </c>
      <c r="N1984">
        <v>16</v>
      </c>
      <c r="U1984">
        <v>70</v>
      </c>
      <c r="V1984" s="28">
        <v>20000</v>
      </c>
      <c r="W1984">
        <v>16</v>
      </c>
      <c r="X1984" s="28">
        <v>10000</v>
      </c>
      <c r="Y1984">
        <v>70</v>
      </c>
      <c r="AC1984">
        <v>20</v>
      </c>
      <c r="AD1984" s="28">
        <v>70000</v>
      </c>
      <c r="AE1984">
        <v>16</v>
      </c>
      <c r="AF1984" s="28">
        <v>50000</v>
      </c>
      <c r="AG1984">
        <v>20</v>
      </c>
    </row>
    <row r="1985" spans="3:33" x14ac:dyDescent="0.25">
      <c r="C1985">
        <v>153</v>
      </c>
      <c r="D1985" s="28">
        <v>20000</v>
      </c>
      <c r="E1985">
        <v>17</v>
      </c>
      <c r="L1985">
        <v>18</v>
      </c>
      <c r="M1985" s="28">
        <v>10000</v>
      </c>
      <c r="N1985">
        <v>17</v>
      </c>
      <c r="U1985">
        <v>62</v>
      </c>
      <c r="V1985" s="28">
        <v>10000</v>
      </c>
      <c r="W1985">
        <v>17</v>
      </c>
      <c r="X1985" s="28"/>
      <c r="AC1985">
        <v>171</v>
      </c>
      <c r="AD1985" s="28">
        <v>30000</v>
      </c>
      <c r="AE1985">
        <v>17</v>
      </c>
    </row>
    <row r="1986" spans="3:33" x14ac:dyDescent="0.25">
      <c r="C1986">
        <v>85</v>
      </c>
      <c r="D1986" s="28">
        <v>30000</v>
      </c>
      <c r="E1986">
        <v>18</v>
      </c>
      <c r="L1986">
        <v>201</v>
      </c>
      <c r="M1986" s="28">
        <v>20000</v>
      </c>
      <c r="N1986">
        <v>18</v>
      </c>
      <c r="U1986">
        <v>154</v>
      </c>
      <c r="V1986" s="28">
        <v>20000</v>
      </c>
      <c r="W1986">
        <v>18</v>
      </c>
      <c r="X1986" s="28"/>
      <c r="AC1986">
        <v>42</v>
      </c>
      <c r="AD1986" s="28">
        <v>20000</v>
      </c>
      <c r="AE1986">
        <v>18</v>
      </c>
    </row>
    <row r="1987" spans="3:33" x14ac:dyDescent="0.25">
      <c r="C1987">
        <v>22</v>
      </c>
      <c r="D1987" s="28">
        <v>20000</v>
      </c>
      <c r="E1987">
        <v>19</v>
      </c>
      <c r="L1987">
        <v>140</v>
      </c>
      <c r="M1987" s="28">
        <v>20000</v>
      </c>
      <c r="N1987">
        <v>19</v>
      </c>
      <c r="U1987">
        <v>63</v>
      </c>
      <c r="V1987" s="28">
        <v>20000</v>
      </c>
      <c r="W1987">
        <v>19</v>
      </c>
      <c r="X1987" s="28"/>
      <c r="AC1987">
        <v>183</v>
      </c>
      <c r="AD1987" s="28">
        <v>20000</v>
      </c>
      <c r="AE1987">
        <v>19</v>
      </c>
    </row>
    <row r="1988" spans="3:33" x14ac:dyDescent="0.25">
      <c r="C1988">
        <v>128</v>
      </c>
      <c r="D1988" s="28">
        <v>100000</v>
      </c>
      <c r="E1988">
        <v>20</v>
      </c>
      <c r="F1988" s="28">
        <v>50000</v>
      </c>
      <c r="G1988">
        <v>128</v>
      </c>
      <c r="L1988">
        <v>145</v>
      </c>
      <c r="M1988" s="28">
        <v>20000</v>
      </c>
      <c r="N1988">
        <v>20</v>
      </c>
      <c r="U1988">
        <v>106</v>
      </c>
      <c r="V1988" s="28">
        <v>20000</v>
      </c>
      <c r="W1988">
        <v>20</v>
      </c>
      <c r="X1988" s="28"/>
      <c r="AC1988">
        <v>173</v>
      </c>
      <c r="AD1988" s="28">
        <v>30000</v>
      </c>
      <c r="AE1988">
        <v>20</v>
      </c>
    </row>
    <row r="1989" spans="3:33" x14ac:dyDescent="0.25">
      <c r="C1989">
        <v>144</v>
      </c>
      <c r="D1989" s="28">
        <v>50000</v>
      </c>
      <c r="E1989">
        <v>21</v>
      </c>
      <c r="L1989">
        <v>185</v>
      </c>
      <c r="M1989" s="28">
        <v>20000</v>
      </c>
      <c r="N1989">
        <v>21</v>
      </c>
      <c r="U1989">
        <v>147</v>
      </c>
      <c r="V1989" s="28">
        <v>20000</v>
      </c>
      <c r="W1989">
        <v>21</v>
      </c>
      <c r="X1989" s="28"/>
      <c r="AC1989">
        <v>51</v>
      </c>
      <c r="AD1989" s="28">
        <v>20000</v>
      </c>
      <c r="AE1989">
        <v>21</v>
      </c>
    </row>
    <row r="1990" spans="3:33" x14ac:dyDescent="0.25">
      <c r="C1990">
        <v>47</v>
      </c>
      <c r="D1990" s="28">
        <v>50000</v>
      </c>
      <c r="E1990">
        <v>22</v>
      </c>
      <c r="L1990">
        <v>63</v>
      </c>
      <c r="M1990" s="28">
        <v>50000</v>
      </c>
      <c r="N1990">
        <v>22</v>
      </c>
      <c r="U1990">
        <v>109</v>
      </c>
      <c r="V1990" s="28">
        <v>20000</v>
      </c>
      <c r="W1990">
        <v>22</v>
      </c>
      <c r="X1990" s="28"/>
      <c r="AC1990">
        <v>133</v>
      </c>
      <c r="AD1990" s="28">
        <v>20000</v>
      </c>
      <c r="AE1990">
        <v>22</v>
      </c>
    </row>
    <row r="1991" spans="3:33" x14ac:dyDescent="0.25">
      <c r="C1991">
        <v>18</v>
      </c>
      <c r="D1991" s="28">
        <v>100000</v>
      </c>
      <c r="E1991">
        <v>23</v>
      </c>
      <c r="L1991">
        <v>161</v>
      </c>
      <c r="M1991" s="28">
        <v>50000</v>
      </c>
      <c r="N1991">
        <v>23</v>
      </c>
      <c r="U1991">
        <v>37</v>
      </c>
      <c r="V1991" s="28">
        <v>50000</v>
      </c>
      <c r="W1991">
        <v>23</v>
      </c>
      <c r="X1991" s="28"/>
      <c r="AC1991">
        <v>139</v>
      </c>
      <c r="AD1991" s="28">
        <v>20000</v>
      </c>
      <c r="AE1991">
        <v>23</v>
      </c>
    </row>
    <row r="1992" spans="3:33" x14ac:dyDescent="0.25">
      <c r="C1992">
        <v>3</v>
      </c>
      <c r="D1992" s="28">
        <v>20000</v>
      </c>
      <c r="E1992">
        <v>24</v>
      </c>
      <c r="L1992">
        <v>80</v>
      </c>
      <c r="M1992" s="28">
        <v>50000</v>
      </c>
      <c r="N1992">
        <v>24</v>
      </c>
      <c r="U1992">
        <v>152</v>
      </c>
      <c r="V1992" s="28">
        <v>20000</v>
      </c>
      <c r="W1992">
        <v>24</v>
      </c>
      <c r="X1992" s="28"/>
      <c r="AC1992">
        <v>104</v>
      </c>
      <c r="AD1992" s="28">
        <v>20000</v>
      </c>
      <c r="AE1992">
        <v>24</v>
      </c>
    </row>
    <row r="1993" spans="3:33" x14ac:dyDescent="0.25">
      <c r="C1993">
        <v>17</v>
      </c>
      <c r="D1993" s="28">
        <v>60000</v>
      </c>
      <c r="E1993">
        <v>25</v>
      </c>
      <c r="L1993">
        <v>193</v>
      </c>
      <c r="M1993" s="28">
        <v>50000</v>
      </c>
      <c r="N1993">
        <v>25</v>
      </c>
      <c r="U1993">
        <v>51</v>
      </c>
      <c r="V1993" s="28">
        <v>30000</v>
      </c>
      <c r="W1993">
        <v>25</v>
      </c>
      <c r="X1993" s="28"/>
      <c r="AC1993">
        <v>180</v>
      </c>
      <c r="AD1993" s="28">
        <v>20000</v>
      </c>
      <c r="AE1993">
        <v>25</v>
      </c>
    </row>
    <row r="1994" spans="3:33" x14ac:dyDescent="0.25">
      <c r="C1994">
        <v>124</v>
      </c>
      <c r="D1994" s="28">
        <v>20000</v>
      </c>
      <c r="E1994">
        <v>26</v>
      </c>
      <c r="L1994">
        <v>79</v>
      </c>
      <c r="M1994" s="28">
        <v>50000</v>
      </c>
      <c r="N1994">
        <v>26</v>
      </c>
      <c r="U1994">
        <v>146</v>
      </c>
      <c r="V1994" s="28">
        <v>15000</v>
      </c>
      <c r="W1994">
        <v>26</v>
      </c>
      <c r="X1994" s="28"/>
      <c r="AC1994">
        <v>48</v>
      </c>
      <c r="AD1994" s="28">
        <v>30000</v>
      </c>
      <c r="AE1994">
        <v>26</v>
      </c>
      <c r="AF1994" s="28">
        <v>30000</v>
      </c>
      <c r="AG1994">
        <v>48</v>
      </c>
    </row>
    <row r="1995" spans="3:33" x14ac:dyDescent="0.25">
      <c r="C1995">
        <v>33</v>
      </c>
      <c r="D1995" s="28">
        <v>50000</v>
      </c>
      <c r="E1995">
        <v>27</v>
      </c>
      <c r="L1995">
        <v>192</v>
      </c>
      <c r="M1995" s="28">
        <v>50000</v>
      </c>
      <c r="N1995">
        <v>27</v>
      </c>
      <c r="U1995">
        <v>143</v>
      </c>
      <c r="V1995" s="28">
        <v>25000</v>
      </c>
      <c r="W1995">
        <v>27</v>
      </c>
      <c r="X1995" s="28"/>
      <c r="AC1995">
        <v>22</v>
      </c>
      <c r="AD1995" s="28">
        <v>50000</v>
      </c>
      <c r="AE1995">
        <v>27</v>
      </c>
      <c r="AF1995" s="28">
        <v>50000</v>
      </c>
      <c r="AG1995">
        <v>22</v>
      </c>
    </row>
    <row r="1996" spans="3:33" x14ac:dyDescent="0.25">
      <c r="C1996">
        <v>7</v>
      </c>
      <c r="D1996" s="28">
        <v>50000</v>
      </c>
      <c r="E1996">
        <v>28</v>
      </c>
      <c r="L1996">
        <v>49</v>
      </c>
      <c r="M1996" s="28">
        <v>50000</v>
      </c>
      <c r="N1996">
        <v>28</v>
      </c>
      <c r="U1996">
        <v>138</v>
      </c>
      <c r="V1996" s="28">
        <v>30000</v>
      </c>
      <c r="W1996">
        <v>28</v>
      </c>
      <c r="X1996" s="28"/>
      <c r="AC1996">
        <v>76</v>
      </c>
      <c r="AD1996" s="28">
        <v>20000</v>
      </c>
      <c r="AE1996">
        <v>28</v>
      </c>
      <c r="AF1996" s="28">
        <v>20000</v>
      </c>
      <c r="AG1996">
        <v>76</v>
      </c>
    </row>
    <row r="1997" spans="3:33" x14ac:dyDescent="0.25">
      <c r="C1997">
        <v>9</v>
      </c>
      <c r="D1997" s="28">
        <v>20000</v>
      </c>
      <c r="E1997">
        <v>29</v>
      </c>
      <c r="L1997">
        <v>13</v>
      </c>
      <c r="M1997" s="28">
        <v>50000</v>
      </c>
      <c r="N1997">
        <v>29</v>
      </c>
      <c r="U1997">
        <v>130</v>
      </c>
      <c r="V1997" s="28">
        <v>30000</v>
      </c>
      <c r="W1997">
        <v>29</v>
      </c>
      <c r="X1997" s="28"/>
      <c r="AC1997">
        <v>52</v>
      </c>
      <c r="AD1997" s="28">
        <v>50000</v>
      </c>
      <c r="AE1997">
        <v>29</v>
      </c>
      <c r="AF1997" s="28">
        <v>50000</v>
      </c>
      <c r="AG1997">
        <v>52</v>
      </c>
    </row>
    <row r="1998" spans="3:33" x14ac:dyDescent="0.25">
      <c r="C1998">
        <v>35</v>
      </c>
      <c r="D1998" s="28">
        <v>60000</v>
      </c>
      <c r="E1998">
        <v>30</v>
      </c>
      <c r="L1998">
        <v>167</v>
      </c>
      <c r="M1998" s="28">
        <v>40000</v>
      </c>
      <c r="N1998">
        <v>30</v>
      </c>
      <c r="U1998">
        <v>54</v>
      </c>
      <c r="V1998" s="28">
        <v>210000</v>
      </c>
      <c r="W1998">
        <v>30</v>
      </c>
      <c r="X1998" s="28"/>
      <c r="AC1998">
        <v>33</v>
      </c>
      <c r="AD1998" s="28">
        <v>50000</v>
      </c>
      <c r="AE1998">
        <v>30</v>
      </c>
      <c r="AF1998" s="28">
        <v>50000</v>
      </c>
      <c r="AG1998">
        <v>33</v>
      </c>
    </row>
    <row r="1999" spans="3:33" x14ac:dyDescent="0.25">
      <c r="C1999">
        <v>107</v>
      </c>
      <c r="D1999" s="28">
        <v>20000</v>
      </c>
      <c r="E1999">
        <v>31</v>
      </c>
      <c r="L1999">
        <v>183</v>
      </c>
      <c r="M1999" s="28">
        <v>60000</v>
      </c>
      <c r="N1999">
        <v>31</v>
      </c>
      <c r="U1999">
        <v>92</v>
      </c>
      <c r="V1999" s="28">
        <v>20000</v>
      </c>
      <c r="W1999">
        <v>31</v>
      </c>
      <c r="X1999" s="28"/>
      <c r="AC1999">
        <v>121</v>
      </c>
      <c r="AD1999" s="28">
        <v>50000</v>
      </c>
      <c r="AE1999">
        <v>31</v>
      </c>
      <c r="AF1999" s="28">
        <v>50000</v>
      </c>
      <c r="AG1999">
        <v>121</v>
      </c>
    </row>
    <row r="2000" spans="3:33" x14ac:dyDescent="0.25">
      <c r="C2000">
        <v>15</v>
      </c>
      <c r="D2000" s="28">
        <v>50000</v>
      </c>
      <c r="E2000">
        <v>32</v>
      </c>
      <c r="L2000">
        <v>70</v>
      </c>
      <c r="M2000" s="28">
        <v>50000</v>
      </c>
      <c r="N2000">
        <v>32</v>
      </c>
      <c r="U2000">
        <v>72</v>
      </c>
      <c r="V2000" s="28">
        <v>20000</v>
      </c>
      <c r="W2000">
        <v>32</v>
      </c>
      <c r="X2000" s="28"/>
      <c r="AC2000">
        <v>40</v>
      </c>
      <c r="AD2000" s="28">
        <v>10000</v>
      </c>
      <c r="AE2000">
        <v>32</v>
      </c>
    </row>
    <row r="2001" spans="3:32" x14ac:dyDescent="0.25">
      <c r="C2001">
        <v>52</v>
      </c>
      <c r="D2001" s="28">
        <v>50000</v>
      </c>
      <c r="E2001">
        <v>33</v>
      </c>
      <c r="L2001">
        <v>135</v>
      </c>
      <c r="M2001" s="28">
        <v>50000</v>
      </c>
      <c r="N2001">
        <v>33</v>
      </c>
      <c r="U2001">
        <v>86</v>
      </c>
      <c r="V2001" s="28">
        <v>200000</v>
      </c>
      <c r="W2001">
        <v>33</v>
      </c>
      <c r="X2001" s="28"/>
      <c r="AC2001">
        <v>6</v>
      </c>
      <c r="AD2001" s="28">
        <v>25000</v>
      </c>
      <c r="AE2001">
        <v>33</v>
      </c>
    </row>
    <row r="2002" spans="3:32" x14ac:dyDescent="0.25">
      <c r="C2002">
        <v>62</v>
      </c>
      <c r="D2002" s="28">
        <v>50000</v>
      </c>
      <c r="E2002">
        <v>34</v>
      </c>
      <c r="L2002">
        <v>47</v>
      </c>
      <c r="M2002" s="28">
        <v>100000</v>
      </c>
      <c r="N2002">
        <v>34</v>
      </c>
      <c r="V2002" s="28">
        <v>50000</v>
      </c>
      <c r="W2002">
        <v>34</v>
      </c>
      <c r="X2002" s="28">
        <v>50000</v>
      </c>
      <c r="AC2002">
        <v>73</v>
      </c>
      <c r="AD2002" s="28">
        <v>50000</v>
      </c>
      <c r="AE2002">
        <v>34</v>
      </c>
    </row>
    <row r="2003" spans="3:32" x14ac:dyDescent="0.25">
      <c r="C2003">
        <v>116</v>
      </c>
      <c r="D2003" s="28">
        <v>50000</v>
      </c>
      <c r="E2003">
        <v>35</v>
      </c>
      <c r="L2003">
        <v>37</v>
      </c>
      <c r="M2003" s="28">
        <v>50000</v>
      </c>
      <c r="N2003">
        <v>35</v>
      </c>
      <c r="V2003" s="28">
        <v>50000</v>
      </c>
      <c r="W2003">
        <v>35</v>
      </c>
      <c r="X2003" s="28">
        <v>50000</v>
      </c>
      <c r="AC2003">
        <v>75</v>
      </c>
      <c r="AD2003" s="28">
        <v>30000</v>
      </c>
      <c r="AE2003">
        <v>35</v>
      </c>
    </row>
    <row r="2004" spans="3:32" x14ac:dyDescent="0.25">
      <c r="C2004">
        <v>146</v>
      </c>
      <c r="D2004" s="28">
        <v>100000</v>
      </c>
      <c r="E2004">
        <v>36</v>
      </c>
      <c r="L2004">
        <v>175</v>
      </c>
      <c r="M2004" s="28">
        <v>20000</v>
      </c>
      <c r="N2004">
        <v>36</v>
      </c>
      <c r="V2004" s="28">
        <v>50000</v>
      </c>
      <c r="W2004">
        <v>36</v>
      </c>
      <c r="X2004" s="28">
        <v>50000</v>
      </c>
      <c r="AC2004">
        <v>170</v>
      </c>
      <c r="AD2004" s="28">
        <v>20000</v>
      </c>
      <c r="AE2004">
        <v>36</v>
      </c>
    </row>
    <row r="2005" spans="3:32" x14ac:dyDescent="0.25">
      <c r="C2005">
        <v>58</v>
      </c>
      <c r="D2005" s="28">
        <v>100000</v>
      </c>
      <c r="E2005">
        <v>37</v>
      </c>
      <c r="L2005">
        <v>41</v>
      </c>
      <c r="M2005" s="28">
        <v>30000</v>
      </c>
      <c r="N2005">
        <v>37</v>
      </c>
      <c r="V2005" s="28">
        <v>100000</v>
      </c>
      <c r="W2005">
        <v>37</v>
      </c>
      <c r="X2005" s="28">
        <v>50000</v>
      </c>
      <c r="AC2005">
        <v>63</v>
      </c>
      <c r="AD2005" s="28">
        <v>50000</v>
      </c>
      <c r="AE2005">
        <v>37</v>
      </c>
    </row>
    <row r="2006" spans="3:32" x14ac:dyDescent="0.25">
      <c r="C2006">
        <v>27</v>
      </c>
      <c r="D2006" s="28">
        <v>30000</v>
      </c>
      <c r="E2006">
        <v>38</v>
      </c>
      <c r="L2006">
        <v>187</v>
      </c>
      <c r="M2006" s="28">
        <v>30000</v>
      </c>
      <c r="N2006">
        <v>38</v>
      </c>
      <c r="V2006" s="28">
        <v>50000</v>
      </c>
      <c r="W2006">
        <v>38</v>
      </c>
      <c r="X2006" s="28">
        <v>50000</v>
      </c>
      <c r="AC2006">
        <v>56</v>
      </c>
      <c r="AD2006" s="28">
        <v>20000</v>
      </c>
      <c r="AE2006">
        <v>38</v>
      </c>
    </row>
    <row r="2007" spans="3:32" x14ac:dyDescent="0.25">
      <c r="C2007">
        <v>45</v>
      </c>
      <c r="D2007" s="28">
        <v>20000</v>
      </c>
      <c r="E2007">
        <v>39</v>
      </c>
      <c r="L2007">
        <v>8</v>
      </c>
      <c r="M2007" s="28">
        <v>20000</v>
      </c>
      <c r="N2007">
        <v>39</v>
      </c>
      <c r="V2007" s="28">
        <v>50000</v>
      </c>
      <c r="W2007">
        <v>39</v>
      </c>
      <c r="X2007" s="28">
        <v>50000</v>
      </c>
      <c r="AC2007">
        <v>5</v>
      </c>
      <c r="AD2007" s="28">
        <v>30000</v>
      </c>
      <c r="AE2007">
        <v>39</v>
      </c>
    </row>
    <row r="2008" spans="3:32" x14ac:dyDescent="0.25">
      <c r="C2008">
        <v>171</v>
      </c>
      <c r="D2008" s="28">
        <v>50000</v>
      </c>
      <c r="E2008">
        <v>40</v>
      </c>
      <c r="L2008">
        <v>6</v>
      </c>
      <c r="M2008" s="28">
        <v>50000</v>
      </c>
      <c r="N2008">
        <v>40</v>
      </c>
      <c r="V2008" s="28">
        <v>50000</v>
      </c>
      <c r="W2008">
        <v>40</v>
      </c>
      <c r="X2008" s="28">
        <v>50000</v>
      </c>
      <c r="AC2008">
        <v>136</v>
      </c>
      <c r="AD2008" s="28">
        <v>20000</v>
      </c>
      <c r="AE2008">
        <v>40</v>
      </c>
    </row>
    <row r="2009" spans="3:32" x14ac:dyDescent="0.25">
      <c r="C2009">
        <v>141</v>
      </c>
      <c r="D2009" s="28">
        <v>100000</v>
      </c>
      <c r="E2009">
        <v>41</v>
      </c>
      <c r="L2009">
        <v>136</v>
      </c>
      <c r="M2009" s="28">
        <v>50000</v>
      </c>
      <c r="N2009">
        <v>41</v>
      </c>
      <c r="U2009">
        <v>2</v>
      </c>
      <c r="V2009" s="28">
        <v>40000</v>
      </c>
      <c r="W2009">
        <v>41</v>
      </c>
      <c r="X2009" s="28">
        <v>40000</v>
      </c>
      <c r="AC2009">
        <v>155</v>
      </c>
      <c r="AD2009" s="28">
        <v>30000</v>
      </c>
      <c r="AE2009">
        <v>41</v>
      </c>
    </row>
    <row r="2010" spans="3:32" x14ac:dyDescent="0.25">
      <c r="C2010">
        <v>110</v>
      </c>
      <c r="D2010" s="28">
        <v>50000</v>
      </c>
      <c r="E2010">
        <v>42</v>
      </c>
      <c r="L2010">
        <v>152</v>
      </c>
      <c r="M2010" s="28">
        <v>50000</v>
      </c>
      <c r="N2010">
        <v>42</v>
      </c>
      <c r="AC2010">
        <v>81</v>
      </c>
      <c r="AD2010" s="28">
        <v>30000</v>
      </c>
      <c r="AE2010">
        <v>42</v>
      </c>
    </row>
    <row r="2011" spans="3:32" x14ac:dyDescent="0.25">
      <c r="C2011">
        <v>93</v>
      </c>
      <c r="D2011" s="28">
        <v>40000</v>
      </c>
      <c r="E2011">
        <v>43</v>
      </c>
      <c r="F2011" s="28">
        <v>20000</v>
      </c>
      <c r="G2011">
        <v>93</v>
      </c>
      <c r="L2011">
        <v>58</v>
      </c>
      <c r="M2011" s="28">
        <v>30000</v>
      </c>
      <c r="N2011">
        <v>43</v>
      </c>
      <c r="V2011" s="59"/>
      <c r="X2011" s="29"/>
      <c r="AC2011">
        <v>165</v>
      </c>
      <c r="AD2011" s="28">
        <v>40000</v>
      </c>
      <c r="AE2011">
        <v>43</v>
      </c>
    </row>
    <row r="2012" spans="3:32" x14ac:dyDescent="0.25">
      <c r="C2012">
        <v>95</v>
      </c>
      <c r="D2012" s="28">
        <v>30000</v>
      </c>
      <c r="E2012">
        <v>44</v>
      </c>
      <c r="L2012">
        <v>52</v>
      </c>
      <c r="M2012" s="28">
        <v>20000</v>
      </c>
      <c r="N2012">
        <v>44</v>
      </c>
      <c r="V2012" s="59"/>
      <c r="AC2012">
        <v>116</v>
      </c>
      <c r="AD2012" s="28">
        <v>15000</v>
      </c>
      <c r="AE2012">
        <v>44</v>
      </c>
    </row>
    <row r="2013" spans="3:32" x14ac:dyDescent="0.25">
      <c r="D2013" s="28">
        <v>100000</v>
      </c>
      <c r="E2013">
        <v>45</v>
      </c>
      <c r="F2013" s="28">
        <v>50000</v>
      </c>
      <c r="L2013">
        <v>146</v>
      </c>
      <c r="M2013" s="28">
        <v>50000</v>
      </c>
      <c r="N2013">
        <v>45</v>
      </c>
      <c r="V2013" s="28"/>
      <c r="AC2013">
        <v>66</v>
      </c>
      <c r="AD2013" s="28">
        <v>5000</v>
      </c>
      <c r="AE2013">
        <v>45</v>
      </c>
    </row>
    <row r="2014" spans="3:32" x14ac:dyDescent="0.25">
      <c r="C2014">
        <v>84</v>
      </c>
      <c r="D2014" s="28">
        <v>50000</v>
      </c>
      <c r="E2014">
        <v>46</v>
      </c>
      <c r="L2014">
        <v>40</v>
      </c>
      <c r="M2014" s="28">
        <v>50000</v>
      </c>
      <c r="N2014">
        <v>46</v>
      </c>
      <c r="V2014" s="28"/>
      <c r="AC2014">
        <v>53</v>
      </c>
      <c r="AD2014" s="28">
        <v>20000</v>
      </c>
      <c r="AE2014">
        <v>46</v>
      </c>
    </row>
    <row r="2015" spans="3:32" x14ac:dyDescent="0.25">
      <c r="D2015" s="28"/>
      <c r="E2015">
        <v>47</v>
      </c>
      <c r="L2015">
        <v>181</v>
      </c>
      <c r="M2015" s="28">
        <v>50000</v>
      </c>
      <c r="N2015">
        <v>47</v>
      </c>
      <c r="V2015" s="28"/>
      <c r="AC2015">
        <v>118</v>
      </c>
      <c r="AD2015" s="28">
        <v>20000</v>
      </c>
      <c r="AE2015">
        <v>47</v>
      </c>
    </row>
    <row r="2016" spans="3:32" x14ac:dyDescent="0.25">
      <c r="D2016" s="28"/>
      <c r="E2016">
        <v>48</v>
      </c>
      <c r="L2016">
        <v>62</v>
      </c>
      <c r="M2016" s="28">
        <v>10000</v>
      </c>
      <c r="N2016">
        <v>48</v>
      </c>
      <c r="V2016" s="28"/>
      <c r="AC2016">
        <v>4</v>
      </c>
      <c r="AD2016" s="59">
        <v>20000</v>
      </c>
      <c r="AE2016">
        <v>48</v>
      </c>
      <c r="AF2016" s="60"/>
    </row>
    <row r="2017" spans="1:32" x14ac:dyDescent="0.25">
      <c r="D2017" s="28"/>
      <c r="E2017">
        <v>49</v>
      </c>
      <c r="L2017">
        <v>30</v>
      </c>
      <c r="M2017" s="28">
        <v>50000</v>
      </c>
      <c r="N2017">
        <v>49</v>
      </c>
      <c r="V2017" s="28"/>
      <c r="AC2017">
        <v>152</v>
      </c>
      <c r="AD2017" s="59">
        <v>20000</v>
      </c>
      <c r="AE2017">
        <v>49</v>
      </c>
    </row>
    <row r="2018" spans="1:32" x14ac:dyDescent="0.25">
      <c r="D2018" s="28"/>
      <c r="E2018">
        <v>50</v>
      </c>
      <c r="J2018" t="s">
        <v>1359</v>
      </c>
      <c r="L2018">
        <v>203</v>
      </c>
      <c r="M2018" s="28">
        <v>20000</v>
      </c>
      <c r="N2018">
        <v>50</v>
      </c>
      <c r="V2018" s="28"/>
      <c r="AC2018">
        <v>91</v>
      </c>
      <c r="AD2018" s="28">
        <v>20000</v>
      </c>
      <c r="AE2018">
        <v>50</v>
      </c>
    </row>
    <row r="2019" spans="1:32" x14ac:dyDescent="0.25">
      <c r="E2019">
        <v>51</v>
      </c>
      <c r="L2019">
        <v>195</v>
      </c>
      <c r="M2019" s="28">
        <v>20000</v>
      </c>
      <c r="N2019">
        <v>51</v>
      </c>
      <c r="V2019" s="28"/>
      <c r="AC2019">
        <v>143</v>
      </c>
      <c r="AD2019" s="28">
        <v>30000</v>
      </c>
      <c r="AE2019">
        <v>51</v>
      </c>
    </row>
    <row r="2020" spans="1:32" x14ac:dyDescent="0.25">
      <c r="E2020">
        <v>52</v>
      </c>
      <c r="M2020" s="28">
        <v>20000</v>
      </c>
      <c r="N2020">
        <v>52</v>
      </c>
      <c r="O2020" s="28">
        <v>20000</v>
      </c>
      <c r="V2020" s="28"/>
      <c r="AC2020">
        <v>107</v>
      </c>
      <c r="AD2020" s="28">
        <v>20000</v>
      </c>
      <c r="AE2020">
        <v>52</v>
      </c>
    </row>
    <row r="2021" spans="1:32" x14ac:dyDescent="0.25">
      <c r="D2021" s="29"/>
      <c r="E2021">
        <v>53</v>
      </c>
      <c r="M2021" s="60">
        <v>50000</v>
      </c>
      <c r="N2021">
        <v>53</v>
      </c>
      <c r="O2021" s="28">
        <v>50000</v>
      </c>
      <c r="V2021" s="60"/>
      <c r="X2021" s="28"/>
      <c r="AC2021">
        <v>90</v>
      </c>
      <c r="AD2021" s="28">
        <v>30000</v>
      </c>
      <c r="AE2021">
        <v>53</v>
      </c>
    </row>
    <row r="2022" spans="1:32" x14ac:dyDescent="0.25">
      <c r="D2022" s="29"/>
      <c r="E2022">
        <v>54</v>
      </c>
      <c r="M2022" s="60">
        <v>70000</v>
      </c>
      <c r="N2022">
        <v>54</v>
      </c>
      <c r="O2022" s="28">
        <v>50000</v>
      </c>
      <c r="V2022" s="60"/>
      <c r="X2022" s="28"/>
      <c r="AC2022">
        <v>2</v>
      </c>
      <c r="AD2022" s="28">
        <v>20000</v>
      </c>
      <c r="AE2022">
        <v>54</v>
      </c>
    </row>
    <row r="2023" spans="1:32" x14ac:dyDescent="0.25">
      <c r="E2023">
        <v>55</v>
      </c>
      <c r="M2023" s="28"/>
      <c r="V2023" s="28"/>
      <c r="AC2023">
        <v>126</v>
      </c>
      <c r="AD2023" s="28">
        <v>20000</v>
      </c>
      <c r="AE2023">
        <v>55</v>
      </c>
    </row>
    <row r="2024" spans="1:32" x14ac:dyDescent="0.25">
      <c r="D2024" s="29">
        <f>SUM(D1969:D2023)</f>
        <v>1980000</v>
      </c>
      <c r="F2024" s="29">
        <f>SUM(F1969:F2023)</f>
        <v>250000</v>
      </c>
      <c r="M2024" s="29">
        <f>SUM(M1969:M2023)</f>
        <v>1975000</v>
      </c>
      <c r="O2024" s="29">
        <f>SUM(O1969:O2023)</f>
        <v>290000</v>
      </c>
      <c r="V2024" s="29">
        <f>SUM(V1969:V2023)</f>
        <v>1575000</v>
      </c>
      <c r="X2024" s="29">
        <f>SUM(X1969:X2023)</f>
        <v>450000</v>
      </c>
      <c r="AC2024">
        <v>132</v>
      </c>
      <c r="AD2024" s="28">
        <v>20000</v>
      </c>
      <c r="AE2024">
        <v>56</v>
      </c>
    </row>
    <row r="2025" spans="1:32" x14ac:dyDescent="0.25">
      <c r="D2025" s="29">
        <f>D2024-F2024</f>
        <v>1730000</v>
      </c>
      <c r="M2025" s="29">
        <f>M2024-O2024</f>
        <v>1685000</v>
      </c>
      <c r="V2025" s="29">
        <f>V2024-X2024</f>
        <v>1125000</v>
      </c>
      <c r="X2025" s="28"/>
      <c r="AD2025" s="28">
        <v>30000</v>
      </c>
      <c r="AE2025">
        <v>57</v>
      </c>
      <c r="AF2025" s="28">
        <v>30000</v>
      </c>
    </row>
    <row r="2026" spans="1:32" x14ac:dyDescent="0.25">
      <c r="D2026" s="29"/>
      <c r="M2026" s="29"/>
      <c r="V2026" s="29"/>
      <c r="X2026" s="28"/>
      <c r="AD2026" s="28">
        <v>50000</v>
      </c>
      <c r="AE2026">
        <v>58</v>
      </c>
      <c r="AF2026" s="28">
        <v>50000</v>
      </c>
    </row>
    <row r="2027" spans="1:32" x14ac:dyDescent="0.25">
      <c r="D2027" s="29"/>
      <c r="M2027" s="29"/>
      <c r="V2027" s="29"/>
      <c r="X2027" s="28"/>
      <c r="AD2027" s="28">
        <v>50000</v>
      </c>
      <c r="AE2027">
        <v>59</v>
      </c>
      <c r="AF2027" s="28">
        <v>50000</v>
      </c>
    </row>
    <row r="2028" spans="1:32" x14ac:dyDescent="0.25">
      <c r="M2028" s="28"/>
      <c r="V2028" s="28"/>
      <c r="AD2028" s="28">
        <v>50000</v>
      </c>
      <c r="AE2028">
        <v>60</v>
      </c>
      <c r="AF2028" s="28">
        <v>50000</v>
      </c>
    </row>
    <row r="2029" spans="1:32" x14ac:dyDescent="0.25">
      <c r="M2029" s="28"/>
      <c r="V2029" s="28"/>
      <c r="AD2029" s="29">
        <f>SUM(AD1969:AD2028)</f>
        <v>1765000</v>
      </c>
      <c r="AF2029" s="29">
        <f>SUM(AF1969:AF2028)</f>
        <v>495000</v>
      </c>
    </row>
    <row r="2030" spans="1:32" x14ac:dyDescent="0.25">
      <c r="M2030" s="28"/>
      <c r="V2030" s="28"/>
      <c r="AD2030" s="29">
        <f>AD2029-AF2029</f>
        <v>1270000</v>
      </c>
    </row>
    <row r="2031" spans="1:32" x14ac:dyDescent="0.25">
      <c r="M2031" s="28"/>
      <c r="V2031" s="28"/>
      <c r="AD2031" s="28"/>
    </row>
    <row r="2032" spans="1:32" x14ac:dyDescent="0.25">
      <c r="A2032" s="30" t="s">
        <v>10</v>
      </c>
      <c r="B2032" s="30" t="s">
        <v>0</v>
      </c>
      <c r="C2032" s="30" t="s">
        <v>2</v>
      </c>
      <c r="D2032" s="30" t="s">
        <v>1297</v>
      </c>
      <c r="E2032" s="30"/>
      <c r="F2032" s="33"/>
      <c r="G2032" s="30"/>
      <c r="J2032" s="30" t="s">
        <v>10</v>
      </c>
      <c r="K2032" s="30" t="s">
        <v>0</v>
      </c>
      <c r="L2032" s="30" t="s">
        <v>2</v>
      </c>
      <c r="M2032" s="30" t="s">
        <v>1297</v>
      </c>
      <c r="N2032" s="30"/>
      <c r="O2032" s="33"/>
      <c r="P2032" s="30"/>
      <c r="S2032" s="30" t="s">
        <v>10</v>
      </c>
      <c r="T2032" s="30" t="s">
        <v>0</v>
      </c>
      <c r="U2032" s="30" t="s">
        <v>2</v>
      </c>
      <c r="V2032" s="30" t="s">
        <v>1297</v>
      </c>
      <c r="W2032" s="30"/>
      <c r="X2032" s="33"/>
      <c r="Y2032" s="30"/>
      <c r="AA2032" s="30" t="s">
        <v>10</v>
      </c>
      <c r="AB2032" s="30" t="s">
        <v>0</v>
      </c>
      <c r="AC2032" s="30" t="s">
        <v>2</v>
      </c>
      <c r="AD2032" s="30" t="s">
        <v>1297</v>
      </c>
      <c r="AE2032" s="30"/>
      <c r="AF2032" s="33"/>
    </row>
    <row r="2033" spans="1:33" x14ac:dyDescent="0.25">
      <c r="A2033" s="32">
        <v>43059</v>
      </c>
      <c r="B2033" s="30" t="s">
        <v>1336</v>
      </c>
      <c r="C2033">
        <v>104</v>
      </c>
      <c r="D2033" s="28">
        <v>100000</v>
      </c>
      <c r="E2033">
        <v>1</v>
      </c>
      <c r="J2033" s="32">
        <v>43060</v>
      </c>
      <c r="K2033" s="30" t="s">
        <v>1337</v>
      </c>
      <c r="L2033">
        <v>96</v>
      </c>
      <c r="M2033" s="28">
        <v>20000</v>
      </c>
      <c r="N2033">
        <v>1</v>
      </c>
      <c r="S2033" s="32">
        <v>43055</v>
      </c>
      <c r="T2033" s="30" t="s">
        <v>1348</v>
      </c>
      <c r="U2033">
        <v>115</v>
      </c>
      <c r="V2033" s="28">
        <v>20000</v>
      </c>
      <c r="W2033">
        <v>1</v>
      </c>
      <c r="X2033" s="28"/>
      <c r="AA2033" s="32">
        <v>43056</v>
      </c>
      <c r="AB2033" s="30" t="s">
        <v>1347</v>
      </c>
      <c r="AC2033">
        <v>149</v>
      </c>
      <c r="AD2033" s="28">
        <v>30000</v>
      </c>
      <c r="AE2033">
        <v>1</v>
      </c>
      <c r="AF2033" s="28">
        <v>30000</v>
      </c>
      <c r="AG2033">
        <v>149</v>
      </c>
    </row>
    <row r="2034" spans="1:33" x14ac:dyDescent="0.25">
      <c r="C2034">
        <v>45</v>
      </c>
      <c r="D2034" s="28">
        <v>20000</v>
      </c>
      <c r="E2034">
        <v>2</v>
      </c>
      <c r="L2034">
        <v>153</v>
      </c>
      <c r="M2034" s="28">
        <v>50000</v>
      </c>
      <c r="N2034">
        <v>2</v>
      </c>
      <c r="O2034" s="28">
        <v>50000</v>
      </c>
      <c r="P2034">
        <v>153</v>
      </c>
      <c r="U2034">
        <v>96</v>
      </c>
      <c r="V2034" s="28">
        <v>30000</v>
      </c>
      <c r="W2034">
        <v>2</v>
      </c>
      <c r="X2034" s="28"/>
      <c r="AC2034">
        <v>181</v>
      </c>
      <c r="AD2034" s="28">
        <v>50000</v>
      </c>
      <c r="AE2034">
        <v>2</v>
      </c>
      <c r="AF2034" s="28">
        <v>50000</v>
      </c>
      <c r="AG2034">
        <v>181</v>
      </c>
    </row>
    <row r="2035" spans="1:33" x14ac:dyDescent="0.25">
      <c r="C2035">
        <v>56</v>
      </c>
      <c r="D2035" s="28">
        <v>20000</v>
      </c>
      <c r="E2035">
        <v>3</v>
      </c>
      <c r="L2035">
        <v>148</v>
      </c>
      <c r="M2035" s="28">
        <v>50000</v>
      </c>
      <c r="N2035">
        <v>3</v>
      </c>
      <c r="O2035" s="28">
        <v>50000</v>
      </c>
      <c r="P2035">
        <v>148</v>
      </c>
      <c r="U2035">
        <v>27</v>
      </c>
      <c r="V2035" s="28">
        <v>30000</v>
      </c>
      <c r="W2035">
        <v>3</v>
      </c>
      <c r="X2035" s="28"/>
      <c r="AC2035">
        <v>97</v>
      </c>
      <c r="AD2035" s="28">
        <v>20000</v>
      </c>
      <c r="AE2035">
        <v>3</v>
      </c>
    </row>
    <row r="2036" spans="1:33" x14ac:dyDescent="0.25">
      <c r="C2036">
        <v>40</v>
      </c>
      <c r="D2036" s="28">
        <v>50000</v>
      </c>
      <c r="E2036">
        <v>4</v>
      </c>
      <c r="L2036">
        <v>95</v>
      </c>
      <c r="M2036" s="28">
        <v>20000</v>
      </c>
      <c r="N2036">
        <v>4</v>
      </c>
      <c r="O2036" s="28">
        <v>20000</v>
      </c>
      <c r="P2036">
        <v>85</v>
      </c>
      <c r="U2036">
        <v>141</v>
      </c>
      <c r="V2036" s="28">
        <v>30000</v>
      </c>
      <c r="W2036">
        <v>4</v>
      </c>
      <c r="X2036" s="28"/>
      <c r="AC2036">
        <v>28</v>
      </c>
      <c r="AD2036" s="28">
        <v>30000</v>
      </c>
      <c r="AE2036">
        <v>4</v>
      </c>
    </row>
    <row r="2037" spans="1:33" x14ac:dyDescent="0.25">
      <c r="C2037">
        <v>66</v>
      </c>
      <c r="D2037" s="28">
        <v>15000</v>
      </c>
      <c r="E2037">
        <v>5</v>
      </c>
      <c r="L2037">
        <v>93</v>
      </c>
      <c r="M2037" s="28">
        <v>50000</v>
      </c>
      <c r="N2037">
        <v>5</v>
      </c>
      <c r="U2037">
        <v>44</v>
      </c>
      <c r="V2037" s="28">
        <v>20000</v>
      </c>
      <c r="W2037">
        <v>5</v>
      </c>
      <c r="X2037" s="28"/>
      <c r="AC2037">
        <v>176</v>
      </c>
      <c r="AD2037" s="28">
        <v>80000</v>
      </c>
      <c r="AE2037">
        <v>5</v>
      </c>
    </row>
    <row r="2038" spans="1:33" x14ac:dyDescent="0.25">
      <c r="C2038">
        <v>80</v>
      </c>
      <c r="D2038" s="28">
        <v>50000</v>
      </c>
      <c r="E2038">
        <v>6</v>
      </c>
      <c r="L2038">
        <v>204</v>
      </c>
      <c r="M2038" s="28">
        <v>30000</v>
      </c>
      <c r="N2038">
        <v>6</v>
      </c>
      <c r="U2038">
        <v>72</v>
      </c>
      <c r="V2038" s="28">
        <v>20000</v>
      </c>
      <c r="W2038">
        <v>6</v>
      </c>
      <c r="X2038" s="28"/>
      <c r="AC2038">
        <v>162</v>
      </c>
      <c r="AD2038" s="28">
        <v>20000</v>
      </c>
      <c r="AE2038">
        <v>6</v>
      </c>
    </row>
    <row r="2039" spans="1:33" x14ac:dyDescent="0.25">
      <c r="C2039">
        <v>35</v>
      </c>
      <c r="D2039" s="28">
        <v>30000</v>
      </c>
      <c r="E2039">
        <v>7</v>
      </c>
      <c r="L2039">
        <v>200</v>
      </c>
      <c r="M2039" s="28">
        <v>20000</v>
      </c>
      <c r="N2039">
        <v>7</v>
      </c>
      <c r="U2039">
        <v>88</v>
      </c>
      <c r="V2039" s="28">
        <v>10000</v>
      </c>
      <c r="W2039">
        <v>7</v>
      </c>
      <c r="X2039" s="28"/>
      <c r="AC2039">
        <v>104</v>
      </c>
      <c r="AD2039" s="28">
        <v>20000</v>
      </c>
      <c r="AE2039">
        <v>7</v>
      </c>
    </row>
    <row r="2040" spans="1:33" x14ac:dyDescent="0.25">
      <c r="C2040">
        <v>24</v>
      </c>
      <c r="D2040" s="28">
        <v>20000</v>
      </c>
      <c r="E2040">
        <v>8</v>
      </c>
      <c r="L2040">
        <v>91</v>
      </c>
      <c r="M2040" s="28">
        <v>50000</v>
      </c>
      <c r="N2040">
        <v>8</v>
      </c>
      <c r="U2040">
        <v>112</v>
      </c>
      <c r="V2040" s="28">
        <v>30000</v>
      </c>
      <c r="W2040">
        <v>8</v>
      </c>
      <c r="X2040" s="28"/>
      <c r="AC2040">
        <v>125</v>
      </c>
      <c r="AD2040" s="28">
        <v>20000</v>
      </c>
      <c r="AE2040">
        <v>8</v>
      </c>
    </row>
    <row r="2041" spans="1:33" x14ac:dyDescent="0.25">
      <c r="C2041">
        <v>51</v>
      </c>
      <c r="D2041" s="28">
        <v>50000</v>
      </c>
      <c r="E2041">
        <v>9</v>
      </c>
      <c r="L2041">
        <v>87</v>
      </c>
      <c r="M2041" s="28">
        <v>20000</v>
      </c>
      <c r="N2041">
        <v>9</v>
      </c>
      <c r="U2041">
        <v>61</v>
      </c>
      <c r="V2041" s="28">
        <v>20000</v>
      </c>
      <c r="W2041">
        <v>9</v>
      </c>
      <c r="X2041" s="28"/>
      <c r="AC2041">
        <v>40</v>
      </c>
      <c r="AD2041" s="28">
        <v>10000</v>
      </c>
      <c r="AE2041">
        <v>9</v>
      </c>
    </row>
    <row r="2042" spans="1:33" x14ac:dyDescent="0.25">
      <c r="C2042">
        <v>140</v>
      </c>
      <c r="D2042" s="28">
        <v>30000</v>
      </c>
      <c r="E2042">
        <v>10</v>
      </c>
      <c r="L2042">
        <v>195</v>
      </c>
      <c r="M2042" s="28">
        <v>10000</v>
      </c>
      <c r="N2042">
        <v>10</v>
      </c>
      <c r="U2042">
        <v>71</v>
      </c>
      <c r="V2042" s="28">
        <v>20000</v>
      </c>
      <c r="W2042">
        <v>10</v>
      </c>
      <c r="X2042" s="28"/>
      <c r="AC2042">
        <v>179</v>
      </c>
      <c r="AD2042" s="28">
        <v>30000</v>
      </c>
      <c r="AE2042">
        <v>10</v>
      </c>
    </row>
    <row r="2043" spans="1:33" x14ac:dyDescent="0.25">
      <c r="C2043">
        <v>107</v>
      </c>
      <c r="D2043" s="28">
        <v>20000</v>
      </c>
      <c r="E2043">
        <v>11</v>
      </c>
      <c r="L2043">
        <v>99</v>
      </c>
      <c r="M2043" s="28">
        <v>20000</v>
      </c>
      <c r="N2043">
        <v>11</v>
      </c>
      <c r="O2043" s="28">
        <v>20000</v>
      </c>
      <c r="P2043">
        <v>99</v>
      </c>
      <c r="U2043">
        <v>40</v>
      </c>
      <c r="V2043" s="28">
        <v>20000</v>
      </c>
      <c r="W2043">
        <v>11</v>
      </c>
      <c r="X2043" s="28"/>
      <c r="AC2043">
        <v>170</v>
      </c>
      <c r="AD2043" s="28">
        <v>20000</v>
      </c>
      <c r="AE2043">
        <v>11</v>
      </c>
    </row>
    <row r="2044" spans="1:33" x14ac:dyDescent="0.25">
      <c r="C2044">
        <v>16</v>
      </c>
      <c r="D2044" s="28">
        <v>80000</v>
      </c>
      <c r="E2044">
        <v>12</v>
      </c>
      <c r="L2044">
        <v>160</v>
      </c>
      <c r="M2044" s="28">
        <v>50000</v>
      </c>
      <c r="N2044">
        <v>12</v>
      </c>
      <c r="U2044">
        <v>137</v>
      </c>
      <c r="V2044" s="28">
        <v>20000</v>
      </c>
      <c r="W2044">
        <v>12</v>
      </c>
      <c r="X2044" s="28"/>
      <c r="AC2044">
        <v>99</v>
      </c>
      <c r="AD2044" s="28">
        <v>10000</v>
      </c>
      <c r="AE2044">
        <v>12</v>
      </c>
    </row>
    <row r="2045" spans="1:33" x14ac:dyDescent="0.25">
      <c r="C2045">
        <v>4</v>
      </c>
      <c r="D2045" s="28">
        <v>20000</v>
      </c>
      <c r="E2045">
        <v>13</v>
      </c>
      <c r="L2045">
        <v>52</v>
      </c>
      <c r="M2045" s="28">
        <v>20000</v>
      </c>
      <c r="N2045">
        <v>13</v>
      </c>
      <c r="U2045">
        <v>63</v>
      </c>
      <c r="V2045" s="28">
        <v>50000</v>
      </c>
      <c r="W2045">
        <v>13</v>
      </c>
      <c r="X2045" s="28"/>
      <c r="AC2045">
        <v>132</v>
      </c>
      <c r="AD2045" s="28">
        <v>20000</v>
      </c>
      <c r="AE2045">
        <v>13</v>
      </c>
    </row>
    <row r="2046" spans="1:33" x14ac:dyDescent="0.25">
      <c r="C2046">
        <v>131</v>
      </c>
      <c r="D2046" s="28">
        <v>100000</v>
      </c>
      <c r="E2046">
        <v>14</v>
      </c>
      <c r="L2046">
        <v>54</v>
      </c>
      <c r="M2046" s="28">
        <v>20000</v>
      </c>
      <c r="N2046">
        <v>14</v>
      </c>
      <c r="U2046">
        <v>146</v>
      </c>
      <c r="V2046" s="28">
        <v>30000</v>
      </c>
      <c r="W2046">
        <v>14</v>
      </c>
      <c r="X2046" s="28"/>
      <c r="AC2046">
        <v>51</v>
      </c>
      <c r="AD2046" s="28">
        <v>20000</v>
      </c>
      <c r="AE2046">
        <v>14</v>
      </c>
    </row>
    <row r="2047" spans="1:33" x14ac:dyDescent="0.25">
      <c r="C2047">
        <v>44</v>
      </c>
      <c r="D2047" s="28">
        <v>30000</v>
      </c>
      <c r="E2047">
        <v>15</v>
      </c>
      <c r="L2047">
        <v>2</v>
      </c>
      <c r="M2047" s="28">
        <v>60000</v>
      </c>
      <c r="N2047">
        <v>15</v>
      </c>
      <c r="U2047">
        <v>2</v>
      </c>
      <c r="V2047" s="28">
        <v>40000</v>
      </c>
      <c r="W2047">
        <v>15</v>
      </c>
      <c r="X2047" s="28">
        <v>4000</v>
      </c>
      <c r="Y2047">
        <v>2</v>
      </c>
      <c r="AC2047">
        <v>71</v>
      </c>
      <c r="AD2047" s="28">
        <v>20000</v>
      </c>
      <c r="AE2047">
        <v>15</v>
      </c>
    </row>
    <row r="2048" spans="1:33" x14ac:dyDescent="0.25">
      <c r="C2048">
        <v>89</v>
      </c>
      <c r="D2048" s="28">
        <v>70000</v>
      </c>
      <c r="E2048">
        <v>16</v>
      </c>
      <c r="L2048">
        <v>151</v>
      </c>
      <c r="M2048" s="28">
        <v>50000</v>
      </c>
      <c r="N2048">
        <v>16</v>
      </c>
      <c r="U2048">
        <v>70</v>
      </c>
      <c r="V2048" s="28">
        <v>20000</v>
      </c>
      <c r="W2048">
        <v>16</v>
      </c>
      <c r="X2048" s="28">
        <v>20000</v>
      </c>
      <c r="Y2048">
        <v>70</v>
      </c>
      <c r="AC2048">
        <v>148</v>
      </c>
      <c r="AD2048" s="28">
        <v>10000</v>
      </c>
      <c r="AE2048">
        <v>16</v>
      </c>
    </row>
    <row r="2049" spans="3:31" x14ac:dyDescent="0.25">
      <c r="C2049">
        <v>110</v>
      </c>
      <c r="D2049" s="28">
        <v>50000</v>
      </c>
      <c r="E2049">
        <v>17</v>
      </c>
      <c r="L2049">
        <v>199</v>
      </c>
      <c r="M2049" s="28">
        <v>50000</v>
      </c>
      <c r="N2049">
        <v>17</v>
      </c>
      <c r="U2049">
        <v>133</v>
      </c>
      <c r="V2049" s="28">
        <v>20000</v>
      </c>
      <c r="W2049">
        <v>17</v>
      </c>
      <c r="X2049" s="28"/>
      <c r="AC2049">
        <v>53</v>
      </c>
      <c r="AD2049" s="28">
        <v>20000</v>
      </c>
      <c r="AE2049">
        <v>17</v>
      </c>
    </row>
    <row r="2050" spans="3:31" x14ac:dyDescent="0.25">
      <c r="C2050">
        <v>7</v>
      </c>
      <c r="D2050" s="28">
        <v>50000</v>
      </c>
      <c r="E2050">
        <v>18</v>
      </c>
      <c r="L2050">
        <v>44</v>
      </c>
      <c r="M2050" s="28">
        <v>100000</v>
      </c>
      <c r="N2050">
        <v>18</v>
      </c>
      <c r="U2050">
        <v>67</v>
      </c>
      <c r="V2050" s="28">
        <v>20000</v>
      </c>
      <c r="W2050">
        <v>18</v>
      </c>
      <c r="X2050" s="28"/>
      <c r="AC2050">
        <v>4</v>
      </c>
      <c r="AD2050" s="28">
        <v>20000</v>
      </c>
      <c r="AE2050">
        <v>18</v>
      </c>
    </row>
    <row r="2051" spans="3:31" x14ac:dyDescent="0.25">
      <c r="C2051">
        <v>95</v>
      </c>
      <c r="D2051" s="28">
        <v>20000</v>
      </c>
      <c r="E2051">
        <v>19</v>
      </c>
      <c r="L2051">
        <v>1</v>
      </c>
      <c r="M2051" s="28">
        <v>20000</v>
      </c>
      <c r="N2051">
        <v>19</v>
      </c>
      <c r="U2051">
        <v>43</v>
      </c>
      <c r="V2051" s="28">
        <v>30000</v>
      </c>
      <c r="W2051">
        <v>19</v>
      </c>
      <c r="X2051" s="28"/>
      <c r="AC2051">
        <v>126</v>
      </c>
      <c r="AD2051" s="28">
        <v>20000</v>
      </c>
      <c r="AE2051">
        <v>19</v>
      </c>
    </row>
    <row r="2052" spans="3:31" x14ac:dyDescent="0.25">
      <c r="C2052">
        <v>157</v>
      </c>
      <c r="D2052" s="28">
        <v>50000</v>
      </c>
      <c r="E2052">
        <v>20</v>
      </c>
      <c r="F2052" s="28">
        <v>50000</v>
      </c>
      <c r="G2052">
        <v>157</v>
      </c>
      <c r="L2052">
        <v>144</v>
      </c>
      <c r="M2052" s="28">
        <v>10000</v>
      </c>
      <c r="N2052">
        <v>20</v>
      </c>
      <c r="U2052">
        <v>65</v>
      </c>
      <c r="V2052" s="28">
        <v>10000</v>
      </c>
      <c r="W2052">
        <v>20</v>
      </c>
      <c r="X2052" s="28"/>
      <c r="AC2052">
        <v>130</v>
      </c>
      <c r="AD2052" s="28">
        <v>50000</v>
      </c>
      <c r="AE2052">
        <v>20</v>
      </c>
    </row>
    <row r="2053" spans="3:31" x14ac:dyDescent="0.25">
      <c r="C2053">
        <v>94</v>
      </c>
      <c r="D2053" s="28">
        <v>15000</v>
      </c>
      <c r="E2053">
        <v>21</v>
      </c>
      <c r="F2053" s="28">
        <v>15000</v>
      </c>
      <c r="G2053">
        <v>94</v>
      </c>
      <c r="L2053">
        <v>21</v>
      </c>
      <c r="M2053" s="28">
        <v>30000</v>
      </c>
      <c r="N2053">
        <v>21</v>
      </c>
      <c r="U2053">
        <v>105</v>
      </c>
      <c r="V2053" s="28">
        <v>20000</v>
      </c>
      <c r="W2053">
        <v>21</v>
      </c>
      <c r="X2053" s="28"/>
      <c r="AC2053">
        <v>35</v>
      </c>
      <c r="AD2053" s="28">
        <v>10000</v>
      </c>
      <c r="AE2053">
        <v>21</v>
      </c>
    </row>
    <row r="2054" spans="3:31" x14ac:dyDescent="0.25">
      <c r="C2054">
        <v>151</v>
      </c>
      <c r="D2054" s="28">
        <v>50000</v>
      </c>
      <c r="E2054">
        <v>22</v>
      </c>
      <c r="F2054" s="28">
        <v>50000</v>
      </c>
      <c r="G2054">
        <v>151</v>
      </c>
      <c r="L2054">
        <v>29</v>
      </c>
      <c r="M2054" s="28">
        <v>20000</v>
      </c>
      <c r="N2054">
        <v>22</v>
      </c>
      <c r="U2054">
        <v>100</v>
      </c>
      <c r="V2054" s="28">
        <v>20000</v>
      </c>
      <c r="W2054">
        <v>22</v>
      </c>
      <c r="X2054" s="28"/>
      <c r="AC2054">
        <v>135</v>
      </c>
      <c r="AD2054" s="28">
        <v>50000</v>
      </c>
      <c r="AE2054">
        <v>22</v>
      </c>
    </row>
    <row r="2055" spans="3:31" x14ac:dyDescent="0.25">
      <c r="C2055">
        <v>139</v>
      </c>
      <c r="D2055" s="28">
        <v>10000</v>
      </c>
      <c r="E2055">
        <v>23</v>
      </c>
      <c r="L2055">
        <v>203</v>
      </c>
      <c r="M2055" s="28">
        <v>20000</v>
      </c>
      <c r="N2055">
        <v>23</v>
      </c>
      <c r="U2055">
        <v>26</v>
      </c>
      <c r="V2055" s="28">
        <v>20000</v>
      </c>
      <c r="W2055">
        <v>23</v>
      </c>
      <c r="X2055" s="28"/>
      <c r="AC2055">
        <v>150</v>
      </c>
      <c r="AD2055" s="28">
        <v>30000</v>
      </c>
      <c r="AE2055">
        <v>23</v>
      </c>
    </row>
    <row r="2056" spans="3:31" x14ac:dyDescent="0.25">
      <c r="C2056">
        <v>155</v>
      </c>
      <c r="D2056" s="28">
        <v>30000</v>
      </c>
      <c r="E2056">
        <v>24</v>
      </c>
      <c r="F2056" s="28">
        <v>30000</v>
      </c>
      <c r="G2056">
        <v>155</v>
      </c>
      <c r="L2056">
        <v>37</v>
      </c>
      <c r="M2056" s="28">
        <v>40000</v>
      </c>
      <c r="N2056">
        <v>24</v>
      </c>
      <c r="U2056">
        <v>35</v>
      </c>
      <c r="V2056" s="28">
        <v>20000</v>
      </c>
      <c r="W2056">
        <v>24</v>
      </c>
      <c r="X2056" s="28"/>
      <c r="AC2056">
        <v>91</v>
      </c>
      <c r="AD2056" s="28">
        <v>20000</v>
      </c>
      <c r="AE2056">
        <v>24</v>
      </c>
    </row>
    <row r="2057" spans="3:31" x14ac:dyDescent="0.25">
      <c r="C2057">
        <v>123</v>
      </c>
      <c r="D2057" s="28">
        <v>30000</v>
      </c>
      <c r="E2057">
        <v>25</v>
      </c>
      <c r="F2057" s="28">
        <v>30000</v>
      </c>
      <c r="G2057">
        <v>123</v>
      </c>
      <c r="L2057">
        <v>8</v>
      </c>
      <c r="M2057" s="28">
        <v>20000</v>
      </c>
      <c r="N2057">
        <v>25</v>
      </c>
      <c r="U2057">
        <v>123</v>
      </c>
      <c r="V2057" s="28">
        <v>30000</v>
      </c>
      <c r="W2057">
        <v>25</v>
      </c>
      <c r="X2057" s="28"/>
      <c r="AC2057">
        <v>93</v>
      </c>
      <c r="AD2057" s="28">
        <v>30000</v>
      </c>
      <c r="AE2057">
        <v>25</v>
      </c>
    </row>
    <row r="2058" spans="3:31" x14ac:dyDescent="0.25">
      <c r="C2058">
        <v>96</v>
      </c>
      <c r="D2058" s="28">
        <v>70000</v>
      </c>
      <c r="E2058">
        <v>26</v>
      </c>
      <c r="F2058" s="28">
        <v>50000</v>
      </c>
      <c r="G2058">
        <v>96</v>
      </c>
      <c r="L2058">
        <v>202</v>
      </c>
      <c r="M2058" s="28">
        <v>20000</v>
      </c>
      <c r="N2058">
        <v>26</v>
      </c>
      <c r="U2058">
        <v>122</v>
      </c>
      <c r="V2058" s="28">
        <v>50000</v>
      </c>
      <c r="W2058">
        <v>26</v>
      </c>
      <c r="X2058" s="28"/>
      <c r="AC2058">
        <v>128</v>
      </c>
      <c r="AD2058" s="28">
        <v>20000</v>
      </c>
      <c r="AE2058">
        <v>26</v>
      </c>
    </row>
    <row r="2059" spans="3:31" x14ac:dyDescent="0.25">
      <c r="C2059">
        <v>100</v>
      </c>
      <c r="D2059" s="28">
        <v>20000</v>
      </c>
      <c r="E2059">
        <v>27</v>
      </c>
      <c r="L2059">
        <v>85</v>
      </c>
      <c r="M2059" s="28">
        <v>20000</v>
      </c>
      <c r="N2059">
        <v>27</v>
      </c>
      <c r="U2059">
        <v>59</v>
      </c>
      <c r="V2059" s="28">
        <v>50000</v>
      </c>
      <c r="W2059">
        <v>27</v>
      </c>
      <c r="X2059" s="28"/>
      <c r="AC2059">
        <v>90</v>
      </c>
      <c r="AD2059" s="28">
        <v>30000</v>
      </c>
      <c r="AE2059">
        <v>27</v>
      </c>
    </row>
    <row r="2060" spans="3:31" x14ac:dyDescent="0.25">
      <c r="C2060">
        <v>49</v>
      </c>
      <c r="D2060" s="28">
        <v>20000</v>
      </c>
      <c r="E2060">
        <v>28</v>
      </c>
      <c r="L2060">
        <v>124</v>
      </c>
      <c r="M2060" s="28">
        <v>50000</v>
      </c>
      <c r="N2060">
        <v>28</v>
      </c>
      <c r="U2060">
        <v>34</v>
      </c>
      <c r="V2060" s="28">
        <v>50000</v>
      </c>
      <c r="W2060">
        <v>28</v>
      </c>
      <c r="X2060" s="28"/>
      <c r="AC2060">
        <v>107</v>
      </c>
      <c r="AD2060" s="28">
        <v>20000</v>
      </c>
      <c r="AE2060">
        <v>28</v>
      </c>
    </row>
    <row r="2061" spans="3:31" x14ac:dyDescent="0.25">
      <c r="C2061">
        <v>22</v>
      </c>
      <c r="D2061" s="28">
        <v>20000</v>
      </c>
      <c r="E2061">
        <v>29</v>
      </c>
      <c r="L2061">
        <v>76</v>
      </c>
      <c r="M2061" s="28">
        <v>50000</v>
      </c>
      <c r="N2061">
        <v>29</v>
      </c>
      <c r="U2061">
        <v>58</v>
      </c>
      <c r="V2061" s="28">
        <v>40000</v>
      </c>
      <c r="W2061">
        <v>29</v>
      </c>
      <c r="X2061" s="28"/>
      <c r="AC2061">
        <v>173</v>
      </c>
      <c r="AD2061" s="28">
        <v>30000</v>
      </c>
      <c r="AE2061">
        <v>29</v>
      </c>
    </row>
    <row r="2062" spans="3:31" x14ac:dyDescent="0.25">
      <c r="C2062">
        <v>112</v>
      </c>
      <c r="D2062" s="28">
        <v>50000</v>
      </c>
      <c r="E2062">
        <v>30</v>
      </c>
      <c r="L2062">
        <v>138</v>
      </c>
      <c r="M2062" s="28">
        <v>100000</v>
      </c>
      <c r="N2062">
        <v>30</v>
      </c>
      <c r="O2062" s="28">
        <v>50000</v>
      </c>
      <c r="P2062">
        <v>138</v>
      </c>
      <c r="U2062">
        <v>102</v>
      </c>
      <c r="V2062" s="28">
        <v>20000</v>
      </c>
      <c r="W2062">
        <v>30</v>
      </c>
      <c r="X2062" s="28"/>
      <c r="AC2062">
        <v>81</v>
      </c>
      <c r="AD2062" s="28">
        <v>20000</v>
      </c>
      <c r="AE2062">
        <v>30</v>
      </c>
    </row>
    <row r="2063" spans="3:31" x14ac:dyDescent="0.25">
      <c r="C2063">
        <v>116</v>
      </c>
      <c r="D2063" s="28">
        <v>50000</v>
      </c>
      <c r="E2063">
        <v>31</v>
      </c>
      <c r="L2063">
        <v>189</v>
      </c>
      <c r="M2063" s="28">
        <v>30000</v>
      </c>
      <c r="N2063">
        <v>31</v>
      </c>
      <c r="U2063">
        <v>55</v>
      </c>
      <c r="V2063" s="28">
        <v>20000</v>
      </c>
      <c r="W2063">
        <v>31</v>
      </c>
      <c r="X2063" s="28">
        <v>10000</v>
      </c>
      <c r="Y2063">
        <v>55</v>
      </c>
      <c r="AC2063">
        <v>171</v>
      </c>
      <c r="AD2063" s="28">
        <v>30000</v>
      </c>
      <c r="AE2063">
        <v>31</v>
      </c>
    </row>
    <row r="2064" spans="3:31" x14ac:dyDescent="0.25">
      <c r="C2064">
        <v>88</v>
      </c>
      <c r="D2064" s="28">
        <v>20000</v>
      </c>
      <c r="E2064">
        <v>32</v>
      </c>
      <c r="L2064">
        <v>88</v>
      </c>
      <c r="M2064" s="28">
        <v>20000</v>
      </c>
      <c r="N2064">
        <v>32</v>
      </c>
      <c r="U2064">
        <v>62</v>
      </c>
      <c r="V2064" s="28">
        <v>10000</v>
      </c>
      <c r="W2064">
        <v>32</v>
      </c>
      <c r="X2064" s="28"/>
      <c r="AC2064">
        <v>133</v>
      </c>
      <c r="AD2064" s="28">
        <v>20000</v>
      </c>
      <c r="AE2064">
        <v>32</v>
      </c>
    </row>
    <row r="2065" spans="3:33" x14ac:dyDescent="0.25">
      <c r="C2065">
        <v>82</v>
      </c>
      <c r="D2065" s="28">
        <v>20000</v>
      </c>
      <c r="E2065">
        <v>33</v>
      </c>
      <c r="L2065">
        <v>13</v>
      </c>
      <c r="M2065" s="28">
        <v>50000</v>
      </c>
      <c r="N2065">
        <v>33</v>
      </c>
      <c r="U2065">
        <v>17</v>
      </c>
      <c r="V2065" s="28">
        <v>20000</v>
      </c>
      <c r="W2065">
        <v>33</v>
      </c>
      <c r="X2065" s="28"/>
      <c r="AC2065">
        <v>6</v>
      </c>
      <c r="AD2065" s="28">
        <v>50000</v>
      </c>
      <c r="AE2065">
        <v>33</v>
      </c>
    </row>
    <row r="2066" spans="3:33" x14ac:dyDescent="0.25">
      <c r="C2066">
        <v>148</v>
      </c>
      <c r="D2066" s="28">
        <v>40000</v>
      </c>
      <c r="E2066">
        <v>34</v>
      </c>
      <c r="L2066">
        <v>59</v>
      </c>
      <c r="M2066" s="28">
        <v>50000</v>
      </c>
      <c r="N2066">
        <v>34</v>
      </c>
      <c r="U2066">
        <v>32</v>
      </c>
      <c r="V2066" s="28">
        <v>50000</v>
      </c>
      <c r="W2066">
        <v>34</v>
      </c>
      <c r="X2066" s="28"/>
      <c r="AC2066">
        <v>174</v>
      </c>
      <c r="AD2066" s="28">
        <v>50000</v>
      </c>
      <c r="AE2066">
        <v>34</v>
      </c>
    </row>
    <row r="2067" spans="3:33" x14ac:dyDescent="0.25">
      <c r="C2067">
        <v>90</v>
      </c>
      <c r="D2067" s="28">
        <v>20000</v>
      </c>
      <c r="E2067">
        <v>35</v>
      </c>
      <c r="L2067">
        <v>92</v>
      </c>
      <c r="M2067" s="28">
        <v>50000</v>
      </c>
      <c r="N2067">
        <v>35</v>
      </c>
      <c r="U2067">
        <v>19</v>
      </c>
      <c r="V2067" s="28">
        <v>30000</v>
      </c>
      <c r="W2067">
        <v>35</v>
      </c>
      <c r="X2067" s="28"/>
      <c r="AC2067">
        <v>55</v>
      </c>
      <c r="AD2067" s="28">
        <v>100000</v>
      </c>
      <c r="AE2067">
        <v>35</v>
      </c>
    </row>
    <row r="2068" spans="3:33" x14ac:dyDescent="0.25">
      <c r="C2068">
        <v>61</v>
      </c>
      <c r="D2068" s="28">
        <v>20000</v>
      </c>
      <c r="E2068">
        <v>36</v>
      </c>
      <c r="L2068">
        <v>86</v>
      </c>
      <c r="M2068" s="28">
        <v>50000</v>
      </c>
      <c r="N2068">
        <v>36</v>
      </c>
      <c r="U2068">
        <v>147</v>
      </c>
      <c r="V2068" s="28">
        <v>20000</v>
      </c>
      <c r="W2068">
        <v>36</v>
      </c>
      <c r="X2068" s="28"/>
      <c r="AC2068">
        <v>56</v>
      </c>
      <c r="AD2068" s="28">
        <v>20000</v>
      </c>
      <c r="AE2068">
        <v>36</v>
      </c>
    </row>
    <row r="2069" spans="3:33" x14ac:dyDescent="0.25">
      <c r="C2069">
        <v>162</v>
      </c>
      <c r="D2069" s="28">
        <v>20000</v>
      </c>
      <c r="E2069">
        <v>37</v>
      </c>
      <c r="L2069">
        <v>184</v>
      </c>
      <c r="M2069" s="28">
        <v>30000</v>
      </c>
      <c r="N2069">
        <v>37</v>
      </c>
      <c r="U2069">
        <v>144</v>
      </c>
      <c r="V2069" s="28">
        <v>100000</v>
      </c>
      <c r="W2069">
        <v>37</v>
      </c>
      <c r="X2069" s="28"/>
      <c r="AC2069">
        <v>96</v>
      </c>
      <c r="AD2069" s="28">
        <v>25000</v>
      </c>
      <c r="AE2069">
        <v>37</v>
      </c>
    </row>
    <row r="2070" spans="3:33" x14ac:dyDescent="0.25">
      <c r="C2070">
        <v>19</v>
      </c>
      <c r="D2070" s="28">
        <v>10000</v>
      </c>
      <c r="E2070">
        <v>38</v>
      </c>
      <c r="L2070">
        <v>173</v>
      </c>
      <c r="M2070" s="28">
        <v>5000</v>
      </c>
      <c r="N2070">
        <v>38</v>
      </c>
      <c r="U2070">
        <v>150</v>
      </c>
      <c r="V2070" s="28">
        <v>50000</v>
      </c>
      <c r="W2070">
        <v>38</v>
      </c>
      <c r="X2070" s="28">
        <v>50000</v>
      </c>
      <c r="Y2070">
        <v>150</v>
      </c>
      <c r="AC2070">
        <v>52</v>
      </c>
      <c r="AD2070" s="28">
        <v>15000</v>
      </c>
      <c r="AE2070">
        <v>38</v>
      </c>
    </row>
    <row r="2071" spans="3:33" x14ac:dyDescent="0.25">
      <c r="C2071">
        <v>1</v>
      </c>
      <c r="D2071" s="28">
        <v>50000</v>
      </c>
      <c r="E2071">
        <v>39</v>
      </c>
      <c r="L2071">
        <v>103</v>
      </c>
      <c r="M2071" s="28">
        <v>15000</v>
      </c>
      <c r="N2071">
        <v>39</v>
      </c>
      <c r="V2071" s="28">
        <v>50000</v>
      </c>
      <c r="W2071">
        <v>39</v>
      </c>
      <c r="X2071" s="28">
        <v>50000</v>
      </c>
      <c r="AC2071">
        <v>44</v>
      </c>
      <c r="AD2071" s="28">
        <v>20000</v>
      </c>
      <c r="AE2071">
        <v>39</v>
      </c>
    </row>
    <row r="2072" spans="3:33" x14ac:dyDescent="0.25">
      <c r="C2072">
        <v>154</v>
      </c>
      <c r="D2072" s="28">
        <v>50000</v>
      </c>
      <c r="E2072">
        <v>40</v>
      </c>
      <c r="L2072">
        <v>111</v>
      </c>
      <c r="M2072" s="28">
        <v>50000</v>
      </c>
      <c r="N2072">
        <v>40</v>
      </c>
      <c r="V2072" s="28">
        <v>50000</v>
      </c>
      <c r="W2072">
        <v>40</v>
      </c>
      <c r="X2072" s="28">
        <v>50000</v>
      </c>
      <c r="AC2072">
        <v>43</v>
      </c>
      <c r="AD2072" s="28">
        <v>20000</v>
      </c>
      <c r="AE2072">
        <v>40</v>
      </c>
    </row>
    <row r="2073" spans="3:33" x14ac:dyDescent="0.25">
      <c r="C2073">
        <v>113</v>
      </c>
      <c r="D2073" s="28">
        <v>20000</v>
      </c>
      <c r="E2073">
        <v>41</v>
      </c>
      <c r="M2073" s="28"/>
      <c r="N2073">
        <v>41</v>
      </c>
      <c r="V2073" s="28">
        <v>50000</v>
      </c>
      <c r="W2073">
        <v>41</v>
      </c>
      <c r="X2073" s="28">
        <v>50000</v>
      </c>
      <c r="AC2073">
        <v>134</v>
      </c>
      <c r="AD2073" s="28">
        <v>20000</v>
      </c>
      <c r="AE2073">
        <v>41</v>
      </c>
    </row>
    <row r="2074" spans="3:33" x14ac:dyDescent="0.25">
      <c r="C2074">
        <v>36</v>
      </c>
      <c r="D2074" s="28">
        <v>30000</v>
      </c>
      <c r="E2074">
        <v>42</v>
      </c>
      <c r="M2074" s="28"/>
      <c r="N2074">
        <v>42</v>
      </c>
      <c r="V2074" s="28">
        <v>100000</v>
      </c>
      <c r="W2074">
        <v>42</v>
      </c>
      <c r="X2074" s="28">
        <v>50000</v>
      </c>
      <c r="AC2074">
        <v>139</v>
      </c>
      <c r="AD2074" s="28">
        <v>20000</v>
      </c>
      <c r="AE2074">
        <v>42</v>
      </c>
    </row>
    <row r="2075" spans="3:33" x14ac:dyDescent="0.25">
      <c r="C2075">
        <v>146</v>
      </c>
      <c r="D2075" s="28">
        <v>50000</v>
      </c>
      <c r="E2075">
        <v>43</v>
      </c>
      <c r="M2075" s="28"/>
      <c r="N2075">
        <v>43</v>
      </c>
      <c r="V2075" s="59"/>
      <c r="X2075" s="29"/>
      <c r="AC2075">
        <v>180</v>
      </c>
      <c r="AD2075" s="28">
        <v>20000</v>
      </c>
      <c r="AE2075">
        <v>43</v>
      </c>
    </row>
    <row r="2076" spans="3:33" x14ac:dyDescent="0.25">
      <c r="C2076">
        <v>105</v>
      </c>
      <c r="D2076" s="28">
        <v>50000</v>
      </c>
      <c r="E2076">
        <v>44</v>
      </c>
      <c r="M2076" s="28"/>
      <c r="N2076">
        <v>44</v>
      </c>
      <c r="V2076" s="59"/>
      <c r="AC2076">
        <v>2</v>
      </c>
      <c r="AD2076" s="28">
        <v>20000</v>
      </c>
      <c r="AE2076">
        <v>44</v>
      </c>
      <c r="AF2076" s="28">
        <v>20000</v>
      </c>
      <c r="AG2076">
        <v>2</v>
      </c>
    </row>
    <row r="2077" spans="3:33" x14ac:dyDescent="0.25">
      <c r="C2077">
        <v>37</v>
      </c>
      <c r="D2077" s="28">
        <v>20000</v>
      </c>
      <c r="E2077">
        <v>45</v>
      </c>
      <c r="M2077" s="28"/>
      <c r="N2077">
        <v>45</v>
      </c>
      <c r="V2077" s="28"/>
      <c r="AC2077">
        <v>10</v>
      </c>
      <c r="AD2077" s="28">
        <v>20000</v>
      </c>
      <c r="AE2077">
        <v>45</v>
      </c>
    </row>
    <row r="2078" spans="3:33" x14ac:dyDescent="0.25">
      <c r="C2078">
        <v>81</v>
      </c>
      <c r="D2078" s="28">
        <v>20000</v>
      </c>
      <c r="E2078">
        <v>46</v>
      </c>
      <c r="M2078" s="28"/>
      <c r="N2078">
        <v>46</v>
      </c>
      <c r="V2078" s="28"/>
      <c r="AC2078">
        <v>8</v>
      </c>
      <c r="AD2078" s="28">
        <v>20000</v>
      </c>
      <c r="AE2078">
        <v>46</v>
      </c>
    </row>
    <row r="2079" spans="3:33" x14ac:dyDescent="0.25">
      <c r="D2079" s="28">
        <v>100000</v>
      </c>
      <c r="E2079">
        <v>47</v>
      </c>
      <c r="F2079" s="28">
        <v>50000</v>
      </c>
      <c r="M2079" s="28"/>
      <c r="N2079">
        <v>47</v>
      </c>
      <c r="V2079" s="28"/>
      <c r="AC2079">
        <v>29</v>
      </c>
      <c r="AD2079" s="28">
        <v>25000</v>
      </c>
      <c r="AE2079">
        <v>47</v>
      </c>
    </row>
    <row r="2080" spans="3:33" x14ac:dyDescent="0.25">
      <c r="D2080" s="28">
        <v>50000</v>
      </c>
      <c r="E2080">
        <v>48</v>
      </c>
      <c r="F2080" s="28">
        <v>50000</v>
      </c>
      <c r="M2080" s="28"/>
      <c r="N2080">
        <v>48</v>
      </c>
      <c r="V2080" s="28"/>
      <c r="AC2080">
        <v>13</v>
      </c>
      <c r="AD2080" s="59">
        <v>30000</v>
      </c>
      <c r="AE2080">
        <v>48</v>
      </c>
      <c r="AF2080" s="60"/>
    </row>
    <row r="2081" spans="1:33" x14ac:dyDescent="0.25">
      <c r="D2081" s="28">
        <v>50000</v>
      </c>
      <c r="E2081">
        <v>49</v>
      </c>
      <c r="F2081" s="28">
        <v>50000</v>
      </c>
      <c r="M2081" s="28"/>
      <c r="N2081">
        <v>49</v>
      </c>
      <c r="V2081" s="28"/>
      <c r="AC2081">
        <v>168</v>
      </c>
      <c r="AD2081" s="59">
        <v>30000</v>
      </c>
      <c r="AE2081">
        <v>49</v>
      </c>
    </row>
    <row r="2082" spans="1:33" x14ac:dyDescent="0.25">
      <c r="D2082" s="28">
        <v>50000</v>
      </c>
      <c r="E2082">
        <v>50</v>
      </c>
      <c r="F2082" s="28">
        <v>50000</v>
      </c>
      <c r="J2082" t="s">
        <v>1359</v>
      </c>
      <c r="M2082" s="28"/>
      <c r="N2082">
        <v>50</v>
      </c>
      <c r="V2082" s="28"/>
      <c r="AC2082">
        <v>25</v>
      </c>
      <c r="AD2082" s="28">
        <v>50000</v>
      </c>
      <c r="AE2082">
        <v>50</v>
      </c>
    </row>
    <row r="2083" spans="1:33" x14ac:dyDescent="0.25">
      <c r="D2083" s="28">
        <v>50000</v>
      </c>
      <c r="E2083">
        <v>51</v>
      </c>
      <c r="F2083" s="28">
        <v>50000</v>
      </c>
      <c r="M2083" s="28"/>
      <c r="N2083">
        <v>51</v>
      </c>
      <c r="V2083" s="28"/>
      <c r="AC2083">
        <v>120</v>
      </c>
      <c r="AD2083" s="28">
        <v>50000</v>
      </c>
      <c r="AE2083">
        <v>51</v>
      </c>
    </row>
    <row r="2084" spans="1:33" x14ac:dyDescent="0.25">
      <c r="C2084">
        <v>138</v>
      </c>
      <c r="D2084" s="28">
        <v>50000</v>
      </c>
      <c r="E2084">
        <v>52</v>
      </c>
      <c r="M2084" s="28"/>
      <c r="N2084">
        <v>52</v>
      </c>
      <c r="V2084" s="28"/>
      <c r="AC2084">
        <v>85</v>
      </c>
      <c r="AD2084" s="28">
        <v>100000</v>
      </c>
      <c r="AE2084">
        <v>52</v>
      </c>
    </row>
    <row r="2085" spans="1:33" x14ac:dyDescent="0.25">
      <c r="C2085">
        <v>74</v>
      </c>
      <c r="D2085" s="29">
        <v>50000</v>
      </c>
      <c r="E2085">
        <v>53</v>
      </c>
      <c r="M2085" s="60"/>
      <c r="N2085">
        <v>53</v>
      </c>
      <c r="V2085" s="60"/>
      <c r="X2085" s="28"/>
      <c r="AD2085" s="28">
        <v>50000</v>
      </c>
      <c r="AE2085">
        <v>53</v>
      </c>
      <c r="AF2085" s="28">
        <v>50000</v>
      </c>
    </row>
    <row r="2086" spans="1:33" x14ac:dyDescent="0.25">
      <c r="C2086">
        <v>91</v>
      </c>
      <c r="D2086" s="29">
        <v>50000</v>
      </c>
      <c r="E2086">
        <v>54</v>
      </c>
      <c r="M2086" s="60"/>
      <c r="N2086">
        <v>54</v>
      </c>
      <c r="V2086" s="60"/>
      <c r="X2086" s="28"/>
      <c r="AC2086">
        <v>78</v>
      </c>
      <c r="AD2086" s="28">
        <v>50000</v>
      </c>
      <c r="AE2086">
        <v>54</v>
      </c>
      <c r="AF2086" s="28">
        <v>50000</v>
      </c>
      <c r="AG2086">
        <v>78</v>
      </c>
    </row>
    <row r="2087" spans="1:33" x14ac:dyDescent="0.25">
      <c r="C2087">
        <v>128</v>
      </c>
      <c r="D2087" s="28">
        <v>100000</v>
      </c>
      <c r="E2087">
        <v>55</v>
      </c>
      <c r="F2087" s="28">
        <v>50000</v>
      </c>
      <c r="M2087" s="28"/>
      <c r="V2087" s="28"/>
      <c r="AC2087">
        <v>119</v>
      </c>
      <c r="AD2087" s="28">
        <v>50000</v>
      </c>
      <c r="AE2087">
        <v>55</v>
      </c>
    </row>
    <row r="2088" spans="1:33" x14ac:dyDescent="0.25">
      <c r="C2088">
        <v>152</v>
      </c>
      <c r="D2088" s="28">
        <v>100000</v>
      </c>
      <c r="E2088">
        <v>56</v>
      </c>
      <c r="F2088" s="28">
        <v>50000</v>
      </c>
      <c r="M2088" s="29">
        <f>SUM(M2033:M2087)</f>
        <v>1440000</v>
      </c>
      <c r="O2088" s="29">
        <f>SUM(O2033:O2087)</f>
        <v>190000</v>
      </c>
      <c r="V2088" s="29">
        <f>SUM(V2033:V2087)</f>
        <v>1360000</v>
      </c>
      <c r="X2088" s="29">
        <f>SUM(X2033:X2087)</f>
        <v>284000</v>
      </c>
      <c r="AC2088">
        <v>183</v>
      </c>
      <c r="AD2088" s="28">
        <v>50000</v>
      </c>
      <c r="AE2088">
        <v>56</v>
      </c>
      <c r="AF2088" s="28">
        <v>50000</v>
      </c>
      <c r="AG2088">
        <v>183</v>
      </c>
    </row>
    <row r="2089" spans="1:33" x14ac:dyDescent="0.25">
      <c r="M2089" s="29">
        <f>M2088-O2088</f>
        <v>1250000</v>
      </c>
      <c r="V2089" s="29">
        <f>V2088-X2088</f>
        <v>1076000</v>
      </c>
      <c r="X2089" s="28"/>
      <c r="AD2089" s="28">
        <v>100000</v>
      </c>
      <c r="AE2089">
        <v>57</v>
      </c>
      <c r="AF2089" s="28">
        <v>50000</v>
      </c>
    </row>
    <row r="2090" spans="1:33" x14ac:dyDescent="0.25">
      <c r="D2090" s="29">
        <f>SUM(D2033:D2089)</f>
        <v>2330000</v>
      </c>
      <c r="F2090" s="29">
        <f>SUM(F2033:F2089)</f>
        <v>575000</v>
      </c>
      <c r="M2090" s="28"/>
      <c r="V2090" s="28"/>
      <c r="AD2090" s="28"/>
    </row>
    <row r="2091" spans="1:33" x14ac:dyDescent="0.25">
      <c r="D2091" s="29">
        <f>D2090-F2090</f>
        <v>1755000</v>
      </c>
      <c r="M2091" s="28"/>
      <c r="V2091" s="28"/>
      <c r="AD2091" s="29">
        <f>SUM(AD2033:AD2090)</f>
        <v>1835000</v>
      </c>
      <c r="AF2091" s="29">
        <f>SUM(AF2033:AF2090)</f>
        <v>300000</v>
      </c>
    </row>
    <row r="2092" spans="1:33" x14ac:dyDescent="0.25">
      <c r="M2092" s="28"/>
      <c r="V2092" s="28"/>
      <c r="AD2092" s="29">
        <f>AD2091-AF2091</f>
        <v>1535000</v>
      </c>
    </row>
    <row r="2094" spans="1:33" x14ac:dyDescent="0.25">
      <c r="A2094" s="30" t="s">
        <v>10</v>
      </c>
      <c r="B2094" s="30" t="s">
        <v>0</v>
      </c>
      <c r="C2094" s="30" t="s">
        <v>2</v>
      </c>
      <c r="D2094" s="30" t="s">
        <v>1297</v>
      </c>
      <c r="E2094" s="30"/>
      <c r="F2094" s="33"/>
      <c r="G2094" s="30"/>
      <c r="J2094" s="30" t="s">
        <v>10</v>
      </c>
      <c r="K2094" s="30" t="s">
        <v>0</v>
      </c>
      <c r="L2094" s="30" t="s">
        <v>2</v>
      </c>
      <c r="M2094" s="30" t="s">
        <v>1297</v>
      </c>
      <c r="N2094" s="30"/>
      <c r="O2094" s="33"/>
      <c r="P2094" s="30"/>
      <c r="S2094" s="30" t="s">
        <v>10</v>
      </c>
      <c r="T2094" s="30" t="s">
        <v>0</v>
      </c>
      <c r="U2094" s="30" t="s">
        <v>2</v>
      </c>
      <c r="V2094" s="30" t="s">
        <v>1297</v>
      </c>
      <c r="W2094" s="30"/>
      <c r="X2094" s="33"/>
      <c r="Y2094" s="30"/>
      <c r="AA2094" s="30" t="s">
        <v>10</v>
      </c>
      <c r="AB2094" s="30" t="s">
        <v>0</v>
      </c>
      <c r="AC2094" s="30" t="s">
        <v>2</v>
      </c>
      <c r="AD2094" s="30" t="s">
        <v>1297</v>
      </c>
      <c r="AE2094" s="30"/>
      <c r="AF2094" s="33"/>
    </row>
    <row r="2095" spans="1:33" x14ac:dyDescent="0.25">
      <c r="A2095" s="32">
        <v>43066</v>
      </c>
      <c r="B2095" s="30" t="s">
        <v>1336</v>
      </c>
      <c r="C2095">
        <v>32</v>
      </c>
      <c r="D2095" s="28">
        <v>50000</v>
      </c>
      <c r="E2095">
        <v>1</v>
      </c>
      <c r="J2095" s="32">
        <v>43067</v>
      </c>
      <c r="K2095" s="30" t="s">
        <v>1337</v>
      </c>
      <c r="L2095">
        <v>4</v>
      </c>
      <c r="M2095" s="28">
        <v>50000</v>
      </c>
      <c r="N2095">
        <v>1</v>
      </c>
      <c r="S2095" s="32">
        <v>43069</v>
      </c>
      <c r="T2095" s="30" t="s">
        <v>1348</v>
      </c>
      <c r="U2095">
        <v>56</v>
      </c>
      <c r="V2095" s="28">
        <v>10000</v>
      </c>
      <c r="W2095">
        <v>1</v>
      </c>
      <c r="X2095" s="28"/>
      <c r="AA2095" s="32">
        <v>43070</v>
      </c>
      <c r="AB2095" s="30" t="s">
        <v>1347</v>
      </c>
      <c r="AC2095">
        <v>158</v>
      </c>
      <c r="AD2095" s="28">
        <v>100000</v>
      </c>
      <c r="AE2095">
        <v>1</v>
      </c>
      <c r="AF2095" s="28">
        <v>50000</v>
      </c>
      <c r="AG2095">
        <v>158</v>
      </c>
    </row>
    <row r="2096" spans="1:33" x14ac:dyDescent="0.25">
      <c r="C2096">
        <v>5</v>
      </c>
      <c r="D2096" s="28">
        <v>20000</v>
      </c>
      <c r="E2096">
        <v>2</v>
      </c>
      <c r="L2096">
        <v>200</v>
      </c>
      <c r="M2096" s="28">
        <v>20000</v>
      </c>
      <c r="N2096">
        <v>2</v>
      </c>
      <c r="U2096">
        <v>47</v>
      </c>
      <c r="V2096" s="28">
        <v>10000</v>
      </c>
      <c r="W2096">
        <v>2</v>
      </c>
      <c r="X2096" s="28"/>
      <c r="AC2096">
        <v>43</v>
      </c>
      <c r="AD2096" s="28">
        <v>20000</v>
      </c>
      <c r="AE2096">
        <v>2</v>
      </c>
    </row>
    <row r="2097" spans="3:31" x14ac:dyDescent="0.25">
      <c r="C2097">
        <v>66</v>
      </c>
      <c r="D2097" s="28">
        <v>50000</v>
      </c>
      <c r="E2097">
        <v>3</v>
      </c>
      <c r="F2097" s="28">
        <v>50000</v>
      </c>
      <c r="G2097">
        <v>66</v>
      </c>
      <c r="L2097">
        <v>96</v>
      </c>
      <c r="M2097" s="28">
        <v>20000</v>
      </c>
      <c r="N2097">
        <v>3</v>
      </c>
      <c r="U2097">
        <v>6</v>
      </c>
      <c r="V2097" s="28">
        <v>50000</v>
      </c>
      <c r="W2097">
        <v>3</v>
      </c>
      <c r="X2097" s="28"/>
      <c r="AC2097">
        <v>168</v>
      </c>
      <c r="AD2097" s="28">
        <v>30000</v>
      </c>
      <c r="AE2097">
        <v>3</v>
      </c>
    </row>
    <row r="2098" spans="3:31" x14ac:dyDescent="0.25">
      <c r="C2098">
        <v>123</v>
      </c>
      <c r="D2098" s="28">
        <v>30000</v>
      </c>
      <c r="E2098">
        <v>4</v>
      </c>
      <c r="F2098" s="28">
        <v>30000</v>
      </c>
      <c r="G2098">
        <v>123</v>
      </c>
      <c r="L2098">
        <v>28</v>
      </c>
      <c r="M2098" s="28">
        <v>20000</v>
      </c>
      <c r="N2098">
        <v>4</v>
      </c>
      <c r="U2098">
        <v>60</v>
      </c>
      <c r="V2098" s="28">
        <v>50000</v>
      </c>
      <c r="W2098">
        <v>4</v>
      </c>
      <c r="X2098" s="28"/>
      <c r="AC2098">
        <v>28</v>
      </c>
      <c r="AD2098" s="28">
        <v>50000</v>
      </c>
      <c r="AE2098">
        <v>4</v>
      </c>
    </row>
    <row r="2099" spans="3:31" x14ac:dyDescent="0.25">
      <c r="C2099">
        <v>50</v>
      </c>
      <c r="D2099" s="28">
        <v>20000</v>
      </c>
      <c r="E2099">
        <v>5</v>
      </c>
      <c r="F2099" s="28">
        <v>20000</v>
      </c>
      <c r="G2099">
        <v>50</v>
      </c>
      <c r="L2099">
        <v>144</v>
      </c>
      <c r="M2099" s="28">
        <v>10000</v>
      </c>
      <c r="N2099">
        <v>5</v>
      </c>
      <c r="U2099">
        <v>137</v>
      </c>
      <c r="V2099" s="28">
        <v>30000</v>
      </c>
      <c r="W2099">
        <v>5</v>
      </c>
      <c r="X2099" s="28"/>
      <c r="AC2099">
        <v>97</v>
      </c>
      <c r="AD2099" s="28">
        <v>20000</v>
      </c>
      <c r="AE2099">
        <v>5</v>
      </c>
    </row>
    <row r="2100" spans="3:31" x14ac:dyDescent="0.25">
      <c r="C2100">
        <v>94</v>
      </c>
      <c r="D2100" s="28">
        <v>15000</v>
      </c>
      <c r="E2100">
        <v>6</v>
      </c>
      <c r="F2100" s="28">
        <v>15000</v>
      </c>
      <c r="G2100">
        <v>94</v>
      </c>
      <c r="L2100">
        <v>202</v>
      </c>
      <c r="M2100" s="28">
        <v>20000</v>
      </c>
      <c r="N2100">
        <v>6</v>
      </c>
      <c r="U2100">
        <v>93</v>
      </c>
      <c r="V2100" s="28">
        <v>50000</v>
      </c>
      <c r="W2100">
        <v>6</v>
      </c>
      <c r="X2100" s="28"/>
      <c r="AC2100">
        <v>170</v>
      </c>
      <c r="AD2100" s="28">
        <v>20000</v>
      </c>
      <c r="AE2100">
        <v>6</v>
      </c>
    </row>
    <row r="2101" spans="3:31" x14ac:dyDescent="0.25">
      <c r="C2101">
        <v>101</v>
      </c>
      <c r="D2101" s="28">
        <v>50000</v>
      </c>
      <c r="E2101">
        <v>7</v>
      </c>
      <c r="F2101" s="28">
        <v>50000</v>
      </c>
      <c r="G2101">
        <v>101</v>
      </c>
      <c r="L2101">
        <v>18</v>
      </c>
      <c r="M2101" s="28">
        <v>15000</v>
      </c>
      <c r="N2101">
        <v>7</v>
      </c>
      <c r="U2101">
        <v>44</v>
      </c>
      <c r="V2101" s="28">
        <v>20000</v>
      </c>
      <c r="W2101">
        <v>7</v>
      </c>
      <c r="X2101" s="28"/>
      <c r="AC2101">
        <v>37</v>
      </c>
      <c r="AD2101" s="28">
        <v>20000</v>
      </c>
      <c r="AE2101">
        <v>7</v>
      </c>
    </row>
    <row r="2102" spans="3:31" x14ac:dyDescent="0.25">
      <c r="C2102">
        <v>90</v>
      </c>
      <c r="D2102" s="28">
        <v>20000</v>
      </c>
      <c r="E2102">
        <v>8</v>
      </c>
      <c r="L2102">
        <v>95</v>
      </c>
      <c r="M2102" s="28">
        <v>20000</v>
      </c>
      <c r="N2102">
        <v>8</v>
      </c>
      <c r="U2102">
        <v>92</v>
      </c>
      <c r="V2102" s="28">
        <v>20000</v>
      </c>
      <c r="W2102">
        <v>8</v>
      </c>
      <c r="X2102" s="28"/>
      <c r="AC2102">
        <v>20</v>
      </c>
      <c r="AD2102" s="28">
        <v>20000</v>
      </c>
      <c r="AE2102">
        <v>8</v>
      </c>
    </row>
    <row r="2103" spans="3:31" x14ac:dyDescent="0.25">
      <c r="C2103">
        <v>145</v>
      </c>
      <c r="D2103" s="28">
        <v>20000</v>
      </c>
      <c r="E2103">
        <v>9</v>
      </c>
      <c r="L2103">
        <v>99</v>
      </c>
      <c r="M2103" s="28">
        <v>20000</v>
      </c>
      <c r="N2103">
        <v>9</v>
      </c>
      <c r="U2103">
        <v>23</v>
      </c>
      <c r="V2103" s="28">
        <v>20000</v>
      </c>
      <c r="W2103">
        <v>9</v>
      </c>
      <c r="X2103" s="28"/>
      <c r="AC2103">
        <v>164</v>
      </c>
      <c r="AD2103" s="28">
        <v>20000</v>
      </c>
      <c r="AE2103">
        <v>9</v>
      </c>
    </row>
    <row r="2104" spans="3:31" x14ac:dyDescent="0.25">
      <c r="C2104">
        <v>24</v>
      </c>
      <c r="D2104" s="28">
        <v>15000</v>
      </c>
      <c r="E2104">
        <v>10</v>
      </c>
      <c r="L2104">
        <v>130</v>
      </c>
      <c r="M2104" s="28">
        <v>50000</v>
      </c>
      <c r="N2104">
        <v>10</v>
      </c>
      <c r="U2104">
        <v>133</v>
      </c>
      <c r="V2104" s="28">
        <v>20000</v>
      </c>
      <c r="W2104">
        <v>10</v>
      </c>
      <c r="X2104" s="28"/>
      <c r="AC2104">
        <v>40</v>
      </c>
      <c r="AD2104" s="28">
        <v>10000</v>
      </c>
      <c r="AE2104">
        <v>10</v>
      </c>
    </row>
    <row r="2105" spans="3:31" x14ac:dyDescent="0.25">
      <c r="C2105">
        <v>82</v>
      </c>
      <c r="D2105" s="28">
        <v>30000</v>
      </c>
      <c r="E2105">
        <v>11</v>
      </c>
      <c r="L2105">
        <v>20</v>
      </c>
      <c r="M2105" s="28">
        <v>50000</v>
      </c>
      <c r="N2105">
        <v>11</v>
      </c>
      <c r="U2105">
        <v>3</v>
      </c>
      <c r="V2105" s="28">
        <v>50000</v>
      </c>
      <c r="W2105">
        <v>11</v>
      </c>
      <c r="X2105" s="28"/>
      <c r="AC2105">
        <v>42</v>
      </c>
      <c r="AD2105" s="28">
        <v>20000</v>
      </c>
      <c r="AE2105">
        <v>11</v>
      </c>
    </row>
    <row r="2106" spans="3:31" x14ac:dyDescent="0.25">
      <c r="C2106">
        <v>143</v>
      </c>
      <c r="D2106" s="28">
        <v>50000</v>
      </c>
      <c r="E2106">
        <v>12</v>
      </c>
      <c r="F2106" s="28">
        <v>50000</v>
      </c>
      <c r="G2106">
        <v>143</v>
      </c>
      <c r="L2106">
        <v>136</v>
      </c>
      <c r="M2106" s="28">
        <v>50000</v>
      </c>
      <c r="N2106">
        <v>12</v>
      </c>
      <c r="U2106">
        <v>7</v>
      </c>
      <c r="V2106" s="28">
        <v>30000</v>
      </c>
      <c r="W2106">
        <v>12</v>
      </c>
      <c r="X2106" s="28"/>
      <c r="AC2106">
        <v>183</v>
      </c>
      <c r="AD2106" s="28">
        <v>20000</v>
      </c>
      <c r="AE2106">
        <v>12</v>
      </c>
    </row>
    <row r="2107" spans="3:31" x14ac:dyDescent="0.25">
      <c r="C2107">
        <v>113</v>
      </c>
      <c r="D2107" s="28">
        <v>20000</v>
      </c>
      <c r="E2107">
        <v>13</v>
      </c>
      <c r="L2107">
        <v>143</v>
      </c>
      <c r="M2107" s="28">
        <v>50000</v>
      </c>
      <c r="N2107">
        <v>13</v>
      </c>
      <c r="U2107">
        <v>102</v>
      </c>
      <c r="V2107" s="28">
        <v>20000</v>
      </c>
      <c r="W2107">
        <v>13</v>
      </c>
      <c r="X2107" s="28"/>
      <c r="AC2107">
        <v>156</v>
      </c>
      <c r="AD2107" s="28">
        <v>50000</v>
      </c>
      <c r="AE2107">
        <v>13</v>
      </c>
    </row>
    <row r="2108" spans="3:31" x14ac:dyDescent="0.25">
      <c r="C2108">
        <v>152</v>
      </c>
      <c r="D2108" s="28">
        <v>30000</v>
      </c>
      <c r="E2108">
        <v>14</v>
      </c>
      <c r="L2108">
        <v>196</v>
      </c>
      <c r="M2108" s="28">
        <v>100000</v>
      </c>
      <c r="N2108">
        <v>14</v>
      </c>
      <c r="U2108">
        <v>136</v>
      </c>
      <c r="V2108" s="28">
        <v>50000</v>
      </c>
      <c r="W2108">
        <v>14</v>
      </c>
      <c r="X2108" s="28"/>
      <c r="AC2108">
        <v>141</v>
      </c>
      <c r="AD2108" s="28">
        <v>50000</v>
      </c>
      <c r="AE2108">
        <v>14</v>
      </c>
    </row>
    <row r="2109" spans="3:31" x14ac:dyDescent="0.25">
      <c r="C2109">
        <v>88</v>
      </c>
      <c r="D2109" s="28">
        <v>20000</v>
      </c>
      <c r="E2109">
        <v>15</v>
      </c>
      <c r="L2109">
        <v>100</v>
      </c>
      <c r="M2109" s="28">
        <v>50000</v>
      </c>
      <c r="N2109">
        <v>15</v>
      </c>
      <c r="U2109">
        <v>75</v>
      </c>
      <c r="V2109" s="28">
        <v>50000</v>
      </c>
      <c r="W2109">
        <v>15</v>
      </c>
      <c r="X2109" s="28"/>
      <c r="AC2109">
        <v>125</v>
      </c>
      <c r="AD2109" s="28">
        <v>20000</v>
      </c>
      <c r="AE2109">
        <v>15</v>
      </c>
    </row>
    <row r="2110" spans="3:31" x14ac:dyDescent="0.25">
      <c r="C2110">
        <v>148</v>
      </c>
      <c r="D2110" s="28">
        <v>20000</v>
      </c>
      <c r="E2110">
        <v>16</v>
      </c>
      <c r="L2110">
        <v>197</v>
      </c>
      <c r="M2110" s="28">
        <v>50000</v>
      </c>
      <c r="N2110">
        <v>16</v>
      </c>
      <c r="U2110">
        <v>131</v>
      </c>
      <c r="V2110" s="28">
        <v>50000</v>
      </c>
      <c r="W2110">
        <v>16</v>
      </c>
      <c r="X2110" s="28"/>
      <c r="AC2110">
        <v>160</v>
      </c>
      <c r="AD2110" s="28">
        <v>30000</v>
      </c>
      <c r="AE2110">
        <v>16</v>
      </c>
    </row>
    <row r="2111" spans="3:31" x14ac:dyDescent="0.25">
      <c r="C2111">
        <v>37</v>
      </c>
      <c r="D2111" s="28">
        <v>20000</v>
      </c>
      <c r="E2111">
        <v>17</v>
      </c>
      <c r="L2111">
        <v>159</v>
      </c>
      <c r="M2111" s="28">
        <v>100000</v>
      </c>
      <c r="N2111">
        <v>17</v>
      </c>
      <c r="U2111">
        <v>132</v>
      </c>
      <c r="V2111" s="28">
        <v>50000</v>
      </c>
      <c r="W2111">
        <v>17</v>
      </c>
      <c r="X2111" s="28"/>
      <c r="AC2111">
        <v>50</v>
      </c>
      <c r="AD2111" s="28">
        <v>50000</v>
      </c>
      <c r="AE2111">
        <v>17</v>
      </c>
    </row>
    <row r="2112" spans="3:31" x14ac:dyDescent="0.25">
      <c r="C2112">
        <v>1</v>
      </c>
      <c r="D2112" s="28">
        <v>20000</v>
      </c>
      <c r="E2112">
        <v>18</v>
      </c>
      <c r="L2112">
        <v>126</v>
      </c>
      <c r="M2112" s="28">
        <v>20000</v>
      </c>
      <c r="N2112">
        <v>18</v>
      </c>
      <c r="U2112">
        <v>108</v>
      </c>
      <c r="V2112" s="28">
        <v>60000</v>
      </c>
      <c r="W2112">
        <v>18</v>
      </c>
      <c r="X2112" s="28"/>
      <c r="AC2112">
        <v>89</v>
      </c>
      <c r="AD2112" s="28">
        <v>50000</v>
      </c>
      <c r="AE2112">
        <v>18</v>
      </c>
    </row>
    <row r="2113" spans="3:33" x14ac:dyDescent="0.25">
      <c r="C2113">
        <v>35</v>
      </c>
      <c r="D2113" s="28">
        <v>20000</v>
      </c>
      <c r="E2113">
        <v>19</v>
      </c>
      <c r="L2113">
        <v>176</v>
      </c>
      <c r="M2113" s="28">
        <v>20000</v>
      </c>
      <c r="N2113">
        <v>19</v>
      </c>
      <c r="U2113">
        <v>158</v>
      </c>
      <c r="V2113" s="28">
        <v>20000</v>
      </c>
      <c r="W2113">
        <v>19</v>
      </c>
      <c r="X2113" s="28"/>
      <c r="AC2113">
        <v>84</v>
      </c>
      <c r="AD2113" s="28">
        <v>20000</v>
      </c>
      <c r="AE2113">
        <v>19</v>
      </c>
    </row>
    <row r="2114" spans="3:33" x14ac:dyDescent="0.25">
      <c r="C2114">
        <v>85</v>
      </c>
      <c r="D2114" s="28">
        <v>50000</v>
      </c>
      <c r="E2114">
        <v>20</v>
      </c>
      <c r="L2114">
        <v>104</v>
      </c>
      <c r="M2114" s="28">
        <v>20000</v>
      </c>
      <c r="N2114">
        <v>20</v>
      </c>
      <c r="U2114">
        <v>55</v>
      </c>
      <c r="V2114" s="28">
        <v>20000</v>
      </c>
      <c r="W2114">
        <v>20</v>
      </c>
      <c r="X2114" s="28"/>
      <c r="AC2114">
        <v>107</v>
      </c>
      <c r="AD2114" s="28">
        <v>20000</v>
      </c>
      <c r="AE2114">
        <v>20</v>
      </c>
    </row>
    <row r="2115" spans="3:33" x14ac:dyDescent="0.25">
      <c r="C2115">
        <v>113</v>
      </c>
      <c r="D2115" s="28">
        <v>50000</v>
      </c>
      <c r="E2115">
        <v>21</v>
      </c>
      <c r="L2115">
        <v>50</v>
      </c>
      <c r="M2115" s="28">
        <v>20000</v>
      </c>
      <c r="N2115">
        <v>21</v>
      </c>
      <c r="U2115">
        <v>35</v>
      </c>
      <c r="V2115" s="28">
        <v>20000</v>
      </c>
      <c r="W2115">
        <v>21</v>
      </c>
      <c r="X2115" s="28"/>
      <c r="AC2115">
        <v>106</v>
      </c>
      <c r="AD2115" s="28">
        <v>10000</v>
      </c>
      <c r="AE2115">
        <v>21</v>
      </c>
    </row>
    <row r="2116" spans="3:33" x14ac:dyDescent="0.25">
      <c r="C2116">
        <v>162</v>
      </c>
      <c r="D2116" s="28">
        <v>60000</v>
      </c>
      <c r="E2116">
        <v>22</v>
      </c>
      <c r="L2116">
        <v>153</v>
      </c>
      <c r="M2116" s="28">
        <v>20000</v>
      </c>
      <c r="N2116">
        <v>22</v>
      </c>
      <c r="U2116">
        <v>104</v>
      </c>
      <c r="V2116" s="28">
        <v>20000</v>
      </c>
      <c r="W2116">
        <v>22</v>
      </c>
      <c r="X2116" s="28"/>
      <c r="AC2116">
        <v>126</v>
      </c>
      <c r="AD2116" s="28">
        <v>20000</v>
      </c>
      <c r="AE2116">
        <v>22</v>
      </c>
    </row>
    <row r="2117" spans="3:33" x14ac:dyDescent="0.25">
      <c r="C2117">
        <v>100</v>
      </c>
      <c r="D2117" s="28">
        <v>20000</v>
      </c>
      <c r="E2117">
        <v>23</v>
      </c>
      <c r="L2117">
        <v>65</v>
      </c>
      <c r="M2117" s="28">
        <v>50000</v>
      </c>
      <c r="N2117">
        <v>23</v>
      </c>
      <c r="U2117">
        <v>9</v>
      </c>
      <c r="V2117" s="28">
        <v>10000</v>
      </c>
      <c r="W2117">
        <v>23</v>
      </c>
      <c r="X2117" s="28"/>
      <c r="AC2117">
        <v>169</v>
      </c>
      <c r="AD2117" s="28">
        <v>50000</v>
      </c>
      <c r="AE2117">
        <v>23</v>
      </c>
    </row>
    <row r="2118" spans="3:33" x14ac:dyDescent="0.25">
      <c r="C2118">
        <v>26</v>
      </c>
      <c r="D2118" s="28">
        <v>20000</v>
      </c>
      <c r="E2118">
        <v>24</v>
      </c>
      <c r="L2118">
        <v>15</v>
      </c>
      <c r="M2118" s="28">
        <v>50000</v>
      </c>
      <c r="N2118">
        <v>24</v>
      </c>
      <c r="U2118">
        <v>30</v>
      </c>
      <c r="V2118" s="28">
        <v>50000</v>
      </c>
      <c r="W2118">
        <v>24</v>
      </c>
      <c r="X2118" s="28"/>
      <c r="AC2118">
        <v>67</v>
      </c>
      <c r="AD2118" s="28">
        <v>40000</v>
      </c>
      <c r="AE2118">
        <v>24</v>
      </c>
    </row>
    <row r="2119" spans="3:33" x14ac:dyDescent="0.25">
      <c r="C2119">
        <v>54</v>
      </c>
      <c r="D2119" s="28">
        <v>30000</v>
      </c>
      <c r="E2119">
        <v>25</v>
      </c>
      <c r="L2119">
        <v>19</v>
      </c>
      <c r="M2119" s="28">
        <v>50000</v>
      </c>
      <c r="N2119">
        <v>25</v>
      </c>
      <c r="U2119">
        <v>74</v>
      </c>
      <c r="V2119" s="28">
        <v>20000</v>
      </c>
      <c r="W2119">
        <v>25</v>
      </c>
      <c r="X2119" s="28"/>
      <c r="AC2119">
        <v>2</v>
      </c>
      <c r="AD2119" s="28">
        <v>20000</v>
      </c>
      <c r="AE2119">
        <v>25</v>
      </c>
    </row>
    <row r="2120" spans="3:33" x14ac:dyDescent="0.25">
      <c r="C2120">
        <v>153</v>
      </c>
      <c r="D2120" s="28">
        <v>20000</v>
      </c>
      <c r="E2120">
        <v>26</v>
      </c>
      <c r="L2120">
        <v>165</v>
      </c>
      <c r="M2120" s="28">
        <v>50000</v>
      </c>
      <c r="N2120">
        <v>26</v>
      </c>
      <c r="U2120">
        <v>11</v>
      </c>
      <c r="V2120" s="28">
        <v>50000</v>
      </c>
      <c r="W2120">
        <v>26</v>
      </c>
      <c r="X2120" s="28"/>
      <c r="AC2120">
        <v>17</v>
      </c>
      <c r="AD2120" s="28">
        <v>40000</v>
      </c>
      <c r="AE2120">
        <v>26</v>
      </c>
    </row>
    <row r="2121" spans="3:33" x14ac:dyDescent="0.25">
      <c r="C2121">
        <v>47</v>
      </c>
      <c r="D2121" s="28">
        <v>50000</v>
      </c>
      <c r="E2121">
        <v>27</v>
      </c>
      <c r="L2121">
        <v>52</v>
      </c>
      <c r="M2121" s="28">
        <v>20000</v>
      </c>
      <c r="N2121">
        <v>27</v>
      </c>
      <c r="U2121">
        <v>160</v>
      </c>
      <c r="V2121" s="28">
        <v>100000</v>
      </c>
      <c r="W2121">
        <v>27</v>
      </c>
      <c r="X2121" s="28">
        <v>50000</v>
      </c>
      <c r="Y2121">
        <v>160</v>
      </c>
      <c r="AC2121">
        <v>35</v>
      </c>
      <c r="AD2121" s="28">
        <v>20000</v>
      </c>
      <c r="AE2121">
        <v>27</v>
      </c>
    </row>
    <row r="2122" spans="3:33" x14ac:dyDescent="0.25">
      <c r="C2122">
        <v>139</v>
      </c>
      <c r="D2122" s="28">
        <v>10000</v>
      </c>
      <c r="E2122">
        <v>28</v>
      </c>
      <c r="L2122">
        <v>175</v>
      </c>
      <c r="M2122" s="28">
        <v>20000</v>
      </c>
      <c r="N2122">
        <v>28</v>
      </c>
      <c r="U2122">
        <v>161</v>
      </c>
      <c r="V2122" s="28">
        <v>50000</v>
      </c>
      <c r="W2122">
        <v>28</v>
      </c>
      <c r="X2122" s="28">
        <v>50000</v>
      </c>
      <c r="Y2122">
        <v>161</v>
      </c>
      <c r="AC2122">
        <v>66</v>
      </c>
      <c r="AD2122" s="28">
        <v>20000</v>
      </c>
      <c r="AE2122">
        <v>28</v>
      </c>
    </row>
    <row r="2123" spans="3:33" x14ac:dyDescent="0.25">
      <c r="C2123">
        <v>95</v>
      </c>
      <c r="D2123" s="28">
        <v>20000</v>
      </c>
      <c r="E2123">
        <v>29</v>
      </c>
      <c r="L2123">
        <v>27</v>
      </c>
      <c r="M2123" s="28">
        <v>40000</v>
      </c>
      <c r="N2123">
        <v>29</v>
      </c>
      <c r="U2123">
        <v>159</v>
      </c>
      <c r="V2123" s="28">
        <v>20000</v>
      </c>
      <c r="W2123">
        <v>29</v>
      </c>
      <c r="X2123" s="28">
        <v>20000</v>
      </c>
      <c r="Y2123">
        <v>159</v>
      </c>
      <c r="AC2123">
        <v>147</v>
      </c>
      <c r="AD2123" s="28">
        <v>60000</v>
      </c>
      <c r="AE2123">
        <v>29</v>
      </c>
      <c r="AF2123" s="28">
        <v>40000</v>
      </c>
      <c r="AG2123">
        <v>147</v>
      </c>
    </row>
    <row r="2124" spans="3:33" x14ac:dyDescent="0.25">
      <c r="C2124">
        <v>93</v>
      </c>
      <c r="D2124" s="28">
        <v>20000</v>
      </c>
      <c r="E2124">
        <v>30</v>
      </c>
      <c r="L2124">
        <v>195</v>
      </c>
      <c r="M2124" s="28">
        <v>20000</v>
      </c>
      <c r="N2124">
        <v>30</v>
      </c>
      <c r="U2124">
        <v>66</v>
      </c>
      <c r="V2124" s="28">
        <v>40000</v>
      </c>
      <c r="W2124">
        <v>30</v>
      </c>
      <c r="X2124" s="28"/>
      <c r="AC2124">
        <v>139</v>
      </c>
      <c r="AD2124" s="28">
        <v>20000</v>
      </c>
      <c r="AE2124">
        <v>30</v>
      </c>
    </row>
    <row r="2125" spans="3:33" x14ac:dyDescent="0.25">
      <c r="C2125">
        <v>146</v>
      </c>
      <c r="D2125" s="28">
        <v>50000</v>
      </c>
      <c r="E2125">
        <v>31</v>
      </c>
      <c r="L2125">
        <v>31</v>
      </c>
      <c r="M2125" s="28">
        <v>50000</v>
      </c>
      <c r="N2125">
        <v>31</v>
      </c>
      <c r="U2125">
        <v>57</v>
      </c>
      <c r="V2125" s="28">
        <v>50000</v>
      </c>
      <c r="W2125">
        <v>31</v>
      </c>
      <c r="X2125" s="28">
        <v>50000</v>
      </c>
      <c r="Y2125">
        <v>57</v>
      </c>
      <c r="AC2125">
        <v>36</v>
      </c>
      <c r="AD2125" s="28">
        <v>20000</v>
      </c>
      <c r="AE2125">
        <v>31</v>
      </c>
    </row>
    <row r="2126" spans="3:33" x14ac:dyDescent="0.25">
      <c r="C2126">
        <v>39</v>
      </c>
      <c r="D2126" s="28">
        <v>60000</v>
      </c>
      <c r="E2126">
        <v>32</v>
      </c>
      <c r="F2126" s="28">
        <v>30000</v>
      </c>
      <c r="G2126">
        <v>39</v>
      </c>
      <c r="L2126">
        <v>190</v>
      </c>
      <c r="M2126" s="28">
        <v>50000</v>
      </c>
      <c r="N2126">
        <v>32</v>
      </c>
      <c r="U2126">
        <v>96</v>
      </c>
      <c r="V2126" s="28">
        <v>30000</v>
      </c>
      <c r="W2126">
        <v>32</v>
      </c>
      <c r="X2126" s="28"/>
      <c r="AC2126">
        <v>153</v>
      </c>
      <c r="AD2126" s="28">
        <v>50000</v>
      </c>
      <c r="AE2126">
        <v>32</v>
      </c>
    </row>
    <row r="2127" spans="3:33" x14ac:dyDescent="0.25">
      <c r="C2127">
        <v>107</v>
      </c>
      <c r="D2127" s="28">
        <v>20000</v>
      </c>
      <c r="E2127">
        <v>33</v>
      </c>
      <c r="L2127">
        <v>125</v>
      </c>
      <c r="M2127" s="28">
        <v>50000</v>
      </c>
      <c r="N2127">
        <v>33</v>
      </c>
      <c r="U2127">
        <v>63</v>
      </c>
      <c r="V2127" s="28">
        <v>20000</v>
      </c>
      <c r="W2127">
        <v>33</v>
      </c>
      <c r="X2127" s="28"/>
      <c r="AC2127">
        <v>159</v>
      </c>
      <c r="AD2127" s="28">
        <v>50000</v>
      </c>
      <c r="AE2127">
        <v>33</v>
      </c>
    </row>
    <row r="2128" spans="3:33" x14ac:dyDescent="0.25">
      <c r="C2128">
        <v>48</v>
      </c>
      <c r="D2128" s="28">
        <v>50000</v>
      </c>
      <c r="E2128">
        <v>34</v>
      </c>
      <c r="L2128">
        <v>24</v>
      </c>
      <c r="M2128" s="28">
        <v>50000</v>
      </c>
      <c r="N2128">
        <v>34</v>
      </c>
      <c r="U2128">
        <v>46</v>
      </c>
      <c r="V2128" s="28">
        <v>30000</v>
      </c>
      <c r="W2128">
        <v>34</v>
      </c>
      <c r="X2128" s="28"/>
      <c r="AC2128">
        <v>158</v>
      </c>
      <c r="AD2128" s="28">
        <v>90000</v>
      </c>
      <c r="AE2128">
        <v>34</v>
      </c>
    </row>
    <row r="2129" spans="3:33" x14ac:dyDescent="0.25">
      <c r="C2129">
        <v>22</v>
      </c>
      <c r="D2129" s="28">
        <v>20000</v>
      </c>
      <c r="E2129">
        <v>35</v>
      </c>
      <c r="L2129">
        <v>62</v>
      </c>
      <c r="M2129" s="28">
        <v>10000</v>
      </c>
      <c r="N2129">
        <v>35</v>
      </c>
      <c r="U2129">
        <v>62</v>
      </c>
      <c r="V2129" s="28">
        <v>10000</v>
      </c>
      <c r="W2129">
        <v>35</v>
      </c>
      <c r="X2129" s="28"/>
      <c r="AC2129">
        <v>116</v>
      </c>
      <c r="AD2129" s="28">
        <v>10000</v>
      </c>
      <c r="AE2129">
        <v>35</v>
      </c>
    </row>
    <row r="2130" spans="3:33" x14ac:dyDescent="0.25">
      <c r="C2130">
        <v>83</v>
      </c>
      <c r="D2130" s="28">
        <v>50000</v>
      </c>
      <c r="E2130">
        <v>36</v>
      </c>
      <c r="L2130">
        <v>135</v>
      </c>
      <c r="M2130" s="28">
        <v>20000</v>
      </c>
      <c r="N2130">
        <v>36</v>
      </c>
      <c r="U2130">
        <v>17</v>
      </c>
      <c r="V2130" s="28">
        <v>20000</v>
      </c>
      <c r="W2130">
        <v>36</v>
      </c>
      <c r="X2130" s="28"/>
      <c r="AC2130">
        <v>91</v>
      </c>
      <c r="AD2130" s="28">
        <v>20000</v>
      </c>
      <c r="AE2130">
        <v>36</v>
      </c>
    </row>
    <row r="2131" spans="3:33" x14ac:dyDescent="0.25">
      <c r="C2131">
        <v>25</v>
      </c>
      <c r="D2131" s="28">
        <v>50000</v>
      </c>
      <c r="E2131">
        <v>37</v>
      </c>
      <c r="L2131">
        <v>112</v>
      </c>
      <c r="M2131" s="28">
        <v>30000</v>
      </c>
      <c r="N2131">
        <v>37</v>
      </c>
      <c r="U2131">
        <v>50</v>
      </c>
      <c r="V2131" s="28">
        <v>50000</v>
      </c>
      <c r="W2131">
        <v>37</v>
      </c>
      <c r="X2131" s="28"/>
      <c r="AC2131">
        <v>93</v>
      </c>
      <c r="AD2131" s="28">
        <v>15000</v>
      </c>
      <c r="AE2131">
        <v>37</v>
      </c>
      <c r="AF2131" s="28">
        <v>15000</v>
      </c>
      <c r="AG2131">
        <v>93</v>
      </c>
    </row>
    <row r="2132" spans="3:33" x14ac:dyDescent="0.25">
      <c r="C2132">
        <v>115</v>
      </c>
      <c r="D2132" s="28">
        <v>100000</v>
      </c>
      <c r="E2132">
        <v>38</v>
      </c>
      <c r="L2132">
        <v>1</v>
      </c>
      <c r="M2132" s="28">
        <v>20000</v>
      </c>
      <c r="N2132">
        <v>38</v>
      </c>
      <c r="U2132">
        <v>123</v>
      </c>
      <c r="V2132" s="28">
        <v>30000</v>
      </c>
      <c r="W2132">
        <v>38</v>
      </c>
      <c r="X2132" s="28"/>
      <c r="AC2132">
        <v>128</v>
      </c>
      <c r="AD2132" s="28">
        <v>20000</v>
      </c>
      <c r="AE2132">
        <v>38</v>
      </c>
    </row>
    <row r="2133" spans="3:33" x14ac:dyDescent="0.25">
      <c r="C2133">
        <v>128</v>
      </c>
      <c r="D2133" s="28">
        <v>100000</v>
      </c>
      <c r="E2133">
        <v>39</v>
      </c>
      <c r="L2133">
        <v>87</v>
      </c>
      <c r="M2133" s="28">
        <v>20000</v>
      </c>
      <c r="N2133">
        <v>39</v>
      </c>
      <c r="U2133">
        <v>83</v>
      </c>
      <c r="V2133" s="28">
        <v>70000</v>
      </c>
      <c r="W2133">
        <v>39</v>
      </c>
      <c r="X2133" s="28"/>
      <c r="AC2133">
        <v>9</v>
      </c>
      <c r="AD2133" s="28">
        <v>10000</v>
      </c>
      <c r="AE2133">
        <v>39</v>
      </c>
    </row>
    <row r="2134" spans="3:33" x14ac:dyDescent="0.25">
      <c r="C2134">
        <v>116</v>
      </c>
      <c r="D2134" s="28">
        <v>100000</v>
      </c>
      <c r="E2134">
        <v>40</v>
      </c>
      <c r="F2134" s="28">
        <v>50000</v>
      </c>
      <c r="G2134">
        <v>116</v>
      </c>
      <c r="M2134" s="28">
        <v>50000</v>
      </c>
      <c r="N2134">
        <v>40</v>
      </c>
      <c r="O2134" s="28">
        <v>50000</v>
      </c>
      <c r="U2134">
        <v>29</v>
      </c>
      <c r="V2134" s="28">
        <v>30000</v>
      </c>
      <c r="W2134">
        <v>40</v>
      </c>
      <c r="X2134" s="28"/>
      <c r="AC2134">
        <v>13</v>
      </c>
      <c r="AD2134" s="28">
        <v>30000</v>
      </c>
      <c r="AE2134">
        <v>40</v>
      </c>
    </row>
    <row r="2135" spans="3:33" x14ac:dyDescent="0.25">
      <c r="C2135">
        <v>89</v>
      </c>
      <c r="D2135" s="28">
        <v>20000</v>
      </c>
      <c r="E2135">
        <v>41</v>
      </c>
      <c r="M2135" s="28">
        <v>50000</v>
      </c>
      <c r="N2135">
        <v>41</v>
      </c>
      <c r="O2135" s="28">
        <v>50000</v>
      </c>
      <c r="U2135">
        <v>72</v>
      </c>
      <c r="V2135" s="28">
        <v>20000</v>
      </c>
      <c r="W2135">
        <v>41</v>
      </c>
      <c r="X2135" s="28"/>
      <c r="AC2135">
        <v>133</v>
      </c>
      <c r="AD2135" s="28">
        <v>20000</v>
      </c>
      <c r="AE2135">
        <v>41</v>
      </c>
    </row>
    <row r="2136" spans="3:33" x14ac:dyDescent="0.25">
      <c r="C2136">
        <v>27</v>
      </c>
      <c r="D2136" s="28">
        <v>30000</v>
      </c>
      <c r="E2136">
        <v>42</v>
      </c>
      <c r="M2136" s="28">
        <v>50000</v>
      </c>
      <c r="N2136">
        <v>42</v>
      </c>
      <c r="O2136" s="28">
        <v>50000</v>
      </c>
      <c r="U2136">
        <v>122</v>
      </c>
      <c r="V2136" s="28">
        <v>50000</v>
      </c>
      <c r="W2136">
        <v>42</v>
      </c>
      <c r="X2136" s="28"/>
      <c r="AC2136">
        <v>55</v>
      </c>
      <c r="AD2136" s="28">
        <v>90000</v>
      </c>
      <c r="AE2136">
        <v>42</v>
      </c>
    </row>
    <row r="2137" spans="3:33" x14ac:dyDescent="0.25">
      <c r="C2137">
        <v>9</v>
      </c>
      <c r="D2137" s="28">
        <v>30000</v>
      </c>
      <c r="E2137">
        <v>43</v>
      </c>
      <c r="F2137" s="28">
        <v>20000</v>
      </c>
      <c r="G2137">
        <v>9</v>
      </c>
      <c r="M2137" s="28">
        <v>50000</v>
      </c>
      <c r="N2137">
        <v>43</v>
      </c>
      <c r="O2137" s="28">
        <v>50000</v>
      </c>
      <c r="U2137">
        <v>87</v>
      </c>
      <c r="V2137" s="59">
        <v>50000</v>
      </c>
      <c r="W2137">
        <v>43</v>
      </c>
      <c r="X2137" s="29"/>
      <c r="AC2137">
        <v>112</v>
      </c>
      <c r="AD2137" s="28">
        <v>10000</v>
      </c>
      <c r="AE2137">
        <v>43</v>
      </c>
    </row>
    <row r="2138" spans="3:33" x14ac:dyDescent="0.25">
      <c r="C2138">
        <v>45</v>
      </c>
      <c r="D2138" s="28">
        <v>20000</v>
      </c>
      <c r="E2138">
        <v>44</v>
      </c>
      <c r="M2138" s="28">
        <v>50000</v>
      </c>
      <c r="N2138">
        <v>44</v>
      </c>
      <c r="O2138" s="28">
        <v>50000</v>
      </c>
      <c r="U2138">
        <v>155</v>
      </c>
      <c r="V2138" s="59">
        <v>30000</v>
      </c>
      <c r="W2138">
        <v>44</v>
      </c>
      <c r="AC2138">
        <v>81</v>
      </c>
      <c r="AD2138" s="28">
        <v>20000</v>
      </c>
      <c r="AE2138">
        <v>44</v>
      </c>
    </row>
    <row r="2139" spans="3:33" x14ac:dyDescent="0.25">
      <c r="C2139">
        <v>92</v>
      </c>
      <c r="D2139" s="28">
        <v>20000</v>
      </c>
      <c r="E2139">
        <v>45</v>
      </c>
      <c r="M2139" s="28">
        <v>50000</v>
      </c>
      <c r="N2139">
        <v>45</v>
      </c>
      <c r="O2139" s="28">
        <v>50000</v>
      </c>
      <c r="U2139">
        <v>103</v>
      </c>
      <c r="V2139" s="28">
        <v>20000</v>
      </c>
      <c r="W2139">
        <v>45</v>
      </c>
      <c r="AC2139">
        <v>87</v>
      </c>
      <c r="AD2139" s="28">
        <v>20000</v>
      </c>
      <c r="AE2139">
        <v>45</v>
      </c>
    </row>
    <row r="2140" spans="3:33" x14ac:dyDescent="0.25">
      <c r="C2140">
        <v>7</v>
      </c>
      <c r="D2140" s="28">
        <v>50000</v>
      </c>
      <c r="E2140">
        <v>46</v>
      </c>
      <c r="M2140" s="28"/>
      <c r="N2140">
        <v>46</v>
      </c>
      <c r="U2140">
        <v>142</v>
      </c>
      <c r="V2140" s="28">
        <v>50000</v>
      </c>
      <c r="W2140">
        <v>46</v>
      </c>
      <c r="AC2140">
        <v>173</v>
      </c>
      <c r="AD2140" s="28">
        <v>30000</v>
      </c>
      <c r="AE2140">
        <v>46</v>
      </c>
    </row>
    <row r="2141" spans="3:33" x14ac:dyDescent="0.25">
      <c r="C2141">
        <v>21</v>
      </c>
      <c r="D2141" s="28">
        <v>50000</v>
      </c>
      <c r="E2141">
        <v>47</v>
      </c>
      <c r="M2141" s="28"/>
      <c r="N2141">
        <v>47</v>
      </c>
      <c r="U2141">
        <v>147</v>
      </c>
      <c r="V2141" s="28">
        <v>20000</v>
      </c>
      <c r="W2141">
        <v>47</v>
      </c>
      <c r="AC2141">
        <v>21</v>
      </c>
      <c r="AD2141" s="28">
        <v>50000</v>
      </c>
      <c r="AE2141">
        <v>47</v>
      </c>
    </row>
    <row r="2142" spans="3:33" x14ac:dyDescent="0.25">
      <c r="D2142" s="28">
        <v>50000</v>
      </c>
      <c r="E2142">
        <v>48</v>
      </c>
      <c r="F2142" s="28">
        <v>50000</v>
      </c>
      <c r="M2142" s="28"/>
      <c r="N2142">
        <v>48</v>
      </c>
      <c r="U2142">
        <v>67</v>
      </c>
      <c r="V2142" s="28">
        <v>40000</v>
      </c>
      <c r="W2142">
        <v>48</v>
      </c>
      <c r="AC2142">
        <v>171</v>
      </c>
      <c r="AD2142" s="59">
        <v>30000</v>
      </c>
      <c r="AE2142">
        <v>48</v>
      </c>
      <c r="AF2142" s="60"/>
    </row>
    <row r="2143" spans="3:33" x14ac:dyDescent="0.25">
      <c r="D2143" s="28">
        <v>50000</v>
      </c>
      <c r="E2143">
        <v>49</v>
      </c>
      <c r="F2143" s="28">
        <v>50000</v>
      </c>
      <c r="M2143" s="28"/>
      <c r="N2143">
        <v>49</v>
      </c>
      <c r="U2143">
        <v>48</v>
      </c>
      <c r="V2143" s="28">
        <v>20000</v>
      </c>
      <c r="W2143">
        <v>49</v>
      </c>
      <c r="AC2143">
        <v>41</v>
      </c>
      <c r="AD2143" s="59">
        <v>30000</v>
      </c>
      <c r="AE2143">
        <v>49</v>
      </c>
    </row>
    <row r="2144" spans="3:33" x14ac:dyDescent="0.25">
      <c r="D2144" s="28">
        <v>50000</v>
      </c>
      <c r="E2144">
        <v>50</v>
      </c>
      <c r="F2144" s="28">
        <v>50000</v>
      </c>
      <c r="J2144" t="s">
        <v>1359</v>
      </c>
      <c r="M2144" s="28"/>
      <c r="N2144">
        <v>50</v>
      </c>
      <c r="U2144">
        <v>70</v>
      </c>
      <c r="V2144" s="28">
        <v>20000</v>
      </c>
      <c r="W2144">
        <v>50</v>
      </c>
      <c r="AC2144">
        <v>180</v>
      </c>
      <c r="AD2144" s="28">
        <v>20000</v>
      </c>
      <c r="AE2144">
        <v>50</v>
      </c>
    </row>
    <row r="2145" spans="4:32" x14ac:dyDescent="0.25">
      <c r="D2145" s="28">
        <v>50000</v>
      </c>
      <c r="E2145">
        <v>51</v>
      </c>
      <c r="F2145" s="28">
        <v>50000</v>
      </c>
      <c r="M2145" s="28"/>
      <c r="N2145">
        <v>51</v>
      </c>
      <c r="U2145">
        <v>78</v>
      </c>
      <c r="V2145" s="28">
        <v>40000</v>
      </c>
      <c r="W2145">
        <v>51</v>
      </c>
      <c r="AC2145">
        <v>51</v>
      </c>
      <c r="AD2145" s="28">
        <v>20000</v>
      </c>
      <c r="AE2145">
        <v>51</v>
      </c>
    </row>
    <row r="2146" spans="4:32" x14ac:dyDescent="0.25">
      <c r="D2146" s="28">
        <v>50000</v>
      </c>
      <c r="E2146">
        <v>52</v>
      </c>
      <c r="F2146" s="28">
        <v>50000</v>
      </c>
      <c r="M2146" s="28"/>
      <c r="N2146">
        <v>52</v>
      </c>
      <c r="U2146">
        <v>13</v>
      </c>
      <c r="V2146" s="28">
        <v>20000</v>
      </c>
      <c r="W2146">
        <v>52</v>
      </c>
      <c r="AC2146">
        <v>71</v>
      </c>
      <c r="AD2146" s="28">
        <v>20000</v>
      </c>
      <c r="AE2146">
        <v>52</v>
      </c>
    </row>
    <row r="2147" spans="4:32" x14ac:dyDescent="0.25">
      <c r="D2147" s="29">
        <v>50000</v>
      </c>
      <c r="E2147">
        <v>53</v>
      </c>
      <c r="F2147" s="28">
        <v>50000</v>
      </c>
      <c r="M2147" s="60"/>
      <c r="N2147">
        <v>53</v>
      </c>
      <c r="U2147">
        <v>27</v>
      </c>
      <c r="V2147" s="60">
        <v>30000</v>
      </c>
      <c r="W2147">
        <v>53</v>
      </c>
      <c r="X2147" s="28"/>
      <c r="AC2147">
        <v>134</v>
      </c>
      <c r="AD2147" s="28">
        <v>20000</v>
      </c>
      <c r="AE2147">
        <v>53</v>
      </c>
    </row>
    <row r="2148" spans="4:32" x14ac:dyDescent="0.25">
      <c r="D2148" s="29">
        <v>50000</v>
      </c>
      <c r="E2148">
        <v>54</v>
      </c>
      <c r="M2148" s="60"/>
      <c r="N2148">
        <v>54</v>
      </c>
      <c r="U2148">
        <v>112</v>
      </c>
      <c r="V2148" s="60">
        <v>30000</v>
      </c>
      <c r="W2148">
        <v>54</v>
      </c>
      <c r="X2148" s="28"/>
      <c r="AC2148">
        <v>61</v>
      </c>
      <c r="AD2148" s="28">
        <v>20000</v>
      </c>
      <c r="AE2148">
        <v>54</v>
      </c>
    </row>
    <row r="2149" spans="4:32" x14ac:dyDescent="0.25">
      <c r="D2149" s="28">
        <v>50000</v>
      </c>
      <c r="E2149">
        <v>55</v>
      </c>
      <c r="F2149" s="28">
        <v>50000</v>
      </c>
      <c r="M2149" s="28"/>
      <c r="U2149">
        <v>71</v>
      </c>
      <c r="V2149" s="28">
        <v>20000</v>
      </c>
      <c r="W2149">
        <v>55</v>
      </c>
      <c r="AC2149">
        <v>104</v>
      </c>
      <c r="AD2149" s="28">
        <v>20000</v>
      </c>
      <c r="AE2149">
        <v>55</v>
      </c>
    </row>
    <row r="2150" spans="4:32" x14ac:dyDescent="0.25">
      <c r="D2150" s="29">
        <v>50000</v>
      </c>
      <c r="E2150">
        <v>56</v>
      </c>
      <c r="M2150" s="29">
        <f>SUM(M2095:M2149)</f>
        <v>1695000</v>
      </c>
      <c r="O2150" s="29">
        <f>SUM(O2095:O2149)</f>
        <v>300000</v>
      </c>
      <c r="U2150">
        <v>33</v>
      </c>
      <c r="V2150" s="28">
        <v>20000</v>
      </c>
      <c r="W2150">
        <v>56</v>
      </c>
      <c r="AC2150">
        <v>78</v>
      </c>
      <c r="AD2150" s="28">
        <v>50000</v>
      </c>
      <c r="AE2150">
        <v>56</v>
      </c>
    </row>
    <row r="2151" spans="4:32" x14ac:dyDescent="0.25">
      <c r="D2151" s="28">
        <v>50000</v>
      </c>
      <c r="E2151">
        <v>57</v>
      </c>
      <c r="F2151" s="28">
        <v>50000</v>
      </c>
      <c r="M2151" s="29">
        <f>M2150-O2150</f>
        <v>1395000</v>
      </c>
      <c r="U2151">
        <v>40</v>
      </c>
      <c r="V2151" s="28">
        <v>20000</v>
      </c>
      <c r="W2151">
        <v>57</v>
      </c>
      <c r="AC2151">
        <v>162</v>
      </c>
      <c r="AD2151" s="28">
        <v>20000</v>
      </c>
      <c r="AE2151">
        <v>57</v>
      </c>
    </row>
    <row r="2152" spans="4:32" x14ac:dyDescent="0.25">
      <c r="D2152" s="28">
        <v>100000</v>
      </c>
      <c r="E2152">
        <v>58</v>
      </c>
      <c r="F2152" s="28">
        <v>50000</v>
      </c>
      <c r="M2152" s="28"/>
      <c r="U2152">
        <v>154</v>
      </c>
      <c r="V2152" s="28">
        <v>20000</v>
      </c>
      <c r="W2152">
        <v>58</v>
      </c>
      <c r="AC2152">
        <v>85</v>
      </c>
      <c r="AD2152" s="28">
        <v>40000</v>
      </c>
      <c r="AE2152">
        <v>58</v>
      </c>
    </row>
    <row r="2153" spans="4:32" x14ac:dyDescent="0.25">
      <c r="D2153" s="28">
        <v>100000</v>
      </c>
      <c r="E2153">
        <v>59</v>
      </c>
      <c r="F2153" s="28">
        <v>50000</v>
      </c>
      <c r="M2153" s="28"/>
      <c r="U2153">
        <v>152</v>
      </c>
      <c r="V2153" s="28">
        <v>20000</v>
      </c>
      <c r="W2153">
        <v>59</v>
      </c>
      <c r="AC2153">
        <v>149</v>
      </c>
      <c r="AD2153" s="29">
        <v>20000</v>
      </c>
      <c r="AE2153">
        <v>59</v>
      </c>
      <c r="AF2153" s="29"/>
    </row>
    <row r="2154" spans="4:32" x14ac:dyDescent="0.25">
      <c r="D2154" s="29">
        <f>SUM(D2095:D2153)</f>
        <v>2390000</v>
      </c>
      <c r="F2154" s="29">
        <f>SUM(F2095:F2153)</f>
        <v>815000</v>
      </c>
      <c r="M2154" s="28"/>
      <c r="U2154">
        <v>126</v>
      </c>
      <c r="V2154" s="28">
        <v>50000</v>
      </c>
      <c r="W2154">
        <v>60</v>
      </c>
      <c r="AD2154" s="29">
        <v>50000</v>
      </c>
      <c r="AE2154">
        <v>60</v>
      </c>
      <c r="AF2154" s="28">
        <v>50000</v>
      </c>
    </row>
    <row r="2155" spans="4:32" x14ac:dyDescent="0.25">
      <c r="D2155" s="29">
        <f>D2154-F2154</f>
        <v>1575000</v>
      </c>
      <c r="U2155">
        <v>149</v>
      </c>
      <c r="V2155" s="28">
        <v>50000</v>
      </c>
      <c r="W2155">
        <v>61</v>
      </c>
      <c r="AD2155">
        <v>50000</v>
      </c>
      <c r="AE2155">
        <v>61</v>
      </c>
      <c r="AF2155" s="28">
        <v>50000</v>
      </c>
    </row>
    <row r="2156" spans="4:32" x14ac:dyDescent="0.25">
      <c r="V2156" s="28">
        <v>50000</v>
      </c>
      <c r="W2156">
        <v>62</v>
      </c>
      <c r="X2156">
        <v>50000</v>
      </c>
      <c r="AE2156">
        <v>62</v>
      </c>
    </row>
    <row r="2157" spans="4:32" x14ac:dyDescent="0.25">
      <c r="V2157" s="28">
        <v>50000</v>
      </c>
      <c r="W2157">
        <v>63</v>
      </c>
      <c r="X2157">
        <v>50000</v>
      </c>
      <c r="AE2157">
        <v>63</v>
      </c>
    </row>
    <row r="2158" spans="4:32" x14ac:dyDescent="0.25">
      <c r="V2158" s="29">
        <f>SUM(V2095:V2157)</f>
        <v>2140000</v>
      </c>
      <c r="X2158" s="29">
        <f>SUM(X2095:X2157)</f>
        <v>270000</v>
      </c>
      <c r="AD2158" s="29">
        <f>SUM(AD2095:AD2157)</f>
        <v>1905000</v>
      </c>
      <c r="AF2158" s="29">
        <f>SUM(AF2095:AF2157)</f>
        <v>205000</v>
      </c>
    </row>
    <row r="2159" spans="4:32" x14ac:dyDescent="0.25">
      <c r="V2159" s="29">
        <f>V2158-X2158</f>
        <v>1870000</v>
      </c>
      <c r="X2159" s="28"/>
      <c r="AD2159" s="29">
        <f>AD2158-AF2158</f>
        <v>1700000</v>
      </c>
    </row>
    <row r="2161" spans="1:33" x14ac:dyDescent="0.25">
      <c r="A2161" s="30" t="s">
        <v>10</v>
      </c>
      <c r="B2161" s="30" t="s">
        <v>0</v>
      </c>
      <c r="C2161" s="30" t="s">
        <v>2</v>
      </c>
      <c r="D2161" s="30" t="s">
        <v>1297</v>
      </c>
      <c r="E2161" s="30"/>
      <c r="F2161" s="33"/>
      <c r="J2161" s="30" t="s">
        <v>10</v>
      </c>
      <c r="K2161" s="30" t="s">
        <v>0</v>
      </c>
      <c r="L2161" s="30" t="s">
        <v>2</v>
      </c>
      <c r="M2161" s="30" t="s">
        <v>1297</v>
      </c>
      <c r="N2161" s="30"/>
      <c r="O2161" s="33"/>
      <c r="S2161" s="30" t="s">
        <v>10</v>
      </c>
      <c r="T2161" s="30" t="s">
        <v>0</v>
      </c>
      <c r="U2161" s="30" t="s">
        <v>2</v>
      </c>
      <c r="V2161" s="30" t="s">
        <v>1297</v>
      </c>
      <c r="W2161" s="30"/>
      <c r="X2161" s="33"/>
      <c r="AA2161" s="30" t="s">
        <v>10</v>
      </c>
      <c r="AB2161" s="30" t="s">
        <v>0</v>
      </c>
      <c r="AC2161" s="30" t="s">
        <v>2</v>
      </c>
      <c r="AD2161" s="30" t="s">
        <v>1297</v>
      </c>
      <c r="AE2161" s="30"/>
      <c r="AF2161" s="33"/>
    </row>
    <row r="2162" spans="1:33" x14ac:dyDescent="0.25">
      <c r="A2162" s="32">
        <v>43074</v>
      </c>
      <c r="B2162" s="30" t="s">
        <v>1360</v>
      </c>
      <c r="C2162">
        <v>29</v>
      </c>
      <c r="D2162" s="28">
        <v>20000</v>
      </c>
      <c r="E2162">
        <v>1</v>
      </c>
      <c r="J2162" s="32">
        <v>43082</v>
      </c>
      <c r="K2162" s="30" t="s">
        <v>1360</v>
      </c>
      <c r="L2162">
        <v>45</v>
      </c>
      <c r="M2162" s="28">
        <v>30000</v>
      </c>
      <c r="N2162">
        <v>1</v>
      </c>
      <c r="S2162" s="32">
        <v>43089</v>
      </c>
      <c r="T2162" s="30" t="s">
        <v>1360</v>
      </c>
      <c r="U2162">
        <v>5</v>
      </c>
      <c r="V2162" s="28">
        <v>50000</v>
      </c>
      <c r="W2162">
        <v>1</v>
      </c>
      <c r="X2162" s="28"/>
      <c r="AA2162" s="32">
        <v>43068</v>
      </c>
      <c r="AB2162" s="30" t="s">
        <v>1360</v>
      </c>
      <c r="AC2162">
        <v>54</v>
      </c>
      <c r="AD2162" s="28">
        <v>20000</v>
      </c>
      <c r="AE2162">
        <v>1</v>
      </c>
    </row>
    <row r="2163" spans="1:33" x14ac:dyDescent="0.25">
      <c r="C2163">
        <v>4</v>
      </c>
      <c r="D2163" s="28">
        <v>10000</v>
      </c>
      <c r="E2163">
        <v>2</v>
      </c>
      <c r="L2163">
        <v>12</v>
      </c>
      <c r="M2163" s="28">
        <v>50000</v>
      </c>
      <c r="N2163">
        <v>2</v>
      </c>
      <c r="O2163" s="28">
        <v>50000</v>
      </c>
      <c r="P2163">
        <v>12</v>
      </c>
      <c r="U2163">
        <v>18</v>
      </c>
      <c r="V2163" s="28">
        <v>20000</v>
      </c>
      <c r="W2163">
        <v>2</v>
      </c>
      <c r="X2163" s="28"/>
      <c r="AC2163">
        <v>75</v>
      </c>
      <c r="AD2163" s="28">
        <v>50000</v>
      </c>
      <c r="AE2163">
        <v>2</v>
      </c>
      <c r="AF2163" s="28">
        <v>50000</v>
      </c>
      <c r="AG2163">
        <v>75</v>
      </c>
    </row>
    <row r="2164" spans="1:33" x14ac:dyDescent="0.25">
      <c r="C2164">
        <v>58</v>
      </c>
      <c r="D2164" s="28">
        <v>100000</v>
      </c>
      <c r="E2164">
        <v>3</v>
      </c>
      <c r="L2164">
        <v>18</v>
      </c>
      <c r="M2164" s="28">
        <v>20000</v>
      </c>
      <c r="N2164">
        <v>3</v>
      </c>
      <c r="O2164" s="28">
        <v>20000</v>
      </c>
      <c r="P2164">
        <v>18</v>
      </c>
      <c r="U2164">
        <v>69</v>
      </c>
      <c r="V2164" s="28">
        <v>60000</v>
      </c>
      <c r="W2164">
        <v>3</v>
      </c>
      <c r="X2164" s="28"/>
      <c r="AC2164">
        <v>74</v>
      </c>
      <c r="AD2164" s="28">
        <v>50000</v>
      </c>
      <c r="AE2164">
        <v>3</v>
      </c>
      <c r="AF2164" s="28">
        <v>50000</v>
      </c>
      <c r="AG2164">
        <v>74</v>
      </c>
    </row>
    <row r="2165" spans="1:33" x14ac:dyDescent="0.25">
      <c r="C2165">
        <v>64</v>
      </c>
      <c r="D2165" s="28">
        <v>50000</v>
      </c>
      <c r="E2165">
        <v>4</v>
      </c>
      <c r="L2165">
        <v>53</v>
      </c>
      <c r="M2165" s="28">
        <v>20000</v>
      </c>
      <c r="N2165">
        <v>4</v>
      </c>
      <c r="U2165">
        <v>50</v>
      </c>
      <c r="V2165" s="28">
        <v>20000</v>
      </c>
      <c r="W2165">
        <v>4</v>
      </c>
      <c r="X2165" s="28"/>
      <c r="AC2165">
        <v>26</v>
      </c>
      <c r="AD2165" s="28">
        <v>20000</v>
      </c>
      <c r="AE2165">
        <v>4</v>
      </c>
    </row>
    <row r="2166" spans="1:33" x14ac:dyDescent="0.25">
      <c r="C2166">
        <v>57</v>
      </c>
      <c r="D2166" s="28">
        <v>50000</v>
      </c>
      <c r="E2166">
        <v>5</v>
      </c>
      <c r="L2166">
        <v>48</v>
      </c>
      <c r="M2166" s="28">
        <v>20000</v>
      </c>
      <c r="N2166">
        <v>5</v>
      </c>
      <c r="U2166">
        <v>42</v>
      </c>
      <c r="V2166" s="28">
        <v>30000</v>
      </c>
      <c r="W2166">
        <v>5</v>
      </c>
      <c r="X2166" s="28"/>
      <c r="AC2166">
        <v>30</v>
      </c>
      <c r="AD2166" s="28">
        <v>20000</v>
      </c>
      <c r="AE2166">
        <v>5</v>
      </c>
    </row>
    <row r="2167" spans="1:33" x14ac:dyDescent="0.25">
      <c r="C2167">
        <v>63</v>
      </c>
      <c r="D2167" s="28">
        <v>30000</v>
      </c>
      <c r="E2167">
        <v>6</v>
      </c>
      <c r="L2167">
        <v>29</v>
      </c>
      <c r="M2167" s="28">
        <v>20000</v>
      </c>
      <c r="N2167">
        <v>6</v>
      </c>
      <c r="U2167">
        <v>59</v>
      </c>
      <c r="V2167" s="28">
        <v>20000</v>
      </c>
      <c r="W2167">
        <v>6</v>
      </c>
      <c r="X2167" s="28"/>
      <c r="AC2167">
        <v>66</v>
      </c>
      <c r="AD2167" s="28">
        <v>20000</v>
      </c>
      <c r="AE2167">
        <v>6</v>
      </c>
    </row>
    <row r="2168" spans="1:33" x14ac:dyDescent="0.25">
      <c r="C2168">
        <v>62</v>
      </c>
      <c r="D2168" s="28">
        <v>20000</v>
      </c>
      <c r="E2168">
        <v>7</v>
      </c>
      <c r="L2168">
        <v>15</v>
      </c>
      <c r="M2168" s="28">
        <v>50000</v>
      </c>
      <c r="N2168">
        <v>7</v>
      </c>
      <c r="U2168">
        <v>43</v>
      </c>
      <c r="V2168" s="28">
        <v>30000</v>
      </c>
      <c r="W2168">
        <v>7</v>
      </c>
      <c r="X2168" s="28"/>
      <c r="AC2168">
        <v>21</v>
      </c>
      <c r="AD2168" s="28">
        <v>20000</v>
      </c>
      <c r="AE2168">
        <v>7</v>
      </c>
    </row>
    <row r="2169" spans="1:33" x14ac:dyDescent="0.25">
      <c r="C2169">
        <v>30</v>
      </c>
      <c r="D2169" s="28">
        <v>20000</v>
      </c>
      <c r="E2169">
        <v>8</v>
      </c>
      <c r="L2169">
        <v>34</v>
      </c>
      <c r="M2169" s="28">
        <v>30000</v>
      </c>
      <c r="N2169">
        <v>8</v>
      </c>
      <c r="U2169">
        <v>37</v>
      </c>
      <c r="V2169" s="28">
        <v>100000</v>
      </c>
      <c r="W2169">
        <v>8</v>
      </c>
      <c r="X2169" s="28"/>
      <c r="AC2169">
        <v>33</v>
      </c>
      <c r="AD2169" s="28">
        <v>20000</v>
      </c>
      <c r="AE2169">
        <v>8</v>
      </c>
    </row>
    <row r="2170" spans="1:33" x14ac:dyDescent="0.25">
      <c r="C2170">
        <v>54</v>
      </c>
      <c r="D2170" s="28">
        <v>20000</v>
      </c>
      <c r="E2170">
        <v>9</v>
      </c>
      <c r="L2170">
        <v>16</v>
      </c>
      <c r="M2170" s="28">
        <v>20000</v>
      </c>
      <c r="N2170">
        <v>9</v>
      </c>
      <c r="O2170" s="28">
        <v>10000</v>
      </c>
      <c r="P2170">
        <v>16</v>
      </c>
      <c r="U2170">
        <v>16</v>
      </c>
      <c r="V2170" s="28">
        <v>20000</v>
      </c>
      <c r="W2170">
        <v>9</v>
      </c>
      <c r="X2170" s="28"/>
      <c r="AC2170">
        <v>71</v>
      </c>
      <c r="AD2170" s="28">
        <v>20000</v>
      </c>
      <c r="AE2170">
        <v>9</v>
      </c>
    </row>
    <row r="2171" spans="1:33" x14ac:dyDescent="0.25">
      <c r="C2171">
        <v>26</v>
      </c>
      <c r="D2171" s="28">
        <v>10000</v>
      </c>
      <c r="E2171">
        <v>10</v>
      </c>
      <c r="L2171">
        <v>71</v>
      </c>
      <c r="M2171" s="28">
        <v>30000</v>
      </c>
      <c r="N2171">
        <v>10</v>
      </c>
      <c r="U2171">
        <v>17</v>
      </c>
      <c r="V2171" s="28">
        <v>60000</v>
      </c>
      <c r="W2171">
        <v>10</v>
      </c>
      <c r="X2171" s="28"/>
      <c r="AC2171">
        <v>31</v>
      </c>
      <c r="AD2171" s="28">
        <v>50000</v>
      </c>
      <c r="AE2171">
        <v>10</v>
      </c>
    </row>
    <row r="2172" spans="1:33" x14ac:dyDescent="0.25">
      <c r="C2172">
        <v>42</v>
      </c>
      <c r="D2172" s="28">
        <v>40000</v>
      </c>
      <c r="E2172">
        <v>11</v>
      </c>
      <c r="F2172" s="28">
        <v>20000</v>
      </c>
      <c r="G2172">
        <v>42</v>
      </c>
      <c r="L2172">
        <v>21</v>
      </c>
      <c r="M2172" s="28">
        <v>20000</v>
      </c>
      <c r="N2172">
        <v>11</v>
      </c>
      <c r="U2172">
        <v>12</v>
      </c>
      <c r="V2172" s="28">
        <v>20000</v>
      </c>
      <c r="W2172">
        <v>11</v>
      </c>
      <c r="X2172" s="28"/>
      <c r="AC2172">
        <v>55</v>
      </c>
      <c r="AD2172" s="28">
        <v>50000</v>
      </c>
      <c r="AE2172">
        <v>11</v>
      </c>
    </row>
    <row r="2173" spans="1:33" x14ac:dyDescent="0.25">
      <c r="C2173">
        <v>30</v>
      </c>
      <c r="D2173" s="28">
        <v>20000</v>
      </c>
      <c r="E2173">
        <v>12</v>
      </c>
      <c r="L2173">
        <v>13</v>
      </c>
      <c r="M2173" s="28">
        <v>20000</v>
      </c>
      <c r="N2173">
        <v>12</v>
      </c>
      <c r="U2173">
        <v>73</v>
      </c>
      <c r="V2173" s="28">
        <v>45000</v>
      </c>
      <c r="W2173">
        <v>12</v>
      </c>
      <c r="X2173" s="28"/>
      <c r="AC2173">
        <v>36</v>
      </c>
      <c r="AD2173" s="28">
        <v>20000</v>
      </c>
      <c r="AE2173">
        <v>12</v>
      </c>
    </row>
    <row r="2174" spans="1:33" x14ac:dyDescent="0.25">
      <c r="C2174">
        <v>48</v>
      </c>
      <c r="D2174" s="28">
        <v>20000</v>
      </c>
      <c r="E2174">
        <v>13</v>
      </c>
      <c r="L2174">
        <v>66</v>
      </c>
      <c r="M2174" s="28">
        <v>20000</v>
      </c>
      <c r="N2174">
        <v>13</v>
      </c>
      <c r="U2174">
        <v>72</v>
      </c>
      <c r="V2174" s="28">
        <v>15000</v>
      </c>
      <c r="W2174">
        <v>13</v>
      </c>
      <c r="X2174" s="28"/>
      <c r="AC2174">
        <v>12</v>
      </c>
      <c r="AD2174" s="28">
        <v>20000</v>
      </c>
      <c r="AE2174">
        <v>13</v>
      </c>
    </row>
    <row r="2175" spans="1:33" x14ac:dyDescent="0.25">
      <c r="C2175">
        <v>27</v>
      </c>
      <c r="D2175" s="28">
        <v>20000</v>
      </c>
      <c r="E2175">
        <v>14</v>
      </c>
      <c r="L2175">
        <v>1</v>
      </c>
      <c r="M2175" s="28">
        <v>10000</v>
      </c>
      <c r="N2175">
        <v>14</v>
      </c>
      <c r="U2175">
        <v>13</v>
      </c>
      <c r="V2175" s="28">
        <v>20000</v>
      </c>
      <c r="W2175">
        <v>14</v>
      </c>
      <c r="X2175" s="28"/>
      <c r="AC2175">
        <v>39</v>
      </c>
      <c r="AD2175" s="28">
        <v>40000</v>
      </c>
      <c r="AE2175">
        <v>14</v>
      </c>
    </row>
    <row r="2176" spans="1:33" x14ac:dyDescent="0.25">
      <c r="C2176">
        <v>34</v>
      </c>
      <c r="D2176" s="28">
        <v>20000</v>
      </c>
      <c r="E2176">
        <v>15</v>
      </c>
      <c r="L2176">
        <v>59</v>
      </c>
      <c r="M2176" s="28">
        <v>20000</v>
      </c>
      <c r="N2176">
        <v>15</v>
      </c>
      <c r="U2176">
        <v>54</v>
      </c>
      <c r="V2176" s="28">
        <v>20000</v>
      </c>
      <c r="W2176">
        <v>15</v>
      </c>
      <c r="X2176" s="28"/>
      <c r="AC2176">
        <v>59</v>
      </c>
      <c r="AD2176" s="28">
        <v>20000</v>
      </c>
      <c r="AE2176">
        <v>15</v>
      </c>
    </row>
    <row r="2177" spans="3:31" x14ac:dyDescent="0.25">
      <c r="C2177">
        <v>46</v>
      </c>
      <c r="D2177" s="28">
        <v>20000</v>
      </c>
      <c r="E2177">
        <v>16</v>
      </c>
      <c r="L2177">
        <v>56</v>
      </c>
      <c r="M2177" s="28">
        <v>50000</v>
      </c>
      <c r="N2177">
        <v>16</v>
      </c>
      <c r="U2177">
        <v>21</v>
      </c>
      <c r="V2177" s="28">
        <v>30000</v>
      </c>
      <c r="W2177">
        <v>16</v>
      </c>
      <c r="X2177" s="28"/>
      <c r="AC2177">
        <v>29</v>
      </c>
      <c r="AD2177" s="28">
        <v>20000</v>
      </c>
      <c r="AE2177">
        <v>16</v>
      </c>
    </row>
    <row r="2178" spans="3:31" x14ac:dyDescent="0.25">
      <c r="C2178">
        <v>10</v>
      </c>
      <c r="D2178" s="28">
        <v>50000</v>
      </c>
      <c r="E2178">
        <v>17</v>
      </c>
      <c r="L2178">
        <v>33</v>
      </c>
      <c r="M2178" s="28">
        <v>20000</v>
      </c>
      <c r="N2178">
        <v>17</v>
      </c>
      <c r="U2178">
        <v>33</v>
      </c>
      <c r="V2178" s="28">
        <v>20000</v>
      </c>
      <c r="W2178">
        <v>17</v>
      </c>
      <c r="X2178" s="28"/>
      <c r="AC2178">
        <v>50</v>
      </c>
      <c r="AD2178" s="28">
        <v>20000</v>
      </c>
      <c r="AE2178">
        <v>17</v>
      </c>
    </row>
    <row r="2179" spans="3:31" x14ac:dyDescent="0.25">
      <c r="C2179">
        <v>14</v>
      </c>
      <c r="D2179" s="28">
        <v>30000</v>
      </c>
      <c r="E2179">
        <v>18</v>
      </c>
      <c r="L2179">
        <v>6</v>
      </c>
      <c r="M2179" s="28">
        <v>100000</v>
      </c>
      <c r="N2179">
        <v>18</v>
      </c>
      <c r="O2179" s="28">
        <v>50000</v>
      </c>
      <c r="P2179">
        <v>6</v>
      </c>
      <c r="U2179">
        <v>34</v>
      </c>
      <c r="V2179" s="28">
        <v>30000</v>
      </c>
      <c r="W2179">
        <v>18</v>
      </c>
      <c r="X2179" s="28"/>
      <c r="AC2179">
        <v>4</v>
      </c>
      <c r="AD2179" s="28">
        <v>20000</v>
      </c>
      <c r="AE2179">
        <v>18</v>
      </c>
    </row>
    <row r="2180" spans="3:31" x14ac:dyDescent="0.25">
      <c r="C2180">
        <v>21</v>
      </c>
      <c r="D2180" s="28">
        <v>20000</v>
      </c>
      <c r="E2180">
        <v>19</v>
      </c>
      <c r="L2180">
        <v>19</v>
      </c>
      <c r="M2180" s="28">
        <v>50000</v>
      </c>
      <c r="N2180">
        <v>19</v>
      </c>
      <c r="U2180">
        <v>65</v>
      </c>
      <c r="V2180" s="28">
        <v>20000</v>
      </c>
      <c r="W2180">
        <v>19</v>
      </c>
      <c r="X2180" s="28"/>
      <c r="AC2180">
        <v>18</v>
      </c>
      <c r="AD2180" s="28">
        <v>20000</v>
      </c>
      <c r="AE2180">
        <v>19</v>
      </c>
    </row>
    <row r="2181" spans="3:31" x14ac:dyDescent="0.25">
      <c r="C2181">
        <v>51</v>
      </c>
      <c r="D2181" s="59">
        <v>20000</v>
      </c>
      <c r="E2181">
        <v>20</v>
      </c>
      <c r="F2181" s="59"/>
      <c r="L2181">
        <v>49</v>
      </c>
      <c r="M2181" s="28">
        <v>20000</v>
      </c>
      <c r="N2181">
        <v>20</v>
      </c>
      <c r="U2181">
        <v>29</v>
      </c>
      <c r="V2181" s="28">
        <v>20000</v>
      </c>
      <c r="W2181">
        <v>20</v>
      </c>
      <c r="X2181" s="28"/>
      <c r="AC2181">
        <v>69</v>
      </c>
      <c r="AD2181" s="28">
        <v>20000</v>
      </c>
      <c r="AE2181">
        <v>20</v>
      </c>
    </row>
    <row r="2182" spans="3:31" x14ac:dyDescent="0.25">
      <c r="C2182">
        <v>49</v>
      </c>
      <c r="D2182" s="59">
        <v>20000</v>
      </c>
      <c r="E2182">
        <v>21</v>
      </c>
      <c r="F2182" s="59"/>
      <c r="L2182">
        <v>51</v>
      </c>
      <c r="M2182" s="28">
        <v>20000</v>
      </c>
      <c r="N2182">
        <v>21</v>
      </c>
      <c r="U2182">
        <v>62</v>
      </c>
      <c r="V2182" s="28">
        <v>30000</v>
      </c>
      <c r="W2182">
        <v>21</v>
      </c>
      <c r="X2182" s="28"/>
      <c r="AC2182">
        <v>5</v>
      </c>
      <c r="AD2182" s="28">
        <v>100000</v>
      </c>
      <c r="AE2182">
        <v>21</v>
      </c>
    </row>
    <row r="2183" spans="3:31" x14ac:dyDescent="0.25">
      <c r="C2183">
        <v>52</v>
      </c>
      <c r="D2183" s="28">
        <v>60000</v>
      </c>
      <c r="E2183">
        <v>22</v>
      </c>
      <c r="L2183">
        <v>52</v>
      </c>
      <c r="M2183" s="28">
        <v>60000</v>
      </c>
      <c r="N2183">
        <v>22</v>
      </c>
      <c r="U2183">
        <v>32</v>
      </c>
      <c r="V2183" s="28">
        <v>50000</v>
      </c>
      <c r="W2183">
        <v>22</v>
      </c>
      <c r="X2183" s="28"/>
      <c r="AC2183">
        <v>45</v>
      </c>
      <c r="AD2183" s="28">
        <v>30000</v>
      </c>
      <c r="AE2183">
        <v>22</v>
      </c>
    </row>
    <row r="2184" spans="3:31" x14ac:dyDescent="0.25">
      <c r="C2184">
        <v>70</v>
      </c>
      <c r="D2184" s="28">
        <v>50000</v>
      </c>
      <c r="E2184">
        <v>23</v>
      </c>
      <c r="F2184" s="28">
        <v>50000</v>
      </c>
      <c r="G2184">
        <v>70</v>
      </c>
      <c r="L2184">
        <v>22</v>
      </c>
      <c r="M2184" s="28">
        <v>50000</v>
      </c>
      <c r="N2184">
        <v>23</v>
      </c>
      <c r="U2184">
        <v>19</v>
      </c>
      <c r="V2184" s="28">
        <v>40000</v>
      </c>
      <c r="W2184">
        <v>23</v>
      </c>
      <c r="X2184" s="28"/>
      <c r="AC2184">
        <v>69</v>
      </c>
      <c r="AD2184" s="28">
        <v>50000</v>
      </c>
      <c r="AE2184">
        <v>23</v>
      </c>
    </row>
    <row r="2185" spans="3:31" x14ac:dyDescent="0.25">
      <c r="C2185">
        <v>16</v>
      </c>
      <c r="D2185" s="28">
        <v>20000</v>
      </c>
      <c r="E2185">
        <v>24</v>
      </c>
      <c r="F2185" s="28">
        <v>20000</v>
      </c>
      <c r="G2185">
        <v>16</v>
      </c>
      <c r="L2185">
        <v>74</v>
      </c>
      <c r="M2185" s="28">
        <v>50000</v>
      </c>
      <c r="N2185">
        <v>24</v>
      </c>
      <c r="U2185">
        <v>30</v>
      </c>
      <c r="V2185" s="28">
        <v>20000</v>
      </c>
      <c r="W2185">
        <v>24</v>
      </c>
      <c r="X2185" s="28"/>
      <c r="AC2185">
        <v>35</v>
      </c>
      <c r="AD2185" s="28">
        <v>20000</v>
      </c>
      <c r="AE2185">
        <v>24</v>
      </c>
    </row>
    <row r="2186" spans="3:31" x14ac:dyDescent="0.25">
      <c r="C2186">
        <v>39</v>
      </c>
      <c r="D2186" s="28">
        <v>30000</v>
      </c>
      <c r="E2186">
        <v>25</v>
      </c>
      <c r="F2186" s="28">
        <v>30000</v>
      </c>
      <c r="G2186">
        <v>39</v>
      </c>
      <c r="L2186">
        <v>30</v>
      </c>
      <c r="M2186" s="28">
        <v>20000</v>
      </c>
      <c r="N2186">
        <v>25</v>
      </c>
      <c r="U2186">
        <v>20</v>
      </c>
      <c r="V2186" s="28">
        <v>20000</v>
      </c>
      <c r="W2186">
        <v>25</v>
      </c>
      <c r="X2186" s="28"/>
      <c r="AC2186">
        <v>17</v>
      </c>
      <c r="AD2186" s="28">
        <v>50000</v>
      </c>
      <c r="AE2186">
        <v>25</v>
      </c>
    </row>
    <row r="2187" spans="3:31" x14ac:dyDescent="0.25">
      <c r="C2187">
        <v>18</v>
      </c>
      <c r="D2187" s="28">
        <v>30000</v>
      </c>
      <c r="E2187">
        <v>26</v>
      </c>
      <c r="F2187" s="28">
        <v>30000</v>
      </c>
      <c r="G2187">
        <v>18</v>
      </c>
      <c r="L2187">
        <v>75</v>
      </c>
      <c r="M2187" s="28">
        <v>30000</v>
      </c>
      <c r="N2187">
        <v>26</v>
      </c>
      <c r="U2187">
        <v>53</v>
      </c>
      <c r="V2187" s="28">
        <v>20000</v>
      </c>
      <c r="W2187">
        <v>26</v>
      </c>
      <c r="X2187" s="28"/>
      <c r="AC2187">
        <v>34</v>
      </c>
      <c r="AD2187" s="28">
        <v>30000</v>
      </c>
      <c r="AE2187">
        <v>26</v>
      </c>
    </row>
    <row r="2188" spans="3:31" x14ac:dyDescent="0.25">
      <c r="C2188">
        <v>60</v>
      </c>
      <c r="D2188" s="28">
        <v>90000</v>
      </c>
      <c r="E2188">
        <v>27</v>
      </c>
      <c r="L2188">
        <v>39</v>
      </c>
      <c r="M2188" s="28">
        <v>30000</v>
      </c>
      <c r="N2188">
        <v>27</v>
      </c>
      <c r="O2188" s="28">
        <v>20000</v>
      </c>
      <c r="P2188">
        <v>39</v>
      </c>
      <c r="V2188" s="28">
        <v>20000</v>
      </c>
      <c r="W2188">
        <v>27</v>
      </c>
      <c r="X2188" s="28">
        <v>20000</v>
      </c>
      <c r="AC2188">
        <v>13</v>
      </c>
      <c r="AD2188" s="28">
        <v>20000</v>
      </c>
      <c r="AE2188">
        <v>27</v>
      </c>
    </row>
    <row r="2189" spans="3:31" x14ac:dyDescent="0.25">
      <c r="C2189">
        <v>59</v>
      </c>
      <c r="D2189" s="28">
        <v>20000</v>
      </c>
      <c r="E2189">
        <v>28</v>
      </c>
      <c r="L2189">
        <v>9</v>
      </c>
      <c r="M2189" s="28">
        <v>20000</v>
      </c>
      <c r="N2189">
        <v>28</v>
      </c>
      <c r="V2189" s="28"/>
      <c r="X2189" s="28"/>
      <c r="AC2189">
        <v>19</v>
      </c>
      <c r="AD2189" s="28">
        <v>20000</v>
      </c>
      <c r="AE2189">
        <v>28</v>
      </c>
    </row>
    <row r="2190" spans="3:31" x14ac:dyDescent="0.25">
      <c r="C2190">
        <v>24</v>
      </c>
      <c r="D2190" s="28">
        <v>15000</v>
      </c>
      <c r="E2190">
        <v>29</v>
      </c>
      <c r="L2190">
        <v>54</v>
      </c>
      <c r="M2190" s="28">
        <v>20000</v>
      </c>
      <c r="N2190">
        <v>29</v>
      </c>
      <c r="V2190" s="28"/>
      <c r="X2190" s="28"/>
      <c r="AC2190">
        <v>47</v>
      </c>
      <c r="AD2190" s="28">
        <v>25000</v>
      </c>
      <c r="AE2190">
        <v>29</v>
      </c>
    </row>
    <row r="2191" spans="3:31" x14ac:dyDescent="0.25">
      <c r="C2191">
        <v>20</v>
      </c>
      <c r="D2191" s="28">
        <v>20000</v>
      </c>
      <c r="E2191">
        <v>30</v>
      </c>
      <c r="M2191" s="28">
        <v>20000</v>
      </c>
      <c r="N2191">
        <v>30</v>
      </c>
      <c r="O2191" s="28">
        <v>20000</v>
      </c>
      <c r="V2191" s="28"/>
      <c r="X2191" s="28"/>
      <c r="AC2191">
        <v>65</v>
      </c>
      <c r="AD2191" s="28">
        <v>25000</v>
      </c>
      <c r="AE2191">
        <v>30</v>
      </c>
    </row>
    <row r="2192" spans="3:31" x14ac:dyDescent="0.25">
      <c r="C2192">
        <v>36</v>
      </c>
      <c r="D2192" s="28">
        <v>20000</v>
      </c>
      <c r="E2192">
        <v>31</v>
      </c>
      <c r="M2192" s="28">
        <v>60000</v>
      </c>
      <c r="N2192">
        <v>31</v>
      </c>
      <c r="O2192" s="28">
        <v>50000</v>
      </c>
      <c r="V2192" s="28"/>
      <c r="X2192" s="28"/>
      <c r="AC2192">
        <v>61</v>
      </c>
      <c r="AD2192" s="28">
        <v>30000</v>
      </c>
      <c r="AE2192">
        <v>31</v>
      </c>
    </row>
    <row r="2193" spans="3:33" x14ac:dyDescent="0.25">
      <c r="C2193">
        <v>23</v>
      </c>
      <c r="D2193" s="28">
        <v>50000</v>
      </c>
      <c r="E2193">
        <v>32</v>
      </c>
      <c r="L2193">
        <v>61</v>
      </c>
      <c r="M2193" s="28">
        <v>10000</v>
      </c>
      <c r="N2193">
        <v>32</v>
      </c>
      <c r="O2193" s="28">
        <v>10000</v>
      </c>
      <c r="P2193">
        <v>61</v>
      </c>
      <c r="V2193" s="28"/>
      <c r="X2193" s="28"/>
      <c r="AC2193">
        <v>72</v>
      </c>
      <c r="AD2193" s="28">
        <v>50000</v>
      </c>
      <c r="AE2193">
        <v>32</v>
      </c>
      <c r="AF2193" s="28">
        <v>15000</v>
      </c>
      <c r="AG2193">
        <v>72</v>
      </c>
    </row>
    <row r="2194" spans="3:33" x14ac:dyDescent="0.25">
      <c r="C2194">
        <v>25</v>
      </c>
      <c r="D2194" s="28">
        <v>50000</v>
      </c>
      <c r="E2194">
        <v>33</v>
      </c>
      <c r="L2194">
        <v>143</v>
      </c>
      <c r="M2194" s="28">
        <v>50000</v>
      </c>
      <c r="N2194">
        <v>33</v>
      </c>
      <c r="O2194" s="28">
        <v>50000</v>
      </c>
      <c r="P2194">
        <v>143</v>
      </c>
      <c r="V2194" s="28"/>
      <c r="AC2194">
        <v>24</v>
      </c>
      <c r="AD2194" s="28">
        <v>25000</v>
      </c>
      <c r="AE2194">
        <v>33</v>
      </c>
    </row>
    <row r="2195" spans="3:33" x14ac:dyDescent="0.25">
      <c r="C2195">
        <v>73</v>
      </c>
      <c r="D2195" s="28">
        <v>50000</v>
      </c>
      <c r="E2195">
        <v>34</v>
      </c>
      <c r="M2195" s="28">
        <v>100000</v>
      </c>
      <c r="N2195">
        <v>34</v>
      </c>
      <c r="O2195" s="28">
        <v>50000</v>
      </c>
      <c r="V2195" s="29"/>
      <c r="X2195" s="29"/>
      <c r="AC2195">
        <v>53</v>
      </c>
      <c r="AD2195" s="28">
        <v>20000</v>
      </c>
      <c r="AE2195">
        <v>34</v>
      </c>
    </row>
    <row r="2196" spans="3:33" x14ac:dyDescent="0.25">
      <c r="C2196">
        <v>28</v>
      </c>
      <c r="D2196" s="28">
        <v>50000</v>
      </c>
      <c r="E2196">
        <v>35</v>
      </c>
      <c r="M2196" s="28"/>
      <c r="V2196" s="29"/>
      <c r="X2196" s="28"/>
      <c r="AC2196">
        <v>27</v>
      </c>
      <c r="AD2196" s="28">
        <v>20000</v>
      </c>
      <c r="AE2196">
        <v>35</v>
      </c>
    </row>
    <row r="2197" spans="3:33" x14ac:dyDescent="0.25">
      <c r="C2197">
        <v>47</v>
      </c>
      <c r="D2197" s="28">
        <v>25000</v>
      </c>
      <c r="E2197">
        <v>36</v>
      </c>
      <c r="M2197" s="28"/>
      <c r="V2197" s="28"/>
      <c r="AD2197" s="28"/>
      <c r="AE2197">
        <v>36</v>
      </c>
    </row>
    <row r="2198" spans="3:33" x14ac:dyDescent="0.25">
      <c r="C2198">
        <v>65</v>
      </c>
      <c r="D2198" s="28">
        <v>25000</v>
      </c>
      <c r="E2198">
        <v>37</v>
      </c>
      <c r="M2198" s="28"/>
      <c r="V2198" s="28"/>
      <c r="AD2198" s="28"/>
      <c r="AE2198">
        <v>37</v>
      </c>
    </row>
    <row r="2199" spans="3:33" x14ac:dyDescent="0.25">
      <c r="C2199">
        <v>44</v>
      </c>
      <c r="D2199" s="28">
        <v>50000</v>
      </c>
      <c r="E2199">
        <v>38</v>
      </c>
      <c r="M2199" s="28"/>
      <c r="V2199" s="28"/>
      <c r="AD2199" s="28"/>
      <c r="AE2199">
        <v>38</v>
      </c>
    </row>
    <row r="2200" spans="3:33" x14ac:dyDescent="0.25">
      <c r="C2200">
        <v>7</v>
      </c>
      <c r="D2200" s="29">
        <v>20000</v>
      </c>
      <c r="E2200">
        <v>39</v>
      </c>
      <c r="F2200" s="29"/>
      <c r="M2200" s="28"/>
      <c r="V2200" s="29">
        <f>SUM(V2162:V2199)</f>
        <v>850000</v>
      </c>
      <c r="X2200" s="29">
        <f>SUM(X2162:X2199)</f>
        <v>20000</v>
      </c>
      <c r="AD2200" s="28"/>
      <c r="AE2200">
        <v>39</v>
      </c>
    </row>
    <row r="2201" spans="3:33" x14ac:dyDescent="0.25">
      <c r="C2201">
        <v>43</v>
      </c>
      <c r="D2201" s="29">
        <v>30000</v>
      </c>
      <c r="E2201">
        <v>40</v>
      </c>
      <c r="M2201" s="28"/>
      <c r="V2201" s="29">
        <f>V2200-X2200</f>
        <v>830000</v>
      </c>
      <c r="X2201" s="28"/>
      <c r="AD2201" s="28"/>
      <c r="AE2201">
        <v>40</v>
      </c>
    </row>
    <row r="2202" spans="3:33" x14ac:dyDescent="0.25">
      <c r="C2202">
        <v>53</v>
      </c>
      <c r="D2202" s="29">
        <v>20000</v>
      </c>
      <c r="E2202">
        <v>41</v>
      </c>
      <c r="M2202" s="28"/>
      <c r="AD2202" s="29"/>
      <c r="AE2202">
        <v>41</v>
      </c>
    </row>
    <row r="2203" spans="3:33" x14ac:dyDescent="0.25">
      <c r="C2203">
        <v>35</v>
      </c>
      <c r="D2203" s="29">
        <v>20000</v>
      </c>
      <c r="E2203">
        <v>42</v>
      </c>
      <c r="M2203" s="29">
        <f>SUM(M2162:M2202)</f>
        <v>1160000</v>
      </c>
      <c r="O2203" s="29">
        <f>SUM(O2162:O2202)</f>
        <v>330000</v>
      </c>
      <c r="AD2203" s="29"/>
      <c r="AE2203">
        <v>42</v>
      </c>
    </row>
    <row r="2204" spans="3:33" x14ac:dyDescent="0.25">
      <c r="C2204">
        <v>33</v>
      </c>
      <c r="D2204" s="29">
        <v>20000</v>
      </c>
      <c r="E2204">
        <v>43</v>
      </c>
      <c r="I2204">
        <v>23</v>
      </c>
      <c r="J2204">
        <v>100000</v>
      </c>
      <c r="K2204">
        <f>I2204*J2204</f>
        <v>2300000</v>
      </c>
      <c r="M2204" s="29">
        <f>M2203-O2203</f>
        <v>830000</v>
      </c>
      <c r="AD2204" s="29"/>
      <c r="AE2204">
        <v>43</v>
      </c>
    </row>
    <row r="2205" spans="3:33" x14ac:dyDescent="0.25">
      <c r="C2205">
        <v>50</v>
      </c>
      <c r="D2205" s="29">
        <v>20000</v>
      </c>
      <c r="E2205">
        <v>44</v>
      </c>
      <c r="I2205">
        <v>7</v>
      </c>
      <c r="J2205">
        <v>50000</v>
      </c>
      <c r="K2205">
        <f>I2205*J2205</f>
        <v>350000</v>
      </c>
      <c r="AD2205" s="29"/>
    </row>
    <row r="2206" spans="3:33" x14ac:dyDescent="0.25">
      <c r="D2206" s="29">
        <v>50000</v>
      </c>
      <c r="E2206">
        <v>45</v>
      </c>
      <c r="F2206" s="28">
        <v>50000</v>
      </c>
      <c r="I2206" s="61">
        <v>2</v>
      </c>
      <c r="J2206" s="61">
        <v>10000</v>
      </c>
      <c r="K2206">
        <f>I2206*J2206</f>
        <v>20000</v>
      </c>
      <c r="AD2206" s="29">
        <f>SUM(AD2162:AD2205)</f>
        <v>1055000</v>
      </c>
      <c r="AF2206" s="29">
        <f>SUM(AF2162:AF2205)</f>
        <v>115000</v>
      </c>
    </row>
    <row r="2207" spans="3:33" x14ac:dyDescent="0.25">
      <c r="D2207" s="29"/>
      <c r="I2207">
        <v>2</v>
      </c>
      <c r="J2207">
        <v>5000</v>
      </c>
      <c r="K2207">
        <f>I2207*J2207</f>
        <v>10000</v>
      </c>
      <c r="AD2207" s="29">
        <f>AD2206-AF2206</f>
        <v>940000</v>
      </c>
    </row>
    <row r="2208" spans="3:33" x14ac:dyDescent="0.25">
      <c r="D2208" s="29">
        <f>SUM(D2162:D2207)</f>
        <v>1445000</v>
      </c>
      <c r="F2208" s="29">
        <f>SUM(F2162:F2207)</f>
        <v>200000</v>
      </c>
      <c r="I2208" s="61">
        <v>13</v>
      </c>
      <c r="J2208" s="61">
        <v>2000</v>
      </c>
      <c r="K2208" s="61">
        <f>I2208*J2208</f>
        <v>26000</v>
      </c>
    </row>
    <row r="2209" spans="1:33" s="61" customFormat="1" x14ac:dyDescent="0.25">
      <c r="D2209" s="62">
        <f>D2208-F2208</f>
        <v>1245000</v>
      </c>
      <c r="F2209" s="62"/>
      <c r="K2209" s="61">
        <f>SUM(K2204:K2208)</f>
        <v>2706000</v>
      </c>
      <c r="O2209" s="62"/>
      <c r="R2209" s="61">
        <f>1240000+1470000</f>
        <v>2710000</v>
      </c>
      <c r="S2209" s="61">
        <f>3900000+R2209</f>
        <v>6610000</v>
      </c>
      <c r="AF2209" s="62"/>
    </row>
    <row r="2211" spans="1:33" x14ac:dyDescent="0.25">
      <c r="A2211" s="30" t="s">
        <v>10</v>
      </c>
      <c r="B2211" s="30" t="s">
        <v>0</v>
      </c>
      <c r="C2211" s="30" t="s">
        <v>2</v>
      </c>
      <c r="D2211" s="30" t="s">
        <v>1297</v>
      </c>
      <c r="E2211" s="30"/>
      <c r="F2211" s="33"/>
      <c r="G2211" s="30"/>
      <c r="J2211" s="30" t="s">
        <v>10</v>
      </c>
      <c r="K2211" s="30" t="s">
        <v>0</v>
      </c>
      <c r="L2211" s="30" t="s">
        <v>2</v>
      </c>
      <c r="M2211" s="30" t="s">
        <v>1297</v>
      </c>
      <c r="N2211" s="30"/>
      <c r="O2211" s="33"/>
      <c r="P2211" s="30"/>
      <c r="S2211" s="30" t="s">
        <v>10</v>
      </c>
      <c r="T2211" s="30" t="s">
        <v>0</v>
      </c>
      <c r="U2211" s="30" t="s">
        <v>2</v>
      </c>
      <c r="V2211" s="30" t="s">
        <v>1297</v>
      </c>
      <c r="W2211" s="30"/>
      <c r="X2211" s="33"/>
      <c r="Y2211" s="30"/>
      <c r="AA2211" s="30" t="s">
        <v>10</v>
      </c>
      <c r="AB2211" s="30" t="s">
        <v>0</v>
      </c>
      <c r="AC2211" s="30" t="s">
        <v>2</v>
      </c>
      <c r="AD2211" s="30" t="s">
        <v>1297</v>
      </c>
      <c r="AE2211" s="30"/>
      <c r="AF2211" s="33"/>
    </row>
    <row r="2212" spans="1:33" x14ac:dyDescent="0.25">
      <c r="A2212" s="32">
        <v>43073</v>
      </c>
      <c r="B2212" s="30" t="s">
        <v>1336</v>
      </c>
      <c r="C2212">
        <v>163</v>
      </c>
      <c r="D2212" s="28">
        <v>50000</v>
      </c>
      <c r="E2212">
        <v>1</v>
      </c>
      <c r="J2212" s="32">
        <v>43076</v>
      </c>
      <c r="K2212" s="30" t="s">
        <v>1337</v>
      </c>
      <c r="L2212">
        <v>1</v>
      </c>
      <c r="M2212" s="28">
        <v>15000</v>
      </c>
      <c r="N2212">
        <v>1</v>
      </c>
      <c r="S2212" s="32">
        <v>43075</v>
      </c>
      <c r="T2212" s="30" t="s">
        <v>1348</v>
      </c>
      <c r="U2212">
        <v>43</v>
      </c>
      <c r="V2212" s="28">
        <v>30000</v>
      </c>
      <c r="W2212">
        <v>1</v>
      </c>
      <c r="X2212" s="28"/>
      <c r="AA2212" s="32">
        <v>43075</v>
      </c>
      <c r="AB2212" s="30" t="s">
        <v>1347</v>
      </c>
      <c r="AC2212">
        <v>48</v>
      </c>
      <c r="AD2212" s="28">
        <v>25000</v>
      </c>
      <c r="AE2212">
        <v>1</v>
      </c>
    </row>
    <row r="2213" spans="1:33" x14ac:dyDescent="0.25">
      <c r="C2213">
        <v>1</v>
      </c>
      <c r="D2213" s="28">
        <v>30000</v>
      </c>
      <c r="E2213">
        <v>2</v>
      </c>
      <c r="L2213">
        <v>5</v>
      </c>
      <c r="M2213" s="28">
        <v>40000</v>
      </c>
      <c r="N2213">
        <v>2</v>
      </c>
      <c r="U2213">
        <v>84</v>
      </c>
      <c r="V2213" s="28">
        <v>25000</v>
      </c>
      <c r="W2213">
        <v>2</v>
      </c>
      <c r="X2213" s="28"/>
      <c r="AC2213">
        <v>185</v>
      </c>
      <c r="AD2213" s="28">
        <v>50000</v>
      </c>
      <c r="AE2213">
        <v>2</v>
      </c>
      <c r="AF2213" s="28">
        <v>50000</v>
      </c>
      <c r="AG2213">
        <v>185</v>
      </c>
    </row>
    <row r="2214" spans="1:33" x14ac:dyDescent="0.25">
      <c r="C2214">
        <v>2</v>
      </c>
      <c r="D2214" s="28">
        <v>10000</v>
      </c>
      <c r="E2214">
        <v>3</v>
      </c>
      <c r="L2214">
        <v>6</v>
      </c>
      <c r="M2214" s="28">
        <v>50000</v>
      </c>
      <c r="N2214">
        <v>3</v>
      </c>
      <c r="U2214">
        <v>13</v>
      </c>
      <c r="V2214" s="28">
        <v>10000</v>
      </c>
      <c r="W2214">
        <v>3</v>
      </c>
      <c r="X2214" s="28"/>
      <c r="AC2214">
        <v>120</v>
      </c>
      <c r="AD2214" s="28">
        <v>50000</v>
      </c>
      <c r="AE2214">
        <v>3</v>
      </c>
      <c r="AF2214" s="28">
        <v>50000</v>
      </c>
      <c r="AG2214">
        <v>120</v>
      </c>
    </row>
    <row r="2215" spans="1:33" x14ac:dyDescent="0.25">
      <c r="C2215">
        <v>3</v>
      </c>
      <c r="D2215" s="28">
        <v>15000</v>
      </c>
      <c r="E2215">
        <v>4</v>
      </c>
      <c r="L2215">
        <v>7</v>
      </c>
      <c r="M2215" s="28">
        <v>10000</v>
      </c>
      <c r="N2215">
        <v>4</v>
      </c>
      <c r="U2215">
        <v>91</v>
      </c>
      <c r="V2215" s="28">
        <v>40000</v>
      </c>
      <c r="W2215">
        <v>4</v>
      </c>
      <c r="X2215" s="28"/>
      <c r="AC2215">
        <v>32</v>
      </c>
      <c r="AD2215" s="28">
        <v>50000</v>
      </c>
      <c r="AE2215">
        <v>4</v>
      </c>
      <c r="AF2215" s="28">
        <v>50000</v>
      </c>
      <c r="AG2215">
        <v>32</v>
      </c>
    </row>
    <row r="2216" spans="1:33" x14ac:dyDescent="0.25">
      <c r="C2216">
        <v>7</v>
      </c>
      <c r="D2216" s="28">
        <v>50000</v>
      </c>
      <c r="E2216">
        <v>5</v>
      </c>
      <c r="L2216">
        <v>8</v>
      </c>
      <c r="M2216" s="28">
        <v>20000</v>
      </c>
      <c r="N2216">
        <v>5</v>
      </c>
      <c r="U2216">
        <v>49</v>
      </c>
      <c r="V2216" s="28">
        <v>50000</v>
      </c>
      <c r="W2216">
        <v>5</v>
      </c>
      <c r="X2216" s="28"/>
      <c r="AC2216">
        <v>134</v>
      </c>
      <c r="AD2216" s="28">
        <v>50000</v>
      </c>
      <c r="AE2216">
        <v>5</v>
      </c>
      <c r="AF2216" s="28">
        <v>50000</v>
      </c>
      <c r="AG2216">
        <v>134</v>
      </c>
    </row>
    <row r="2217" spans="1:33" x14ac:dyDescent="0.25">
      <c r="C2217">
        <v>9</v>
      </c>
      <c r="D2217" s="28">
        <v>30000</v>
      </c>
      <c r="E2217">
        <v>6</v>
      </c>
      <c r="F2217" s="28">
        <v>20000</v>
      </c>
      <c r="G2217">
        <v>9</v>
      </c>
      <c r="L2217">
        <v>9</v>
      </c>
      <c r="M2217" s="28">
        <v>50000</v>
      </c>
      <c r="N2217">
        <v>6</v>
      </c>
      <c r="U2217">
        <v>157</v>
      </c>
      <c r="V2217" s="28">
        <v>30000</v>
      </c>
      <c r="W2217">
        <v>6</v>
      </c>
      <c r="X2217" s="28"/>
      <c r="AC2217">
        <v>93</v>
      </c>
      <c r="AD2217" s="28">
        <v>30000</v>
      </c>
      <c r="AE2217">
        <v>6</v>
      </c>
      <c r="AF2217" s="28">
        <v>30000</v>
      </c>
      <c r="AG2217">
        <v>93</v>
      </c>
    </row>
    <row r="2218" spans="1:33" x14ac:dyDescent="0.25">
      <c r="C2218">
        <v>19</v>
      </c>
      <c r="D2218" s="28">
        <v>20000</v>
      </c>
      <c r="E2218">
        <v>7</v>
      </c>
      <c r="L2218">
        <v>11</v>
      </c>
      <c r="M2218" s="28">
        <v>50000</v>
      </c>
      <c r="N2218">
        <v>7</v>
      </c>
      <c r="U2218">
        <v>154</v>
      </c>
      <c r="V2218" s="28">
        <v>20000</v>
      </c>
      <c r="W2218">
        <v>7</v>
      </c>
      <c r="X2218" s="28"/>
      <c r="AC2218">
        <v>180</v>
      </c>
      <c r="AD2218" s="28">
        <v>20000</v>
      </c>
      <c r="AE2218">
        <v>7</v>
      </c>
    </row>
    <row r="2219" spans="1:33" x14ac:dyDescent="0.25">
      <c r="C2219">
        <v>20</v>
      </c>
      <c r="D2219" s="28">
        <v>140000</v>
      </c>
      <c r="E2219">
        <v>8</v>
      </c>
      <c r="L2219">
        <v>12</v>
      </c>
      <c r="M2219" s="28">
        <v>100000</v>
      </c>
      <c r="N2219">
        <v>8</v>
      </c>
      <c r="U2219">
        <v>54</v>
      </c>
      <c r="V2219" s="28">
        <v>50000</v>
      </c>
      <c r="W2219">
        <v>8</v>
      </c>
      <c r="X2219" s="28"/>
      <c r="AC2219">
        <v>88</v>
      </c>
      <c r="AD2219" s="28">
        <v>40000</v>
      </c>
      <c r="AE2219">
        <v>8</v>
      </c>
    </row>
    <row r="2220" spans="1:33" x14ac:dyDescent="0.25">
      <c r="C2220">
        <v>24</v>
      </c>
      <c r="D2220" s="28">
        <v>20000</v>
      </c>
      <c r="E2220">
        <v>9</v>
      </c>
      <c r="L2220">
        <v>14</v>
      </c>
      <c r="M2220" s="28">
        <v>50000</v>
      </c>
      <c r="N2220">
        <v>9</v>
      </c>
      <c r="U2220">
        <v>2</v>
      </c>
      <c r="V2220" s="28">
        <v>40000</v>
      </c>
      <c r="W2220">
        <v>9</v>
      </c>
      <c r="X2220" s="28"/>
      <c r="AC2220">
        <v>179</v>
      </c>
      <c r="AD2220" s="28">
        <v>20000</v>
      </c>
      <c r="AE2220">
        <v>9</v>
      </c>
    </row>
    <row r="2221" spans="1:33" x14ac:dyDescent="0.25">
      <c r="C2221">
        <v>26</v>
      </c>
      <c r="D2221" s="28">
        <v>20000</v>
      </c>
      <c r="E2221">
        <v>10</v>
      </c>
      <c r="L2221">
        <v>16</v>
      </c>
      <c r="M2221" s="28">
        <v>20000</v>
      </c>
      <c r="N2221">
        <v>10</v>
      </c>
      <c r="U2221">
        <v>47</v>
      </c>
      <c r="V2221" s="28">
        <v>10000</v>
      </c>
      <c r="W2221">
        <v>10</v>
      </c>
      <c r="X2221" s="28"/>
      <c r="AC2221">
        <v>38</v>
      </c>
      <c r="AD2221" s="28">
        <v>20000</v>
      </c>
      <c r="AE2221">
        <v>10</v>
      </c>
    </row>
    <row r="2222" spans="1:33" x14ac:dyDescent="0.25">
      <c r="C2222">
        <v>36</v>
      </c>
      <c r="D2222" s="28">
        <v>30000</v>
      </c>
      <c r="E2222">
        <v>11</v>
      </c>
      <c r="L2222">
        <v>19</v>
      </c>
      <c r="M2222" s="28">
        <v>30000</v>
      </c>
      <c r="N2222">
        <v>11</v>
      </c>
      <c r="U2222">
        <v>24</v>
      </c>
      <c r="V2222" s="28">
        <v>50000</v>
      </c>
      <c r="W2222">
        <v>11</v>
      </c>
      <c r="X2222" s="28"/>
      <c r="AC2222">
        <v>143</v>
      </c>
      <c r="AD2222" s="28">
        <v>90000</v>
      </c>
      <c r="AE2222">
        <v>11</v>
      </c>
      <c r="AF2222" s="28">
        <v>50000</v>
      </c>
      <c r="AG2222">
        <v>143</v>
      </c>
    </row>
    <row r="2223" spans="1:33" x14ac:dyDescent="0.25">
      <c r="C2223">
        <v>44</v>
      </c>
      <c r="D2223" s="28">
        <v>30000</v>
      </c>
      <c r="E2223">
        <v>12</v>
      </c>
      <c r="L2223">
        <v>21</v>
      </c>
      <c r="M2223" s="28">
        <v>30000</v>
      </c>
      <c r="N2223">
        <v>12</v>
      </c>
      <c r="U2223">
        <v>37</v>
      </c>
      <c r="V2223" s="28">
        <v>30000</v>
      </c>
      <c r="W2223">
        <v>12</v>
      </c>
      <c r="X2223" s="28"/>
      <c r="AC2223">
        <v>170</v>
      </c>
      <c r="AD2223" s="28">
        <v>20000</v>
      </c>
      <c r="AE2223">
        <v>12</v>
      </c>
    </row>
    <row r="2224" spans="1:33" x14ac:dyDescent="0.25">
      <c r="C2224">
        <v>45</v>
      </c>
      <c r="D2224" s="28">
        <v>30000</v>
      </c>
      <c r="E2224">
        <v>13</v>
      </c>
      <c r="L2224">
        <v>26</v>
      </c>
      <c r="M2224" s="28">
        <v>50000</v>
      </c>
      <c r="N2224">
        <v>13</v>
      </c>
      <c r="U2224">
        <v>40</v>
      </c>
      <c r="V2224" s="28">
        <v>20000</v>
      </c>
      <c r="W2224">
        <v>13</v>
      </c>
      <c r="X2224" s="28"/>
      <c r="AC2224">
        <v>41</v>
      </c>
      <c r="AD2224" s="28">
        <v>30000</v>
      </c>
      <c r="AE2224">
        <v>13</v>
      </c>
    </row>
    <row r="2225" spans="3:31" x14ac:dyDescent="0.25">
      <c r="C2225">
        <v>48</v>
      </c>
      <c r="D2225" s="28">
        <v>130000</v>
      </c>
      <c r="E2225">
        <v>14</v>
      </c>
      <c r="F2225" s="28">
        <v>100000</v>
      </c>
      <c r="G2225">
        <v>48</v>
      </c>
      <c r="L2225">
        <v>28</v>
      </c>
      <c r="M2225" s="28">
        <v>20000</v>
      </c>
      <c r="N2225">
        <v>14</v>
      </c>
      <c r="U2225">
        <v>116</v>
      </c>
      <c r="V2225" s="28">
        <v>50000</v>
      </c>
      <c r="W2225">
        <v>14</v>
      </c>
      <c r="X2225" s="28"/>
      <c r="AC2225">
        <v>181</v>
      </c>
      <c r="AD2225" s="28">
        <v>50000</v>
      </c>
      <c r="AE2225">
        <v>14</v>
      </c>
    </row>
    <row r="2226" spans="3:31" x14ac:dyDescent="0.25">
      <c r="C2226">
        <v>49</v>
      </c>
      <c r="D2226" s="28">
        <v>10000</v>
      </c>
      <c r="E2226">
        <v>15</v>
      </c>
      <c r="L2226">
        <v>33</v>
      </c>
      <c r="M2226" s="28">
        <v>30000</v>
      </c>
      <c r="N2226">
        <v>15</v>
      </c>
      <c r="U2226">
        <v>152</v>
      </c>
      <c r="V2226" s="28">
        <v>20000</v>
      </c>
      <c r="W2226">
        <v>15</v>
      </c>
      <c r="X2226" s="28"/>
      <c r="AC2226">
        <v>182</v>
      </c>
      <c r="AD2226" s="28">
        <v>100000</v>
      </c>
      <c r="AE2226">
        <v>15</v>
      </c>
    </row>
    <row r="2227" spans="3:31" x14ac:dyDescent="0.25">
      <c r="C2227">
        <v>50</v>
      </c>
      <c r="D2227" s="28">
        <v>20000</v>
      </c>
      <c r="E2227">
        <v>16</v>
      </c>
      <c r="L2227">
        <v>35</v>
      </c>
      <c r="M2227" s="28">
        <v>50000</v>
      </c>
      <c r="N2227">
        <v>16</v>
      </c>
      <c r="U2227">
        <v>95</v>
      </c>
      <c r="V2227" s="28">
        <v>50000</v>
      </c>
      <c r="W2227">
        <v>16</v>
      </c>
      <c r="X2227" s="28"/>
      <c r="AC2227">
        <v>91</v>
      </c>
      <c r="AD2227" s="28">
        <v>20000</v>
      </c>
      <c r="AE2227">
        <v>16</v>
      </c>
    </row>
    <row r="2228" spans="3:31" x14ac:dyDescent="0.25">
      <c r="C2228">
        <v>56</v>
      </c>
      <c r="D2228" s="28">
        <v>20000</v>
      </c>
      <c r="E2228">
        <v>17</v>
      </c>
      <c r="L2228">
        <v>37</v>
      </c>
      <c r="M2228" s="28">
        <v>20000</v>
      </c>
      <c r="N2228">
        <v>17</v>
      </c>
      <c r="U2228">
        <v>16</v>
      </c>
      <c r="V2228" s="28">
        <v>10000</v>
      </c>
      <c r="W2228">
        <v>17</v>
      </c>
      <c r="X2228" s="28"/>
      <c r="AC2228">
        <v>139</v>
      </c>
      <c r="AD2228" s="28">
        <v>20000</v>
      </c>
      <c r="AE2228">
        <v>17</v>
      </c>
    </row>
    <row r="2229" spans="3:31" x14ac:dyDescent="0.25">
      <c r="C2229">
        <v>61</v>
      </c>
      <c r="D2229" s="28">
        <v>10000</v>
      </c>
      <c r="E2229">
        <v>18</v>
      </c>
      <c r="F2229" s="28">
        <v>10000</v>
      </c>
      <c r="G2229">
        <v>61</v>
      </c>
      <c r="L2229">
        <v>39</v>
      </c>
      <c r="M2229" s="28">
        <v>20000</v>
      </c>
      <c r="N2229">
        <v>18</v>
      </c>
      <c r="U2229">
        <v>67</v>
      </c>
      <c r="V2229" s="28">
        <v>20000</v>
      </c>
      <c r="W2229">
        <v>18</v>
      </c>
      <c r="X2229" s="28"/>
      <c r="AC2229">
        <v>107</v>
      </c>
      <c r="AD2229" s="28">
        <v>20000</v>
      </c>
      <c r="AE2229">
        <v>18</v>
      </c>
    </row>
    <row r="2230" spans="3:31" x14ac:dyDescent="0.25">
      <c r="C2230">
        <v>66</v>
      </c>
      <c r="D2230" s="28">
        <v>20000</v>
      </c>
      <c r="E2230">
        <v>19</v>
      </c>
      <c r="L2230">
        <v>40</v>
      </c>
      <c r="M2230" s="28">
        <v>50000</v>
      </c>
      <c r="N2230">
        <v>19</v>
      </c>
      <c r="U2230">
        <v>120</v>
      </c>
      <c r="V2230" s="28">
        <v>40000</v>
      </c>
      <c r="W2230">
        <v>19</v>
      </c>
      <c r="X2230" s="28"/>
      <c r="AC2230">
        <v>36</v>
      </c>
      <c r="AD2230" s="28">
        <v>20000</v>
      </c>
      <c r="AE2230">
        <v>19</v>
      </c>
    </row>
    <row r="2231" spans="3:31" x14ac:dyDescent="0.25">
      <c r="C2231">
        <v>70</v>
      </c>
      <c r="D2231" s="28">
        <v>50000</v>
      </c>
      <c r="E2231">
        <v>20</v>
      </c>
      <c r="L2231">
        <v>41</v>
      </c>
      <c r="M2231" s="28">
        <v>30000</v>
      </c>
      <c r="N2231">
        <v>20</v>
      </c>
      <c r="U2231">
        <v>4</v>
      </c>
      <c r="V2231" s="28">
        <v>60000</v>
      </c>
      <c r="W2231">
        <v>20</v>
      </c>
      <c r="X2231" s="28"/>
      <c r="AC2231">
        <v>149</v>
      </c>
      <c r="AD2231" s="28">
        <v>20000</v>
      </c>
      <c r="AE2231">
        <v>20</v>
      </c>
    </row>
    <row r="2232" spans="3:31" x14ac:dyDescent="0.25">
      <c r="C2232">
        <v>74</v>
      </c>
      <c r="D2232" s="28">
        <v>50000</v>
      </c>
      <c r="E2232">
        <v>21</v>
      </c>
      <c r="L2232">
        <v>43</v>
      </c>
      <c r="M2232" s="28">
        <v>50000</v>
      </c>
      <c r="N2232">
        <v>21</v>
      </c>
      <c r="U2232">
        <v>32</v>
      </c>
      <c r="V2232" s="28">
        <v>50000</v>
      </c>
      <c r="W2232">
        <v>21</v>
      </c>
      <c r="X2232" s="28"/>
      <c r="AC2232">
        <v>174</v>
      </c>
      <c r="AD2232" s="28">
        <v>50000</v>
      </c>
      <c r="AE2232">
        <v>21</v>
      </c>
    </row>
    <row r="2233" spans="3:31" x14ac:dyDescent="0.25">
      <c r="C2233">
        <v>81</v>
      </c>
      <c r="D2233" s="28">
        <v>20000</v>
      </c>
      <c r="E2233">
        <v>22</v>
      </c>
      <c r="L2233">
        <v>48</v>
      </c>
      <c r="M2233" s="28">
        <v>50000</v>
      </c>
      <c r="N2233">
        <v>22</v>
      </c>
      <c r="U2233">
        <v>124</v>
      </c>
      <c r="V2233" s="28">
        <v>50000</v>
      </c>
      <c r="W2233">
        <v>22</v>
      </c>
      <c r="X2233" s="28"/>
      <c r="AC2233">
        <v>51</v>
      </c>
      <c r="AD2233" s="28">
        <v>20000</v>
      </c>
      <c r="AE2233">
        <v>22</v>
      </c>
    </row>
    <row r="2234" spans="3:31" x14ac:dyDescent="0.25">
      <c r="C2234">
        <v>82</v>
      </c>
      <c r="D2234" s="28">
        <v>20000</v>
      </c>
      <c r="E2234">
        <v>23</v>
      </c>
      <c r="L2234">
        <v>52</v>
      </c>
      <c r="M2234" s="28">
        <v>20000</v>
      </c>
      <c r="N2234">
        <v>23</v>
      </c>
      <c r="U2234">
        <v>133</v>
      </c>
      <c r="V2234" s="28">
        <v>20000</v>
      </c>
      <c r="W2234">
        <v>23</v>
      </c>
      <c r="X2234" s="28"/>
      <c r="AC2234">
        <v>90</v>
      </c>
      <c r="AD2234" s="28">
        <v>30000</v>
      </c>
      <c r="AE2234">
        <v>23</v>
      </c>
    </row>
    <row r="2235" spans="3:31" x14ac:dyDescent="0.25">
      <c r="C2235">
        <v>89</v>
      </c>
      <c r="D2235" s="28">
        <v>20000</v>
      </c>
      <c r="E2235">
        <v>24</v>
      </c>
      <c r="L2235">
        <v>53</v>
      </c>
      <c r="M2235" s="28">
        <v>50000</v>
      </c>
      <c r="N2235">
        <v>24</v>
      </c>
      <c r="U2235">
        <v>92</v>
      </c>
      <c r="V2235" s="28">
        <v>20000</v>
      </c>
      <c r="W2235">
        <v>24</v>
      </c>
      <c r="X2235" s="28"/>
      <c r="AC2235">
        <v>81</v>
      </c>
      <c r="AD2235" s="28">
        <v>20000</v>
      </c>
      <c r="AE2235">
        <v>24</v>
      </c>
    </row>
    <row r="2236" spans="3:31" x14ac:dyDescent="0.25">
      <c r="C2236">
        <v>92</v>
      </c>
      <c r="D2236" s="28">
        <v>20000</v>
      </c>
      <c r="E2236">
        <v>25</v>
      </c>
      <c r="L2236">
        <v>58</v>
      </c>
      <c r="M2236" s="28">
        <v>25000</v>
      </c>
      <c r="N2236">
        <v>25</v>
      </c>
      <c r="U2236">
        <v>70</v>
      </c>
      <c r="V2236" s="28">
        <v>20000</v>
      </c>
      <c r="W2236">
        <v>25</v>
      </c>
      <c r="X2236" s="28"/>
      <c r="AC2236">
        <v>167</v>
      </c>
      <c r="AD2236" s="28">
        <v>50000</v>
      </c>
      <c r="AE2236">
        <v>25</v>
      </c>
    </row>
    <row r="2237" spans="3:31" x14ac:dyDescent="0.25">
      <c r="C2237">
        <v>93</v>
      </c>
      <c r="D2237" s="28">
        <v>20000</v>
      </c>
      <c r="E2237">
        <v>26</v>
      </c>
      <c r="L2237">
        <v>62</v>
      </c>
      <c r="M2237" s="28">
        <v>10000</v>
      </c>
      <c r="N2237">
        <v>26</v>
      </c>
      <c r="U2237">
        <v>63</v>
      </c>
      <c r="V2237" s="28">
        <v>20000</v>
      </c>
      <c r="W2237">
        <v>26</v>
      </c>
      <c r="X2237" s="28"/>
      <c r="AC2237">
        <v>173</v>
      </c>
      <c r="AD2237" s="28">
        <v>30000</v>
      </c>
      <c r="AE2237">
        <v>26</v>
      </c>
    </row>
    <row r="2238" spans="3:31" x14ac:dyDescent="0.25">
      <c r="C2238">
        <v>95</v>
      </c>
      <c r="D2238" s="28">
        <v>20000</v>
      </c>
      <c r="E2238">
        <v>27</v>
      </c>
      <c r="L2238">
        <v>63</v>
      </c>
      <c r="M2238" s="28">
        <v>50000</v>
      </c>
      <c r="N2238">
        <v>27</v>
      </c>
      <c r="U2238">
        <v>160</v>
      </c>
      <c r="V2238" s="28">
        <v>20000</v>
      </c>
      <c r="W2238">
        <v>27</v>
      </c>
      <c r="X2238" s="28"/>
      <c r="AC2238">
        <v>56</v>
      </c>
      <c r="AD2238" s="28">
        <v>20000</v>
      </c>
      <c r="AE2238">
        <v>27</v>
      </c>
    </row>
    <row r="2239" spans="3:31" x14ac:dyDescent="0.25">
      <c r="C2239">
        <v>96</v>
      </c>
      <c r="D2239" s="28">
        <v>50000</v>
      </c>
      <c r="E2239">
        <v>28</v>
      </c>
      <c r="L2239">
        <v>66</v>
      </c>
      <c r="M2239" s="28">
        <v>50000</v>
      </c>
      <c r="N2239">
        <v>28</v>
      </c>
      <c r="U2239">
        <v>74</v>
      </c>
      <c r="V2239" s="28">
        <v>20000</v>
      </c>
      <c r="W2239">
        <v>28</v>
      </c>
      <c r="X2239" s="28"/>
      <c r="AC2239">
        <v>171</v>
      </c>
      <c r="AD2239" s="28">
        <v>30000</v>
      </c>
      <c r="AE2239">
        <v>28</v>
      </c>
    </row>
    <row r="2240" spans="3:31" x14ac:dyDescent="0.25">
      <c r="C2240">
        <v>100</v>
      </c>
      <c r="D2240" s="28">
        <v>20000</v>
      </c>
      <c r="E2240">
        <v>29</v>
      </c>
      <c r="L2240">
        <v>69</v>
      </c>
      <c r="M2240" s="28">
        <v>50000</v>
      </c>
      <c r="N2240">
        <v>29</v>
      </c>
      <c r="U2240">
        <v>103</v>
      </c>
      <c r="V2240" s="28">
        <v>20000</v>
      </c>
      <c r="W2240">
        <v>29</v>
      </c>
      <c r="X2240" s="28"/>
      <c r="AC2240">
        <v>101</v>
      </c>
      <c r="AD2240" s="28">
        <v>50000</v>
      </c>
      <c r="AE2240">
        <v>29</v>
      </c>
    </row>
    <row r="2241" spans="3:31" x14ac:dyDescent="0.25">
      <c r="C2241">
        <v>101</v>
      </c>
      <c r="D2241" s="28">
        <v>20000</v>
      </c>
      <c r="E2241">
        <v>30</v>
      </c>
      <c r="L2241">
        <v>74</v>
      </c>
      <c r="M2241" s="28">
        <v>30000</v>
      </c>
      <c r="N2241">
        <v>30</v>
      </c>
      <c r="U2241">
        <v>26</v>
      </c>
      <c r="V2241" s="28">
        <v>20000</v>
      </c>
      <c r="W2241">
        <v>30</v>
      </c>
      <c r="X2241" s="28"/>
      <c r="AC2241">
        <v>126</v>
      </c>
      <c r="AD2241" s="28">
        <v>20000</v>
      </c>
      <c r="AE2241">
        <v>30</v>
      </c>
    </row>
    <row r="2242" spans="3:31" x14ac:dyDescent="0.25">
      <c r="C2242">
        <v>103</v>
      </c>
      <c r="D2242" s="28">
        <v>10000</v>
      </c>
      <c r="E2242">
        <v>31</v>
      </c>
      <c r="F2242" s="28">
        <v>50000</v>
      </c>
      <c r="G2242">
        <v>103</v>
      </c>
      <c r="L2242">
        <v>78</v>
      </c>
      <c r="M2242" s="28">
        <v>30000</v>
      </c>
      <c r="N2242">
        <v>31</v>
      </c>
      <c r="U2242">
        <v>62</v>
      </c>
      <c r="V2242" s="28">
        <v>20000</v>
      </c>
      <c r="W2242">
        <v>31</v>
      </c>
      <c r="X2242" s="28"/>
      <c r="AC2242">
        <v>162</v>
      </c>
      <c r="AD2242" s="28">
        <v>20000</v>
      </c>
      <c r="AE2242">
        <v>31</v>
      </c>
    </row>
    <row r="2243" spans="3:31" x14ac:dyDescent="0.25">
      <c r="C2243">
        <v>107</v>
      </c>
      <c r="D2243" s="28">
        <v>20000</v>
      </c>
      <c r="E2243">
        <v>32</v>
      </c>
      <c r="L2243">
        <v>85</v>
      </c>
      <c r="M2243" s="28">
        <v>20000</v>
      </c>
      <c r="N2243">
        <v>32</v>
      </c>
      <c r="U2243">
        <v>105</v>
      </c>
      <c r="V2243" s="28">
        <v>20000</v>
      </c>
      <c r="W2243">
        <v>32</v>
      </c>
      <c r="X2243" s="28"/>
      <c r="AC2243">
        <v>97</v>
      </c>
      <c r="AD2243" s="28">
        <v>20000</v>
      </c>
      <c r="AE2243">
        <v>32</v>
      </c>
    </row>
    <row r="2244" spans="3:31" x14ac:dyDescent="0.25">
      <c r="C2244">
        <v>110</v>
      </c>
      <c r="D2244" s="28">
        <v>50000</v>
      </c>
      <c r="E2244">
        <v>33</v>
      </c>
      <c r="L2244">
        <v>88</v>
      </c>
      <c r="M2244" s="28">
        <v>20000</v>
      </c>
      <c r="N2244">
        <v>33</v>
      </c>
      <c r="U2244">
        <v>144</v>
      </c>
      <c r="V2244" s="28">
        <v>100000</v>
      </c>
      <c r="W2244">
        <v>33</v>
      </c>
      <c r="X2244" s="28"/>
      <c r="AC2244">
        <v>152</v>
      </c>
      <c r="AD2244" s="28">
        <v>20000</v>
      </c>
      <c r="AE2244">
        <v>33</v>
      </c>
    </row>
    <row r="2245" spans="3:31" x14ac:dyDescent="0.25">
      <c r="C2245">
        <v>113</v>
      </c>
      <c r="D2245" s="28">
        <v>20000</v>
      </c>
      <c r="E2245">
        <v>34</v>
      </c>
      <c r="L2245">
        <v>89</v>
      </c>
      <c r="M2245" s="28">
        <v>50000</v>
      </c>
      <c r="N2245">
        <v>34</v>
      </c>
      <c r="U2245">
        <v>45</v>
      </c>
      <c r="V2245" s="28">
        <v>30000</v>
      </c>
      <c r="W2245">
        <v>34</v>
      </c>
      <c r="X2245" s="28"/>
      <c r="AC2245">
        <v>133</v>
      </c>
      <c r="AD2245" s="28">
        <v>15000</v>
      </c>
      <c r="AE2245">
        <v>34</v>
      </c>
    </row>
    <row r="2246" spans="3:31" x14ac:dyDescent="0.25">
      <c r="C2246">
        <v>116</v>
      </c>
      <c r="D2246" s="28">
        <v>100000</v>
      </c>
      <c r="E2246">
        <v>35</v>
      </c>
      <c r="F2246" s="28">
        <v>50000</v>
      </c>
      <c r="G2246">
        <v>116</v>
      </c>
      <c r="L2246">
        <v>90</v>
      </c>
      <c r="M2246" s="28">
        <v>10000</v>
      </c>
      <c r="N2246">
        <v>35</v>
      </c>
      <c r="U2246">
        <v>148</v>
      </c>
      <c r="V2246" s="28">
        <v>50000</v>
      </c>
      <c r="W2246">
        <v>35</v>
      </c>
      <c r="X2246" s="28"/>
      <c r="AC2246">
        <v>131</v>
      </c>
      <c r="AD2246" s="28">
        <v>30000</v>
      </c>
      <c r="AE2246">
        <v>35</v>
      </c>
    </row>
    <row r="2247" spans="3:31" x14ac:dyDescent="0.25">
      <c r="C2247">
        <v>117</v>
      </c>
      <c r="D2247" s="28">
        <v>90000</v>
      </c>
      <c r="E2247">
        <v>36</v>
      </c>
      <c r="L2247">
        <v>94</v>
      </c>
      <c r="M2247" s="28">
        <v>20000</v>
      </c>
      <c r="N2247">
        <v>36</v>
      </c>
      <c r="U2247">
        <v>113</v>
      </c>
      <c r="V2247" s="28">
        <v>50000</v>
      </c>
      <c r="W2247">
        <v>36</v>
      </c>
      <c r="X2247" s="28"/>
      <c r="AC2247">
        <v>142</v>
      </c>
      <c r="AD2247" s="28">
        <v>50000</v>
      </c>
      <c r="AE2247">
        <v>36</v>
      </c>
    </row>
    <row r="2248" spans="3:31" x14ac:dyDescent="0.25">
      <c r="C2248">
        <v>123</v>
      </c>
      <c r="D2248" s="28">
        <v>30000</v>
      </c>
      <c r="E2248">
        <v>37</v>
      </c>
      <c r="F2248" s="28">
        <v>20000</v>
      </c>
      <c r="G2248">
        <v>123</v>
      </c>
      <c r="L2248">
        <v>95</v>
      </c>
      <c r="M2248" s="28">
        <v>20000</v>
      </c>
      <c r="N2248">
        <v>37</v>
      </c>
      <c r="U2248">
        <v>145</v>
      </c>
      <c r="V2248" s="28">
        <v>50000</v>
      </c>
      <c r="W2248">
        <v>37</v>
      </c>
      <c r="X2248" s="28"/>
      <c r="AC2248">
        <v>183</v>
      </c>
      <c r="AD2248" s="28">
        <v>20000</v>
      </c>
      <c r="AE2248">
        <v>37</v>
      </c>
    </row>
    <row r="2249" spans="3:31" x14ac:dyDescent="0.25">
      <c r="C2249">
        <v>139</v>
      </c>
      <c r="D2249" s="28">
        <v>10000</v>
      </c>
      <c r="E2249">
        <v>38</v>
      </c>
      <c r="L2249">
        <v>97</v>
      </c>
      <c r="M2249" s="28">
        <v>20000</v>
      </c>
      <c r="N2249">
        <v>38</v>
      </c>
      <c r="U2249">
        <v>140</v>
      </c>
      <c r="V2249" s="28">
        <v>50000</v>
      </c>
      <c r="W2249">
        <v>38</v>
      </c>
      <c r="X2249" s="28"/>
      <c r="AC2249">
        <v>4</v>
      </c>
      <c r="AD2249" s="28">
        <v>20000</v>
      </c>
      <c r="AE2249">
        <v>38</v>
      </c>
    </row>
    <row r="2250" spans="3:31" x14ac:dyDescent="0.25">
      <c r="C2250">
        <v>144</v>
      </c>
      <c r="D2250" s="28">
        <v>50000</v>
      </c>
      <c r="E2250">
        <v>39</v>
      </c>
      <c r="L2250">
        <v>99</v>
      </c>
      <c r="M2250" s="28">
        <v>20000</v>
      </c>
      <c r="N2250">
        <v>39</v>
      </c>
      <c r="U2250">
        <v>97</v>
      </c>
      <c r="V2250" s="28">
        <v>50000</v>
      </c>
      <c r="W2250">
        <v>39</v>
      </c>
      <c r="X2250" s="28"/>
      <c r="AC2250">
        <v>10</v>
      </c>
      <c r="AD2250" s="28">
        <v>20000</v>
      </c>
      <c r="AE2250">
        <v>39</v>
      </c>
    </row>
    <row r="2251" spans="3:31" x14ac:dyDescent="0.25">
      <c r="C2251">
        <v>146</v>
      </c>
      <c r="D2251" s="28">
        <v>60000</v>
      </c>
      <c r="E2251">
        <v>40</v>
      </c>
      <c r="L2251">
        <v>100</v>
      </c>
      <c r="M2251" s="28">
        <v>50000</v>
      </c>
      <c r="N2251">
        <v>40</v>
      </c>
      <c r="U2251">
        <v>101</v>
      </c>
      <c r="V2251" s="28">
        <v>50000</v>
      </c>
      <c r="W2251">
        <v>40</v>
      </c>
      <c r="X2251" s="28"/>
      <c r="AC2251">
        <v>46</v>
      </c>
      <c r="AD2251" s="28">
        <v>20000</v>
      </c>
      <c r="AE2251">
        <v>40</v>
      </c>
    </row>
    <row r="2252" spans="3:31" x14ac:dyDescent="0.25">
      <c r="C2252">
        <v>148</v>
      </c>
      <c r="D2252" s="28">
        <v>20000</v>
      </c>
      <c r="E2252">
        <v>41</v>
      </c>
      <c r="L2252">
        <v>105</v>
      </c>
      <c r="M2252" s="28">
        <v>20000</v>
      </c>
      <c r="N2252">
        <v>41</v>
      </c>
      <c r="U2252">
        <v>89</v>
      </c>
      <c r="V2252" s="28">
        <v>50000</v>
      </c>
      <c r="W2252">
        <v>41</v>
      </c>
      <c r="X2252" s="28"/>
      <c r="AC2252">
        <v>166</v>
      </c>
      <c r="AD2252" s="28">
        <v>20000</v>
      </c>
      <c r="AE2252">
        <v>41</v>
      </c>
    </row>
    <row r="2253" spans="3:31" x14ac:dyDescent="0.25">
      <c r="C2253">
        <v>151</v>
      </c>
      <c r="D2253" s="28">
        <v>30000</v>
      </c>
      <c r="E2253">
        <v>42</v>
      </c>
      <c r="L2253">
        <v>107</v>
      </c>
      <c r="M2253" s="28">
        <v>50000</v>
      </c>
      <c r="N2253">
        <v>42</v>
      </c>
      <c r="U2253">
        <v>76</v>
      </c>
      <c r="V2253" s="28">
        <v>20000</v>
      </c>
      <c r="W2253">
        <v>42</v>
      </c>
      <c r="X2253" s="28"/>
      <c r="AC2253">
        <v>20</v>
      </c>
      <c r="AD2253" s="28">
        <v>20000</v>
      </c>
      <c r="AE2253">
        <v>42</v>
      </c>
    </row>
    <row r="2254" spans="3:31" x14ac:dyDescent="0.25">
      <c r="C2254">
        <v>154</v>
      </c>
      <c r="D2254" s="28">
        <v>50000</v>
      </c>
      <c r="E2254">
        <v>43</v>
      </c>
      <c r="L2254">
        <v>110</v>
      </c>
      <c r="M2254" s="28">
        <v>50000</v>
      </c>
      <c r="N2254">
        <v>43</v>
      </c>
      <c r="U2254">
        <v>14</v>
      </c>
      <c r="V2254" s="59">
        <v>30000</v>
      </c>
      <c r="W2254">
        <v>43</v>
      </c>
      <c r="X2254" s="29"/>
      <c r="AC2254">
        <v>125</v>
      </c>
      <c r="AD2254" s="28">
        <v>20000</v>
      </c>
      <c r="AE2254">
        <v>43</v>
      </c>
    </row>
    <row r="2255" spans="3:31" x14ac:dyDescent="0.25">
      <c r="C2255">
        <v>156</v>
      </c>
      <c r="D2255" s="28">
        <v>20000</v>
      </c>
      <c r="E2255">
        <v>44</v>
      </c>
      <c r="L2255">
        <v>120</v>
      </c>
      <c r="M2255" s="28">
        <v>100000</v>
      </c>
      <c r="N2255">
        <v>44</v>
      </c>
      <c r="U2255">
        <v>59</v>
      </c>
      <c r="V2255" s="59">
        <v>50000</v>
      </c>
      <c r="W2255">
        <v>44</v>
      </c>
      <c r="AC2255">
        <v>96</v>
      </c>
      <c r="AD2255" s="28">
        <v>30000</v>
      </c>
      <c r="AE2255">
        <v>44</v>
      </c>
    </row>
    <row r="2256" spans="3:31" x14ac:dyDescent="0.25">
      <c r="C2256">
        <v>168</v>
      </c>
      <c r="D2256" s="28">
        <v>150000</v>
      </c>
      <c r="E2256">
        <v>45</v>
      </c>
      <c r="L2256">
        <v>121</v>
      </c>
      <c r="M2256" s="28">
        <v>30000</v>
      </c>
      <c r="N2256">
        <v>45</v>
      </c>
      <c r="U2256">
        <v>135</v>
      </c>
      <c r="V2256" s="28">
        <v>50000</v>
      </c>
      <c r="W2256">
        <v>45</v>
      </c>
      <c r="AC2256">
        <v>40</v>
      </c>
      <c r="AD2256" s="28">
        <v>10000</v>
      </c>
      <c r="AE2256">
        <v>45</v>
      </c>
    </row>
    <row r="2257" spans="3:33" x14ac:dyDescent="0.25">
      <c r="C2257">
        <v>173</v>
      </c>
      <c r="D2257" s="28">
        <v>20000</v>
      </c>
      <c r="E2257">
        <v>46</v>
      </c>
      <c r="F2257" s="28">
        <v>20000</v>
      </c>
      <c r="G2257">
        <v>173</v>
      </c>
      <c r="L2257">
        <v>129</v>
      </c>
      <c r="M2257" s="28">
        <v>20000</v>
      </c>
      <c r="N2257">
        <v>46</v>
      </c>
      <c r="U2257">
        <v>44</v>
      </c>
      <c r="V2257" s="28">
        <v>10000</v>
      </c>
      <c r="W2257">
        <v>46</v>
      </c>
      <c r="AC2257">
        <v>35</v>
      </c>
      <c r="AD2257" s="28">
        <v>20000</v>
      </c>
      <c r="AE2257">
        <v>46</v>
      </c>
    </row>
    <row r="2258" spans="3:33" x14ac:dyDescent="0.25">
      <c r="D2258" s="28">
        <v>50000</v>
      </c>
      <c r="E2258">
        <v>47</v>
      </c>
      <c r="F2258" s="28">
        <v>50000</v>
      </c>
      <c r="L2258">
        <v>132</v>
      </c>
      <c r="M2258" s="28">
        <v>50000</v>
      </c>
      <c r="N2258">
        <v>47</v>
      </c>
      <c r="U2258">
        <v>106</v>
      </c>
      <c r="V2258" s="28">
        <v>20000</v>
      </c>
      <c r="W2258">
        <v>47</v>
      </c>
      <c r="AC2258">
        <v>65</v>
      </c>
      <c r="AD2258" s="28">
        <v>20000</v>
      </c>
      <c r="AE2258">
        <v>47</v>
      </c>
    </row>
    <row r="2259" spans="3:33" x14ac:dyDescent="0.25">
      <c r="D2259" s="28"/>
      <c r="L2259">
        <v>133</v>
      </c>
      <c r="M2259" s="28">
        <v>20000</v>
      </c>
      <c r="N2259">
        <v>48</v>
      </c>
      <c r="U2259">
        <v>161</v>
      </c>
      <c r="V2259" s="28">
        <v>20000</v>
      </c>
      <c r="W2259">
        <v>48</v>
      </c>
      <c r="AC2259">
        <v>37</v>
      </c>
      <c r="AD2259" s="28">
        <v>10000</v>
      </c>
      <c r="AE2259">
        <v>48</v>
      </c>
    </row>
    <row r="2260" spans="3:33" x14ac:dyDescent="0.25">
      <c r="D2260" s="29">
        <f>SUM(D2212:D2259)</f>
        <v>1775000</v>
      </c>
      <c r="F2260" s="29">
        <f>SUM(F2212:F2259)</f>
        <v>320000</v>
      </c>
      <c r="L2260">
        <v>134</v>
      </c>
      <c r="M2260" s="28">
        <v>50000</v>
      </c>
      <c r="N2260">
        <v>49</v>
      </c>
      <c r="U2260">
        <v>125</v>
      </c>
      <c r="V2260" s="28">
        <v>50000</v>
      </c>
      <c r="W2260">
        <v>49</v>
      </c>
      <c r="AC2260">
        <v>2</v>
      </c>
      <c r="AD2260" s="29">
        <v>20000</v>
      </c>
      <c r="AE2260">
        <v>49</v>
      </c>
      <c r="AF2260" s="29"/>
    </row>
    <row r="2261" spans="3:33" x14ac:dyDescent="0.25">
      <c r="D2261" s="29">
        <f>D2260-F2260</f>
        <v>1455000</v>
      </c>
      <c r="J2261" t="s">
        <v>1359</v>
      </c>
      <c r="L2261">
        <v>138</v>
      </c>
      <c r="M2261" s="28">
        <v>30000</v>
      </c>
      <c r="N2261">
        <v>50</v>
      </c>
      <c r="U2261">
        <v>82</v>
      </c>
      <c r="V2261" s="28">
        <v>20000</v>
      </c>
      <c r="W2261">
        <v>50</v>
      </c>
      <c r="AC2261">
        <v>71</v>
      </c>
      <c r="AD2261" s="29">
        <v>20000</v>
      </c>
      <c r="AE2261">
        <v>50</v>
      </c>
    </row>
    <row r="2262" spans="3:33" x14ac:dyDescent="0.25">
      <c r="D2262" s="28"/>
      <c r="L2262">
        <v>142</v>
      </c>
      <c r="M2262" s="28">
        <v>50000</v>
      </c>
      <c r="N2262">
        <v>51</v>
      </c>
      <c r="U2262">
        <v>159</v>
      </c>
      <c r="V2262" s="28">
        <v>20000</v>
      </c>
      <c r="W2262">
        <v>51</v>
      </c>
      <c r="X2262">
        <v>20000</v>
      </c>
      <c r="Y2262">
        <v>159</v>
      </c>
      <c r="AC2262">
        <v>151</v>
      </c>
      <c r="AD2262" s="28">
        <v>50000</v>
      </c>
      <c r="AE2262">
        <v>51</v>
      </c>
    </row>
    <row r="2263" spans="3:33" x14ac:dyDescent="0.25">
      <c r="D2263" s="28"/>
      <c r="L2263">
        <v>144</v>
      </c>
      <c r="M2263" s="28">
        <v>15000</v>
      </c>
      <c r="N2263">
        <v>52</v>
      </c>
      <c r="U2263">
        <v>15</v>
      </c>
      <c r="V2263" s="28">
        <v>20000</v>
      </c>
      <c r="W2263">
        <v>52</v>
      </c>
      <c r="AC2263">
        <v>58</v>
      </c>
      <c r="AD2263" s="28">
        <v>100000</v>
      </c>
      <c r="AE2263">
        <v>52</v>
      </c>
    </row>
    <row r="2264" spans="3:33" x14ac:dyDescent="0.25">
      <c r="D2264" s="29"/>
      <c r="L2264">
        <v>147</v>
      </c>
      <c r="M2264" s="60">
        <v>50000</v>
      </c>
      <c r="N2264">
        <v>53</v>
      </c>
      <c r="O2264" s="28">
        <v>50000</v>
      </c>
      <c r="P2264">
        <v>147</v>
      </c>
      <c r="U2264">
        <v>102</v>
      </c>
      <c r="V2264" s="60">
        <v>20000</v>
      </c>
      <c r="W2264">
        <v>53</v>
      </c>
      <c r="X2264" s="28"/>
      <c r="AC2264">
        <v>30</v>
      </c>
      <c r="AD2264" s="29">
        <v>70000</v>
      </c>
      <c r="AE2264">
        <v>53</v>
      </c>
    </row>
    <row r="2265" spans="3:33" x14ac:dyDescent="0.25">
      <c r="D2265" s="29"/>
      <c r="L2265">
        <v>153</v>
      </c>
      <c r="M2265" s="60">
        <v>20000</v>
      </c>
      <c r="N2265">
        <v>54</v>
      </c>
      <c r="U2265">
        <v>147</v>
      </c>
      <c r="V2265" s="60">
        <v>20000</v>
      </c>
      <c r="W2265">
        <v>54</v>
      </c>
      <c r="X2265" s="28"/>
      <c r="AC2265">
        <v>22</v>
      </c>
      <c r="AD2265" s="29">
        <v>30000</v>
      </c>
      <c r="AE2265">
        <v>54</v>
      </c>
    </row>
    <row r="2266" spans="3:33" x14ac:dyDescent="0.25">
      <c r="D2266" s="28"/>
      <c r="L2266">
        <v>154</v>
      </c>
      <c r="M2266" s="28">
        <v>20000</v>
      </c>
      <c r="N2266">
        <v>55</v>
      </c>
      <c r="U2266">
        <v>93</v>
      </c>
      <c r="V2266" s="28">
        <v>50000</v>
      </c>
      <c r="W2266">
        <v>55</v>
      </c>
      <c r="X2266">
        <v>50000</v>
      </c>
      <c r="Y2266">
        <v>93</v>
      </c>
      <c r="AC2266">
        <v>82</v>
      </c>
      <c r="AD2266" s="28">
        <v>100000</v>
      </c>
      <c r="AE2266">
        <v>55</v>
      </c>
    </row>
    <row r="2267" spans="3:33" x14ac:dyDescent="0.25">
      <c r="D2267" s="29"/>
      <c r="L2267">
        <v>155</v>
      </c>
      <c r="M2267" s="29">
        <v>30000</v>
      </c>
      <c r="N2267">
        <v>56</v>
      </c>
      <c r="O2267" s="29"/>
      <c r="V2267" s="28">
        <v>100000</v>
      </c>
      <c r="W2267">
        <v>56</v>
      </c>
      <c r="X2267">
        <v>50000</v>
      </c>
      <c r="Y2267">
        <v>56</v>
      </c>
      <c r="AC2267">
        <v>111</v>
      </c>
      <c r="AD2267" s="29">
        <v>50000</v>
      </c>
      <c r="AE2267">
        <v>56</v>
      </c>
    </row>
    <row r="2268" spans="3:33" x14ac:dyDescent="0.25">
      <c r="D2268" s="28"/>
      <c r="L2268">
        <v>156</v>
      </c>
      <c r="M2268" s="29">
        <v>50000</v>
      </c>
      <c r="N2268">
        <v>57</v>
      </c>
      <c r="V2268" s="28">
        <v>150000</v>
      </c>
      <c r="W2268">
        <v>57</v>
      </c>
      <c r="X2268">
        <v>50000</v>
      </c>
      <c r="AC2268">
        <v>66</v>
      </c>
      <c r="AD2268" s="28">
        <v>50000</v>
      </c>
      <c r="AE2268">
        <v>57</v>
      </c>
    </row>
    <row r="2269" spans="3:33" x14ac:dyDescent="0.25">
      <c r="D2269" s="28"/>
      <c r="L2269">
        <v>162</v>
      </c>
      <c r="M2269" s="28">
        <v>50000</v>
      </c>
      <c r="N2269">
        <v>58</v>
      </c>
      <c r="O2269" s="28">
        <v>50000</v>
      </c>
      <c r="P2269">
        <v>162</v>
      </c>
      <c r="U2269">
        <v>27</v>
      </c>
      <c r="V2269" s="28">
        <v>50000</v>
      </c>
      <c r="W2269">
        <v>58</v>
      </c>
      <c r="X2269">
        <v>50000</v>
      </c>
      <c r="Y2269">
        <v>27</v>
      </c>
      <c r="AD2269" s="28">
        <v>50000</v>
      </c>
      <c r="AE2269">
        <v>58</v>
      </c>
      <c r="AF2269" s="28">
        <v>50000</v>
      </c>
    </row>
    <row r="2270" spans="3:33" x14ac:dyDescent="0.25">
      <c r="D2270" s="28"/>
      <c r="L2270">
        <v>163</v>
      </c>
      <c r="M2270" s="28">
        <v>50000</v>
      </c>
      <c r="N2270">
        <v>59</v>
      </c>
      <c r="O2270" s="28">
        <v>50000</v>
      </c>
      <c r="P2270">
        <v>163</v>
      </c>
      <c r="U2270">
        <v>151</v>
      </c>
      <c r="V2270" s="28">
        <v>50000</v>
      </c>
      <c r="W2270">
        <v>59</v>
      </c>
      <c r="X2270">
        <v>50000</v>
      </c>
      <c r="Y2270">
        <v>151</v>
      </c>
      <c r="AD2270" s="28">
        <v>50000</v>
      </c>
      <c r="AE2270">
        <v>59</v>
      </c>
      <c r="AF2270" s="28">
        <v>50000</v>
      </c>
    </row>
    <row r="2271" spans="3:33" x14ac:dyDescent="0.25">
      <c r="D2271" s="28"/>
      <c r="L2271">
        <v>164</v>
      </c>
      <c r="M2271" s="28">
        <v>50000</v>
      </c>
      <c r="N2271">
        <v>60</v>
      </c>
      <c r="V2271" s="28"/>
      <c r="AC2271">
        <v>148</v>
      </c>
      <c r="AD2271" s="28">
        <v>50000</v>
      </c>
      <c r="AE2271">
        <v>60</v>
      </c>
      <c r="AF2271" s="28">
        <v>50000</v>
      </c>
      <c r="AG2271">
        <v>148</v>
      </c>
    </row>
    <row r="2272" spans="3:33" x14ac:dyDescent="0.25">
      <c r="D2272" s="28"/>
      <c r="L2272">
        <v>166</v>
      </c>
      <c r="M2272" s="28">
        <v>50000</v>
      </c>
      <c r="N2272">
        <v>61</v>
      </c>
      <c r="V2272" s="28"/>
      <c r="AC2272">
        <v>150</v>
      </c>
      <c r="AD2272" s="28">
        <v>50000</v>
      </c>
      <c r="AE2272">
        <v>61</v>
      </c>
      <c r="AF2272" s="28">
        <v>50000</v>
      </c>
      <c r="AG2272">
        <v>150</v>
      </c>
    </row>
    <row r="2273" spans="4:33" x14ac:dyDescent="0.25">
      <c r="D2273" s="28"/>
      <c r="L2273">
        <v>172</v>
      </c>
      <c r="M2273" s="28">
        <v>30000</v>
      </c>
      <c r="N2273">
        <v>62</v>
      </c>
      <c r="V2273" s="28"/>
      <c r="AC2273">
        <v>77</v>
      </c>
      <c r="AD2273" s="28">
        <v>50000</v>
      </c>
      <c r="AE2273">
        <v>62</v>
      </c>
    </row>
    <row r="2274" spans="4:33" x14ac:dyDescent="0.25">
      <c r="D2274" s="28"/>
      <c r="L2274">
        <v>174</v>
      </c>
      <c r="M2274" s="28">
        <v>30000</v>
      </c>
      <c r="N2274">
        <v>63</v>
      </c>
      <c r="V2274" s="28"/>
      <c r="AC2274">
        <v>135</v>
      </c>
      <c r="AD2274" s="28">
        <v>50000</v>
      </c>
      <c r="AE2274">
        <v>63</v>
      </c>
      <c r="AF2274" s="28">
        <v>50000</v>
      </c>
      <c r="AG2274">
        <v>135</v>
      </c>
    </row>
    <row r="2275" spans="4:33" x14ac:dyDescent="0.25">
      <c r="D2275" s="28"/>
      <c r="L2275">
        <v>176</v>
      </c>
      <c r="M2275" s="28">
        <v>20000</v>
      </c>
      <c r="N2275">
        <v>64</v>
      </c>
      <c r="V2275" s="29">
        <f>SUM(V2212:V2274)</f>
        <v>2185000</v>
      </c>
      <c r="X2275" s="29">
        <f>SUM(X2212:X2274)</f>
        <v>270000</v>
      </c>
      <c r="AC2275">
        <v>158</v>
      </c>
      <c r="AD2275" s="28">
        <v>100000</v>
      </c>
      <c r="AE2275">
        <v>64</v>
      </c>
      <c r="AF2275" s="28">
        <v>50000</v>
      </c>
      <c r="AG2275">
        <v>158</v>
      </c>
    </row>
    <row r="2276" spans="4:33" x14ac:dyDescent="0.25">
      <c r="D2276" s="28"/>
      <c r="L2276">
        <v>177</v>
      </c>
      <c r="M2276" s="28">
        <v>30000</v>
      </c>
      <c r="N2276">
        <v>65</v>
      </c>
      <c r="V2276" s="29">
        <f>V2275-X2275</f>
        <v>1915000</v>
      </c>
      <c r="X2276" s="28"/>
      <c r="AC2276">
        <v>184</v>
      </c>
      <c r="AD2276" s="28">
        <v>50000</v>
      </c>
      <c r="AE2276">
        <v>65</v>
      </c>
      <c r="AF2276" s="28">
        <v>50000</v>
      </c>
      <c r="AG2276">
        <v>184</v>
      </c>
    </row>
    <row r="2277" spans="4:33" x14ac:dyDescent="0.25">
      <c r="D2277" s="28"/>
      <c r="L2277">
        <v>178</v>
      </c>
      <c r="M2277" s="28">
        <v>100000</v>
      </c>
      <c r="N2277">
        <v>66</v>
      </c>
      <c r="AC2277">
        <v>186</v>
      </c>
      <c r="AD2277" s="28">
        <v>50000</v>
      </c>
      <c r="AE2277">
        <v>66</v>
      </c>
      <c r="AF2277" s="28">
        <v>50000</v>
      </c>
      <c r="AG2277">
        <v>186</v>
      </c>
    </row>
    <row r="2278" spans="4:33" x14ac:dyDescent="0.25">
      <c r="L2278">
        <v>183</v>
      </c>
      <c r="M2278" s="28">
        <v>50000</v>
      </c>
      <c r="N2278">
        <v>67</v>
      </c>
      <c r="AE2278">
        <v>67</v>
      </c>
    </row>
    <row r="2279" spans="4:33" x14ac:dyDescent="0.25">
      <c r="L2279">
        <v>185</v>
      </c>
      <c r="M2279" s="28">
        <v>20000</v>
      </c>
      <c r="N2279">
        <v>68</v>
      </c>
      <c r="AE2279">
        <v>68</v>
      </c>
    </row>
    <row r="2280" spans="4:33" x14ac:dyDescent="0.25">
      <c r="L2280">
        <v>192</v>
      </c>
      <c r="M2280" s="28">
        <v>50000</v>
      </c>
      <c r="N2280">
        <v>69</v>
      </c>
      <c r="AD2280" s="29">
        <f>SUM(AD2212:AD2279)</f>
        <v>2440000</v>
      </c>
      <c r="AF2280" s="29">
        <f>SUM(AF2212:AF2279)</f>
        <v>680000</v>
      </c>
    </row>
    <row r="2281" spans="4:33" x14ac:dyDescent="0.25">
      <c r="L2281">
        <v>198</v>
      </c>
      <c r="M2281" s="28">
        <v>50000</v>
      </c>
      <c r="N2281">
        <v>70</v>
      </c>
      <c r="AD2281" s="29">
        <f>AD2280-AF2280</f>
        <v>1760000</v>
      </c>
    </row>
    <row r="2282" spans="4:33" x14ac:dyDescent="0.25">
      <c r="L2282">
        <v>200</v>
      </c>
      <c r="M2282" s="28">
        <v>20000</v>
      </c>
      <c r="N2282">
        <v>71</v>
      </c>
    </row>
    <row r="2283" spans="4:33" x14ac:dyDescent="0.25">
      <c r="L2283">
        <v>201</v>
      </c>
      <c r="M2283" s="28">
        <v>10000</v>
      </c>
      <c r="N2283">
        <v>72</v>
      </c>
    </row>
    <row r="2284" spans="4:33" x14ac:dyDescent="0.25">
      <c r="L2284">
        <v>202</v>
      </c>
      <c r="M2284" s="28">
        <v>10000</v>
      </c>
      <c r="N2284">
        <v>73</v>
      </c>
    </row>
    <row r="2285" spans="4:33" x14ac:dyDescent="0.25">
      <c r="L2285">
        <v>203</v>
      </c>
      <c r="M2285" s="28">
        <v>20000</v>
      </c>
      <c r="N2285">
        <v>74</v>
      </c>
    </row>
    <row r="2286" spans="4:33" x14ac:dyDescent="0.25">
      <c r="L2286">
        <v>204</v>
      </c>
      <c r="M2286" s="28">
        <v>30000</v>
      </c>
      <c r="N2286">
        <v>75</v>
      </c>
    </row>
    <row r="2287" spans="4:33" x14ac:dyDescent="0.25">
      <c r="L2287">
        <v>205</v>
      </c>
      <c r="M2287" s="28">
        <v>50000</v>
      </c>
      <c r="N2287">
        <v>76</v>
      </c>
    </row>
    <row r="2288" spans="4:33" x14ac:dyDescent="0.25">
      <c r="M2288" s="28">
        <v>50000</v>
      </c>
      <c r="N2288">
        <v>77</v>
      </c>
      <c r="O2288" s="28">
        <v>50000</v>
      </c>
    </row>
    <row r="2289" spans="1:32" x14ac:dyDescent="0.25">
      <c r="M2289" s="28">
        <v>50000</v>
      </c>
      <c r="N2289">
        <v>78</v>
      </c>
      <c r="O2289" s="28">
        <v>50000</v>
      </c>
    </row>
    <row r="2290" spans="1:32" x14ac:dyDescent="0.25">
      <c r="M2290" s="28">
        <v>50000</v>
      </c>
      <c r="N2290">
        <v>79</v>
      </c>
      <c r="O2290" s="28">
        <v>50000</v>
      </c>
    </row>
    <row r="2291" spans="1:32" x14ac:dyDescent="0.25">
      <c r="M2291" s="29">
        <f>SUM(M2211:M2290)</f>
        <v>2905000</v>
      </c>
      <c r="O2291" s="29">
        <f>SUM(O2211:O2290)</f>
        <v>300000</v>
      </c>
    </row>
    <row r="2292" spans="1:32" x14ac:dyDescent="0.25">
      <c r="M2292" s="29">
        <f>M2291-O2291</f>
        <v>2605000</v>
      </c>
    </row>
    <row r="2294" spans="1:32" x14ac:dyDescent="0.25">
      <c r="A2294" s="30" t="s">
        <v>10</v>
      </c>
      <c r="B2294" s="30" t="s">
        <v>0</v>
      </c>
      <c r="C2294" s="30" t="s">
        <v>2</v>
      </c>
      <c r="D2294" s="30" t="s">
        <v>1297</v>
      </c>
      <c r="E2294" s="30"/>
      <c r="F2294" s="33"/>
      <c r="G2294" s="30"/>
      <c r="J2294" s="30" t="s">
        <v>10</v>
      </c>
      <c r="K2294" s="30" t="s">
        <v>0</v>
      </c>
      <c r="L2294" s="30" t="s">
        <v>2</v>
      </c>
      <c r="M2294" s="30" t="s">
        <v>1297</v>
      </c>
      <c r="N2294" s="30"/>
      <c r="O2294" s="33"/>
      <c r="P2294" s="30"/>
      <c r="S2294" s="30" t="s">
        <v>10</v>
      </c>
      <c r="T2294" s="30" t="s">
        <v>0</v>
      </c>
      <c r="U2294" s="30" t="s">
        <v>2</v>
      </c>
      <c r="V2294" s="30" t="s">
        <v>1297</v>
      </c>
      <c r="W2294" s="30"/>
      <c r="X2294" s="33"/>
      <c r="Y2294" s="30"/>
      <c r="AA2294" s="30" t="s">
        <v>10</v>
      </c>
      <c r="AB2294" s="30" t="s">
        <v>0</v>
      </c>
      <c r="AC2294" s="30" t="s">
        <v>2</v>
      </c>
      <c r="AD2294" s="30" t="s">
        <v>1297</v>
      </c>
      <c r="AE2294" s="30"/>
      <c r="AF2294" s="33"/>
    </row>
    <row r="2295" spans="1:32" x14ac:dyDescent="0.25">
      <c r="A2295" s="32">
        <v>43080</v>
      </c>
      <c r="B2295" s="30" t="s">
        <v>1336</v>
      </c>
      <c r="C2295">
        <v>48</v>
      </c>
      <c r="D2295" s="28">
        <v>150000</v>
      </c>
      <c r="E2295">
        <v>1</v>
      </c>
      <c r="J2295" s="32">
        <v>43081</v>
      </c>
      <c r="K2295" s="30" t="s">
        <v>1337</v>
      </c>
      <c r="L2295">
        <v>126</v>
      </c>
      <c r="M2295" s="28">
        <v>40000</v>
      </c>
      <c r="N2295">
        <v>1</v>
      </c>
      <c r="S2295" s="32">
        <v>43083</v>
      </c>
      <c r="T2295" s="30" t="s">
        <v>1348</v>
      </c>
      <c r="U2295">
        <v>4</v>
      </c>
      <c r="V2295" s="28">
        <v>50000</v>
      </c>
      <c r="W2295">
        <v>1</v>
      </c>
      <c r="X2295" s="28">
        <v>50000</v>
      </c>
      <c r="Y2295">
        <v>4</v>
      </c>
      <c r="AA2295" s="32">
        <v>43084</v>
      </c>
      <c r="AB2295" s="30" t="s">
        <v>1347</v>
      </c>
      <c r="AC2295">
        <v>22</v>
      </c>
      <c r="AD2295" s="28">
        <v>30000</v>
      </c>
      <c r="AE2295">
        <v>1</v>
      </c>
    </row>
    <row r="2296" spans="1:32" x14ac:dyDescent="0.25">
      <c r="C2296">
        <v>47</v>
      </c>
      <c r="D2296" s="28">
        <v>60000</v>
      </c>
      <c r="E2296">
        <v>2</v>
      </c>
      <c r="F2296" s="28">
        <v>50000</v>
      </c>
      <c r="G2296">
        <v>47</v>
      </c>
      <c r="L2296">
        <v>200</v>
      </c>
      <c r="M2296" s="28">
        <v>50000</v>
      </c>
      <c r="N2296">
        <v>2</v>
      </c>
      <c r="U2296">
        <v>13</v>
      </c>
      <c r="V2296" s="28">
        <v>20000</v>
      </c>
      <c r="W2296">
        <v>2</v>
      </c>
      <c r="X2296" s="28">
        <v>20000</v>
      </c>
      <c r="Y2296">
        <v>13</v>
      </c>
      <c r="AC2296">
        <v>144</v>
      </c>
      <c r="AD2296" s="28">
        <v>110000</v>
      </c>
      <c r="AE2296">
        <v>2</v>
      </c>
    </row>
    <row r="2297" spans="1:32" x14ac:dyDescent="0.25">
      <c r="C2297">
        <v>35</v>
      </c>
      <c r="D2297" s="28">
        <v>20000</v>
      </c>
      <c r="E2297">
        <v>3</v>
      </c>
      <c r="L2297">
        <v>25</v>
      </c>
      <c r="M2297" s="28">
        <v>50000</v>
      </c>
      <c r="N2297">
        <v>3</v>
      </c>
      <c r="U2297">
        <v>143</v>
      </c>
      <c r="V2297" s="28">
        <v>35000</v>
      </c>
      <c r="W2297">
        <v>3</v>
      </c>
      <c r="X2297" s="28"/>
      <c r="AC2297">
        <v>40</v>
      </c>
      <c r="AD2297" s="28">
        <v>10000</v>
      </c>
      <c r="AE2297">
        <v>3</v>
      </c>
    </row>
    <row r="2298" spans="1:32" x14ac:dyDescent="0.25">
      <c r="C2298">
        <v>17</v>
      </c>
      <c r="D2298" s="28">
        <v>60000</v>
      </c>
      <c r="E2298">
        <v>4</v>
      </c>
      <c r="L2298">
        <v>83</v>
      </c>
      <c r="M2298" s="28">
        <v>50000</v>
      </c>
      <c r="N2298">
        <v>4</v>
      </c>
      <c r="U2298">
        <v>92</v>
      </c>
      <c r="V2298" s="28">
        <v>20000</v>
      </c>
      <c r="W2298">
        <v>4</v>
      </c>
      <c r="X2298" s="28"/>
      <c r="AC2298">
        <v>37</v>
      </c>
      <c r="AD2298" s="28">
        <v>10000</v>
      </c>
      <c r="AE2298">
        <v>4</v>
      </c>
    </row>
    <row r="2299" spans="1:32" x14ac:dyDescent="0.25">
      <c r="C2299">
        <v>122</v>
      </c>
      <c r="D2299" s="28">
        <v>50000</v>
      </c>
      <c r="E2299">
        <v>5</v>
      </c>
      <c r="L2299">
        <v>203</v>
      </c>
      <c r="M2299" s="28">
        <v>20000</v>
      </c>
      <c r="N2299">
        <v>5</v>
      </c>
      <c r="U2299">
        <v>154</v>
      </c>
      <c r="V2299" s="28">
        <v>20000</v>
      </c>
      <c r="W2299">
        <v>5</v>
      </c>
      <c r="X2299" s="28"/>
      <c r="AC2299">
        <v>164</v>
      </c>
      <c r="AD2299" s="28">
        <v>10000</v>
      </c>
      <c r="AE2299">
        <v>5</v>
      </c>
    </row>
    <row r="2300" spans="1:32" x14ac:dyDescent="0.25">
      <c r="C2300">
        <v>22</v>
      </c>
      <c r="D2300" s="28">
        <v>40000</v>
      </c>
      <c r="E2300">
        <v>6</v>
      </c>
      <c r="F2300" s="28">
        <v>20000</v>
      </c>
      <c r="G2300">
        <v>9</v>
      </c>
      <c r="L2300">
        <v>75</v>
      </c>
      <c r="M2300" s="28">
        <v>60000</v>
      </c>
      <c r="N2300">
        <v>6</v>
      </c>
      <c r="O2300" s="28">
        <v>50000</v>
      </c>
      <c r="P2300">
        <v>75</v>
      </c>
      <c r="U2300">
        <v>53</v>
      </c>
      <c r="V2300" s="28">
        <v>50000</v>
      </c>
      <c r="W2300">
        <v>6</v>
      </c>
      <c r="X2300" s="28">
        <v>20000</v>
      </c>
      <c r="Y2300">
        <v>53</v>
      </c>
      <c r="AC2300">
        <v>90</v>
      </c>
      <c r="AD2300" s="28">
        <v>20000</v>
      </c>
      <c r="AE2300">
        <v>6</v>
      </c>
    </row>
    <row r="2301" spans="1:32" x14ac:dyDescent="0.25">
      <c r="C2301">
        <v>30</v>
      </c>
      <c r="D2301" s="28">
        <v>100000</v>
      </c>
      <c r="E2301">
        <v>7</v>
      </c>
      <c r="L2301">
        <v>195</v>
      </c>
      <c r="M2301" s="28">
        <v>20000</v>
      </c>
      <c r="N2301">
        <v>7</v>
      </c>
      <c r="U2301">
        <v>96</v>
      </c>
      <c r="V2301" s="28">
        <v>20000</v>
      </c>
      <c r="W2301">
        <v>7</v>
      </c>
      <c r="X2301" s="28"/>
      <c r="AC2301">
        <v>152</v>
      </c>
      <c r="AD2301" s="28">
        <v>20000</v>
      </c>
      <c r="AE2301">
        <v>7</v>
      </c>
    </row>
    <row r="2302" spans="1:32" x14ac:dyDescent="0.25">
      <c r="C2302">
        <v>142</v>
      </c>
      <c r="D2302" s="28">
        <v>50000</v>
      </c>
      <c r="E2302">
        <v>8</v>
      </c>
      <c r="L2302">
        <v>87</v>
      </c>
      <c r="M2302" s="28">
        <v>20000</v>
      </c>
      <c r="N2302">
        <v>8</v>
      </c>
      <c r="U2302">
        <v>90</v>
      </c>
      <c r="V2302" s="28">
        <v>20000</v>
      </c>
      <c r="W2302">
        <v>8</v>
      </c>
      <c r="X2302" s="28"/>
      <c r="AC2302">
        <v>165</v>
      </c>
      <c r="AD2302" s="28">
        <v>40000</v>
      </c>
      <c r="AE2302">
        <v>8</v>
      </c>
    </row>
    <row r="2303" spans="1:32" x14ac:dyDescent="0.25">
      <c r="C2303">
        <v>18</v>
      </c>
      <c r="D2303" s="28">
        <v>100000</v>
      </c>
      <c r="E2303">
        <v>9</v>
      </c>
      <c r="L2303">
        <v>135</v>
      </c>
      <c r="M2303" s="28">
        <v>20000</v>
      </c>
      <c r="N2303">
        <v>9</v>
      </c>
      <c r="U2303">
        <v>117</v>
      </c>
      <c r="V2303" s="28">
        <v>30000</v>
      </c>
      <c r="W2303">
        <v>9</v>
      </c>
      <c r="X2303" s="28"/>
      <c r="AC2303">
        <v>123</v>
      </c>
      <c r="AD2303" s="28">
        <v>20000</v>
      </c>
      <c r="AE2303">
        <v>9</v>
      </c>
    </row>
    <row r="2304" spans="1:32" x14ac:dyDescent="0.25">
      <c r="C2304">
        <v>114</v>
      </c>
      <c r="D2304" s="28">
        <v>50000</v>
      </c>
      <c r="E2304">
        <v>10</v>
      </c>
      <c r="L2304">
        <v>144</v>
      </c>
      <c r="M2304" s="28">
        <v>10000</v>
      </c>
      <c r="N2304">
        <v>10</v>
      </c>
      <c r="U2304">
        <v>37</v>
      </c>
      <c r="V2304" s="28">
        <v>30000</v>
      </c>
      <c r="W2304">
        <v>10</v>
      </c>
      <c r="X2304" s="28"/>
      <c r="AC2304">
        <v>128</v>
      </c>
      <c r="AD2304" s="28">
        <v>20000</v>
      </c>
      <c r="AE2304">
        <v>10</v>
      </c>
    </row>
    <row r="2305" spans="3:33" x14ac:dyDescent="0.25">
      <c r="C2305">
        <v>80</v>
      </c>
      <c r="D2305" s="28">
        <v>50000</v>
      </c>
      <c r="E2305">
        <v>11</v>
      </c>
      <c r="L2305">
        <v>124</v>
      </c>
      <c r="M2305" s="28">
        <v>50000</v>
      </c>
      <c r="N2305">
        <v>11</v>
      </c>
      <c r="U2305">
        <v>111</v>
      </c>
      <c r="V2305" s="28">
        <v>30000</v>
      </c>
      <c r="W2305">
        <v>11</v>
      </c>
      <c r="X2305" s="28"/>
      <c r="AC2305">
        <v>4</v>
      </c>
      <c r="AD2305" s="28">
        <v>20000</v>
      </c>
      <c r="AE2305">
        <v>11</v>
      </c>
    </row>
    <row r="2306" spans="3:33" x14ac:dyDescent="0.25">
      <c r="C2306">
        <v>137</v>
      </c>
      <c r="D2306" s="28">
        <v>50000</v>
      </c>
      <c r="E2306">
        <v>12</v>
      </c>
      <c r="L2306">
        <v>94</v>
      </c>
      <c r="M2306" s="28">
        <v>20000</v>
      </c>
      <c r="N2306">
        <v>12</v>
      </c>
      <c r="U2306">
        <v>71</v>
      </c>
      <c r="V2306" s="28">
        <v>20000</v>
      </c>
      <c r="W2306">
        <v>12</v>
      </c>
      <c r="X2306" s="28"/>
      <c r="AC2306">
        <v>93</v>
      </c>
      <c r="AD2306" s="28">
        <v>20000</v>
      </c>
      <c r="AE2306">
        <v>12</v>
      </c>
    </row>
    <row r="2307" spans="3:33" x14ac:dyDescent="0.25">
      <c r="C2307">
        <v>1</v>
      </c>
      <c r="D2307" s="28">
        <v>50000</v>
      </c>
      <c r="E2307">
        <v>13</v>
      </c>
      <c r="L2307">
        <v>54</v>
      </c>
      <c r="M2307" s="28">
        <v>70000</v>
      </c>
      <c r="N2307">
        <v>13</v>
      </c>
      <c r="U2307">
        <v>152</v>
      </c>
      <c r="V2307" s="28">
        <v>70000</v>
      </c>
      <c r="W2307">
        <v>13</v>
      </c>
      <c r="X2307" s="28">
        <v>50000</v>
      </c>
      <c r="Y2307">
        <v>152</v>
      </c>
      <c r="AC2307">
        <v>133</v>
      </c>
      <c r="AD2307" s="28">
        <v>20000</v>
      </c>
      <c r="AE2307">
        <v>13</v>
      </c>
    </row>
    <row r="2308" spans="3:33" x14ac:dyDescent="0.25">
      <c r="C2308">
        <v>94</v>
      </c>
      <c r="D2308" s="28">
        <v>5000</v>
      </c>
      <c r="E2308">
        <v>14</v>
      </c>
      <c r="F2308" s="28">
        <v>100000</v>
      </c>
      <c r="G2308">
        <v>48</v>
      </c>
      <c r="L2308">
        <v>152</v>
      </c>
      <c r="M2308" s="28">
        <v>50000</v>
      </c>
      <c r="N2308">
        <v>14</v>
      </c>
      <c r="U2308">
        <v>138</v>
      </c>
      <c r="V2308" s="28">
        <v>30000</v>
      </c>
      <c r="W2308">
        <v>14</v>
      </c>
      <c r="X2308" s="28"/>
      <c r="AC2308">
        <v>71</v>
      </c>
      <c r="AD2308" s="28">
        <v>20000</v>
      </c>
      <c r="AE2308">
        <v>14</v>
      </c>
    </row>
    <row r="2309" spans="3:33" x14ac:dyDescent="0.25">
      <c r="C2309">
        <v>3</v>
      </c>
      <c r="D2309" s="28">
        <v>15000</v>
      </c>
      <c r="E2309">
        <v>15</v>
      </c>
      <c r="L2309">
        <v>193</v>
      </c>
      <c r="M2309" s="28">
        <v>50000</v>
      </c>
      <c r="N2309">
        <v>15</v>
      </c>
      <c r="U2309">
        <v>72</v>
      </c>
      <c r="V2309" s="28">
        <v>20000</v>
      </c>
      <c r="W2309">
        <v>15</v>
      </c>
      <c r="X2309" s="28"/>
      <c r="AC2309">
        <v>57</v>
      </c>
      <c r="AD2309" s="28">
        <v>60000</v>
      </c>
      <c r="AE2309">
        <v>15</v>
      </c>
    </row>
    <row r="2310" spans="3:33" x14ac:dyDescent="0.25">
      <c r="C2310">
        <v>152</v>
      </c>
      <c r="D2310" s="28">
        <v>10000</v>
      </c>
      <c r="E2310">
        <v>16</v>
      </c>
      <c r="L2310">
        <v>104</v>
      </c>
      <c r="M2310" s="28">
        <v>20000</v>
      </c>
      <c r="N2310">
        <v>16</v>
      </c>
      <c r="U2310">
        <v>156</v>
      </c>
      <c r="V2310" s="28">
        <v>50000</v>
      </c>
      <c r="W2310">
        <v>16</v>
      </c>
      <c r="X2310" s="28"/>
      <c r="AC2310">
        <v>41</v>
      </c>
      <c r="AD2310" s="28">
        <v>30000</v>
      </c>
      <c r="AE2310">
        <v>16</v>
      </c>
    </row>
    <row r="2311" spans="3:33" x14ac:dyDescent="0.25">
      <c r="C2311">
        <v>145</v>
      </c>
      <c r="D2311" s="28">
        <v>20000</v>
      </c>
      <c r="E2311">
        <v>17</v>
      </c>
      <c r="L2311">
        <v>176</v>
      </c>
      <c r="M2311" s="28">
        <v>20000</v>
      </c>
      <c r="N2311">
        <v>17</v>
      </c>
      <c r="U2311">
        <v>121</v>
      </c>
      <c r="V2311" s="28">
        <v>100000</v>
      </c>
      <c r="W2311">
        <v>17</v>
      </c>
      <c r="X2311" s="28"/>
      <c r="AC2311">
        <v>61</v>
      </c>
      <c r="AD2311" s="28">
        <v>10000</v>
      </c>
      <c r="AE2311">
        <v>17</v>
      </c>
    </row>
    <row r="2312" spans="3:33" x14ac:dyDescent="0.25">
      <c r="C2312">
        <v>126</v>
      </c>
      <c r="D2312" s="28">
        <v>50000</v>
      </c>
      <c r="E2312">
        <v>18</v>
      </c>
      <c r="L2312">
        <v>153</v>
      </c>
      <c r="M2312" s="28">
        <v>20000</v>
      </c>
      <c r="N2312">
        <v>18</v>
      </c>
      <c r="U2312">
        <v>57</v>
      </c>
      <c r="V2312" s="28">
        <v>100000</v>
      </c>
      <c r="W2312">
        <v>18</v>
      </c>
      <c r="X2312" s="28"/>
      <c r="AC2312">
        <v>78</v>
      </c>
      <c r="AD2312" s="28">
        <v>50000</v>
      </c>
      <c r="AE2312">
        <v>18</v>
      </c>
    </row>
    <row r="2313" spans="3:33" x14ac:dyDescent="0.25">
      <c r="C2313">
        <v>116</v>
      </c>
      <c r="D2313" s="28">
        <v>100000</v>
      </c>
      <c r="E2313">
        <v>19</v>
      </c>
      <c r="L2313">
        <v>64</v>
      </c>
      <c r="M2313" s="28">
        <v>20000</v>
      </c>
      <c r="N2313">
        <v>19</v>
      </c>
      <c r="U2313">
        <v>133</v>
      </c>
      <c r="V2313" s="28">
        <v>20000</v>
      </c>
      <c r="W2313">
        <v>19</v>
      </c>
      <c r="X2313" s="28"/>
      <c r="AC2313">
        <v>177</v>
      </c>
      <c r="AD2313" s="28">
        <v>50000</v>
      </c>
      <c r="AE2313">
        <v>19</v>
      </c>
    </row>
    <row r="2314" spans="3:33" x14ac:dyDescent="0.25">
      <c r="C2314">
        <v>100</v>
      </c>
      <c r="D2314" s="28">
        <v>20000</v>
      </c>
      <c r="E2314">
        <v>20</v>
      </c>
      <c r="L2314">
        <v>47</v>
      </c>
      <c r="M2314" s="28">
        <v>40000</v>
      </c>
      <c r="N2314">
        <v>20</v>
      </c>
      <c r="U2314">
        <v>22</v>
      </c>
      <c r="V2314" s="28">
        <v>20000</v>
      </c>
      <c r="W2314">
        <v>20</v>
      </c>
      <c r="X2314" s="28"/>
      <c r="AC2314">
        <v>110</v>
      </c>
      <c r="AD2314" s="28">
        <v>50000</v>
      </c>
      <c r="AE2314">
        <v>20</v>
      </c>
      <c r="AF2314" s="28">
        <v>30000</v>
      </c>
      <c r="AG2314">
        <v>110</v>
      </c>
    </row>
    <row r="2315" spans="3:33" x14ac:dyDescent="0.25">
      <c r="C2315">
        <v>153</v>
      </c>
      <c r="D2315" s="28">
        <v>20000</v>
      </c>
      <c r="E2315">
        <v>21</v>
      </c>
      <c r="L2315">
        <v>92</v>
      </c>
      <c r="M2315" s="28">
        <v>50000</v>
      </c>
      <c r="N2315">
        <v>21</v>
      </c>
      <c r="U2315">
        <v>61</v>
      </c>
      <c r="V2315" s="28">
        <v>20000</v>
      </c>
      <c r="W2315">
        <v>21</v>
      </c>
      <c r="X2315" s="28"/>
      <c r="AC2315">
        <v>175</v>
      </c>
      <c r="AD2315" s="28">
        <v>50000</v>
      </c>
      <c r="AE2315">
        <v>21</v>
      </c>
    </row>
    <row r="2316" spans="3:33" x14ac:dyDescent="0.25">
      <c r="C2316">
        <v>5</v>
      </c>
      <c r="D2316" s="28">
        <v>20000</v>
      </c>
      <c r="E2316">
        <v>22</v>
      </c>
      <c r="L2316">
        <v>149</v>
      </c>
      <c r="M2316" s="28">
        <v>50000</v>
      </c>
      <c r="N2316">
        <v>22</v>
      </c>
      <c r="U2316">
        <v>65</v>
      </c>
      <c r="V2316" s="28">
        <v>10000</v>
      </c>
      <c r="W2316">
        <v>22</v>
      </c>
      <c r="X2316" s="28"/>
      <c r="AC2316">
        <v>91</v>
      </c>
      <c r="AD2316" s="28">
        <v>20000</v>
      </c>
      <c r="AE2316">
        <v>22</v>
      </c>
    </row>
    <row r="2317" spans="3:33" x14ac:dyDescent="0.25">
      <c r="C2317">
        <v>86</v>
      </c>
      <c r="D2317" s="28">
        <v>70000</v>
      </c>
      <c r="E2317">
        <v>23</v>
      </c>
      <c r="L2317">
        <v>146</v>
      </c>
      <c r="M2317" s="28">
        <v>50000</v>
      </c>
      <c r="N2317">
        <v>23</v>
      </c>
      <c r="U2317">
        <v>44</v>
      </c>
      <c r="V2317" s="28">
        <v>10000</v>
      </c>
      <c r="W2317">
        <v>23</v>
      </c>
      <c r="X2317" s="28"/>
      <c r="AC2317">
        <v>76</v>
      </c>
      <c r="AD2317" s="28">
        <v>20000</v>
      </c>
      <c r="AE2317">
        <v>23</v>
      </c>
    </row>
    <row r="2318" spans="3:33" x14ac:dyDescent="0.25">
      <c r="C2318">
        <v>14</v>
      </c>
      <c r="D2318" s="28">
        <v>120000</v>
      </c>
      <c r="E2318">
        <v>24</v>
      </c>
      <c r="L2318">
        <v>117</v>
      </c>
      <c r="M2318" s="28">
        <v>30000</v>
      </c>
      <c r="N2318">
        <v>24</v>
      </c>
      <c r="U2318">
        <v>70</v>
      </c>
      <c r="V2318" s="28">
        <v>20000</v>
      </c>
      <c r="W2318">
        <v>24</v>
      </c>
      <c r="X2318" s="28"/>
      <c r="AC2318">
        <v>56</v>
      </c>
      <c r="AD2318" s="28">
        <v>20000</v>
      </c>
      <c r="AE2318">
        <v>24</v>
      </c>
    </row>
    <row r="2319" spans="3:33" x14ac:dyDescent="0.25">
      <c r="C2319">
        <v>107</v>
      </c>
      <c r="D2319" s="28">
        <v>20000</v>
      </c>
      <c r="E2319">
        <v>25</v>
      </c>
      <c r="L2319">
        <v>105</v>
      </c>
      <c r="M2319" s="28">
        <v>20000</v>
      </c>
      <c r="N2319">
        <v>25</v>
      </c>
      <c r="U2319">
        <v>112</v>
      </c>
      <c r="V2319" s="28">
        <v>30000</v>
      </c>
      <c r="W2319">
        <v>25</v>
      </c>
      <c r="X2319" s="28"/>
      <c r="AC2319">
        <v>81</v>
      </c>
      <c r="AD2319" s="28">
        <v>20000</v>
      </c>
      <c r="AE2319">
        <v>25</v>
      </c>
    </row>
    <row r="2320" spans="3:33" x14ac:dyDescent="0.25">
      <c r="C2320">
        <v>7</v>
      </c>
      <c r="D2320" s="28">
        <v>50000</v>
      </c>
      <c r="E2320">
        <v>26</v>
      </c>
      <c r="L2320">
        <v>123</v>
      </c>
      <c r="M2320" s="28">
        <v>100000</v>
      </c>
      <c r="N2320">
        <v>26</v>
      </c>
      <c r="U2320">
        <v>40</v>
      </c>
      <c r="V2320" s="28">
        <v>20000</v>
      </c>
      <c r="W2320">
        <v>26</v>
      </c>
      <c r="X2320" s="28"/>
      <c r="AC2320">
        <v>150</v>
      </c>
      <c r="AD2320" s="28">
        <v>20000</v>
      </c>
      <c r="AE2320">
        <v>26</v>
      </c>
    </row>
    <row r="2321" spans="3:31" x14ac:dyDescent="0.25">
      <c r="C2321">
        <v>140</v>
      </c>
      <c r="D2321" s="28">
        <v>30000</v>
      </c>
      <c r="E2321">
        <v>27</v>
      </c>
      <c r="L2321">
        <v>3</v>
      </c>
      <c r="M2321" s="28">
        <v>50000</v>
      </c>
      <c r="N2321">
        <v>27</v>
      </c>
      <c r="U2321">
        <v>119</v>
      </c>
      <c r="V2321" s="28">
        <v>200000</v>
      </c>
      <c r="W2321">
        <v>27</v>
      </c>
      <c r="X2321" s="28"/>
      <c r="AC2321">
        <v>117</v>
      </c>
      <c r="AD2321" s="28">
        <v>50000</v>
      </c>
      <c r="AE2321">
        <v>27</v>
      </c>
    </row>
    <row r="2322" spans="3:31" x14ac:dyDescent="0.25">
      <c r="C2322">
        <v>9</v>
      </c>
      <c r="D2322" s="28">
        <v>20000</v>
      </c>
      <c r="E2322">
        <v>28</v>
      </c>
      <c r="L2322">
        <v>77</v>
      </c>
      <c r="M2322" s="28">
        <v>50000</v>
      </c>
      <c r="N2322">
        <v>28</v>
      </c>
      <c r="U2322">
        <v>160</v>
      </c>
      <c r="V2322" s="28">
        <v>20000</v>
      </c>
      <c r="W2322">
        <v>28</v>
      </c>
      <c r="X2322" s="28"/>
      <c r="AC2322">
        <v>100</v>
      </c>
      <c r="AD2322" s="28">
        <v>50000</v>
      </c>
      <c r="AE2322">
        <v>28</v>
      </c>
    </row>
    <row r="2323" spans="3:31" x14ac:dyDescent="0.25">
      <c r="C2323">
        <v>89</v>
      </c>
      <c r="D2323" s="28">
        <v>20000</v>
      </c>
      <c r="E2323">
        <v>29</v>
      </c>
      <c r="L2323">
        <v>1</v>
      </c>
      <c r="M2323" s="28">
        <v>20000</v>
      </c>
      <c r="N2323">
        <v>29</v>
      </c>
      <c r="U2323">
        <v>147</v>
      </c>
      <c r="V2323" s="28">
        <v>20000</v>
      </c>
      <c r="W2323">
        <v>29</v>
      </c>
      <c r="X2323" s="28"/>
      <c r="AC2323">
        <v>35</v>
      </c>
      <c r="AD2323" s="28">
        <v>20000</v>
      </c>
      <c r="AE2323">
        <v>29</v>
      </c>
    </row>
    <row r="2324" spans="3:31" x14ac:dyDescent="0.25">
      <c r="C2324">
        <v>167</v>
      </c>
      <c r="D2324" s="28">
        <v>30000</v>
      </c>
      <c r="E2324">
        <v>30</v>
      </c>
      <c r="L2324">
        <v>8</v>
      </c>
      <c r="M2324" s="28">
        <v>20000</v>
      </c>
      <c r="N2324">
        <v>30</v>
      </c>
      <c r="U2324">
        <v>161</v>
      </c>
      <c r="V2324" s="28">
        <v>20000</v>
      </c>
      <c r="W2324">
        <v>30</v>
      </c>
      <c r="X2324" s="28"/>
      <c r="AC2324">
        <v>139</v>
      </c>
      <c r="AD2324" s="28">
        <v>20000</v>
      </c>
      <c r="AE2324">
        <v>30</v>
      </c>
    </row>
    <row r="2325" spans="3:31" x14ac:dyDescent="0.25">
      <c r="C2325">
        <v>60</v>
      </c>
      <c r="D2325" s="28">
        <v>100000</v>
      </c>
      <c r="E2325">
        <v>31</v>
      </c>
      <c r="F2325" s="28">
        <v>100000</v>
      </c>
      <c r="G2325">
        <v>60</v>
      </c>
      <c r="L2325">
        <v>140</v>
      </c>
      <c r="M2325" s="28">
        <v>20000</v>
      </c>
      <c r="N2325">
        <v>31</v>
      </c>
      <c r="U2325">
        <v>105</v>
      </c>
      <c r="V2325" s="28">
        <v>20000</v>
      </c>
      <c r="W2325">
        <v>31</v>
      </c>
      <c r="X2325" s="28"/>
      <c r="AC2325">
        <v>180</v>
      </c>
      <c r="AD2325" s="28">
        <v>20000</v>
      </c>
      <c r="AE2325">
        <v>31</v>
      </c>
    </row>
    <row r="2326" spans="3:31" x14ac:dyDescent="0.25">
      <c r="C2326">
        <v>51</v>
      </c>
      <c r="D2326" s="28">
        <v>30000</v>
      </c>
      <c r="E2326">
        <v>32</v>
      </c>
      <c r="L2326">
        <v>32</v>
      </c>
      <c r="M2326" s="28">
        <v>20000</v>
      </c>
      <c r="N2326">
        <v>32</v>
      </c>
      <c r="U2326">
        <v>102</v>
      </c>
      <c r="V2326" s="28">
        <v>20000</v>
      </c>
      <c r="W2326">
        <v>32</v>
      </c>
      <c r="X2326" s="28"/>
      <c r="AC2326">
        <v>134</v>
      </c>
      <c r="AD2326" s="28">
        <v>20000</v>
      </c>
      <c r="AE2326">
        <v>32</v>
      </c>
    </row>
    <row r="2327" spans="3:31" x14ac:dyDescent="0.25">
      <c r="C2327">
        <v>106</v>
      </c>
      <c r="D2327" s="28">
        <v>50000</v>
      </c>
      <c r="E2327">
        <v>33</v>
      </c>
      <c r="F2327" s="28">
        <v>50000</v>
      </c>
      <c r="G2327">
        <v>106</v>
      </c>
      <c r="L2327">
        <v>50</v>
      </c>
      <c r="M2327" s="28">
        <v>20000</v>
      </c>
      <c r="N2327">
        <v>33</v>
      </c>
      <c r="U2327">
        <v>18</v>
      </c>
      <c r="V2327" s="28">
        <v>90000</v>
      </c>
      <c r="W2327">
        <v>33</v>
      </c>
      <c r="X2327" s="28"/>
      <c r="AC2327">
        <v>65</v>
      </c>
      <c r="AD2327" s="28">
        <v>20000</v>
      </c>
      <c r="AE2327">
        <v>33</v>
      </c>
    </row>
    <row r="2328" spans="3:31" x14ac:dyDescent="0.25">
      <c r="C2328">
        <v>146</v>
      </c>
      <c r="D2328" s="28">
        <v>70000</v>
      </c>
      <c r="E2328">
        <v>34</v>
      </c>
      <c r="L2328">
        <v>99</v>
      </c>
      <c r="M2328" s="28">
        <v>20000</v>
      </c>
      <c r="N2328">
        <v>34</v>
      </c>
      <c r="U2328">
        <v>146</v>
      </c>
      <c r="V2328" s="28">
        <v>10000</v>
      </c>
      <c r="W2328">
        <v>34</v>
      </c>
      <c r="X2328" s="28"/>
      <c r="AC2328">
        <v>107</v>
      </c>
      <c r="AD2328" s="28">
        <v>20000</v>
      </c>
      <c r="AE2328">
        <v>34</v>
      </c>
    </row>
    <row r="2329" spans="3:31" x14ac:dyDescent="0.25">
      <c r="C2329">
        <v>33</v>
      </c>
      <c r="D2329" s="28">
        <v>60000</v>
      </c>
      <c r="E2329">
        <v>35</v>
      </c>
      <c r="L2329">
        <v>167</v>
      </c>
      <c r="M2329" s="28">
        <v>50000</v>
      </c>
      <c r="N2329">
        <v>35</v>
      </c>
      <c r="U2329">
        <v>128</v>
      </c>
      <c r="V2329" s="28">
        <v>50000</v>
      </c>
      <c r="W2329">
        <v>35</v>
      </c>
      <c r="X2329" s="28"/>
      <c r="AC2329">
        <v>36</v>
      </c>
      <c r="AD2329" s="28">
        <v>20000</v>
      </c>
      <c r="AE2329">
        <v>35</v>
      </c>
    </row>
    <row r="2330" spans="3:31" x14ac:dyDescent="0.25">
      <c r="C2330">
        <v>117</v>
      </c>
      <c r="D2330" s="28">
        <v>20000</v>
      </c>
      <c r="E2330">
        <v>36</v>
      </c>
      <c r="F2330" s="28">
        <v>20000</v>
      </c>
      <c r="G2330">
        <v>117</v>
      </c>
      <c r="L2330">
        <v>68</v>
      </c>
      <c r="M2330" s="28">
        <v>50000</v>
      </c>
      <c r="N2330">
        <v>36</v>
      </c>
      <c r="U2330">
        <v>62</v>
      </c>
      <c r="V2330" s="28">
        <v>20000</v>
      </c>
      <c r="W2330">
        <v>36</v>
      </c>
      <c r="X2330" s="28"/>
      <c r="AC2330">
        <v>126</v>
      </c>
      <c r="AD2330" s="28">
        <v>20000</v>
      </c>
      <c r="AE2330">
        <v>36</v>
      </c>
    </row>
    <row r="2331" spans="3:31" x14ac:dyDescent="0.25">
      <c r="C2331">
        <v>173</v>
      </c>
      <c r="D2331" s="28">
        <v>20000</v>
      </c>
      <c r="E2331">
        <v>37</v>
      </c>
      <c r="F2331" s="28">
        <v>20000</v>
      </c>
      <c r="G2331">
        <v>173</v>
      </c>
      <c r="L2331">
        <v>91</v>
      </c>
      <c r="M2331" s="28">
        <v>50000</v>
      </c>
      <c r="N2331">
        <v>37</v>
      </c>
      <c r="U2331">
        <v>155</v>
      </c>
      <c r="V2331" s="28">
        <v>30000</v>
      </c>
      <c r="W2331">
        <v>37</v>
      </c>
      <c r="X2331" s="28"/>
      <c r="AC2331">
        <v>2</v>
      </c>
      <c r="AD2331" s="28">
        <v>20000</v>
      </c>
      <c r="AE2331">
        <v>37</v>
      </c>
    </row>
    <row r="2332" spans="3:31" x14ac:dyDescent="0.25">
      <c r="C2332">
        <v>66</v>
      </c>
      <c r="D2332" s="28">
        <v>20000</v>
      </c>
      <c r="E2332">
        <v>38</v>
      </c>
      <c r="L2332">
        <v>201</v>
      </c>
      <c r="M2332" s="28">
        <v>10000</v>
      </c>
      <c r="N2332">
        <v>38</v>
      </c>
      <c r="U2332">
        <v>107</v>
      </c>
      <c r="V2332" s="28">
        <v>50000</v>
      </c>
      <c r="W2332">
        <v>38</v>
      </c>
      <c r="X2332" s="28"/>
      <c r="AC2332">
        <v>42</v>
      </c>
      <c r="AD2332" s="28">
        <v>20000</v>
      </c>
      <c r="AE2332">
        <v>38</v>
      </c>
    </row>
    <row r="2333" spans="3:31" x14ac:dyDescent="0.25">
      <c r="C2333">
        <v>21</v>
      </c>
      <c r="D2333" s="28">
        <v>20000</v>
      </c>
      <c r="E2333">
        <v>39</v>
      </c>
      <c r="L2333">
        <v>34</v>
      </c>
      <c r="M2333" s="28">
        <v>190000</v>
      </c>
      <c r="N2333">
        <v>39</v>
      </c>
      <c r="U2333">
        <v>19</v>
      </c>
      <c r="V2333" s="28">
        <v>50000</v>
      </c>
      <c r="W2333">
        <v>39</v>
      </c>
      <c r="X2333" s="28"/>
      <c r="AC2333">
        <v>26</v>
      </c>
      <c r="AD2333" s="28">
        <v>100000</v>
      </c>
      <c r="AE2333">
        <v>39</v>
      </c>
    </row>
    <row r="2334" spans="3:31" x14ac:dyDescent="0.25">
      <c r="C2334">
        <v>26</v>
      </c>
      <c r="D2334" s="28">
        <v>20000</v>
      </c>
      <c r="E2334">
        <v>40</v>
      </c>
      <c r="L2334">
        <v>160</v>
      </c>
      <c r="M2334" s="28">
        <v>100000</v>
      </c>
      <c r="N2334">
        <v>40</v>
      </c>
      <c r="U2334">
        <v>55</v>
      </c>
      <c r="V2334" s="28">
        <v>20000</v>
      </c>
      <c r="W2334">
        <v>40</v>
      </c>
      <c r="X2334" s="28"/>
      <c r="AC2334">
        <v>66</v>
      </c>
      <c r="AD2334" s="28">
        <v>50000</v>
      </c>
      <c r="AE2334">
        <v>40</v>
      </c>
    </row>
    <row r="2335" spans="3:31" x14ac:dyDescent="0.25">
      <c r="C2335">
        <v>92</v>
      </c>
      <c r="D2335" s="28">
        <v>20000</v>
      </c>
      <c r="E2335">
        <v>41</v>
      </c>
      <c r="L2335">
        <v>112</v>
      </c>
      <c r="M2335" s="28">
        <v>30000</v>
      </c>
      <c r="N2335">
        <v>41</v>
      </c>
      <c r="U2335">
        <v>35</v>
      </c>
      <c r="V2335" s="28">
        <v>20000</v>
      </c>
      <c r="W2335">
        <v>41</v>
      </c>
      <c r="X2335" s="28"/>
      <c r="AC2335">
        <v>178</v>
      </c>
      <c r="AD2335" s="28">
        <v>50000</v>
      </c>
      <c r="AE2335">
        <v>41</v>
      </c>
    </row>
    <row r="2336" spans="3:31" x14ac:dyDescent="0.25">
      <c r="C2336">
        <v>45</v>
      </c>
      <c r="D2336" s="28">
        <v>20000</v>
      </c>
      <c r="E2336">
        <v>42</v>
      </c>
      <c r="L2336">
        <v>86</v>
      </c>
      <c r="M2336" s="28">
        <v>20000</v>
      </c>
      <c r="N2336">
        <v>42</v>
      </c>
      <c r="U2336">
        <v>85</v>
      </c>
      <c r="V2336" s="28">
        <v>40000</v>
      </c>
      <c r="W2336">
        <v>42</v>
      </c>
      <c r="X2336" s="28"/>
      <c r="AC2336">
        <v>125</v>
      </c>
      <c r="AD2336" s="28">
        <v>20000</v>
      </c>
      <c r="AE2336">
        <v>42</v>
      </c>
    </row>
    <row r="2337" spans="3:32" x14ac:dyDescent="0.25">
      <c r="C2337">
        <v>40</v>
      </c>
      <c r="D2337" s="28">
        <v>60000</v>
      </c>
      <c r="E2337">
        <v>43</v>
      </c>
      <c r="L2337">
        <v>111</v>
      </c>
      <c r="M2337" s="28">
        <v>50000</v>
      </c>
      <c r="N2337">
        <v>43</v>
      </c>
      <c r="U2337">
        <v>17</v>
      </c>
      <c r="V2337" s="59">
        <v>20000</v>
      </c>
      <c r="W2337">
        <v>43</v>
      </c>
      <c r="X2337" s="29"/>
      <c r="AC2337">
        <v>17</v>
      </c>
      <c r="AD2337" s="28">
        <v>50000</v>
      </c>
      <c r="AE2337">
        <v>43</v>
      </c>
    </row>
    <row r="2338" spans="3:32" x14ac:dyDescent="0.25">
      <c r="C2338">
        <v>15</v>
      </c>
      <c r="D2338" s="28">
        <v>40000</v>
      </c>
      <c r="E2338">
        <v>44</v>
      </c>
      <c r="L2338">
        <v>65</v>
      </c>
      <c r="M2338" s="28">
        <v>50000</v>
      </c>
      <c r="N2338">
        <v>44</v>
      </c>
      <c r="U2338">
        <v>83</v>
      </c>
      <c r="V2338" s="59">
        <v>100000</v>
      </c>
      <c r="W2338">
        <v>44</v>
      </c>
      <c r="X2338">
        <v>50000</v>
      </c>
      <c r="Y2338">
        <v>83</v>
      </c>
      <c r="AC2338">
        <v>49</v>
      </c>
      <c r="AD2338" s="28">
        <v>30000</v>
      </c>
      <c r="AE2338">
        <v>44</v>
      </c>
    </row>
    <row r="2339" spans="3:32" x14ac:dyDescent="0.25">
      <c r="C2339">
        <v>54</v>
      </c>
      <c r="D2339" s="28">
        <v>30000</v>
      </c>
      <c r="E2339">
        <v>45</v>
      </c>
      <c r="L2339">
        <v>83</v>
      </c>
      <c r="M2339" s="28">
        <v>50000</v>
      </c>
      <c r="N2339">
        <v>45</v>
      </c>
      <c r="U2339">
        <v>34</v>
      </c>
      <c r="V2339" s="28">
        <v>50000</v>
      </c>
      <c r="W2339">
        <v>45</v>
      </c>
      <c r="AC2339">
        <v>162</v>
      </c>
      <c r="AD2339" s="28">
        <v>20000</v>
      </c>
      <c r="AE2339">
        <v>45</v>
      </c>
    </row>
    <row r="2340" spans="3:32" x14ac:dyDescent="0.25">
      <c r="C2340">
        <v>95</v>
      </c>
      <c r="D2340" s="28">
        <v>20000</v>
      </c>
      <c r="E2340">
        <v>46</v>
      </c>
      <c r="M2340" s="28">
        <v>50000</v>
      </c>
      <c r="N2340">
        <v>46</v>
      </c>
      <c r="O2340" s="28">
        <v>50000</v>
      </c>
      <c r="U2340">
        <v>150</v>
      </c>
      <c r="V2340" s="28">
        <v>50000</v>
      </c>
      <c r="W2340">
        <v>46</v>
      </c>
      <c r="AC2340">
        <v>171</v>
      </c>
      <c r="AD2340" s="28">
        <v>20000</v>
      </c>
      <c r="AE2340">
        <v>46</v>
      </c>
    </row>
    <row r="2341" spans="3:32" x14ac:dyDescent="0.25">
      <c r="C2341">
        <v>56</v>
      </c>
      <c r="D2341" s="28">
        <v>20000</v>
      </c>
      <c r="E2341">
        <v>47</v>
      </c>
      <c r="M2341" s="28">
        <v>100000</v>
      </c>
      <c r="N2341">
        <v>47</v>
      </c>
      <c r="O2341" s="28">
        <v>50000</v>
      </c>
      <c r="U2341">
        <v>153</v>
      </c>
      <c r="V2341" s="28">
        <v>50000</v>
      </c>
      <c r="W2341">
        <v>47</v>
      </c>
      <c r="AC2341">
        <v>86</v>
      </c>
      <c r="AD2341" s="28">
        <v>20000</v>
      </c>
      <c r="AE2341">
        <v>47</v>
      </c>
    </row>
    <row r="2342" spans="3:32" x14ac:dyDescent="0.25">
      <c r="C2342">
        <v>139</v>
      </c>
      <c r="D2342" s="28">
        <v>10000</v>
      </c>
      <c r="E2342">
        <v>48</v>
      </c>
      <c r="L2342">
        <v>114</v>
      </c>
      <c r="M2342" s="28">
        <v>90000</v>
      </c>
      <c r="N2342">
        <v>48</v>
      </c>
      <c r="U2342">
        <v>98</v>
      </c>
      <c r="V2342" s="28">
        <v>40000</v>
      </c>
      <c r="W2342">
        <v>48</v>
      </c>
      <c r="AC2342">
        <v>97</v>
      </c>
      <c r="AD2342" s="28">
        <v>20000</v>
      </c>
      <c r="AE2342">
        <v>48</v>
      </c>
    </row>
    <row r="2343" spans="3:32" x14ac:dyDescent="0.25">
      <c r="C2343">
        <v>4</v>
      </c>
      <c r="D2343" s="29">
        <v>20000</v>
      </c>
      <c r="E2343">
        <v>49</v>
      </c>
      <c r="F2343" s="29"/>
      <c r="M2343" s="28"/>
      <c r="U2343">
        <v>130</v>
      </c>
      <c r="V2343" s="28">
        <v>30000</v>
      </c>
      <c r="W2343">
        <v>49</v>
      </c>
      <c r="AC2343">
        <v>183</v>
      </c>
      <c r="AD2343" s="29">
        <v>20000</v>
      </c>
      <c r="AE2343">
        <v>49</v>
      </c>
      <c r="AF2343" s="29"/>
    </row>
    <row r="2344" spans="3:32" x14ac:dyDescent="0.25">
      <c r="C2344">
        <v>41</v>
      </c>
      <c r="D2344" s="29">
        <v>100000</v>
      </c>
      <c r="E2344">
        <v>50</v>
      </c>
      <c r="J2344" t="s">
        <v>1359</v>
      </c>
      <c r="M2344" s="28"/>
      <c r="U2344">
        <v>51</v>
      </c>
      <c r="V2344" s="28">
        <v>30000</v>
      </c>
      <c r="W2344">
        <v>50</v>
      </c>
      <c r="X2344">
        <v>30000</v>
      </c>
      <c r="Y2344">
        <v>51</v>
      </c>
      <c r="AC2344">
        <v>173</v>
      </c>
      <c r="AD2344" s="29">
        <v>30000</v>
      </c>
      <c r="AE2344">
        <v>50</v>
      </c>
    </row>
    <row r="2345" spans="3:32" x14ac:dyDescent="0.25">
      <c r="C2345">
        <v>110</v>
      </c>
      <c r="D2345" s="28">
        <v>50000</v>
      </c>
      <c r="E2345">
        <v>51</v>
      </c>
      <c r="M2345" s="28"/>
      <c r="V2345" s="28">
        <v>50000</v>
      </c>
      <c r="W2345">
        <v>51</v>
      </c>
      <c r="X2345">
        <v>50000</v>
      </c>
      <c r="AC2345">
        <v>170</v>
      </c>
      <c r="AD2345" s="28">
        <v>20000</v>
      </c>
      <c r="AE2345">
        <v>51</v>
      </c>
    </row>
    <row r="2346" spans="3:32" x14ac:dyDescent="0.25">
      <c r="C2346">
        <v>123</v>
      </c>
      <c r="D2346" s="28">
        <v>30000</v>
      </c>
      <c r="E2346">
        <v>52</v>
      </c>
      <c r="M2346" s="28"/>
      <c r="V2346" s="28">
        <v>50000</v>
      </c>
      <c r="W2346">
        <v>52</v>
      </c>
      <c r="X2346">
        <v>50000</v>
      </c>
      <c r="AC2346">
        <v>75</v>
      </c>
      <c r="AD2346" s="28">
        <v>20000</v>
      </c>
      <c r="AE2346">
        <v>52</v>
      </c>
    </row>
    <row r="2347" spans="3:32" x14ac:dyDescent="0.25">
      <c r="C2347">
        <v>172</v>
      </c>
      <c r="D2347" s="29">
        <v>20000</v>
      </c>
      <c r="E2347">
        <v>53</v>
      </c>
      <c r="F2347" s="28">
        <v>20000</v>
      </c>
      <c r="G2347">
        <v>172</v>
      </c>
      <c r="M2347" s="60"/>
      <c r="V2347" s="60">
        <v>50000</v>
      </c>
      <c r="W2347">
        <v>53</v>
      </c>
      <c r="X2347" s="28">
        <v>50000</v>
      </c>
      <c r="AC2347">
        <v>20</v>
      </c>
      <c r="AD2347" s="29">
        <v>20000</v>
      </c>
      <c r="AE2347">
        <v>53</v>
      </c>
    </row>
    <row r="2348" spans="3:32" x14ac:dyDescent="0.25">
      <c r="D2348" s="29">
        <v>20000</v>
      </c>
      <c r="E2348">
        <v>54</v>
      </c>
      <c r="F2348" s="28">
        <v>20000</v>
      </c>
      <c r="M2348" s="60"/>
      <c r="V2348" s="60">
        <v>50000</v>
      </c>
      <c r="W2348">
        <v>54</v>
      </c>
      <c r="X2348" s="28">
        <v>50000</v>
      </c>
      <c r="AC2348">
        <v>83</v>
      </c>
      <c r="AD2348" s="29">
        <v>10000</v>
      </c>
      <c r="AE2348">
        <v>54</v>
      </c>
    </row>
    <row r="2349" spans="3:32" x14ac:dyDescent="0.25">
      <c r="D2349" s="28">
        <v>40000</v>
      </c>
      <c r="E2349">
        <v>55</v>
      </c>
      <c r="F2349" s="28">
        <v>40000</v>
      </c>
      <c r="M2349" s="28"/>
      <c r="V2349" s="28"/>
      <c r="W2349">
        <v>55</v>
      </c>
      <c r="AD2349" s="28">
        <v>20000</v>
      </c>
      <c r="AE2349">
        <v>55</v>
      </c>
      <c r="AF2349" s="28">
        <v>20000</v>
      </c>
    </row>
    <row r="2350" spans="3:32" x14ac:dyDescent="0.25">
      <c r="D2350" s="29">
        <v>100000</v>
      </c>
      <c r="E2350">
        <v>56</v>
      </c>
      <c r="F2350" s="28">
        <v>100000</v>
      </c>
      <c r="M2350" s="29"/>
      <c r="O2350" s="29"/>
      <c r="V2350" s="28"/>
      <c r="W2350">
        <v>56</v>
      </c>
      <c r="AD2350" s="29">
        <v>50000</v>
      </c>
      <c r="AE2350">
        <v>56</v>
      </c>
      <c r="AF2350" s="28">
        <v>50000</v>
      </c>
    </row>
    <row r="2351" spans="3:32" x14ac:dyDescent="0.25">
      <c r="D2351" s="28"/>
      <c r="E2351">
        <v>57</v>
      </c>
      <c r="M2351" s="29"/>
      <c r="V2351" s="28"/>
      <c r="W2351">
        <v>57</v>
      </c>
      <c r="AD2351" s="28">
        <v>50000</v>
      </c>
      <c r="AE2351">
        <v>57</v>
      </c>
      <c r="AF2351" s="28">
        <v>50000</v>
      </c>
    </row>
    <row r="2352" spans="3:32" x14ac:dyDescent="0.25">
      <c r="D2352" s="28"/>
      <c r="M2352" s="28"/>
      <c r="V2352" s="28"/>
      <c r="W2352">
        <v>58</v>
      </c>
      <c r="AD2352" s="28">
        <v>50000</v>
      </c>
      <c r="AE2352">
        <v>58</v>
      </c>
      <c r="AF2352" s="28">
        <v>50000</v>
      </c>
    </row>
    <row r="2353" spans="1:33" x14ac:dyDescent="0.25">
      <c r="D2353" s="28"/>
      <c r="M2353" s="28"/>
      <c r="V2353" s="28"/>
      <c r="W2353">
        <v>59</v>
      </c>
      <c r="AD2353" s="28">
        <v>80000</v>
      </c>
      <c r="AE2353">
        <v>59</v>
      </c>
      <c r="AF2353" s="28">
        <v>50000</v>
      </c>
    </row>
    <row r="2354" spans="1:33" x14ac:dyDescent="0.25">
      <c r="D2354" s="28"/>
      <c r="M2354" s="28"/>
      <c r="V2354" s="28"/>
      <c r="AD2354" s="28">
        <v>100000</v>
      </c>
      <c r="AE2354">
        <v>60</v>
      </c>
      <c r="AF2354" s="28">
        <v>50000</v>
      </c>
      <c r="AG2354">
        <v>148</v>
      </c>
    </row>
    <row r="2355" spans="1:33" x14ac:dyDescent="0.25">
      <c r="D2355" s="28"/>
      <c r="M2355" s="28"/>
      <c r="V2355" s="28"/>
      <c r="AC2355">
        <v>176</v>
      </c>
      <c r="AD2355" s="28">
        <v>40000</v>
      </c>
      <c r="AE2355">
        <v>61</v>
      </c>
      <c r="AF2355" s="28">
        <v>40000</v>
      </c>
      <c r="AG2355">
        <v>176</v>
      </c>
    </row>
    <row r="2356" spans="1:33" x14ac:dyDescent="0.25">
      <c r="D2356" s="28"/>
      <c r="M2356" s="28"/>
      <c r="V2356" s="28"/>
      <c r="AC2356">
        <v>187</v>
      </c>
      <c r="AD2356" s="28">
        <v>50000</v>
      </c>
      <c r="AE2356">
        <v>62</v>
      </c>
      <c r="AF2356" s="28">
        <v>50000</v>
      </c>
      <c r="AG2356">
        <v>187</v>
      </c>
    </row>
    <row r="2357" spans="1:33" x14ac:dyDescent="0.25">
      <c r="D2357" s="28"/>
      <c r="M2357" s="28"/>
      <c r="V2357" s="28"/>
    </row>
    <row r="2358" spans="1:33" x14ac:dyDescent="0.25">
      <c r="D2358" s="29">
        <f>SUM(D2295:D2357)</f>
        <v>2460000</v>
      </c>
      <c r="F2358" s="29">
        <f>SUM(F2295:F2357)</f>
        <v>540000</v>
      </c>
      <c r="M2358" s="29">
        <f>SUM(M2295:M2357)</f>
        <v>2110000</v>
      </c>
      <c r="O2358" s="29">
        <f>SUM(O2295:O2357)</f>
        <v>150000</v>
      </c>
      <c r="V2358" s="29">
        <f>SUM(V2295:V2357)</f>
        <v>2115000</v>
      </c>
      <c r="X2358" s="29">
        <f>SUM(X2295:X2357)</f>
        <v>420000</v>
      </c>
      <c r="AD2358" s="29">
        <f>SUM(AD2294:AD2357)</f>
        <v>2010000</v>
      </c>
      <c r="AF2358" s="29">
        <f>SUM(AF2294:AF2357)</f>
        <v>390000</v>
      </c>
    </row>
    <row r="2359" spans="1:33" x14ac:dyDescent="0.25">
      <c r="D2359" s="29">
        <f>D2358-F2358</f>
        <v>1920000</v>
      </c>
      <c r="M2359" s="29">
        <f>M2358-O2358</f>
        <v>1960000</v>
      </c>
      <c r="V2359" s="29">
        <f>V2358-X2358</f>
        <v>1695000</v>
      </c>
      <c r="X2359" s="28"/>
      <c r="AD2359" s="29">
        <f>AD2358-AF2358</f>
        <v>1620000</v>
      </c>
    </row>
    <row r="2360" spans="1:33" x14ac:dyDescent="0.25">
      <c r="D2360" s="28"/>
      <c r="M2360" s="28"/>
      <c r="AD2360" s="28"/>
    </row>
    <row r="2361" spans="1:33" x14ac:dyDescent="0.25">
      <c r="A2361" s="30" t="s">
        <v>10</v>
      </c>
      <c r="B2361" s="30" t="s">
        <v>0</v>
      </c>
      <c r="C2361" s="30" t="s">
        <v>2</v>
      </c>
      <c r="D2361" s="30" t="s">
        <v>1297</v>
      </c>
      <c r="E2361" s="30"/>
      <c r="F2361" s="33"/>
      <c r="G2361" s="30"/>
      <c r="J2361" s="30" t="s">
        <v>10</v>
      </c>
      <c r="K2361" s="30" t="s">
        <v>0</v>
      </c>
      <c r="L2361" s="30" t="s">
        <v>2</v>
      </c>
      <c r="M2361" s="30" t="s">
        <v>1297</v>
      </c>
      <c r="N2361" s="30"/>
      <c r="O2361" s="33"/>
      <c r="P2361" s="30"/>
      <c r="S2361" s="30" t="s">
        <v>10</v>
      </c>
      <c r="T2361" s="30" t="s">
        <v>0</v>
      </c>
      <c r="U2361" s="30" t="s">
        <v>2</v>
      </c>
      <c r="V2361" s="30" t="s">
        <v>1297</v>
      </c>
      <c r="W2361" s="30"/>
      <c r="X2361" s="33"/>
      <c r="Y2361" s="30"/>
      <c r="AA2361" s="30" t="s">
        <v>10</v>
      </c>
      <c r="AB2361" s="30" t="s">
        <v>0</v>
      </c>
      <c r="AC2361" s="30" t="s">
        <v>2</v>
      </c>
      <c r="AD2361" s="30" t="s">
        <v>1297</v>
      </c>
      <c r="AE2361" s="30"/>
      <c r="AF2361" s="33"/>
    </row>
    <row r="2362" spans="1:33" x14ac:dyDescent="0.25">
      <c r="A2362" s="32">
        <v>43087</v>
      </c>
      <c r="B2362" s="30" t="s">
        <v>1336</v>
      </c>
      <c r="C2362">
        <v>145</v>
      </c>
      <c r="D2362" s="28">
        <v>20000</v>
      </c>
      <c r="E2362">
        <v>1</v>
      </c>
      <c r="J2362" s="32">
        <v>43088</v>
      </c>
      <c r="K2362" s="30" t="s">
        <v>1337</v>
      </c>
      <c r="L2362">
        <v>30</v>
      </c>
      <c r="M2362" s="28">
        <v>60000</v>
      </c>
      <c r="N2362">
        <v>1</v>
      </c>
      <c r="O2362" s="28">
        <v>50000</v>
      </c>
      <c r="P2362">
        <v>30</v>
      </c>
      <c r="S2362" s="32">
        <v>43090</v>
      </c>
      <c r="T2362" s="30" t="s">
        <v>1348</v>
      </c>
      <c r="U2362">
        <v>91</v>
      </c>
      <c r="V2362" s="28">
        <v>20000</v>
      </c>
      <c r="W2362">
        <v>1</v>
      </c>
      <c r="X2362" s="28"/>
      <c r="AA2362" s="32">
        <v>43091</v>
      </c>
      <c r="AB2362" s="30" t="s">
        <v>1347</v>
      </c>
      <c r="AC2362">
        <v>48</v>
      </c>
      <c r="AD2362" s="28">
        <v>30000</v>
      </c>
      <c r="AE2362">
        <v>1</v>
      </c>
    </row>
    <row r="2363" spans="1:33" x14ac:dyDescent="0.25">
      <c r="C2363">
        <v>90</v>
      </c>
      <c r="D2363" s="28">
        <v>20000</v>
      </c>
      <c r="E2363">
        <v>2</v>
      </c>
      <c r="L2363">
        <v>52</v>
      </c>
      <c r="M2363" s="28">
        <v>20000</v>
      </c>
      <c r="N2363">
        <v>2</v>
      </c>
      <c r="U2363">
        <v>40</v>
      </c>
      <c r="V2363" s="28">
        <v>20000</v>
      </c>
      <c r="W2363">
        <v>2</v>
      </c>
      <c r="X2363" s="28"/>
      <c r="AC2363">
        <v>136</v>
      </c>
      <c r="AD2363" s="28">
        <v>10000</v>
      </c>
      <c r="AE2363">
        <v>2</v>
      </c>
    </row>
    <row r="2364" spans="1:33" x14ac:dyDescent="0.25">
      <c r="C2364">
        <v>117</v>
      </c>
      <c r="D2364" s="28">
        <v>20000</v>
      </c>
      <c r="E2364">
        <v>3</v>
      </c>
      <c r="L2364">
        <v>138</v>
      </c>
      <c r="M2364" s="28">
        <v>30000</v>
      </c>
      <c r="N2364">
        <v>3</v>
      </c>
      <c r="U2364">
        <v>22</v>
      </c>
      <c r="V2364" s="28">
        <v>20000</v>
      </c>
      <c r="W2364">
        <v>3</v>
      </c>
      <c r="X2364" s="28"/>
      <c r="AC2364">
        <v>128</v>
      </c>
      <c r="AD2364" s="28">
        <v>10000</v>
      </c>
      <c r="AE2364">
        <v>3</v>
      </c>
    </row>
    <row r="2365" spans="1:33" x14ac:dyDescent="0.25">
      <c r="C2365">
        <v>94</v>
      </c>
      <c r="D2365" s="28">
        <v>20000</v>
      </c>
      <c r="E2365">
        <v>4</v>
      </c>
      <c r="L2365">
        <v>151</v>
      </c>
      <c r="M2365" s="28">
        <v>50000</v>
      </c>
      <c r="N2365">
        <v>4</v>
      </c>
      <c r="U2365">
        <v>92</v>
      </c>
      <c r="V2365" s="28">
        <v>20000</v>
      </c>
      <c r="W2365">
        <v>4</v>
      </c>
      <c r="X2365" s="28"/>
      <c r="AC2365">
        <v>56</v>
      </c>
      <c r="AD2365" s="28">
        <v>20000</v>
      </c>
      <c r="AE2365">
        <v>4</v>
      </c>
    </row>
    <row r="2366" spans="1:33" x14ac:dyDescent="0.25">
      <c r="C2366">
        <v>136</v>
      </c>
      <c r="D2366" s="28">
        <v>50000</v>
      </c>
      <c r="E2366">
        <v>5</v>
      </c>
      <c r="F2366" s="28">
        <v>50000</v>
      </c>
      <c r="G2366">
        <v>136</v>
      </c>
      <c r="L2366">
        <v>198</v>
      </c>
      <c r="M2366" s="28">
        <v>40000</v>
      </c>
      <c r="N2366">
        <v>5</v>
      </c>
      <c r="U2366">
        <v>63</v>
      </c>
      <c r="V2366" s="28">
        <v>20000</v>
      </c>
      <c r="W2366">
        <v>5</v>
      </c>
      <c r="X2366" s="28"/>
      <c r="AC2366">
        <v>87</v>
      </c>
      <c r="AD2366" s="28">
        <v>20000</v>
      </c>
      <c r="AE2366">
        <v>5</v>
      </c>
    </row>
    <row r="2367" spans="1:33" x14ac:dyDescent="0.25">
      <c r="C2367">
        <v>3</v>
      </c>
      <c r="D2367" s="28">
        <v>20000</v>
      </c>
      <c r="E2367">
        <v>6</v>
      </c>
      <c r="L2367">
        <v>27</v>
      </c>
      <c r="M2367" s="28">
        <v>60000</v>
      </c>
      <c r="N2367">
        <v>6</v>
      </c>
      <c r="U2367">
        <v>83</v>
      </c>
      <c r="V2367" s="28">
        <v>100000</v>
      </c>
      <c r="W2367">
        <v>6</v>
      </c>
      <c r="X2367" s="28"/>
      <c r="AC2367">
        <v>112</v>
      </c>
      <c r="AD2367" s="28">
        <v>10000</v>
      </c>
      <c r="AE2367">
        <v>6</v>
      </c>
    </row>
    <row r="2368" spans="1:33" x14ac:dyDescent="0.25">
      <c r="C2368">
        <v>172</v>
      </c>
      <c r="D2368" s="28">
        <v>20000</v>
      </c>
      <c r="E2368">
        <v>7</v>
      </c>
      <c r="L2368">
        <v>115</v>
      </c>
      <c r="M2368" s="28">
        <v>50000</v>
      </c>
      <c r="N2368">
        <v>7</v>
      </c>
      <c r="U2368">
        <v>123</v>
      </c>
      <c r="V2368" s="28">
        <v>30000</v>
      </c>
      <c r="W2368">
        <v>7</v>
      </c>
      <c r="X2368" s="28"/>
      <c r="AC2368">
        <v>5</v>
      </c>
      <c r="AD2368" s="28">
        <v>10000</v>
      </c>
      <c r="AE2368">
        <v>7</v>
      </c>
      <c r="AF2368" s="28">
        <v>10000</v>
      </c>
      <c r="AG2368">
        <v>5</v>
      </c>
    </row>
    <row r="2369" spans="3:31" x14ac:dyDescent="0.25">
      <c r="C2369">
        <v>175</v>
      </c>
      <c r="D2369" s="28">
        <v>20000</v>
      </c>
      <c r="E2369">
        <v>8</v>
      </c>
      <c r="F2369" s="28">
        <v>20000</v>
      </c>
      <c r="G2369">
        <v>175</v>
      </c>
      <c r="L2369">
        <v>22</v>
      </c>
      <c r="M2369" s="28">
        <v>50000</v>
      </c>
      <c r="N2369">
        <v>8</v>
      </c>
      <c r="U2369">
        <v>17</v>
      </c>
      <c r="V2369" s="28">
        <v>20000</v>
      </c>
      <c r="W2369">
        <v>8</v>
      </c>
      <c r="X2369" s="28"/>
      <c r="AC2369">
        <v>147</v>
      </c>
      <c r="AD2369" s="28">
        <v>20000</v>
      </c>
      <c r="AE2369">
        <v>8</v>
      </c>
    </row>
    <row r="2370" spans="3:31" x14ac:dyDescent="0.25">
      <c r="C2370">
        <v>140</v>
      </c>
      <c r="D2370" s="28">
        <v>30000</v>
      </c>
      <c r="E2370">
        <v>9</v>
      </c>
      <c r="F2370" s="28">
        <v>30000</v>
      </c>
      <c r="G2370">
        <v>140</v>
      </c>
      <c r="L2370">
        <v>13</v>
      </c>
      <c r="M2370" s="28">
        <v>100000</v>
      </c>
      <c r="N2370">
        <v>9</v>
      </c>
      <c r="U2370">
        <v>122</v>
      </c>
      <c r="V2370" s="28">
        <v>50000</v>
      </c>
      <c r="W2370">
        <v>9</v>
      </c>
      <c r="X2370" s="28"/>
      <c r="AC2370">
        <v>91</v>
      </c>
      <c r="AD2370" s="28">
        <v>20000</v>
      </c>
      <c r="AE2370">
        <v>9</v>
      </c>
    </row>
    <row r="2371" spans="3:31" x14ac:dyDescent="0.25">
      <c r="C2371">
        <v>46</v>
      </c>
      <c r="D2371" s="28">
        <v>50000</v>
      </c>
      <c r="E2371">
        <v>10</v>
      </c>
      <c r="L2371">
        <v>93</v>
      </c>
      <c r="M2371" s="28">
        <v>50000</v>
      </c>
      <c r="N2371">
        <v>10</v>
      </c>
      <c r="U2371">
        <v>42</v>
      </c>
      <c r="V2371" s="28">
        <v>50000</v>
      </c>
      <c r="W2371">
        <v>10</v>
      </c>
      <c r="X2371" s="28"/>
      <c r="AC2371">
        <v>10</v>
      </c>
      <c r="AD2371" s="28">
        <v>20000</v>
      </c>
      <c r="AE2371">
        <v>10</v>
      </c>
    </row>
    <row r="2372" spans="3:31" x14ac:dyDescent="0.25">
      <c r="C2372">
        <v>173</v>
      </c>
      <c r="D2372" s="28">
        <v>20000</v>
      </c>
      <c r="E2372">
        <v>11</v>
      </c>
      <c r="L2372">
        <v>160</v>
      </c>
      <c r="M2372" s="28">
        <v>150000</v>
      </c>
      <c r="N2372">
        <v>11</v>
      </c>
      <c r="U2372">
        <v>115</v>
      </c>
      <c r="V2372" s="28">
        <v>50000</v>
      </c>
      <c r="W2372">
        <v>11</v>
      </c>
      <c r="X2372" s="28"/>
      <c r="AC2372">
        <v>131</v>
      </c>
      <c r="AD2372" s="28">
        <v>30000</v>
      </c>
      <c r="AE2372">
        <v>11</v>
      </c>
    </row>
    <row r="2373" spans="3:31" x14ac:dyDescent="0.25">
      <c r="C2373">
        <v>155</v>
      </c>
      <c r="D2373" s="28">
        <v>20000</v>
      </c>
      <c r="E2373">
        <v>12</v>
      </c>
      <c r="L2373">
        <v>51</v>
      </c>
      <c r="M2373" s="28">
        <v>70000</v>
      </c>
      <c r="N2373">
        <v>12</v>
      </c>
      <c r="U2373">
        <v>108</v>
      </c>
      <c r="V2373" s="28">
        <v>80000</v>
      </c>
      <c r="W2373">
        <v>12</v>
      </c>
      <c r="X2373" s="28"/>
      <c r="AC2373">
        <v>137</v>
      </c>
      <c r="AD2373" s="28">
        <v>50000</v>
      </c>
      <c r="AE2373">
        <v>12</v>
      </c>
    </row>
    <row r="2374" spans="3:31" x14ac:dyDescent="0.25">
      <c r="C2374">
        <v>158</v>
      </c>
      <c r="D2374" s="28">
        <v>75000</v>
      </c>
      <c r="E2374">
        <v>13</v>
      </c>
      <c r="L2374">
        <v>28</v>
      </c>
      <c r="M2374" s="28">
        <v>20000</v>
      </c>
      <c r="N2374">
        <v>13</v>
      </c>
      <c r="U2374">
        <v>26</v>
      </c>
      <c r="V2374" s="28">
        <v>20000</v>
      </c>
      <c r="W2374">
        <v>13</v>
      </c>
      <c r="X2374" s="28"/>
      <c r="AC2374">
        <v>163</v>
      </c>
      <c r="AD2374" s="28">
        <v>60000</v>
      </c>
      <c r="AE2374">
        <v>13</v>
      </c>
    </row>
    <row r="2375" spans="3:31" x14ac:dyDescent="0.25">
      <c r="C2375">
        <v>123</v>
      </c>
      <c r="D2375" s="28">
        <v>30000</v>
      </c>
      <c r="E2375">
        <v>14</v>
      </c>
      <c r="F2375" s="28">
        <v>100000</v>
      </c>
      <c r="G2375">
        <v>48</v>
      </c>
      <c r="L2375">
        <v>62</v>
      </c>
      <c r="M2375" s="28">
        <v>10000</v>
      </c>
      <c r="N2375">
        <v>14</v>
      </c>
      <c r="U2375">
        <v>100</v>
      </c>
      <c r="V2375" s="28">
        <v>20000</v>
      </c>
      <c r="W2375">
        <v>14</v>
      </c>
      <c r="X2375" s="28"/>
      <c r="AC2375">
        <v>35</v>
      </c>
      <c r="AD2375" s="28">
        <v>20000</v>
      </c>
      <c r="AE2375">
        <v>14</v>
      </c>
    </row>
    <row r="2376" spans="3:31" x14ac:dyDescent="0.25">
      <c r="C2376">
        <v>151</v>
      </c>
      <c r="D2376" s="28">
        <v>30000</v>
      </c>
      <c r="E2376">
        <v>15</v>
      </c>
      <c r="L2376">
        <v>1</v>
      </c>
      <c r="M2376" s="28">
        <v>15000</v>
      </c>
      <c r="N2376">
        <v>15</v>
      </c>
      <c r="U2376">
        <v>35</v>
      </c>
      <c r="V2376" s="28">
        <v>20000</v>
      </c>
      <c r="W2376">
        <v>15</v>
      </c>
      <c r="X2376" s="28"/>
      <c r="AC2376">
        <v>2</v>
      </c>
      <c r="AD2376" s="28">
        <v>20000</v>
      </c>
      <c r="AE2376">
        <v>15</v>
      </c>
    </row>
    <row r="2377" spans="3:31" x14ac:dyDescent="0.25">
      <c r="C2377">
        <v>81</v>
      </c>
      <c r="D2377" s="28">
        <v>30000</v>
      </c>
      <c r="E2377">
        <v>16</v>
      </c>
      <c r="L2377">
        <v>85</v>
      </c>
      <c r="M2377" s="28">
        <v>20000</v>
      </c>
      <c r="N2377">
        <v>16</v>
      </c>
      <c r="U2377">
        <v>104</v>
      </c>
      <c r="V2377" s="28">
        <v>20000</v>
      </c>
      <c r="W2377">
        <v>16</v>
      </c>
      <c r="X2377" s="28"/>
      <c r="AC2377">
        <v>80</v>
      </c>
      <c r="AD2377" s="28">
        <v>100000</v>
      </c>
      <c r="AE2377">
        <v>16</v>
      </c>
    </row>
    <row r="2378" spans="3:31" x14ac:dyDescent="0.25">
      <c r="C2378">
        <v>110</v>
      </c>
      <c r="D2378" s="28">
        <v>40000</v>
      </c>
      <c r="E2378">
        <v>17</v>
      </c>
      <c r="L2378">
        <v>87</v>
      </c>
      <c r="M2378" s="28">
        <v>20000</v>
      </c>
      <c r="N2378">
        <v>17</v>
      </c>
      <c r="U2378">
        <v>102</v>
      </c>
      <c r="V2378" s="28">
        <v>20000</v>
      </c>
      <c r="W2378">
        <v>17</v>
      </c>
      <c r="X2378" s="28"/>
      <c r="AC2378">
        <v>34</v>
      </c>
      <c r="AD2378" s="28">
        <v>50000</v>
      </c>
      <c r="AE2378">
        <v>17</v>
      </c>
    </row>
    <row r="2379" spans="3:31" x14ac:dyDescent="0.25">
      <c r="C2379">
        <v>24</v>
      </c>
      <c r="D2379" s="28">
        <v>20000</v>
      </c>
      <c r="E2379">
        <v>18</v>
      </c>
      <c r="L2379">
        <v>145</v>
      </c>
      <c r="M2379" s="28">
        <v>50000</v>
      </c>
      <c r="N2379">
        <v>18</v>
      </c>
      <c r="U2379">
        <v>158</v>
      </c>
      <c r="V2379" s="28">
        <v>20000</v>
      </c>
      <c r="W2379">
        <v>18</v>
      </c>
      <c r="X2379" s="28"/>
      <c r="AC2379">
        <v>25</v>
      </c>
      <c r="AD2379" s="28">
        <v>50000</v>
      </c>
      <c r="AE2379">
        <v>18</v>
      </c>
    </row>
    <row r="2380" spans="3:31" x14ac:dyDescent="0.25">
      <c r="C2380">
        <v>92</v>
      </c>
      <c r="D2380" s="28">
        <v>20000</v>
      </c>
      <c r="E2380">
        <v>19</v>
      </c>
      <c r="L2380">
        <v>137</v>
      </c>
      <c r="M2380" s="28">
        <v>50000</v>
      </c>
      <c r="N2380">
        <v>19</v>
      </c>
      <c r="U2380">
        <v>58</v>
      </c>
      <c r="V2380" s="28">
        <v>100000</v>
      </c>
      <c r="W2380">
        <v>19</v>
      </c>
      <c r="X2380" s="28"/>
      <c r="AC2380">
        <v>182</v>
      </c>
      <c r="AD2380" s="28">
        <v>100000</v>
      </c>
      <c r="AE2380">
        <v>19</v>
      </c>
    </row>
    <row r="2381" spans="3:31" x14ac:dyDescent="0.25">
      <c r="C2381">
        <v>45</v>
      </c>
      <c r="D2381" s="28">
        <v>20000</v>
      </c>
      <c r="E2381">
        <v>20</v>
      </c>
      <c r="L2381">
        <v>135</v>
      </c>
      <c r="M2381" s="28">
        <v>20000</v>
      </c>
      <c r="N2381">
        <v>20</v>
      </c>
      <c r="U2381">
        <v>74</v>
      </c>
      <c r="V2381" s="28">
        <v>20000</v>
      </c>
      <c r="W2381">
        <v>20</v>
      </c>
      <c r="X2381" s="28"/>
      <c r="AC2381">
        <v>183</v>
      </c>
      <c r="AD2381" s="28">
        <v>20000</v>
      </c>
      <c r="AE2381">
        <v>20</v>
      </c>
    </row>
    <row r="2382" spans="3:31" x14ac:dyDescent="0.25">
      <c r="C2382">
        <v>56</v>
      </c>
      <c r="D2382" s="28">
        <v>10000</v>
      </c>
      <c r="E2382">
        <v>21</v>
      </c>
      <c r="L2382">
        <v>172</v>
      </c>
      <c r="M2382" s="28">
        <v>40000</v>
      </c>
      <c r="N2382">
        <v>21</v>
      </c>
      <c r="U2382">
        <v>38</v>
      </c>
      <c r="V2382" s="28">
        <v>30000</v>
      </c>
      <c r="W2382">
        <v>21</v>
      </c>
      <c r="X2382" s="28"/>
      <c r="AC2382">
        <v>110</v>
      </c>
      <c r="AD2382" s="28">
        <v>30000</v>
      </c>
      <c r="AE2382">
        <v>21</v>
      </c>
    </row>
    <row r="2383" spans="3:31" x14ac:dyDescent="0.25">
      <c r="C2383">
        <v>82</v>
      </c>
      <c r="D2383" s="28">
        <v>30000</v>
      </c>
      <c r="E2383">
        <v>22</v>
      </c>
      <c r="L2383">
        <v>96</v>
      </c>
      <c r="M2383" s="28">
        <v>20000</v>
      </c>
      <c r="N2383">
        <v>22</v>
      </c>
      <c r="U2383">
        <v>46</v>
      </c>
      <c r="V2383" s="28">
        <v>50000</v>
      </c>
      <c r="W2383">
        <v>22</v>
      </c>
      <c r="X2383" s="28"/>
      <c r="AC2383">
        <v>170</v>
      </c>
      <c r="AD2383" s="28">
        <v>20000</v>
      </c>
      <c r="AE2383">
        <v>22</v>
      </c>
    </row>
    <row r="2384" spans="3:31" x14ac:dyDescent="0.25">
      <c r="C2384">
        <v>148</v>
      </c>
      <c r="D2384" s="28">
        <v>20000</v>
      </c>
      <c r="E2384">
        <v>23</v>
      </c>
      <c r="L2384">
        <v>39</v>
      </c>
      <c r="M2384" s="28">
        <v>20000</v>
      </c>
      <c r="N2384">
        <v>23</v>
      </c>
      <c r="U2384">
        <v>82</v>
      </c>
      <c r="V2384" s="28">
        <v>20000</v>
      </c>
      <c r="W2384">
        <v>23</v>
      </c>
      <c r="X2384" s="28"/>
      <c r="AC2384">
        <v>179</v>
      </c>
      <c r="AD2384" s="28">
        <v>30000</v>
      </c>
      <c r="AE2384">
        <v>23</v>
      </c>
    </row>
    <row r="2385" spans="3:33" x14ac:dyDescent="0.25">
      <c r="C2385">
        <v>153</v>
      </c>
      <c r="D2385" s="28">
        <v>130000</v>
      </c>
      <c r="E2385">
        <v>24</v>
      </c>
      <c r="L2385">
        <v>90</v>
      </c>
      <c r="M2385" s="28">
        <v>10000</v>
      </c>
      <c r="N2385">
        <v>24</v>
      </c>
      <c r="U2385">
        <v>62</v>
      </c>
      <c r="V2385" s="28">
        <v>20000</v>
      </c>
      <c r="W2385">
        <v>24</v>
      </c>
      <c r="X2385" s="28"/>
      <c r="AC2385">
        <v>184</v>
      </c>
      <c r="AD2385" s="28">
        <v>30000</v>
      </c>
      <c r="AE2385">
        <v>24</v>
      </c>
    </row>
    <row r="2386" spans="3:33" x14ac:dyDescent="0.25">
      <c r="C2386">
        <v>143</v>
      </c>
      <c r="D2386" s="28">
        <v>50000</v>
      </c>
      <c r="E2386">
        <v>25</v>
      </c>
      <c r="L2386">
        <v>180</v>
      </c>
      <c r="M2386" s="28">
        <v>60000</v>
      </c>
      <c r="N2386">
        <v>25</v>
      </c>
      <c r="U2386">
        <v>105</v>
      </c>
      <c r="V2386" s="28">
        <v>20000</v>
      </c>
      <c r="W2386">
        <v>25</v>
      </c>
      <c r="X2386" s="28"/>
      <c r="AC2386">
        <v>81</v>
      </c>
      <c r="AD2386" s="28">
        <v>20000</v>
      </c>
      <c r="AE2386">
        <v>25</v>
      </c>
    </row>
    <row r="2387" spans="3:33" x14ac:dyDescent="0.25">
      <c r="C2387">
        <v>35</v>
      </c>
      <c r="D2387" s="28">
        <v>50000</v>
      </c>
      <c r="E2387">
        <v>26</v>
      </c>
      <c r="L2387">
        <v>79</v>
      </c>
      <c r="M2387" s="28">
        <v>30000</v>
      </c>
      <c r="N2387">
        <v>26</v>
      </c>
      <c r="U2387">
        <v>131</v>
      </c>
      <c r="V2387" s="28">
        <v>20000</v>
      </c>
      <c r="W2387">
        <v>26</v>
      </c>
      <c r="X2387" s="28"/>
      <c r="AC2387">
        <v>42</v>
      </c>
      <c r="AD2387" s="28">
        <v>20000</v>
      </c>
      <c r="AE2387">
        <v>26</v>
      </c>
    </row>
    <row r="2388" spans="3:33" x14ac:dyDescent="0.25">
      <c r="C2388">
        <v>27</v>
      </c>
      <c r="D2388" s="28">
        <v>30000</v>
      </c>
      <c r="E2388">
        <v>27</v>
      </c>
      <c r="L2388">
        <v>203</v>
      </c>
      <c r="M2388" s="28">
        <v>20000</v>
      </c>
      <c r="N2388">
        <v>27</v>
      </c>
      <c r="U2388">
        <v>159</v>
      </c>
      <c r="V2388" s="28">
        <v>20000</v>
      </c>
      <c r="W2388">
        <v>27</v>
      </c>
      <c r="X2388" s="28"/>
      <c r="AC2388">
        <v>166</v>
      </c>
      <c r="AD2388" s="28">
        <v>20000</v>
      </c>
      <c r="AE2388">
        <v>27</v>
      </c>
      <c r="AF2388" s="28">
        <v>20000</v>
      </c>
      <c r="AG2388">
        <v>166</v>
      </c>
    </row>
    <row r="2389" spans="3:33" x14ac:dyDescent="0.25">
      <c r="C2389">
        <v>66</v>
      </c>
      <c r="D2389" s="28">
        <v>20000</v>
      </c>
      <c r="E2389">
        <v>28</v>
      </c>
      <c r="L2389">
        <v>182</v>
      </c>
      <c r="M2389" s="28">
        <v>30000</v>
      </c>
      <c r="N2389">
        <v>28</v>
      </c>
      <c r="U2389">
        <v>19</v>
      </c>
      <c r="V2389" s="28">
        <v>50000</v>
      </c>
      <c r="W2389">
        <v>28</v>
      </c>
      <c r="X2389" s="28"/>
      <c r="AC2389">
        <v>46</v>
      </c>
      <c r="AD2389" s="28">
        <v>20000</v>
      </c>
      <c r="AE2389">
        <v>28</v>
      </c>
      <c r="AF2389" s="28">
        <v>20000</v>
      </c>
      <c r="AG2389">
        <v>46</v>
      </c>
    </row>
    <row r="2390" spans="3:33" x14ac:dyDescent="0.25">
      <c r="C2390">
        <v>7</v>
      </c>
      <c r="D2390" s="28">
        <v>40000</v>
      </c>
      <c r="E2390">
        <v>29</v>
      </c>
      <c r="L2390">
        <v>76</v>
      </c>
      <c r="M2390" s="28">
        <v>50000</v>
      </c>
      <c r="N2390">
        <v>29</v>
      </c>
      <c r="U2390">
        <v>15</v>
      </c>
      <c r="V2390" s="28">
        <v>20000</v>
      </c>
      <c r="W2390">
        <v>29</v>
      </c>
      <c r="X2390" s="28"/>
      <c r="AC2390">
        <v>49</v>
      </c>
      <c r="AD2390" s="28">
        <v>20000</v>
      </c>
      <c r="AE2390">
        <v>29</v>
      </c>
      <c r="AF2390" s="28">
        <v>20000</v>
      </c>
      <c r="AG2390">
        <v>49</v>
      </c>
    </row>
    <row r="2391" spans="3:33" x14ac:dyDescent="0.25">
      <c r="C2391">
        <v>41</v>
      </c>
      <c r="D2391" s="28">
        <v>110000</v>
      </c>
      <c r="E2391">
        <v>30</v>
      </c>
      <c r="L2391">
        <v>29</v>
      </c>
      <c r="M2391" s="28">
        <v>20000</v>
      </c>
      <c r="N2391">
        <v>30</v>
      </c>
      <c r="U2391">
        <v>106</v>
      </c>
      <c r="V2391" s="28">
        <v>30000</v>
      </c>
      <c r="W2391">
        <v>30</v>
      </c>
      <c r="X2391" s="28"/>
      <c r="AC2391">
        <v>135</v>
      </c>
      <c r="AD2391" s="28">
        <v>30000</v>
      </c>
      <c r="AE2391">
        <v>30</v>
      </c>
    </row>
    <row r="2392" spans="3:33" x14ac:dyDescent="0.25">
      <c r="C2392">
        <v>152</v>
      </c>
      <c r="D2392" s="28">
        <v>100000</v>
      </c>
      <c r="E2392">
        <v>31</v>
      </c>
      <c r="L2392">
        <v>31</v>
      </c>
      <c r="M2392" s="28">
        <v>50000</v>
      </c>
      <c r="N2392">
        <v>31</v>
      </c>
      <c r="U2392">
        <v>147</v>
      </c>
      <c r="V2392" s="28">
        <v>10000</v>
      </c>
      <c r="W2392">
        <v>31</v>
      </c>
      <c r="X2392" s="28"/>
      <c r="AC2392">
        <v>86</v>
      </c>
      <c r="AD2392" s="28">
        <v>20000</v>
      </c>
      <c r="AE2392">
        <v>31</v>
      </c>
    </row>
    <row r="2393" spans="3:33" x14ac:dyDescent="0.25">
      <c r="C2393">
        <v>147</v>
      </c>
      <c r="D2393" s="28">
        <v>50000</v>
      </c>
      <c r="E2393">
        <v>32</v>
      </c>
      <c r="L2393">
        <v>204</v>
      </c>
      <c r="M2393" s="28">
        <v>30000</v>
      </c>
      <c r="N2393">
        <v>32</v>
      </c>
      <c r="U2393">
        <v>160</v>
      </c>
      <c r="V2393" s="28">
        <v>30000</v>
      </c>
      <c r="W2393">
        <v>32</v>
      </c>
      <c r="X2393" s="28"/>
      <c r="AC2393">
        <v>44</v>
      </c>
      <c r="AD2393" s="28">
        <v>20000</v>
      </c>
      <c r="AE2393">
        <v>32</v>
      </c>
    </row>
    <row r="2394" spans="3:33" x14ac:dyDescent="0.25">
      <c r="C2394">
        <v>48</v>
      </c>
      <c r="D2394" s="28">
        <v>150000</v>
      </c>
      <c r="E2394">
        <v>33</v>
      </c>
      <c r="L2394">
        <v>2</v>
      </c>
      <c r="M2394" s="28">
        <v>50000</v>
      </c>
      <c r="N2394">
        <v>33</v>
      </c>
      <c r="U2394">
        <v>161</v>
      </c>
      <c r="V2394" s="28">
        <v>20000</v>
      </c>
      <c r="W2394">
        <v>33</v>
      </c>
      <c r="X2394" s="28"/>
      <c r="AC2394">
        <v>6</v>
      </c>
      <c r="AD2394" s="28">
        <v>35000</v>
      </c>
      <c r="AE2394">
        <v>33</v>
      </c>
    </row>
    <row r="2395" spans="3:33" x14ac:dyDescent="0.25">
      <c r="C2395">
        <v>26</v>
      </c>
      <c r="D2395" s="28">
        <v>20000</v>
      </c>
      <c r="E2395">
        <v>34</v>
      </c>
      <c r="L2395">
        <v>169</v>
      </c>
      <c r="M2395" s="28">
        <v>100000</v>
      </c>
      <c r="N2395">
        <v>34</v>
      </c>
      <c r="O2395" s="28">
        <v>50000</v>
      </c>
      <c r="P2395">
        <v>169</v>
      </c>
      <c r="U2395">
        <v>48</v>
      </c>
      <c r="V2395" s="28">
        <v>20000</v>
      </c>
      <c r="W2395">
        <v>34</v>
      </c>
      <c r="X2395" s="28"/>
      <c r="AC2395">
        <v>168</v>
      </c>
      <c r="AD2395" s="28">
        <v>30000</v>
      </c>
      <c r="AE2395">
        <v>34</v>
      </c>
    </row>
    <row r="2396" spans="3:33" x14ac:dyDescent="0.25">
      <c r="C2396">
        <v>29</v>
      </c>
      <c r="D2396" s="28">
        <v>80000</v>
      </c>
      <c r="E2396">
        <v>35</v>
      </c>
      <c r="L2396">
        <v>175</v>
      </c>
      <c r="M2396" s="28">
        <v>20000</v>
      </c>
      <c r="N2396">
        <v>35</v>
      </c>
      <c r="U2396">
        <v>76</v>
      </c>
      <c r="V2396" s="28">
        <v>20000</v>
      </c>
      <c r="W2396">
        <v>35</v>
      </c>
      <c r="X2396" s="28"/>
      <c r="AC2396">
        <v>148</v>
      </c>
      <c r="AD2396" s="28">
        <v>20000</v>
      </c>
      <c r="AE2396">
        <v>35</v>
      </c>
    </row>
    <row r="2397" spans="3:33" x14ac:dyDescent="0.25">
      <c r="C2397">
        <v>112</v>
      </c>
      <c r="D2397" s="28">
        <v>50000</v>
      </c>
      <c r="E2397">
        <v>36</v>
      </c>
      <c r="L2397">
        <v>99</v>
      </c>
      <c r="M2397" s="28">
        <v>20000</v>
      </c>
      <c r="N2397">
        <v>36</v>
      </c>
      <c r="U2397">
        <v>146</v>
      </c>
      <c r="V2397" s="28">
        <v>20000</v>
      </c>
      <c r="W2397">
        <v>36</v>
      </c>
      <c r="X2397" s="28"/>
      <c r="AC2397">
        <v>187</v>
      </c>
      <c r="AD2397" s="28">
        <v>20000</v>
      </c>
      <c r="AE2397">
        <v>36</v>
      </c>
    </row>
    <row r="2398" spans="3:33" x14ac:dyDescent="0.25">
      <c r="C2398">
        <v>103</v>
      </c>
      <c r="D2398" s="28">
        <v>50000</v>
      </c>
      <c r="E2398">
        <v>37</v>
      </c>
      <c r="L2398">
        <v>140</v>
      </c>
      <c r="M2398" s="28">
        <v>20000</v>
      </c>
      <c r="N2398">
        <v>37</v>
      </c>
      <c r="U2398">
        <v>44</v>
      </c>
      <c r="V2398" s="28">
        <v>20000</v>
      </c>
      <c r="W2398">
        <v>37</v>
      </c>
      <c r="X2398" s="28"/>
      <c r="AC2398">
        <v>133</v>
      </c>
      <c r="AD2398" s="28">
        <v>20000</v>
      </c>
      <c r="AE2398">
        <v>37</v>
      </c>
    </row>
    <row r="2399" spans="3:33" x14ac:dyDescent="0.25">
      <c r="C2399">
        <v>66</v>
      </c>
      <c r="D2399" s="28">
        <v>20000</v>
      </c>
      <c r="E2399">
        <v>38</v>
      </c>
      <c r="L2399">
        <v>50</v>
      </c>
      <c r="M2399" s="28">
        <v>20000</v>
      </c>
      <c r="N2399">
        <v>38</v>
      </c>
      <c r="U2399">
        <v>65</v>
      </c>
      <c r="V2399" s="28">
        <v>10000</v>
      </c>
      <c r="W2399">
        <v>38</v>
      </c>
      <c r="X2399" s="28"/>
      <c r="AC2399">
        <v>96</v>
      </c>
      <c r="AD2399" s="28">
        <v>20000</v>
      </c>
      <c r="AE2399">
        <v>38</v>
      </c>
    </row>
    <row r="2400" spans="3:33" x14ac:dyDescent="0.25">
      <c r="C2400">
        <v>156</v>
      </c>
      <c r="D2400" s="28">
        <v>20000</v>
      </c>
      <c r="E2400">
        <v>39</v>
      </c>
      <c r="L2400">
        <v>126</v>
      </c>
      <c r="M2400" s="28">
        <v>20000</v>
      </c>
      <c r="N2400">
        <v>39</v>
      </c>
      <c r="U2400">
        <v>88</v>
      </c>
      <c r="V2400" s="28">
        <v>50000</v>
      </c>
      <c r="W2400">
        <v>39</v>
      </c>
      <c r="X2400" s="28"/>
      <c r="AC2400">
        <v>4</v>
      </c>
      <c r="AD2400" s="28">
        <v>20000</v>
      </c>
      <c r="AE2400">
        <v>39</v>
      </c>
    </row>
    <row r="2401" spans="3:32" x14ac:dyDescent="0.25">
      <c r="C2401">
        <v>100</v>
      </c>
      <c r="D2401" s="28">
        <v>20000</v>
      </c>
      <c r="E2401">
        <v>40</v>
      </c>
      <c r="L2401">
        <v>184</v>
      </c>
      <c r="M2401" s="28">
        <v>30000</v>
      </c>
      <c r="N2401">
        <v>40</v>
      </c>
      <c r="U2401">
        <v>61</v>
      </c>
      <c r="V2401" s="28">
        <v>20000</v>
      </c>
      <c r="W2401">
        <v>40</v>
      </c>
      <c r="X2401" s="28"/>
      <c r="AC2401">
        <v>176</v>
      </c>
      <c r="AD2401" s="28">
        <v>20000</v>
      </c>
      <c r="AE2401">
        <v>40</v>
      </c>
    </row>
    <row r="2402" spans="3:32" x14ac:dyDescent="0.25">
      <c r="C2402">
        <v>19</v>
      </c>
      <c r="D2402" s="28">
        <v>10000</v>
      </c>
      <c r="E2402">
        <v>41</v>
      </c>
      <c r="L2402">
        <v>189</v>
      </c>
      <c r="M2402" s="28">
        <v>40000</v>
      </c>
      <c r="N2402">
        <v>41</v>
      </c>
      <c r="U2402">
        <v>138</v>
      </c>
      <c r="V2402" s="28">
        <v>15000</v>
      </c>
      <c r="W2402">
        <v>41</v>
      </c>
      <c r="X2402" s="28"/>
      <c r="AC2402">
        <v>102</v>
      </c>
      <c r="AD2402" s="28">
        <v>40000</v>
      </c>
      <c r="AE2402">
        <v>41</v>
      </c>
    </row>
    <row r="2403" spans="3:32" x14ac:dyDescent="0.25">
      <c r="C2403">
        <v>128</v>
      </c>
      <c r="D2403" s="28">
        <v>100000</v>
      </c>
      <c r="E2403">
        <v>42</v>
      </c>
      <c r="F2403" s="28">
        <v>50000</v>
      </c>
      <c r="G2403">
        <v>128</v>
      </c>
      <c r="L2403">
        <v>103</v>
      </c>
      <c r="M2403" s="28">
        <v>20000</v>
      </c>
      <c r="N2403">
        <v>42</v>
      </c>
      <c r="U2403">
        <v>20</v>
      </c>
      <c r="V2403" s="28">
        <v>25000</v>
      </c>
      <c r="W2403">
        <v>42</v>
      </c>
      <c r="X2403" s="28"/>
      <c r="AC2403">
        <v>155</v>
      </c>
      <c r="AD2403" s="28">
        <v>30000</v>
      </c>
      <c r="AE2403">
        <v>42</v>
      </c>
    </row>
    <row r="2404" spans="3:32" x14ac:dyDescent="0.25">
      <c r="C2404">
        <v>157</v>
      </c>
      <c r="D2404" s="28">
        <v>50000</v>
      </c>
      <c r="E2404">
        <v>43</v>
      </c>
      <c r="L2404">
        <v>95</v>
      </c>
      <c r="M2404" s="28">
        <v>10000</v>
      </c>
      <c r="N2404">
        <v>43</v>
      </c>
      <c r="U2404">
        <v>8</v>
      </c>
      <c r="V2404" s="59">
        <v>60000</v>
      </c>
      <c r="W2404">
        <v>43</v>
      </c>
      <c r="X2404" s="29">
        <v>50000</v>
      </c>
      <c r="Y2404">
        <v>8</v>
      </c>
      <c r="AC2404">
        <v>107</v>
      </c>
      <c r="AD2404" s="28">
        <v>20000</v>
      </c>
      <c r="AE2404">
        <v>43</v>
      </c>
    </row>
    <row r="2405" spans="3:32" x14ac:dyDescent="0.25">
      <c r="C2405">
        <v>98</v>
      </c>
      <c r="D2405" s="28">
        <v>50000</v>
      </c>
      <c r="E2405">
        <v>44</v>
      </c>
      <c r="L2405">
        <v>16</v>
      </c>
      <c r="M2405" s="28">
        <v>20000</v>
      </c>
      <c r="N2405">
        <v>44</v>
      </c>
      <c r="U2405">
        <v>13</v>
      </c>
      <c r="V2405" s="59">
        <v>10000</v>
      </c>
      <c r="W2405">
        <v>44</v>
      </c>
      <c r="X2405">
        <v>10000</v>
      </c>
      <c r="Y2405">
        <v>13</v>
      </c>
      <c r="AC2405">
        <v>160</v>
      </c>
      <c r="AD2405" s="28">
        <v>30000</v>
      </c>
      <c r="AE2405">
        <v>44</v>
      </c>
    </row>
    <row r="2406" spans="3:32" x14ac:dyDescent="0.25">
      <c r="C2406">
        <v>36</v>
      </c>
      <c r="D2406" s="28">
        <v>30000</v>
      </c>
      <c r="E2406">
        <v>45</v>
      </c>
      <c r="L2406">
        <v>104</v>
      </c>
      <c r="M2406" s="28">
        <v>30000</v>
      </c>
      <c r="N2406">
        <v>45</v>
      </c>
      <c r="U2406">
        <v>137</v>
      </c>
      <c r="V2406" s="28">
        <v>30000</v>
      </c>
      <c r="W2406">
        <v>45</v>
      </c>
      <c r="AC2406">
        <v>36</v>
      </c>
      <c r="AD2406" s="28">
        <v>20000</v>
      </c>
      <c r="AE2406">
        <v>45</v>
      </c>
    </row>
    <row r="2407" spans="3:32" x14ac:dyDescent="0.25">
      <c r="C2407">
        <v>89</v>
      </c>
      <c r="D2407" s="28">
        <v>20000</v>
      </c>
      <c r="E2407">
        <v>46</v>
      </c>
      <c r="L2407">
        <v>59</v>
      </c>
      <c r="M2407" s="28">
        <v>50000</v>
      </c>
      <c r="N2407">
        <v>46</v>
      </c>
      <c r="U2407">
        <v>23</v>
      </c>
      <c r="V2407" s="28">
        <v>100000</v>
      </c>
      <c r="W2407">
        <v>46</v>
      </c>
      <c r="AC2407">
        <v>66</v>
      </c>
      <c r="AD2407" s="28">
        <v>50000</v>
      </c>
      <c r="AE2407">
        <v>46</v>
      </c>
    </row>
    <row r="2408" spans="3:32" x14ac:dyDescent="0.25">
      <c r="C2408">
        <v>38</v>
      </c>
      <c r="D2408" s="28">
        <v>50000</v>
      </c>
      <c r="E2408">
        <v>47</v>
      </c>
      <c r="L2408">
        <v>88</v>
      </c>
      <c r="M2408" s="28">
        <v>20000</v>
      </c>
      <c r="N2408">
        <v>47</v>
      </c>
      <c r="U2408">
        <v>16</v>
      </c>
      <c r="V2408" s="28">
        <v>10000</v>
      </c>
      <c r="W2408">
        <v>47</v>
      </c>
      <c r="AC2408">
        <v>130</v>
      </c>
      <c r="AD2408" s="28">
        <v>50000</v>
      </c>
      <c r="AE2408">
        <v>47</v>
      </c>
    </row>
    <row r="2409" spans="3:32" x14ac:dyDescent="0.25">
      <c r="C2409">
        <v>83</v>
      </c>
      <c r="D2409" s="28">
        <v>50000</v>
      </c>
      <c r="E2409">
        <v>48</v>
      </c>
      <c r="L2409">
        <v>181</v>
      </c>
      <c r="M2409" s="28">
        <v>60000</v>
      </c>
      <c r="N2409">
        <v>48</v>
      </c>
      <c r="U2409">
        <v>47</v>
      </c>
      <c r="V2409" s="28">
        <v>10000</v>
      </c>
      <c r="W2409">
        <v>48</v>
      </c>
      <c r="AC2409">
        <v>89</v>
      </c>
      <c r="AD2409" s="28">
        <v>50000</v>
      </c>
      <c r="AE2409">
        <v>48</v>
      </c>
    </row>
    <row r="2410" spans="3:32" x14ac:dyDescent="0.25">
      <c r="C2410">
        <v>160</v>
      </c>
      <c r="D2410" s="29">
        <v>50000</v>
      </c>
      <c r="E2410">
        <v>49</v>
      </c>
      <c r="F2410" s="29"/>
      <c r="L2410">
        <v>153</v>
      </c>
      <c r="M2410" s="28">
        <v>20000</v>
      </c>
      <c r="N2410">
        <v>49</v>
      </c>
      <c r="U2410">
        <v>154</v>
      </c>
      <c r="V2410" s="28">
        <v>20000</v>
      </c>
      <c r="W2410">
        <v>49</v>
      </c>
      <c r="AC2410">
        <v>156</v>
      </c>
      <c r="AD2410" s="29">
        <v>90000</v>
      </c>
      <c r="AE2410">
        <v>49</v>
      </c>
      <c r="AF2410" s="29"/>
    </row>
    <row r="2411" spans="3:32" x14ac:dyDescent="0.25">
      <c r="C2411">
        <v>144</v>
      </c>
      <c r="D2411" s="29">
        <v>50000</v>
      </c>
      <c r="E2411">
        <v>50</v>
      </c>
      <c r="J2411" t="s">
        <v>1359</v>
      </c>
      <c r="L2411">
        <v>154</v>
      </c>
      <c r="M2411" s="28">
        <v>20000</v>
      </c>
      <c r="N2411">
        <v>50</v>
      </c>
      <c r="U2411">
        <v>71</v>
      </c>
      <c r="V2411" s="28">
        <v>10000</v>
      </c>
      <c r="W2411">
        <v>50</v>
      </c>
      <c r="AC2411">
        <v>126</v>
      </c>
      <c r="AD2411" s="29">
        <v>20000</v>
      </c>
      <c r="AE2411">
        <v>50</v>
      </c>
    </row>
    <row r="2412" spans="3:32" x14ac:dyDescent="0.25">
      <c r="C2412">
        <v>25</v>
      </c>
      <c r="D2412" s="28">
        <v>50000</v>
      </c>
      <c r="E2412">
        <v>51</v>
      </c>
      <c r="L2412">
        <v>121</v>
      </c>
      <c r="M2412" s="28">
        <v>50000</v>
      </c>
      <c r="N2412">
        <v>51</v>
      </c>
      <c r="U2412">
        <v>7</v>
      </c>
      <c r="V2412" s="28">
        <v>50000</v>
      </c>
      <c r="W2412">
        <v>51</v>
      </c>
      <c r="AC2412">
        <v>141</v>
      </c>
      <c r="AD2412" s="28">
        <v>80000</v>
      </c>
      <c r="AE2412">
        <v>51</v>
      </c>
    </row>
    <row r="2413" spans="3:32" x14ac:dyDescent="0.25">
      <c r="C2413">
        <v>120</v>
      </c>
      <c r="D2413" s="28">
        <v>50000</v>
      </c>
      <c r="E2413">
        <v>52</v>
      </c>
      <c r="L2413">
        <v>179</v>
      </c>
      <c r="M2413" s="28">
        <v>50000</v>
      </c>
      <c r="N2413">
        <v>52</v>
      </c>
      <c r="O2413" s="28">
        <v>50000</v>
      </c>
      <c r="P2413">
        <v>179</v>
      </c>
      <c r="U2413">
        <v>41</v>
      </c>
      <c r="V2413" s="28">
        <v>50000</v>
      </c>
      <c r="W2413">
        <v>52</v>
      </c>
      <c r="AC2413">
        <v>134</v>
      </c>
      <c r="AD2413" s="28">
        <v>20000</v>
      </c>
      <c r="AE2413">
        <v>52</v>
      </c>
    </row>
    <row r="2414" spans="3:32" x14ac:dyDescent="0.25">
      <c r="C2414">
        <v>172</v>
      </c>
      <c r="D2414" s="29">
        <v>20000</v>
      </c>
      <c r="E2414">
        <v>53</v>
      </c>
      <c r="F2414" s="28">
        <v>20000</v>
      </c>
      <c r="G2414">
        <v>172</v>
      </c>
      <c r="L2414">
        <v>18</v>
      </c>
      <c r="M2414" s="60">
        <v>20000</v>
      </c>
      <c r="N2414">
        <v>53</v>
      </c>
      <c r="O2414" s="28">
        <v>20000</v>
      </c>
      <c r="P2414">
        <v>18</v>
      </c>
      <c r="U2414">
        <v>114</v>
      </c>
      <c r="V2414" s="60">
        <v>50000</v>
      </c>
      <c r="W2414">
        <v>53</v>
      </c>
      <c r="X2414" s="28"/>
      <c r="AC2414">
        <v>20</v>
      </c>
      <c r="AD2414" s="29">
        <v>20000</v>
      </c>
      <c r="AE2414">
        <v>53</v>
      </c>
    </row>
    <row r="2415" spans="3:32" x14ac:dyDescent="0.25">
      <c r="C2415">
        <v>73</v>
      </c>
      <c r="D2415" s="29">
        <v>50000</v>
      </c>
      <c r="E2415">
        <v>54</v>
      </c>
      <c r="L2415">
        <v>173</v>
      </c>
      <c r="M2415" s="60">
        <v>50000</v>
      </c>
      <c r="N2415">
        <v>54</v>
      </c>
      <c r="O2415" s="28">
        <v>50000</v>
      </c>
      <c r="P2415">
        <v>173</v>
      </c>
      <c r="U2415">
        <v>54</v>
      </c>
      <c r="V2415" s="60">
        <v>50000</v>
      </c>
      <c r="W2415">
        <v>54</v>
      </c>
      <c r="X2415" s="28"/>
      <c r="AC2415">
        <v>16</v>
      </c>
      <c r="AD2415" s="29">
        <v>30000</v>
      </c>
      <c r="AE2415">
        <v>54</v>
      </c>
    </row>
    <row r="2416" spans="3:32" x14ac:dyDescent="0.25">
      <c r="C2416">
        <v>170</v>
      </c>
      <c r="D2416" s="28">
        <v>100000</v>
      </c>
      <c r="E2416">
        <v>55</v>
      </c>
      <c r="L2416">
        <v>102</v>
      </c>
      <c r="M2416" s="28">
        <v>50000</v>
      </c>
      <c r="N2416">
        <v>55</v>
      </c>
      <c r="O2416" s="28">
        <v>50000</v>
      </c>
      <c r="P2416">
        <v>102</v>
      </c>
      <c r="U2416">
        <v>39</v>
      </c>
      <c r="V2416" s="28">
        <v>50000</v>
      </c>
      <c r="W2416">
        <v>55</v>
      </c>
      <c r="AC2416">
        <v>125</v>
      </c>
      <c r="AD2416" s="28">
        <v>40000</v>
      </c>
      <c r="AE2416">
        <v>55</v>
      </c>
    </row>
    <row r="2417" spans="3:33" x14ac:dyDescent="0.25">
      <c r="C2417">
        <v>95</v>
      </c>
      <c r="D2417" s="29">
        <v>20000</v>
      </c>
      <c r="E2417">
        <v>56</v>
      </c>
      <c r="F2417" s="28">
        <v>100000</v>
      </c>
      <c r="L2417">
        <v>67</v>
      </c>
      <c r="M2417" s="29">
        <v>50000</v>
      </c>
      <c r="N2417">
        <v>56</v>
      </c>
      <c r="O2417" s="29">
        <v>50000</v>
      </c>
      <c r="P2417">
        <v>67</v>
      </c>
      <c r="U2417">
        <v>156</v>
      </c>
      <c r="V2417" s="28">
        <v>20000</v>
      </c>
      <c r="W2417">
        <v>56</v>
      </c>
      <c r="AC2417">
        <v>40</v>
      </c>
      <c r="AD2417" s="29">
        <v>10000</v>
      </c>
      <c r="AE2417">
        <v>56</v>
      </c>
    </row>
    <row r="2418" spans="3:33" x14ac:dyDescent="0.25">
      <c r="C2418">
        <v>129</v>
      </c>
      <c r="D2418" s="28">
        <v>30000</v>
      </c>
      <c r="E2418">
        <v>57</v>
      </c>
      <c r="M2418" s="29">
        <v>30000</v>
      </c>
      <c r="N2418">
        <v>57</v>
      </c>
      <c r="O2418" s="28">
        <v>30000</v>
      </c>
      <c r="U2418">
        <v>157</v>
      </c>
      <c r="V2418" s="28">
        <v>30000</v>
      </c>
      <c r="W2418">
        <v>57</v>
      </c>
      <c r="AC2418">
        <v>173</v>
      </c>
      <c r="AD2418" s="28">
        <v>30000</v>
      </c>
      <c r="AE2418">
        <v>57</v>
      </c>
    </row>
    <row r="2419" spans="3:33" x14ac:dyDescent="0.25">
      <c r="C2419">
        <v>61</v>
      </c>
      <c r="D2419" s="28">
        <v>50000</v>
      </c>
      <c r="E2419">
        <v>58</v>
      </c>
      <c r="F2419" s="28">
        <v>40000</v>
      </c>
      <c r="G2419">
        <v>61</v>
      </c>
      <c r="M2419" s="28">
        <v>50000</v>
      </c>
      <c r="N2419">
        <v>58</v>
      </c>
      <c r="O2419" s="28">
        <v>50000</v>
      </c>
      <c r="U2419">
        <v>43</v>
      </c>
      <c r="V2419" s="28">
        <v>30000</v>
      </c>
      <c r="W2419">
        <v>58</v>
      </c>
      <c r="AC2419">
        <v>97</v>
      </c>
      <c r="AD2419" s="28">
        <v>20000</v>
      </c>
      <c r="AE2419">
        <v>58</v>
      </c>
    </row>
    <row r="2420" spans="3:33" x14ac:dyDescent="0.25">
      <c r="C2420">
        <v>50</v>
      </c>
      <c r="D2420" s="28">
        <v>20000</v>
      </c>
      <c r="E2420">
        <v>59</v>
      </c>
      <c r="F2420" s="28">
        <v>20000</v>
      </c>
      <c r="G2420">
        <v>50</v>
      </c>
      <c r="M2420" s="28">
        <v>80000</v>
      </c>
      <c r="N2420">
        <v>59</v>
      </c>
      <c r="O2420" s="28">
        <v>50000</v>
      </c>
      <c r="U2420">
        <v>72</v>
      </c>
      <c r="V2420" s="28">
        <v>20000</v>
      </c>
      <c r="W2420">
        <v>59</v>
      </c>
      <c r="AC2420">
        <v>43</v>
      </c>
      <c r="AD2420" s="28">
        <v>20000</v>
      </c>
      <c r="AE2420">
        <v>59</v>
      </c>
    </row>
    <row r="2421" spans="3:33" x14ac:dyDescent="0.25">
      <c r="C2421">
        <v>44</v>
      </c>
      <c r="D2421" s="28">
        <v>30000</v>
      </c>
      <c r="E2421">
        <v>60</v>
      </c>
      <c r="M2421" s="28">
        <v>100000</v>
      </c>
      <c r="N2421">
        <v>60</v>
      </c>
      <c r="O2421" s="28">
        <v>50000</v>
      </c>
      <c r="V2421" s="28">
        <v>100000</v>
      </c>
      <c r="W2421">
        <v>60</v>
      </c>
      <c r="X2421">
        <v>50000</v>
      </c>
      <c r="AC2421">
        <v>143</v>
      </c>
      <c r="AD2421" s="28">
        <v>30000</v>
      </c>
      <c r="AE2421">
        <v>60</v>
      </c>
    </row>
    <row r="2422" spans="3:33" x14ac:dyDescent="0.25">
      <c r="C2422">
        <v>154</v>
      </c>
      <c r="D2422" s="28">
        <v>50000</v>
      </c>
      <c r="E2422">
        <v>61</v>
      </c>
      <c r="M2422" s="28"/>
      <c r="V2422" s="28"/>
      <c r="AD2422" s="28">
        <v>50000</v>
      </c>
      <c r="AE2422">
        <v>61</v>
      </c>
      <c r="AF2422" s="28">
        <v>50000</v>
      </c>
    </row>
    <row r="2423" spans="3:33" x14ac:dyDescent="0.25">
      <c r="C2423">
        <v>2</v>
      </c>
      <c r="D2423" s="28">
        <v>20000</v>
      </c>
      <c r="E2423">
        <v>62</v>
      </c>
      <c r="M2423" s="28"/>
      <c r="V2423" s="28"/>
      <c r="AC2423">
        <v>190</v>
      </c>
      <c r="AD2423" s="28">
        <v>50000</v>
      </c>
      <c r="AE2423">
        <v>62</v>
      </c>
      <c r="AF2423" s="28">
        <v>50000</v>
      </c>
      <c r="AG2423">
        <v>190</v>
      </c>
    </row>
    <row r="2424" spans="3:33" x14ac:dyDescent="0.25">
      <c r="C2424">
        <v>20</v>
      </c>
      <c r="D2424" s="28">
        <v>30000</v>
      </c>
      <c r="E2424">
        <v>63</v>
      </c>
      <c r="M2424" s="28"/>
      <c r="V2424" s="28"/>
      <c r="AC2424">
        <v>61</v>
      </c>
      <c r="AD2424" s="28">
        <v>10000</v>
      </c>
      <c r="AE2424">
        <v>63</v>
      </c>
    </row>
    <row r="2425" spans="3:33" x14ac:dyDescent="0.25">
      <c r="C2425">
        <v>139</v>
      </c>
      <c r="D2425" s="28">
        <v>10000</v>
      </c>
      <c r="E2425">
        <v>64</v>
      </c>
      <c r="M2425" s="29">
        <f>SUM(M2362:M2424)</f>
        <v>2415000</v>
      </c>
      <c r="O2425" s="29">
        <f>SUM(O2362:O2424)</f>
        <v>500000</v>
      </c>
      <c r="V2425" s="29">
        <f>SUM(V2362:V2424)</f>
        <v>1960000</v>
      </c>
      <c r="X2425" s="29">
        <f>SUM(X2362:X2424)</f>
        <v>110000</v>
      </c>
      <c r="AD2425" s="29">
        <f>SUM(AD2361:AD2424)</f>
        <v>1945000</v>
      </c>
      <c r="AF2425" s="29">
        <f>SUM(AF2361:AF2424)</f>
        <v>170000</v>
      </c>
    </row>
    <row r="2426" spans="3:33" x14ac:dyDescent="0.25">
      <c r="C2426">
        <v>14</v>
      </c>
      <c r="D2426" s="28">
        <v>40000</v>
      </c>
      <c r="E2426">
        <v>65</v>
      </c>
      <c r="F2426" s="28">
        <v>10000</v>
      </c>
      <c r="G2426">
        <v>14</v>
      </c>
      <c r="M2426" s="29">
        <f>M2425-O2425</f>
        <v>1915000</v>
      </c>
      <c r="V2426" s="29">
        <f>V2425-X2425</f>
        <v>1850000</v>
      </c>
      <c r="X2426" s="28"/>
      <c r="AD2426" s="29">
        <f>AD2425-AF2425</f>
        <v>1775000</v>
      </c>
    </row>
    <row r="2427" spans="3:33" x14ac:dyDescent="0.25">
      <c r="C2427">
        <v>93</v>
      </c>
      <c r="D2427" s="28">
        <v>40000</v>
      </c>
      <c r="E2427">
        <v>66</v>
      </c>
    </row>
    <row r="2428" spans="3:33" x14ac:dyDescent="0.25">
      <c r="D2428">
        <v>50000</v>
      </c>
      <c r="E2428">
        <v>67</v>
      </c>
      <c r="F2428" s="28">
        <v>50000</v>
      </c>
    </row>
    <row r="2429" spans="3:33" x14ac:dyDescent="0.25">
      <c r="D2429">
        <v>50000</v>
      </c>
      <c r="E2429">
        <v>68</v>
      </c>
      <c r="F2429" s="28">
        <v>50000</v>
      </c>
    </row>
    <row r="2430" spans="3:33" x14ac:dyDescent="0.25">
      <c r="C2430">
        <v>21</v>
      </c>
      <c r="D2430" s="28">
        <v>50000</v>
      </c>
      <c r="E2430">
        <v>69</v>
      </c>
    </row>
    <row r="2431" spans="3:33" x14ac:dyDescent="0.25">
      <c r="C2431">
        <v>86</v>
      </c>
      <c r="D2431" s="28">
        <v>100000</v>
      </c>
      <c r="E2431">
        <v>70</v>
      </c>
      <c r="F2431" s="28">
        <v>50000</v>
      </c>
      <c r="G2431">
        <v>86</v>
      </c>
    </row>
    <row r="2432" spans="3:33" x14ac:dyDescent="0.25">
      <c r="C2432">
        <v>171</v>
      </c>
      <c r="D2432" s="28">
        <v>50000</v>
      </c>
      <c r="E2432">
        <v>71</v>
      </c>
      <c r="F2432" s="28">
        <v>50000</v>
      </c>
      <c r="G2432">
        <v>171</v>
      </c>
    </row>
    <row r="2433" spans="1:33" x14ac:dyDescent="0.25">
      <c r="D2433" s="29">
        <f>SUM(D2362:D2432)</f>
        <v>2995000</v>
      </c>
      <c r="F2433" s="29">
        <f>SUM(F2362:F2432)</f>
        <v>640000</v>
      </c>
    </row>
    <row r="2434" spans="1:33" x14ac:dyDescent="0.25">
      <c r="D2434" s="29">
        <f>D2433-F2433</f>
        <v>2355000</v>
      </c>
    </row>
    <row r="2436" spans="1:33" x14ac:dyDescent="0.25">
      <c r="A2436" s="30" t="s">
        <v>10</v>
      </c>
      <c r="B2436" s="30" t="s">
        <v>0</v>
      </c>
      <c r="C2436" s="30" t="s">
        <v>2</v>
      </c>
      <c r="D2436" s="30" t="s">
        <v>1297</v>
      </c>
      <c r="E2436" s="30"/>
      <c r="F2436" s="33"/>
      <c r="J2436" s="30" t="s">
        <v>10</v>
      </c>
      <c r="K2436" s="30" t="s">
        <v>0</v>
      </c>
      <c r="L2436" s="30" t="s">
        <v>2</v>
      </c>
      <c r="M2436" s="30" t="s">
        <v>1297</v>
      </c>
      <c r="N2436" s="30"/>
      <c r="O2436" s="33"/>
      <c r="S2436" s="30" t="s">
        <v>10</v>
      </c>
      <c r="T2436" s="30" t="s">
        <v>0</v>
      </c>
      <c r="U2436" s="30" t="s">
        <v>2</v>
      </c>
      <c r="V2436" s="30" t="s">
        <v>1297</v>
      </c>
      <c r="W2436" s="30"/>
      <c r="X2436" s="33"/>
      <c r="AA2436" s="30" t="s">
        <v>10</v>
      </c>
      <c r="AB2436" s="30" t="s">
        <v>0</v>
      </c>
      <c r="AC2436" s="30" t="s">
        <v>2</v>
      </c>
      <c r="AD2436" s="30" t="s">
        <v>1297</v>
      </c>
      <c r="AE2436" s="30"/>
      <c r="AF2436" s="33"/>
    </row>
    <row r="2437" spans="1:33" x14ac:dyDescent="0.25">
      <c r="A2437" s="32">
        <v>43096</v>
      </c>
      <c r="B2437" s="30" t="s">
        <v>1360</v>
      </c>
      <c r="C2437">
        <v>46</v>
      </c>
      <c r="D2437" s="28">
        <v>20000</v>
      </c>
      <c r="E2437">
        <v>1</v>
      </c>
      <c r="J2437" s="32">
        <v>43082</v>
      </c>
      <c r="K2437" s="30" t="s">
        <v>1360</v>
      </c>
      <c r="L2437">
        <v>45</v>
      </c>
      <c r="M2437" s="28">
        <v>30000</v>
      </c>
      <c r="N2437">
        <v>1</v>
      </c>
      <c r="S2437" s="32">
        <v>43089</v>
      </c>
      <c r="T2437" s="30" t="s">
        <v>1360</v>
      </c>
      <c r="U2437">
        <v>5</v>
      </c>
      <c r="V2437" s="28">
        <v>50000</v>
      </c>
      <c r="W2437">
        <v>1</v>
      </c>
      <c r="X2437" s="28"/>
      <c r="AA2437" s="32">
        <v>43068</v>
      </c>
      <c r="AB2437" s="30" t="s">
        <v>1360</v>
      </c>
      <c r="AC2437">
        <v>54</v>
      </c>
      <c r="AD2437" s="28">
        <v>20000</v>
      </c>
      <c r="AE2437">
        <v>1</v>
      </c>
    </row>
    <row r="2438" spans="1:33" x14ac:dyDescent="0.25">
      <c r="C2438">
        <v>44</v>
      </c>
      <c r="D2438" s="28">
        <v>50000</v>
      </c>
      <c r="E2438">
        <v>2</v>
      </c>
      <c r="L2438">
        <v>12</v>
      </c>
      <c r="M2438" s="28">
        <v>50000</v>
      </c>
      <c r="N2438">
        <v>2</v>
      </c>
      <c r="O2438" s="28">
        <v>50000</v>
      </c>
      <c r="P2438">
        <v>12</v>
      </c>
      <c r="U2438">
        <v>18</v>
      </c>
      <c r="V2438" s="28">
        <v>20000</v>
      </c>
      <c r="W2438">
        <v>2</v>
      </c>
      <c r="X2438" s="28"/>
      <c r="AC2438">
        <v>75</v>
      </c>
      <c r="AD2438" s="28">
        <v>50000</v>
      </c>
      <c r="AE2438">
        <v>2</v>
      </c>
      <c r="AF2438" s="28">
        <v>50000</v>
      </c>
      <c r="AG2438">
        <v>75</v>
      </c>
    </row>
    <row r="2439" spans="1:33" x14ac:dyDescent="0.25">
      <c r="C2439">
        <v>16</v>
      </c>
      <c r="D2439" s="28">
        <v>20000</v>
      </c>
      <c r="E2439">
        <v>3</v>
      </c>
      <c r="L2439">
        <v>18</v>
      </c>
      <c r="M2439" s="28">
        <v>20000</v>
      </c>
      <c r="N2439">
        <v>3</v>
      </c>
      <c r="O2439" s="28">
        <v>20000</v>
      </c>
      <c r="P2439">
        <v>18</v>
      </c>
      <c r="U2439">
        <v>69</v>
      </c>
      <c r="V2439" s="28">
        <v>60000</v>
      </c>
      <c r="W2439">
        <v>3</v>
      </c>
      <c r="X2439" s="28"/>
      <c r="AC2439">
        <v>74</v>
      </c>
      <c r="AD2439" s="28">
        <v>50000</v>
      </c>
      <c r="AE2439">
        <v>3</v>
      </c>
      <c r="AF2439" s="28">
        <v>50000</v>
      </c>
      <c r="AG2439">
        <v>74</v>
      </c>
    </row>
    <row r="2440" spans="1:33" x14ac:dyDescent="0.25">
      <c r="C2440">
        <v>12</v>
      </c>
      <c r="D2440" s="28">
        <v>20000</v>
      </c>
      <c r="E2440">
        <v>4</v>
      </c>
      <c r="L2440">
        <v>53</v>
      </c>
      <c r="M2440" s="28">
        <v>20000</v>
      </c>
      <c r="N2440">
        <v>4</v>
      </c>
      <c r="U2440">
        <v>50</v>
      </c>
      <c r="V2440" s="28">
        <v>20000</v>
      </c>
      <c r="W2440">
        <v>4</v>
      </c>
      <c r="X2440" s="28"/>
      <c r="AC2440">
        <v>26</v>
      </c>
      <c r="AD2440" s="28">
        <v>20000</v>
      </c>
      <c r="AE2440">
        <v>4</v>
      </c>
    </row>
    <row r="2441" spans="1:33" x14ac:dyDescent="0.25">
      <c r="C2441">
        <v>59</v>
      </c>
      <c r="D2441" s="28">
        <v>20000</v>
      </c>
      <c r="E2441">
        <v>5</v>
      </c>
      <c r="L2441">
        <v>48</v>
      </c>
      <c r="M2441" s="28">
        <v>20000</v>
      </c>
      <c r="N2441">
        <v>5</v>
      </c>
      <c r="U2441">
        <v>42</v>
      </c>
      <c r="V2441" s="28">
        <v>30000</v>
      </c>
      <c r="W2441">
        <v>5</v>
      </c>
      <c r="X2441" s="28"/>
      <c r="AC2441">
        <v>30</v>
      </c>
      <c r="AD2441" s="28">
        <v>20000</v>
      </c>
      <c r="AE2441">
        <v>5</v>
      </c>
    </row>
    <row r="2442" spans="1:33" x14ac:dyDescent="0.25">
      <c r="C2442">
        <v>18</v>
      </c>
      <c r="D2442" s="28">
        <v>20000</v>
      </c>
      <c r="E2442">
        <v>6</v>
      </c>
      <c r="L2442">
        <v>29</v>
      </c>
      <c r="M2442" s="28">
        <v>20000</v>
      </c>
      <c r="N2442">
        <v>6</v>
      </c>
      <c r="U2442">
        <v>59</v>
      </c>
      <c r="V2442" s="28">
        <v>20000</v>
      </c>
      <c r="W2442">
        <v>6</v>
      </c>
      <c r="X2442" s="28"/>
      <c r="AC2442">
        <v>66</v>
      </c>
      <c r="AD2442" s="28">
        <v>20000</v>
      </c>
      <c r="AE2442">
        <v>6</v>
      </c>
    </row>
    <row r="2443" spans="1:33" x14ac:dyDescent="0.25">
      <c r="C2443">
        <v>19</v>
      </c>
      <c r="D2443" s="28">
        <v>20000</v>
      </c>
      <c r="E2443">
        <v>7</v>
      </c>
      <c r="F2443" s="28">
        <v>20000</v>
      </c>
      <c r="G2443">
        <v>19</v>
      </c>
      <c r="L2443">
        <v>15</v>
      </c>
      <c r="M2443" s="28">
        <v>50000</v>
      </c>
      <c r="N2443">
        <v>7</v>
      </c>
      <c r="U2443">
        <v>43</v>
      </c>
      <c r="V2443" s="28">
        <v>30000</v>
      </c>
      <c r="W2443">
        <v>7</v>
      </c>
      <c r="X2443" s="28"/>
      <c r="AC2443">
        <v>21</v>
      </c>
      <c r="AD2443" s="28">
        <v>20000</v>
      </c>
      <c r="AE2443">
        <v>7</v>
      </c>
    </row>
    <row r="2444" spans="1:33" x14ac:dyDescent="0.25">
      <c r="C2444">
        <v>39</v>
      </c>
      <c r="D2444" s="28">
        <v>50000</v>
      </c>
      <c r="E2444">
        <v>8</v>
      </c>
      <c r="L2444">
        <v>34</v>
      </c>
      <c r="M2444" s="28">
        <v>30000</v>
      </c>
      <c r="N2444">
        <v>8</v>
      </c>
      <c r="U2444">
        <v>37</v>
      </c>
      <c r="V2444" s="28">
        <v>100000</v>
      </c>
      <c r="W2444">
        <v>8</v>
      </c>
      <c r="X2444" s="28"/>
      <c r="AC2444">
        <v>33</v>
      </c>
      <c r="AD2444" s="28">
        <v>20000</v>
      </c>
      <c r="AE2444">
        <v>8</v>
      </c>
    </row>
    <row r="2445" spans="1:33" x14ac:dyDescent="0.25">
      <c r="C2445">
        <v>2</v>
      </c>
      <c r="D2445" s="28">
        <v>50000</v>
      </c>
      <c r="E2445">
        <v>9</v>
      </c>
      <c r="L2445">
        <v>16</v>
      </c>
      <c r="M2445" s="28">
        <v>20000</v>
      </c>
      <c r="N2445">
        <v>9</v>
      </c>
      <c r="O2445" s="28">
        <v>10000</v>
      </c>
      <c r="P2445">
        <v>16</v>
      </c>
      <c r="U2445">
        <v>16</v>
      </c>
      <c r="V2445" s="28">
        <v>20000</v>
      </c>
      <c r="W2445">
        <v>9</v>
      </c>
      <c r="X2445" s="28"/>
      <c r="AC2445">
        <v>71</v>
      </c>
      <c r="AD2445" s="28">
        <v>20000</v>
      </c>
      <c r="AE2445">
        <v>9</v>
      </c>
    </row>
    <row r="2446" spans="1:33" x14ac:dyDescent="0.25">
      <c r="C2446">
        <v>33</v>
      </c>
      <c r="D2446" s="28">
        <v>20000</v>
      </c>
      <c r="E2446">
        <v>10</v>
      </c>
      <c r="L2446">
        <v>71</v>
      </c>
      <c r="M2446" s="28">
        <v>30000</v>
      </c>
      <c r="N2446">
        <v>10</v>
      </c>
      <c r="U2446">
        <v>17</v>
      </c>
      <c r="V2446" s="28">
        <v>60000</v>
      </c>
      <c r="W2446">
        <v>10</v>
      </c>
      <c r="X2446" s="28"/>
      <c r="AC2446">
        <v>31</v>
      </c>
      <c r="AD2446" s="28">
        <v>50000</v>
      </c>
      <c r="AE2446">
        <v>10</v>
      </c>
    </row>
    <row r="2447" spans="1:33" x14ac:dyDescent="0.25">
      <c r="C2447">
        <v>1</v>
      </c>
      <c r="D2447" s="28">
        <v>20000</v>
      </c>
      <c r="E2447">
        <v>11</v>
      </c>
      <c r="L2447">
        <v>21</v>
      </c>
      <c r="M2447" s="28">
        <v>20000</v>
      </c>
      <c r="N2447">
        <v>11</v>
      </c>
      <c r="U2447">
        <v>12</v>
      </c>
      <c r="V2447" s="28">
        <v>20000</v>
      </c>
      <c r="W2447">
        <v>11</v>
      </c>
      <c r="X2447" s="28"/>
      <c r="AC2447">
        <v>55</v>
      </c>
      <c r="AD2447" s="28">
        <v>50000</v>
      </c>
      <c r="AE2447">
        <v>11</v>
      </c>
    </row>
    <row r="2448" spans="1:33" x14ac:dyDescent="0.25">
      <c r="C2448">
        <v>7</v>
      </c>
      <c r="D2448" s="28">
        <v>20000</v>
      </c>
      <c r="E2448">
        <v>12</v>
      </c>
      <c r="L2448">
        <v>13</v>
      </c>
      <c r="M2448" s="28">
        <v>20000</v>
      </c>
      <c r="N2448">
        <v>12</v>
      </c>
      <c r="U2448">
        <v>73</v>
      </c>
      <c r="V2448" s="28">
        <v>45000</v>
      </c>
      <c r="W2448">
        <v>12</v>
      </c>
      <c r="X2448" s="28"/>
      <c r="AC2448">
        <v>36</v>
      </c>
      <c r="AD2448" s="28">
        <v>20000</v>
      </c>
      <c r="AE2448">
        <v>12</v>
      </c>
    </row>
    <row r="2449" spans="3:31" x14ac:dyDescent="0.25">
      <c r="C2449">
        <v>54</v>
      </c>
      <c r="D2449" s="28">
        <v>20000</v>
      </c>
      <c r="E2449">
        <v>13</v>
      </c>
      <c r="L2449">
        <v>66</v>
      </c>
      <c r="M2449" s="28">
        <v>20000</v>
      </c>
      <c r="N2449">
        <v>13</v>
      </c>
      <c r="U2449">
        <v>72</v>
      </c>
      <c r="V2449" s="28">
        <v>15000</v>
      </c>
      <c r="W2449">
        <v>13</v>
      </c>
      <c r="X2449" s="28"/>
      <c r="AC2449">
        <v>12</v>
      </c>
      <c r="AD2449" s="28">
        <v>20000</v>
      </c>
      <c r="AE2449">
        <v>13</v>
      </c>
    </row>
    <row r="2450" spans="3:31" x14ac:dyDescent="0.25">
      <c r="C2450">
        <v>53</v>
      </c>
      <c r="D2450" s="28">
        <v>20000</v>
      </c>
      <c r="E2450">
        <v>14</v>
      </c>
      <c r="L2450">
        <v>1</v>
      </c>
      <c r="M2450" s="28">
        <v>10000</v>
      </c>
      <c r="N2450">
        <v>14</v>
      </c>
      <c r="U2450">
        <v>13</v>
      </c>
      <c r="V2450" s="28">
        <v>20000</v>
      </c>
      <c r="W2450">
        <v>14</v>
      </c>
      <c r="X2450" s="28"/>
      <c r="AC2450">
        <v>39</v>
      </c>
      <c r="AD2450" s="28">
        <v>40000</v>
      </c>
      <c r="AE2450">
        <v>14</v>
      </c>
    </row>
    <row r="2451" spans="3:31" x14ac:dyDescent="0.25">
      <c r="C2451">
        <v>34</v>
      </c>
      <c r="D2451" s="28">
        <v>20000</v>
      </c>
      <c r="E2451">
        <v>15</v>
      </c>
      <c r="L2451">
        <v>59</v>
      </c>
      <c r="M2451" s="28">
        <v>20000</v>
      </c>
      <c r="N2451">
        <v>15</v>
      </c>
      <c r="U2451">
        <v>54</v>
      </c>
      <c r="V2451" s="28">
        <v>20000</v>
      </c>
      <c r="W2451">
        <v>15</v>
      </c>
      <c r="X2451" s="28"/>
      <c r="AC2451">
        <v>59</v>
      </c>
      <c r="AD2451" s="28">
        <v>20000</v>
      </c>
      <c r="AE2451">
        <v>15</v>
      </c>
    </row>
    <row r="2452" spans="3:31" x14ac:dyDescent="0.25">
      <c r="C2452">
        <v>62</v>
      </c>
      <c r="D2452" s="28">
        <v>20000</v>
      </c>
      <c r="E2452">
        <v>16</v>
      </c>
      <c r="L2452">
        <v>56</v>
      </c>
      <c r="M2452" s="28">
        <v>50000</v>
      </c>
      <c r="N2452">
        <v>16</v>
      </c>
      <c r="U2452">
        <v>21</v>
      </c>
      <c r="V2452" s="28">
        <v>30000</v>
      </c>
      <c r="W2452">
        <v>16</v>
      </c>
      <c r="X2452" s="28"/>
      <c r="AC2452">
        <v>29</v>
      </c>
      <c r="AD2452" s="28">
        <v>20000</v>
      </c>
      <c r="AE2452">
        <v>16</v>
      </c>
    </row>
    <row r="2453" spans="3:31" x14ac:dyDescent="0.25">
      <c r="C2453">
        <v>61</v>
      </c>
      <c r="D2453" s="28">
        <v>30000</v>
      </c>
      <c r="E2453">
        <v>17</v>
      </c>
      <c r="L2453">
        <v>33</v>
      </c>
      <c r="M2453" s="28">
        <v>20000</v>
      </c>
      <c r="N2453">
        <v>17</v>
      </c>
      <c r="U2453">
        <v>33</v>
      </c>
      <c r="V2453" s="28">
        <v>20000</v>
      </c>
      <c r="W2453">
        <v>17</v>
      </c>
      <c r="X2453" s="28"/>
      <c r="AC2453">
        <v>50</v>
      </c>
      <c r="AD2453" s="28">
        <v>20000</v>
      </c>
      <c r="AE2453">
        <v>17</v>
      </c>
    </row>
    <row r="2454" spans="3:31" x14ac:dyDescent="0.25">
      <c r="C2454">
        <v>63</v>
      </c>
      <c r="D2454" s="28">
        <v>30000</v>
      </c>
      <c r="E2454">
        <v>18</v>
      </c>
      <c r="L2454">
        <v>6</v>
      </c>
      <c r="M2454" s="28">
        <v>100000</v>
      </c>
      <c r="N2454">
        <v>18</v>
      </c>
      <c r="O2454" s="28">
        <v>50000</v>
      </c>
      <c r="P2454">
        <v>6</v>
      </c>
      <c r="U2454">
        <v>34</v>
      </c>
      <c r="V2454" s="28">
        <v>30000</v>
      </c>
      <c r="W2454">
        <v>18</v>
      </c>
      <c r="X2454" s="28"/>
      <c r="AC2454">
        <v>4</v>
      </c>
      <c r="AD2454" s="28">
        <v>20000</v>
      </c>
      <c r="AE2454">
        <v>18</v>
      </c>
    </row>
    <row r="2455" spans="3:31" x14ac:dyDescent="0.25">
      <c r="C2455">
        <v>13</v>
      </c>
      <c r="D2455" s="28">
        <v>20000</v>
      </c>
      <c r="E2455">
        <v>19</v>
      </c>
      <c r="L2455">
        <v>19</v>
      </c>
      <c r="M2455" s="28">
        <v>50000</v>
      </c>
      <c r="N2455">
        <v>19</v>
      </c>
      <c r="U2455">
        <v>65</v>
      </c>
      <c r="V2455" s="28">
        <v>20000</v>
      </c>
      <c r="W2455">
        <v>19</v>
      </c>
      <c r="X2455" s="28"/>
      <c r="AC2455">
        <v>18</v>
      </c>
      <c r="AD2455" s="28">
        <v>20000</v>
      </c>
      <c r="AE2455">
        <v>19</v>
      </c>
    </row>
    <row r="2456" spans="3:31" x14ac:dyDescent="0.25">
      <c r="C2456">
        <v>14</v>
      </c>
      <c r="D2456" s="59">
        <v>30000</v>
      </c>
      <c r="E2456">
        <v>20</v>
      </c>
      <c r="F2456" s="59"/>
      <c r="L2456">
        <v>49</v>
      </c>
      <c r="M2456" s="28">
        <v>20000</v>
      </c>
      <c r="N2456">
        <v>20</v>
      </c>
      <c r="U2456">
        <v>29</v>
      </c>
      <c r="V2456" s="28">
        <v>20000</v>
      </c>
      <c r="W2456">
        <v>20</v>
      </c>
      <c r="X2456" s="28"/>
      <c r="AC2456">
        <v>69</v>
      </c>
      <c r="AD2456" s="28">
        <v>20000</v>
      </c>
      <c r="AE2456">
        <v>20</v>
      </c>
    </row>
    <row r="2457" spans="3:31" x14ac:dyDescent="0.25">
      <c r="C2457">
        <v>40</v>
      </c>
      <c r="D2457" s="59">
        <v>50000</v>
      </c>
      <c r="E2457">
        <v>21</v>
      </c>
      <c r="F2457" s="59"/>
      <c r="L2457">
        <v>51</v>
      </c>
      <c r="M2457" s="28">
        <v>20000</v>
      </c>
      <c r="N2457">
        <v>21</v>
      </c>
      <c r="U2457">
        <v>62</v>
      </c>
      <c r="V2457" s="28">
        <v>30000</v>
      </c>
      <c r="W2457">
        <v>21</v>
      </c>
      <c r="X2457" s="28"/>
      <c r="AC2457">
        <v>5</v>
      </c>
      <c r="AD2457" s="28">
        <v>100000</v>
      </c>
      <c r="AE2457">
        <v>21</v>
      </c>
    </row>
    <row r="2458" spans="3:31" x14ac:dyDescent="0.25">
      <c r="C2458">
        <v>57</v>
      </c>
      <c r="D2458" s="28">
        <v>50000</v>
      </c>
      <c r="E2458">
        <v>22</v>
      </c>
      <c r="L2458">
        <v>52</v>
      </c>
      <c r="M2458" s="28">
        <v>60000</v>
      </c>
      <c r="N2458">
        <v>22</v>
      </c>
      <c r="U2458">
        <v>32</v>
      </c>
      <c r="V2458" s="28">
        <v>50000</v>
      </c>
      <c r="W2458">
        <v>22</v>
      </c>
      <c r="X2458" s="28"/>
      <c r="AC2458">
        <v>45</v>
      </c>
      <c r="AD2458" s="28">
        <v>30000</v>
      </c>
      <c r="AE2458">
        <v>22</v>
      </c>
    </row>
    <row r="2459" spans="3:31" x14ac:dyDescent="0.25">
      <c r="C2459">
        <v>55</v>
      </c>
      <c r="D2459" s="28">
        <v>50000</v>
      </c>
      <c r="E2459">
        <v>23</v>
      </c>
      <c r="L2459">
        <v>22</v>
      </c>
      <c r="M2459" s="28">
        <v>50000</v>
      </c>
      <c r="N2459">
        <v>23</v>
      </c>
      <c r="U2459">
        <v>19</v>
      </c>
      <c r="V2459" s="28">
        <v>40000</v>
      </c>
      <c r="W2459">
        <v>23</v>
      </c>
      <c r="X2459" s="28"/>
      <c r="AC2459">
        <v>69</v>
      </c>
      <c r="AD2459" s="28">
        <v>50000</v>
      </c>
      <c r="AE2459">
        <v>23</v>
      </c>
    </row>
    <row r="2460" spans="3:31" x14ac:dyDescent="0.25">
      <c r="C2460">
        <v>31</v>
      </c>
      <c r="D2460" s="28">
        <v>50000</v>
      </c>
      <c r="E2460">
        <v>24</v>
      </c>
      <c r="L2460">
        <v>74</v>
      </c>
      <c r="M2460" s="28">
        <v>50000</v>
      </c>
      <c r="N2460">
        <v>24</v>
      </c>
      <c r="U2460">
        <v>30</v>
      </c>
      <c r="V2460" s="28">
        <v>20000</v>
      </c>
      <c r="W2460">
        <v>24</v>
      </c>
      <c r="X2460" s="28"/>
      <c r="AC2460">
        <v>35</v>
      </c>
      <c r="AD2460" s="28">
        <v>20000</v>
      </c>
      <c r="AE2460">
        <v>24</v>
      </c>
    </row>
    <row r="2461" spans="3:31" x14ac:dyDescent="0.25">
      <c r="C2461">
        <v>48</v>
      </c>
      <c r="D2461" s="28">
        <v>20000</v>
      </c>
      <c r="E2461">
        <v>25</v>
      </c>
      <c r="L2461">
        <v>30</v>
      </c>
      <c r="M2461" s="28">
        <v>20000</v>
      </c>
      <c r="N2461">
        <v>25</v>
      </c>
      <c r="U2461">
        <v>20</v>
      </c>
      <c r="V2461" s="28">
        <v>20000</v>
      </c>
      <c r="W2461">
        <v>25</v>
      </c>
      <c r="X2461" s="28"/>
      <c r="AC2461">
        <v>17</v>
      </c>
      <c r="AD2461" s="28">
        <v>50000</v>
      </c>
      <c r="AE2461">
        <v>25</v>
      </c>
    </row>
    <row r="2462" spans="3:31" x14ac:dyDescent="0.25">
      <c r="C2462">
        <v>71</v>
      </c>
      <c r="D2462" s="28">
        <v>30000</v>
      </c>
      <c r="E2462">
        <v>26</v>
      </c>
      <c r="L2462">
        <v>75</v>
      </c>
      <c r="M2462" s="28">
        <v>30000</v>
      </c>
      <c r="N2462">
        <v>26</v>
      </c>
      <c r="U2462">
        <v>53</v>
      </c>
      <c r="V2462" s="28">
        <v>20000</v>
      </c>
      <c r="W2462">
        <v>26</v>
      </c>
      <c r="X2462" s="28"/>
      <c r="AC2462">
        <v>34</v>
      </c>
      <c r="AD2462" s="28">
        <v>30000</v>
      </c>
      <c r="AE2462">
        <v>26</v>
      </c>
    </row>
    <row r="2463" spans="3:31" x14ac:dyDescent="0.25">
      <c r="C2463">
        <v>73</v>
      </c>
      <c r="D2463" s="28">
        <v>50000</v>
      </c>
      <c r="E2463">
        <v>27</v>
      </c>
      <c r="L2463">
        <v>39</v>
      </c>
      <c r="M2463" s="28">
        <v>30000</v>
      </c>
      <c r="N2463">
        <v>27</v>
      </c>
      <c r="O2463" s="28">
        <v>20000</v>
      </c>
      <c r="P2463">
        <v>39</v>
      </c>
      <c r="V2463" s="28">
        <v>20000</v>
      </c>
      <c r="W2463">
        <v>27</v>
      </c>
      <c r="X2463" s="28">
        <v>20000</v>
      </c>
      <c r="AC2463">
        <v>13</v>
      </c>
      <c r="AD2463" s="28">
        <v>20000</v>
      </c>
      <c r="AE2463">
        <v>27</v>
      </c>
    </row>
    <row r="2464" spans="3:31" x14ac:dyDescent="0.25">
      <c r="C2464">
        <v>6</v>
      </c>
      <c r="D2464" s="28">
        <v>50000</v>
      </c>
      <c r="E2464">
        <v>28</v>
      </c>
      <c r="L2464">
        <v>9</v>
      </c>
      <c r="M2464" s="28">
        <v>20000</v>
      </c>
      <c r="N2464">
        <v>28</v>
      </c>
      <c r="V2464" s="28"/>
      <c r="X2464" s="28"/>
      <c r="AC2464">
        <v>19</v>
      </c>
      <c r="AD2464" s="28">
        <v>20000</v>
      </c>
      <c r="AE2464">
        <v>28</v>
      </c>
    </row>
    <row r="2465" spans="3:33" x14ac:dyDescent="0.25">
      <c r="C2465">
        <v>24</v>
      </c>
      <c r="D2465" s="28">
        <v>15000</v>
      </c>
      <c r="E2465">
        <v>29</v>
      </c>
      <c r="L2465">
        <v>54</v>
      </c>
      <c r="M2465" s="28">
        <v>20000</v>
      </c>
      <c r="N2465">
        <v>29</v>
      </c>
      <c r="V2465" s="28"/>
      <c r="X2465" s="28"/>
      <c r="AC2465">
        <v>47</v>
      </c>
      <c r="AD2465" s="28">
        <v>25000</v>
      </c>
      <c r="AE2465">
        <v>29</v>
      </c>
    </row>
    <row r="2466" spans="3:33" x14ac:dyDescent="0.25">
      <c r="D2466" s="28">
        <v>40000</v>
      </c>
      <c r="E2466">
        <v>30</v>
      </c>
      <c r="F2466" s="28">
        <v>40000</v>
      </c>
      <c r="M2466" s="28">
        <v>20000</v>
      </c>
      <c r="N2466">
        <v>30</v>
      </c>
      <c r="O2466" s="28">
        <v>20000</v>
      </c>
      <c r="V2466" s="28"/>
      <c r="X2466" s="28"/>
      <c r="AC2466">
        <v>65</v>
      </c>
      <c r="AD2466" s="28">
        <v>25000</v>
      </c>
      <c r="AE2466">
        <v>30</v>
      </c>
    </row>
    <row r="2467" spans="3:33" x14ac:dyDescent="0.25">
      <c r="D2467" s="28"/>
      <c r="E2467">
        <v>31</v>
      </c>
      <c r="M2467" s="28">
        <v>60000</v>
      </c>
      <c r="N2467">
        <v>31</v>
      </c>
      <c r="O2467" s="28">
        <v>50000</v>
      </c>
      <c r="V2467" s="28"/>
      <c r="X2467" s="28"/>
      <c r="AC2467">
        <v>61</v>
      </c>
      <c r="AD2467" s="28">
        <v>30000</v>
      </c>
      <c r="AE2467">
        <v>31</v>
      </c>
    </row>
    <row r="2468" spans="3:33" x14ac:dyDescent="0.25">
      <c r="D2468" s="28"/>
      <c r="E2468">
        <v>32</v>
      </c>
      <c r="L2468">
        <v>61</v>
      </c>
      <c r="M2468" s="28">
        <v>10000</v>
      </c>
      <c r="N2468">
        <v>32</v>
      </c>
      <c r="O2468" s="28">
        <v>10000</v>
      </c>
      <c r="P2468">
        <v>61</v>
      </c>
      <c r="V2468" s="28"/>
      <c r="X2468" s="28"/>
      <c r="AC2468">
        <v>72</v>
      </c>
      <c r="AD2468" s="28">
        <v>50000</v>
      </c>
      <c r="AE2468">
        <v>32</v>
      </c>
      <c r="AF2468" s="28">
        <v>15000</v>
      </c>
      <c r="AG2468">
        <v>72</v>
      </c>
    </row>
    <row r="2469" spans="3:33" x14ac:dyDescent="0.25">
      <c r="D2469" s="28"/>
      <c r="E2469">
        <v>33</v>
      </c>
      <c r="L2469">
        <v>143</v>
      </c>
      <c r="M2469" s="28">
        <v>50000</v>
      </c>
      <c r="N2469">
        <v>33</v>
      </c>
      <c r="O2469" s="28">
        <v>50000</v>
      </c>
      <c r="P2469">
        <v>143</v>
      </c>
      <c r="V2469" s="28"/>
      <c r="AC2469">
        <v>24</v>
      </c>
      <c r="AD2469" s="28">
        <v>25000</v>
      </c>
      <c r="AE2469">
        <v>33</v>
      </c>
    </row>
    <row r="2470" spans="3:33" x14ac:dyDescent="0.25">
      <c r="D2470" s="28"/>
      <c r="E2470">
        <v>34</v>
      </c>
      <c r="M2470" s="28">
        <v>100000</v>
      </c>
      <c r="N2470">
        <v>34</v>
      </c>
      <c r="O2470" s="28">
        <v>50000</v>
      </c>
      <c r="V2470" s="29"/>
      <c r="X2470" s="29"/>
      <c r="AC2470">
        <v>53</v>
      </c>
      <c r="AD2470" s="28">
        <v>20000</v>
      </c>
      <c r="AE2470">
        <v>34</v>
      </c>
    </row>
    <row r="2471" spans="3:33" x14ac:dyDescent="0.25">
      <c r="D2471" s="28"/>
      <c r="E2471">
        <v>35</v>
      </c>
      <c r="M2471" s="28"/>
      <c r="V2471" s="29"/>
      <c r="X2471" s="28"/>
      <c r="AC2471">
        <v>27</v>
      </c>
      <c r="AD2471" s="28">
        <v>20000</v>
      </c>
      <c r="AE2471">
        <v>35</v>
      </c>
    </row>
    <row r="2472" spans="3:33" x14ac:dyDescent="0.25">
      <c r="D2472" s="28"/>
      <c r="E2472">
        <v>36</v>
      </c>
      <c r="M2472" s="28"/>
      <c r="V2472" s="28"/>
      <c r="AD2472" s="28"/>
      <c r="AE2472">
        <v>36</v>
      </c>
    </row>
    <row r="2473" spans="3:33" x14ac:dyDescent="0.25">
      <c r="D2473" s="28"/>
      <c r="E2473">
        <v>37</v>
      </c>
      <c r="M2473" s="28"/>
      <c r="V2473" s="28"/>
      <c r="AD2473" s="28"/>
      <c r="AE2473">
        <v>37</v>
      </c>
    </row>
    <row r="2474" spans="3:33" x14ac:dyDescent="0.25">
      <c r="D2474" s="28"/>
      <c r="E2474">
        <v>38</v>
      </c>
      <c r="M2474" s="28"/>
      <c r="V2474" s="28"/>
      <c r="AD2474" s="28"/>
      <c r="AE2474">
        <v>38</v>
      </c>
    </row>
    <row r="2475" spans="3:33" x14ac:dyDescent="0.25">
      <c r="D2475" s="29"/>
      <c r="E2475">
        <v>39</v>
      </c>
      <c r="F2475" s="29"/>
      <c r="M2475" s="28"/>
      <c r="V2475" s="29">
        <f>SUM(V2437:V2474)</f>
        <v>850000</v>
      </c>
      <c r="X2475" s="29">
        <f>SUM(X2437:X2474)</f>
        <v>20000</v>
      </c>
      <c r="AD2475" s="28"/>
      <c r="AE2475">
        <v>39</v>
      </c>
    </row>
    <row r="2476" spans="3:33" x14ac:dyDescent="0.25">
      <c r="D2476" s="29"/>
      <c r="E2476">
        <v>40</v>
      </c>
      <c r="M2476" s="28"/>
      <c r="V2476" s="29">
        <f>V2475-X2475</f>
        <v>830000</v>
      </c>
      <c r="X2476" s="28"/>
      <c r="AD2476" s="28"/>
      <c r="AE2476">
        <v>40</v>
      </c>
    </row>
    <row r="2477" spans="3:33" x14ac:dyDescent="0.25">
      <c r="D2477" s="29"/>
      <c r="E2477">
        <v>41</v>
      </c>
      <c r="M2477" s="28"/>
      <c r="AD2477" s="29"/>
      <c r="AE2477">
        <v>41</v>
      </c>
    </row>
    <row r="2478" spans="3:33" x14ac:dyDescent="0.25">
      <c r="D2478" s="29"/>
      <c r="E2478">
        <v>42</v>
      </c>
      <c r="M2478" s="29">
        <f>SUM(M2437:M2477)</f>
        <v>1160000</v>
      </c>
      <c r="O2478" s="29">
        <f>SUM(O2437:O2477)</f>
        <v>330000</v>
      </c>
      <c r="AD2478" s="29"/>
      <c r="AE2478">
        <v>42</v>
      </c>
    </row>
    <row r="2479" spans="3:33" x14ac:dyDescent="0.25">
      <c r="D2479" s="29"/>
      <c r="E2479">
        <v>43</v>
      </c>
      <c r="I2479">
        <v>23</v>
      </c>
      <c r="J2479">
        <v>100000</v>
      </c>
      <c r="K2479">
        <f>I2479*J2479</f>
        <v>2300000</v>
      </c>
      <c r="M2479" s="29">
        <f>M2478-O2478</f>
        <v>830000</v>
      </c>
      <c r="AD2479" s="29"/>
      <c r="AE2479">
        <v>43</v>
      </c>
    </row>
    <row r="2480" spans="3:33" x14ac:dyDescent="0.25">
      <c r="D2480" s="29"/>
      <c r="E2480">
        <v>44</v>
      </c>
      <c r="I2480">
        <v>7</v>
      </c>
      <c r="J2480">
        <v>50000</v>
      </c>
      <c r="K2480">
        <f>I2480*J2480</f>
        <v>350000</v>
      </c>
      <c r="AD2480" s="29"/>
    </row>
    <row r="2481" spans="1:33" x14ac:dyDescent="0.25">
      <c r="D2481" s="29"/>
      <c r="E2481">
        <v>45</v>
      </c>
      <c r="F2481" s="28">
        <v>50000</v>
      </c>
      <c r="I2481" s="61">
        <v>2</v>
      </c>
      <c r="J2481" s="61">
        <v>10000</v>
      </c>
      <c r="K2481">
        <f>I2481*J2481</f>
        <v>20000</v>
      </c>
      <c r="AD2481" s="29">
        <f>SUM(AD2437:AD2480)</f>
        <v>1055000</v>
      </c>
      <c r="AF2481" s="29">
        <f>SUM(AF2437:AF2480)</f>
        <v>115000</v>
      </c>
    </row>
    <row r="2482" spans="1:33" x14ac:dyDescent="0.25">
      <c r="D2482" s="29"/>
      <c r="I2482">
        <v>2</v>
      </c>
      <c r="J2482">
        <v>5000</v>
      </c>
      <c r="K2482">
        <f>I2482*J2482</f>
        <v>10000</v>
      </c>
      <c r="AD2482" s="29">
        <f>AD2481-AF2481</f>
        <v>940000</v>
      </c>
    </row>
    <row r="2483" spans="1:33" x14ac:dyDescent="0.25">
      <c r="D2483" s="29">
        <f>SUM(D2437:D2482)</f>
        <v>925000</v>
      </c>
      <c r="F2483" s="29">
        <f>SUM(F2437:F2482)</f>
        <v>110000</v>
      </c>
      <c r="I2483" s="61">
        <v>13</v>
      </c>
      <c r="J2483" s="61">
        <v>2000</v>
      </c>
      <c r="K2483" s="61">
        <f>I2483*J2483</f>
        <v>26000</v>
      </c>
    </row>
    <row r="2484" spans="1:33" s="61" customFormat="1" x14ac:dyDescent="0.25">
      <c r="D2484" s="62">
        <f>D2483-F2483</f>
        <v>815000</v>
      </c>
      <c r="F2484" s="62"/>
      <c r="K2484" s="61">
        <f>SUM(K2479:K2483)</f>
        <v>2706000</v>
      </c>
      <c r="O2484" s="62"/>
      <c r="R2484" s="61">
        <f>1240000+1470000</f>
        <v>2710000</v>
      </c>
      <c r="S2484" s="61">
        <f>3900000+R2484</f>
        <v>6610000</v>
      </c>
      <c r="AF2484" s="62"/>
    </row>
    <row r="2486" spans="1:33" x14ac:dyDescent="0.25">
      <c r="A2486" s="30" t="s">
        <v>10</v>
      </c>
      <c r="B2486" s="30" t="s">
        <v>0</v>
      </c>
      <c r="C2486" s="30" t="s">
        <v>2</v>
      </c>
      <c r="D2486" s="30" t="s">
        <v>1297</v>
      </c>
      <c r="E2486" s="30"/>
      <c r="F2486" s="33"/>
      <c r="G2486" s="30"/>
      <c r="J2486" s="30" t="s">
        <v>10</v>
      </c>
      <c r="K2486" s="30" t="s">
        <v>0</v>
      </c>
      <c r="L2486" s="30" t="s">
        <v>2</v>
      </c>
      <c r="M2486" s="30" t="s">
        <v>1297</v>
      </c>
      <c r="N2486" s="30"/>
      <c r="O2486" s="33"/>
      <c r="P2486" s="30"/>
      <c r="S2486" s="30" t="s">
        <v>10</v>
      </c>
      <c r="T2486" s="30" t="s">
        <v>0</v>
      </c>
      <c r="U2486" s="30" t="s">
        <v>2</v>
      </c>
      <c r="V2486" s="30" t="s">
        <v>1297</v>
      </c>
      <c r="W2486" s="30"/>
      <c r="X2486" s="33"/>
      <c r="Y2486" s="30"/>
      <c r="AA2486" s="30" t="s">
        <v>10</v>
      </c>
      <c r="AB2486" s="30" t="s">
        <v>0</v>
      </c>
      <c r="AC2486" s="30" t="s">
        <v>2</v>
      </c>
      <c r="AD2486" s="30" t="s">
        <v>1297</v>
      </c>
      <c r="AE2486" s="30"/>
      <c r="AF2486" s="33"/>
    </row>
    <row r="2487" spans="1:33" x14ac:dyDescent="0.25">
      <c r="A2487" s="32">
        <v>43095</v>
      </c>
      <c r="B2487" s="30" t="s">
        <v>1336</v>
      </c>
      <c r="C2487">
        <v>3</v>
      </c>
      <c r="D2487" s="28">
        <v>10000</v>
      </c>
      <c r="E2487">
        <v>1</v>
      </c>
      <c r="F2487" s="28">
        <v>10000</v>
      </c>
      <c r="G2487">
        <v>3</v>
      </c>
      <c r="J2487" s="32">
        <v>43095</v>
      </c>
      <c r="K2487" s="30" t="s">
        <v>1337</v>
      </c>
      <c r="L2487">
        <v>188</v>
      </c>
      <c r="M2487" s="28">
        <v>50000</v>
      </c>
      <c r="N2487">
        <v>1</v>
      </c>
      <c r="O2487" s="28">
        <v>50000</v>
      </c>
      <c r="P2487">
        <v>188</v>
      </c>
      <c r="S2487" s="32">
        <v>43461</v>
      </c>
      <c r="T2487" s="30" t="s">
        <v>1348</v>
      </c>
      <c r="U2487">
        <v>12</v>
      </c>
      <c r="V2487" s="28">
        <v>130000</v>
      </c>
      <c r="W2487">
        <v>1</v>
      </c>
      <c r="X2487" s="28"/>
      <c r="AA2487" s="32">
        <v>43462</v>
      </c>
      <c r="AB2487" s="30" t="s">
        <v>1347</v>
      </c>
      <c r="AC2487">
        <v>45</v>
      </c>
      <c r="AD2487" s="28">
        <v>170000</v>
      </c>
      <c r="AE2487">
        <v>1</v>
      </c>
    </row>
    <row r="2488" spans="1:33" x14ac:dyDescent="0.25">
      <c r="C2488">
        <v>52</v>
      </c>
      <c r="D2488" s="28">
        <v>10000</v>
      </c>
      <c r="E2488">
        <v>2</v>
      </c>
      <c r="F2488" s="28">
        <v>10000</v>
      </c>
      <c r="G2488">
        <v>52</v>
      </c>
      <c r="L2488">
        <v>181</v>
      </c>
      <c r="M2488" s="28">
        <v>50000</v>
      </c>
      <c r="N2488">
        <v>2</v>
      </c>
      <c r="O2488" s="28">
        <v>50000</v>
      </c>
      <c r="P2488">
        <v>181</v>
      </c>
      <c r="U2488">
        <v>72</v>
      </c>
      <c r="V2488" s="28">
        <v>20000</v>
      </c>
      <c r="W2488">
        <v>2</v>
      </c>
      <c r="X2488" s="28"/>
      <c r="AC2488">
        <v>86</v>
      </c>
      <c r="AD2488" s="28">
        <v>20000</v>
      </c>
      <c r="AE2488">
        <v>2</v>
      </c>
    </row>
    <row r="2489" spans="1:33" x14ac:dyDescent="0.25">
      <c r="C2489">
        <v>30</v>
      </c>
      <c r="D2489" s="28">
        <v>150000</v>
      </c>
      <c r="E2489">
        <v>3</v>
      </c>
      <c r="L2489">
        <v>179</v>
      </c>
      <c r="M2489" s="28">
        <v>20000</v>
      </c>
      <c r="N2489">
        <v>3</v>
      </c>
      <c r="O2489" s="28">
        <v>20000</v>
      </c>
      <c r="P2489">
        <v>179</v>
      </c>
      <c r="U2489">
        <v>130</v>
      </c>
      <c r="V2489" s="28">
        <v>30000</v>
      </c>
      <c r="W2489">
        <v>3</v>
      </c>
      <c r="X2489" s="28"/>
      <c r="AC2489">
        <v>146</v>
      </c>
      <c r="AD2489" s="28">
        <v>100000</v>
      </c>
      <c r="AE2489">
        <v>3</v>
      </c>
    </row>
    <row r="2490" spans="1:33" x14ac:dyDescent="0.25">
      <c r="C2490">
        <v>172</v>
      </c>
      <c r="D2490" s="28">
        <v>20000</v>
      </c>
      <c r="E2490">
        <v>4</v>
      </c>
      <c r="L2490">
        <v>162</v>
      </c>
      <c r="M2490" s="28">
        <v>50000</v>
      </c>
      <c r="N2490">
        <v>4</v>
      </c>
      <c r="U2490">
        <v>118</v>
      </c>
      <c r="V2490" s="28">
        <v>40000</v>
      </c>
      <c r="W2490">
        <v>4</v>
      </c>
      <c r="X2490" s="28"/>
      <c r="AC2490">
        <v>166</v>
      </c>
      <c r="AD2490" s="28">
        <v>40000</v>
      </c>
      <c r="AE2490">
        <v>4</v>
      </c>
      <c r="AF2490" s="28">
        <v>30000</v>
      </c>
      <c r="AG2490">
        <v>166</v>
      </c>
    </row>
    <row r="2491" spans="1:33" x14ac:dyDescent="0.25">
      <c r="C2491">
        <v>7</v>
      </c>
      <c r="D2491" s="28">
        <v>50000</v>
      </c>
      <c r="E2491">
        <v>5</v>
      </c>
      <c r="F2491" s="28">
        <v>10000</v>
      </c>
      <c r="G2491">
        <v>7</v>
      </c>
      <c r="L2491">
        <v>129</v>
      </c>
      <c r="M2491" s="28">
        <v>50000</v>
      </c>
      <c r="N2491">
        <v>5</v>
      </c>
      <c r="O2491" s="28">
        <v>50000</v>
      </c>
      <c r="P2491">
        <v>129</v>
      </c>
      <c r="U2491">
        <v>15</v>
      </c>
      <c r="V2491" s="28">
        <v>15000</v>
      </c>
      <c r="W2491">
        <v>5</v>
      </c>
      <c r="X2491" s="28"/>
      <c r="AC2491">
        <v>148</v>
      </c>
      <c r="AD2491" s="28">
        <v>15000</v>
      </c>
      <c r="AE2491">
        <v>5</v>
      </c>
    </row>
    <row r="2492" spans="1:33" x14ac:dyDescent="0.25">
      <c r="C2492">
        <v>175</v>
      </c>
      <c r="D2492" s="28">
        <v>50000</v>
      </c>
      <c r="E2492">
        <v>6</v>
      </c>
      <c r="F2492" s="28">
        <v>30000</v>
      </c>
      <c r="G2492">
        <v>175</v>
      </c>
      <c r="L2492">
        <v>78</v>
      </c>
      <c r="M2492" s="28">
        <v>30000</v>
      </c>
      <c r="N2492">
        <v>6</v>
      </c>
      <c r="U2492">
        <v>154</v>
      </c>
      <c r="V2492" s="28">
        <v>20000</v>
      </c>
      <c r="W2492">
        <v>6</v>
      </c>
      <c r="X2492" s="28"/>
      <c r="AC2492">
        <v>78</v>
      </c>
      <c r="AD2492" s="28">
        <v>50000</v>
      </c>
      <c r="AE2492">
        <v>6</v>
      </c>
    </row>
    <row r="2493" spans="1:33" x14ac:dyDescent="0.25">
      <c r="C2493">
        <v>4</v>
      </c>
      <c r="D2493" s="28">
        <v>20000</v>
      </c>
      <c r="E2493">
        <v>7</v>
      </c>
      <c r="L2493">
        <v>68</v>
      </c>
      <c r="M2493" s="28">
        <v>50000</v>
      </c>
      <c r="N2493">
        <v>7</v>
      </c>
      <c r="U2493">
        <v>13</v>
      </c>
      <c r="V2493" s="28">
        <v>20000</v>
      </c>
      <c r="W2493">
        <v>7</v>
      </c>
      <c r="X2493" s="28">
        <v>20000</v>
      </c>
      <c r="Y2493">
        <v>13</v>
      </c>
      <c r="AC2493">
        <v>153</v>
      </c>
      <c r="AD2493" s="28">
        <v>60000</v>
      </c>
      <c r="AE2493">
        <v>7</v>
      </c>
      <c r="AF2493" s="28">
        <v>50000</v>
      </c>
      <c r="AG2493">
        <v>153</v>
      </c>
    </row>
    <row r="2494" spans="1:33" x14ac:dyDescent="0.25">
      <c r="C2494">
        <v>94</v>
      </c>
      <c r="D2494" s="28">
        <v>15000</v>
      </c>
      <c r="E2494">
        <v>8</v>
      </c>
      <c r="L2494">
        <v>197</v>
      </c>
      <c r="M2494" s="28">
        <v>80000</v>
      </c>
      <c r="N2494">
        <v>8</v>
      </c>
      <c r="U2494">
        <v>19</v>
      </c>
      <c r="V2494" s="28">
        <v>50000</v>
      </c>
      <c r="W2494">
        <v>8</v>
      </c>
      <c r="X2494" s="28"/>
      <c r="AC2494">
        <v>63</v>
      </c>
      <c r="AD2494" s="28">
        <v>50000</v>
      </c>
      <c r="AE2494">
        <v>8</v>
      </c>
    </row>
    <row r="2495" spans="1:33" x14ac:dyDescent="0.25">
      <c r="C2495">
        <v>49</v>
      </c>
      <c r="D2495" s="28">
        <v>20000</v>
      </c>
      <c r="E2495">
        <v>9</v>
      </c>
      <c r="L2495">
        <v>173</v>
      </c>
      <c r="M2495" s="28">
        <v>20000</v>
      </c>
      <c r="N2495">
        <v>9</v>
      </c>
      <c r="U2495">
        <v>157</v>
      </c>
      <c r="V2495" s="28">
        <v>130000</v>
      </c>
      <c r="W2495">
        <v>9</v>
      </c>
      <c r="X2495" s="28">
        <v>50000</v>
      </c>
      <c r="Y2495">
        <v>157</v>
      </c>
      <c r="AC2495">
        <v>8</v>
      </c>
      <c r="AD2495" s="28">
        <v>20000</v>
      </c>
      <c r="AE2495">
        <v>9</v>
      </c>
    </row>
    <row r="2496" spans="1:33" x14ac:dyDescent="0.25">
      <c r="C2496">
        <v>139</v>
      </c>
      <c r="D2496" s="28">
        <v>10000</v>
      </c>
      <c r="E2496">
        <v>10</v>
      </c>
      <c r="L2496">
        <v>40</v>
      </c>
      <c r="M2496" s="28">
        <v>60000</v>
      </c>
      <c r="N2496">
        <v>10</v>
      </c>
      <c r="U2496">
        <v>116</v>
      </c>
      <c r="V2496" s="28">
        <v>40000</v>
      </c>
      <c r="W2496">
        <v>10</v>
      </c>
      <c r="X2496" s="28"/>
      <c r="AC2496">
        <v>22</v>
      </c>
      <c r="AD2496" s="28">
        <v>30000</v>
      </c>
      <c r="AE2496">
        <v>10</v>
      </c>
    </row>
    <row r="2497" spans="3:31" x14ac:dyDescent="0.25">
      <c r="C2497">
        <v>101</v>
      </c>
      <c r="D2497" s="28">
        <v>20000</v>
      </c>
      <c r="E2497">
        <v>11</v>
      </c>
      <c r="L2497">
        <v>133</v>
      </c>
      <c r="M2497" s="28">
        <v>40000</v>
      </c>
      <c r="N2497">
        <v>11</v>
      </c>
      <c r="U2497">
        <v>126</v>
      </c>
      <c r="V2497" s="28">
        <v>60000</v>
      </c>
      <c r="W2497">
        <v>11</v>
      </c>
      <c r="X2497" s="28"/>
      <c r="AC2497">
        <v>187</v>
      </c>
      <c r="AD2497" s="28">
        <v>50000</v>
      </c>
      <c r="AE2497">
        <v>11</v>
      </c>
    </row>
    <row r="2498" spans="3:31" x14ac:dyDescent="0.25">
      <c r="C2498">
        <v>45</v>
      </c>
      <c r="D2498" s="28">
        <v>20000</v>
      </c>
      <c r="E2498">
        <v>12</v>
      </c>
      <c r="L2498">
        <v>110</v>
      </c>
      <c r="M2498" s="28">
        <v>40000</v>
      </c>
      <c r="N2498">
        <v>12</v>
      </c>
      <c r="U2498">
        <v>51</v>
      </c>
      <c r="V2498" s="28">
        <v>30000</v>
      </c>
      <c r="W2498">
        <v>12</v>
      </c>
      <c r="X2498" s="28"/>
      <c r="AC2498">
        <v>9</v>
      </c>
      <c r="AD2498" s="28">
        <v>50000</v>
      </c>
      <c r="AE2498">
        <v>12</v>
      </c>
    </row>
    <row r="2499" spans="3:31" x14ac:dyDescent="0.25">
      <c r="C2499">
        <v>155</v>
      </c>
      <c r="D2499" s="28">
        <v>20000</v>
      </c>
      <c r="E2499">
        <v>13</v>
      </c>
      <c r="L2499">
        <v>199</v>
      </c>
      <c r="M2499" s="28">
        <v>60000</v>
      </c>
      <c r="N2499">
        <v>13</v>
      </c>
      <c r="U2499">
        <v>11</v>
      </c>
      <c r="V2499" s="28">
        <v>70000</v>
      </c>
      <c r="W2499">
        <v>13</v>
      </c>
      <c r="X2499" s="28"/>
      <c r="AC2499">
        <v>158</v>
      </c>
      <c r="AD2499" s="28">
        <v>100000</v>
      </c>
      <c r="AE2499">
        <v>13</v>
      </c>
    </row>
    <row r="2500" spans="3:31" x14ac:dyDescent="0.25">
      <c r="C2500">
        <v>35</v>
      </c>
      <c r="D2500" s="28">
        <v>30000</v>
      </c>
      <c r="E2500">
        <v>14</v>
      </c>
      <c r="L2500">
        <v>196</v>
      </c>
      <c r="M2500" s="28">
        <v>50000</v>
      </c>
      <c r="N2500">
        <v>14</v>
      </c>
      <c r="U2500">
        <v>50</v>
      </c>
      <c r="V2500" s="28">
        <v>100000</v>
      </c>
      <c r="W2500">
        <v>14</v>
      </c>
      <c r="X2500" s="28"/>
      <c r="AC2500">
        <v>76</v>
      </c>
      <c r="AD2500" s="28">
        <v>20000</v>
      </c>
      <c r="AE2500">
        <v>14</v>
      </c>
    </row>
    <row r="2501" spans="3:31" x14ac:dyDescent="0.25">
      <c r="C2501">
        <v>5</v>
      </c>
      <c r="D2501" s="28">
        <v>20000</v>
      </c>
      <c r="E2501">
        <v>15</v>
      </c>
      <c r="L2501">
        <v>15</v>
      </c>
      <c r="M2501" s="28">
        <v>50000</v>
      </c>
      <c r="N2501">
        <v>15</v>
      </c>
      <c r="U2501">
        <v>112</v>
      </c>
      <c r="V2501" s="28">
        <v>30000</v>
      </c>
      <c r="W2501">
        <v>15</v>
      </c>
      <c r="X2501" s="28"/>
      <c r="AC2501">
        <v>139</v>
      </c>
      <c r="AD2501" s="28">
        <v>20000</v>
      </c>
      <c r="AE2501">
        <v>15</v>
      </c>
    </row>
    <row r="2502" spans="3:31" x14ac:dyDescent="0.25">
      <c r="C2502">
        <v>153</v>
      </c>
      <c r="D2502" s="28">
        <v>50000</v>
      </c>
      <c r="E2502">
        <v>16</v>
      </c>
      <c r="L2502">
        <v>53</v>
      </c>
      <c r="M2502" s="28">
        <v>50000</v>
      </c>
      <c r="N2502">
        <v>16</v>
      </c>
      <c r="U2502">
        <v>152</v>
      </c>
      <c r="V2502" s="28">
        <v>40000</v>
      </c>
      <c r="W2502">
        <v>16</v>
      </c>
      <c r="X2502" s="28"/>
      <c r="AC2502">
        <v>147</v>
      </c>
      <c r="AD2502" s="28">
        <v>20000</v>
      </c>
      <c r="AE2502">
        <v>16</v>
      </c>
    </row>
    <row r="2503" spans="3:31" x14ac:dyDescent="0.25">
      <c r="C2503">
        <v>82</v>
      </c>
      <c r="D2503" s="28">
        <v>20000</v>
      </c>
      <c r="E2503">
        <v>17</v>
      </c>
      <c r="L2503">
        <v>136</v>
      </c>
      <c r="M2503" s="28">
        <v>50000</v>
      </c>
      <c r="N2503">
        <v>17</v>
      </c>
      <c r="U2503">
        <v>138</v>
      </c>
      <c r="V2503" s="28">
        <v>30000</v>
      </c>
      <c r="W2503">
        <v>17</v>
      </c>
      <c r="X2503" s="28"/>
      <c r="AC2503">
        <v>42</v>
      </c>
      <c r="AD2503" s="28">
        <v>20000</v>
      </c>
      <c r="AE2503">
        <v>17</v>
      </c>
    </row>
    <row r="2504" spans="3:31" x14ac:dyDescent="0.25">
      <c r="C2504">
        <v>95</v>
      </c>
      <c r="D2504" s="28">
        <v>50000</v>
      </c>
      <c r="E2504">
        <v>18</v>
      </c>
      <c r="L2504">
        <v>91</v>
      </c>
      <c r="M2504" s="28">
        <v>50000</v>
      </c>
      <c r="N2504">
        <v>18</v>
      </c>
      <c r="U2504">
        <v>6</v>
      </c>
      <c r="V2504" s="28">
        <v>50000</v>
      </c>
      <c r="W2504">
        <v>18</v>
      </c>
      <c r="X2504" s="28"/>
      <c r="AC2504">
        <v>164</v>
      </c>
      <c r="AD2504" s="28">
        <v>20000</v>
      </c>
      <c r="AE2504">
        <v>18</v>
      </c>
    </row>
    <row r="2505" spans="3:31" x14ac:dyDescent="0.25">
      <c r="C2505">
        <v>40</v>
      </c>
      <c r="D2505" s="28">
        <v>100000</v>
      </c>
      <c r="E2505">
        <v>19</v>
      </c>
      <c r="L2505">
        <v>20</v>
      </c>
      <c r="M2505" s="28">
        <v>50000</v>
      </c>
      <c r="N2505">
        <v>19</v>
      </c>
      <c r="U2505">
        <v>92</v>
      </c>
      <c r="V2505" s="28">
        <v>10000</v>
      </c>
      <c r="W2505">
        <v>19</v>
      </c>
      <c r="X2505" s="28"/>
      <c r="AC2505">
        <v>4</v>
      </c>
      <c r="AD2505" s="28">
        <v>20000</v>
      </c>
      <c r="AE2505">
        <v>19</v>
      </c>
    </row>
    <row r="2506" spans="3:31" x14ac:dyDescent="0.25">
      <c r="C2506">
        <v>73</v>
      </c>
      <c r="D2506" s="28">
        <v>20000</v>
      </c>
      <c r="E2506">
        <v>20</v>
      </c>
      <c r="L2506">
        <v>117</v>
      </c>
      <c r="M2506" s="28">
        <v>50000</v>
      </c>
      <c r="N2506">
        <v>20</v>
      </c>
      <c r="U2506">
        <v>47</v>
      </c>
      <c r="V2506" s="28">
        <v>10000</v>
      </c>
      <c r="W2506">
        <v>20</v>
      </c>
      <c r="X2506" s="28"/>
      <c r="AC2506">
        <v>180</v>
      </c>
      <c r="AD2506" s="28">
        <v>30000</v>
      </c>
      <c r="AE2506">
        <v>20</v>
      </c>
    </row>
    <row r="2507" spans="3:31" x14ac:dyDescent="0.25">
      <c r="C2507">
        <v>110</v>
      </c>
      <c r="D2507" s="28">
        <v>30000</v>
      </c>
      <c r="E2507">
        <v>21</v>
      </c>
      <c r="L2507">
        <v>50</v>
      </c>
      <c r="M2507" s="28">
        <v>20000</v>
      </c>
      <c r="N2507">
        <v>21</v>
      </c>
      <c r="U2507">
        <v>16</v>
      </c>
      <c r="V2507" s="28">
        <v>10000</v>
      </c>
      <c r="W2507">
        <v>21</v>
      </c>
      <c r="X2507" s="28"/>
      <c r="AC2507">
        <v>165</v>
      </c>
      <c r="AD2507" s="28">
        <v>50000</v>
      </c>
      <c r="AE2507">
        <v>21</v>
      </c>
    </row>
    <row r="2508" spans="3:31" x14ac:dyDescent="0.25">
      <c r="C2508">
        <v>56</v>
      </c>
      <c r="D2508" s="28">
        <v>10000</v>
      </c>
      <c r="E2508">
        <v>22</v>
      </c>
      <c r="L2508">
        <v>156</v>
      </c>
      <c r="M2508" s="28">
        <v>20000</v>
      </c>
      <c r="N2508">
        <v>22</v>
      </c>
      <c r="U2508">
        <v>40</v>
      </c>
      <c r="V2508" s="28">
        <v>20000</v>
      </c>
      <c r="W2508">
        <v>22</v>
      </c>
      <c r="X2508" s="28"/>
      <c r="AC2508">
        <v>56</v>
      </c>
      <c r="AD2508" s="28">
        <v>20000</v>
      </c>
      <c r="AE2508">
        <v>22</v>
      </c>
    </row>
    <row r="2509" spans="3:31" x14ac:dyDescent="0.25">
      <c r="C2509">
        <v>47</v>
      </c>
      <c r="D2509" s="28">
        <v>50000</v>
      </c>
      <c r="E2509">
        <v>23</v>
      </c>
      <c r="L2509">
        <v>35</v>
      </c>
      <c r="M2509" s="28">
        <v>110000</v>
      </c>
      <c r="N2509">
        <v>23</v>
      </c>
      <c r="U2509">
        <v>33</v>
      </c>
      <c r="V2509" s="28">
        <v>100000</v>
      </c>
      <c r="W2509">
        <v>23</v>
      </c>
      <c r="X2509" s="28"/>
      <c r="AC2509">
        <v>93</v>
      </c>
      <c r="AD2509" s="28">
        <v>30000</v>
      </c>
      <c r="AE2509">
        <v>23</v>
      </c>
    </row>
    <row r="2510" spans="3:31" x14ac:dyDescent="0.25">
      <c r="C2510">
        <v>85</v>
      </c>
      <c r="D2510" s="28">
        <v>50000</v>
      </c>
      <c r="E2510">
        <v>24</v>
      </c>
      <c r="L2510">
        <v>42</v>
      </c>
      <c r="M2510" s="28">
        <v>40000</v>
      </c>
      <c r="N2510">
        <v>24</v>
      </c>
      <c r="U2510">
        <v>22</v>
      </c>
      <c r="V2510" s="28">
        <v>20000</v>
      </c>
      <c r="W2510">
        <v>24</v>
      </c>
      <c r="X2510" s="28"/>
      <c r="AC2510">
        <v>149</v>
      </c>
      <c r="AD2510" s="28">
        <v>30000</v>
      </c>
      <c r="AE2510">
        <v>24</v>
      </c>
    </row>
    <row r="2511" spans="3:31" x14ac:dyDescent="0.25">
      <c r="C2511">
        <v>50</v>
      </c>
      <c r="D2511" s="28">
        <v>20000</v>
      </c>
      <c r="E2511">
        <v>25</v>
      </c>
      <c r="L2511">
        <v>126</v>
      </c>
      <c r="M2511" s="28">
        <v>20000</v>
      </c>
      <c r="N2511">
        <v>25</v>
      </c>
      <c r="U2511">
        <v>91</v>
      </c>
      <c r="V2511" s="28">
        <v>20000</v>
      </c>
      <c r="W2511">
        <v>25</v>
      </c>
      <c r="X2511" s="28"/>
      <c r="AC2511">
        <v>14</v>
      </c>
      <c r="AD2511" s="28">
        <v>20000</v>
      </c>
      <c r="AE2511">
        <v>25</v>
      </c>
    </row>
    <row r="2512" spans="3:31" x14ac:dyDescent="0.25">
      <c r="C2512">
        <v>123</v>
      </c>
      <c r="D2512" s="28">
        <v>30000</v>
      </c>
      <c r="E2512">
        <v>26</v>
      </c>
      <c r="L2512">
        <v>155</v>
      </c>
      <c r="M2512" s="28">
        <v>20000</v>
      </c>
      <c r="N2512">
        <v>26</v>
      </c>
      <c r="U2512">
        <v>70</v>
      </c>
      <c r="V2512" s="28">
        <v>20000</v>
      </c>
      <c r="W2512">
        <v>26</v>
      </c>
      <c r="X2512" s="28"/>
      <c r="AC2512">
        <v>109</v>
      </c>
      <c r="AD2512" s="28">
        <v>20000</v>
      </c>
      <c r="AE2512">
        <v>26</v>
      </c>
    </row>
    <row r="2513" spans="3:31" x14ac:dyDescent="0.25">
      <c r="C2513">
        <v>19</v>
      </c>
      <c r="D2513" s="28">
        <v>10000</v>
      </c>
      <c r="E2513">
        <v>27</v>
      </c>
      <c r="L2513">
        <v>37</v>
      </c>
      <c r="M2513" s="28">
        <v>20000</v>
      </c>
      <c r="N2513">
        <v>27</v>
      </c>
      <c r="U2513">
        <v>147</v>
      </c>
      <c r="V2513" s="28">
        <v>20000</v>
      </c>
      <c r="W2513">
        <v>27</v>
      </c>
      <c r="X2513" s="28"/>
      <c r="AC2513">
        <v>52</v>
      </c>
      <c r="AD2513" s="28">
        <v>20000</v>
      </c>
      <c r="AE2513">
        <v>27</v>
      </c>
    </row>
    <row r="2514" spans="3:31" x14ac:dyDescent="0.25">
      <c r="C2514">
        <v>1</v>
      </c>
      <c r="D2514" s="28">
        <v>30000</v>
      </c>
      <c r="E2514">
        <v>28</v>
      </c>
      <c r="L2514">
        <v>164</v>
      </c>
      <c r="M2514" s="28">
        <v>50000</v>
      </c>
      <c r="N2514">
        <v>28</v>
      </c>
      <c r="U2514">
        <v>146</v>
      </c>
      <c r="V2514" s="28">
        <v>20000</v>
      </c>
      <c r="W2514">
        <v>28</v>
      </c>
      <c r="X2514" s="28"/>
      <c r="AC2514">
        <v>41</v>
      </c>
      <c r="AD2514" s="28">
        <v>30000</v>
      </c>
      <c r="AE2514">
        <v>28</v>
      </c>
    </row>
    <row r="2515" spans="3:31" x14ac:dyDescent="0.25">
      <c r="C2515">
        <v>24</v>
      </c>
      <c r="D2515" s="28">
        <v>20000</v>
      </c>
      <c r="E2515">
        <v>29</v>
      </c>
      <c r="L2515">
        <v>6</v>
      </c>
      <c r="M2515" s="28">
        <v>50000</v>
      </c>
      <c r="N2515">
        <v>29</v>
      </c>
      <c r="U2515">
        <v>142</v>
      </c>
      <c r="V2515" s="28">
        <v>50000</v>
      </c>
      <c r="W2515">
        <v>29</v>
      </c>
      <c r="X2515" s="28"/>
      <c r="AC2515">
        <v>81</v>
      </c>
      <c r="AD2515" s="28">
        <v>20000</v>
      </c>
      <c r="AE2515">
        <v>29</v>
      </c>
    </row>
    <row r="2516" spans="3:31" x14ac:dyDescent="0.25">
      <c r="C2516">
        <v>52</v>
      </c>
      <c r="D2516" s="28">
        <v>60000</v>
      </c>
      <c r="E2516">
        <v>30</v>
      </c>
      <c r="L2516">
        <v>24</v>
      </c>
      <c r="M2516" s="28">
        <v>100000</v>
      </c>
      <c r="N2516">
        <v>30</v>
      </c>
      <c r="U2516">
        <v>155</v>
      </c>
      <c r="V2516" s="28">
        <v>30000</v>
      </c>
      <c r="W2516">
        <v>30</v>
      </c>
      <c r="X2516" s="28"/>
      <c r="AC2516">
        <v>65</v>
      </c>
      <c r="AD2516" s="28">
        <v>10000</v>
      </c>
      <c r="AE2516">
        <v>30</v>
      </c>
    </row>
    <row r="2517" spans="3:31" x14ac:dyDescent="0.25">
      <c r="C2517">
        <v>16</v>
      </c>
      <c r="D2517" s="28">
        <v>70000</v>
      </c>
      <c r="E2517">
        <v>31</v>
      </c>
      <c r="L2517">
        <v>49</v>
      </c>
      <c r="M2517" s="28">
        <v>100000</v>
      </c>
      <c r="N2517">
        <v>31</v>
      </c>
      <c r="U2517">
        <v>160</v>
      </c>
      <c r="V2517" s="28">
        <v>20000</v>
      </c>
      <c r="W2517">
        <v>31</v>
      </c>
      <c r="X2517" s="28"/>
      <c r="AC2517">
        <v>150</v>
      </c>
      <c r="AD2517" s="28">
        <v>20000</v>
      </c>
      <c r="AE2517">
        <v>31</v>
      </c>
    </row>
    <row r="2518" spans="3:31" x14ac:dyDescent="0.25">
      <c r="C2518">
        <v>32</v>
      </c>
      <c r="D2518" s="28">
        <v>60000</v>
      </c>
      <c r="E2518">
        <v>32</v>
      </c>
      <c r="L2518">
        <v>190</v>
      </c>
      <c r="M2518" s="28">
        <v>110000</v>
      </c>
      <c r="N2518">
        <v>32</v>
      </c>
      <c r="O2518" s="28">
        <v>50000</v>
      </c>
      <c r="P2518">
        <v>190</v>
      </c>
      <c r="U2518">
        <v>136</v>
      </c>
      <c r="V2518" s="28">
        <v>50000</v>
      </c>
      <c r="W2518">
        <v>32</v>
      </c>
      <c r="X2518" s="28"/>
      <c r="AC2518">
        <v>183</v>
      </c>
      <c r="AD2518" s="28">
        <v>20000</v>
      </c>
      <c r="AE2518">
        <v>32</v>
      </c>
    </row>
    <row r="2519" spans="3:31" x14ac:dyDescent="0.25">
      <c r="C2519">
        <v>15</v>
      </c>
      <c r="D2519" s="28">
        <v>100000</v>
      </c>
      <c r="E2519">
        <v>33</v>
      </c>
      <c r="L2519">
        <v>165</v>
      </c>
      <c r="M2519" s="28">
        <v>50000</v>
      </c>
      <c r="N2519">
        <v>33</v>
      </c>
      <c r="U2519">
        <v>161</v>
      </c>
      <c r="V2519" s="28">
        <v>20000</v>
      </c>
      <c r="W2519">
        <v>33</v>
      </c>
      <c r="X2519" s="28"/>
      <c r="AC2519">
        <v>136</v>
      </c>
      <c r="AD2519" s="28">
        <v>20000</v>
      </c>
      <c r="AE2519">
        <v>33</v>
      </c>
    </row>
    <row r="2520" spans="3:31" x14ac:dyDescent="0.25">
      <c r="C2520">
        <v>159</v>
      </c>
      <c r="D2520" s="28">
        <v>50000</v>
      </c>
      <c r="E2520">
        <v>34</v>
      </c>
      <c r="L2520">
        <v>63</v>
      </c>
      <c r="M2520" s="28">
        <v>50000</v>
      </c>
      <c r="N2520">
        <v>34</v>
      </c>
      <c r="U2520">
        <v>102</v>
      </c>
      <c r="V2520" s="28">
        <v>30000</v>
      </c>
      <c r="W2520">
        <v>34</v>
      </c>
      <c r="X2520" s="28"/>
      <c r="AC2520">
        <v>133</v>
      </c>
      <c r="AD2520" s="28">
        <v>20000</v>
      </c>
      <c r="AE2520">
        <v>34</v>
      </c>
    </row>
    <row r="2521" spans="3:31" x14ac:dyDescent="0.25">
      <c r="C2521">
        <v>113</v>
      </c>
      <c r="D2521" s="28">
        <v>20000</v>
      </c>
      <c r="E2521">
        <v>35</v>
      </c>
      <c r="L2521">
        <v>66</v>
      </c>
      <c r="M2521" s="28">
        <v>20000</v>
      </c>
      <c r="N2521">
        <v>35</v>
      </c>
      <c r="U2521">
        <v>105</v>
      </c>
      <c r="V2521" s="28">
        <v>20000</v>
      </c>
      <c r="W2521">
        <v>35</v>
      </c>
      <c r="X2521" s="28"/>
      <c r="AC2521">
        <v>176</v>
      </c>
      <c r="AD2521" s="28">
        <v>20000</v>
      </c>
      <c r="AE2521">
        <v>35</v>
      </c>
    </row>
    <row r="2522" spans="3:31" x14ac:dyDescent="0.25">
      <c r="C2522">
        <v>116</v>
      </c>
      <c r="D2522" s="28">
        <v>200000</v>
      </c>
      <c r="E2522">
        <v>36</v>
      </c>
      <c r="F2522" s="28">
        <v>100000</v>
      </c>
      <c r="G2522">
        <v>116</v>
      </c>
      <c r="L2522">
        <v>140</v>
      </c>
      <c r="M2522" s="28">
        <v>20000</v>
      </c>
      <c r="N2522">
        <v>36</v>
      </c>
      <c r="U2522">
        <v>10</v>
      </c>
      <c r="V2522" s="28">
        <v>30000</v>
      </c>
      <c r="W2522">
        <v>36</v>
      </c>
      <c r="X2522" s="28"/>
      <c r="AC2522">
        <v>155</v>
      </c>
      <c r="AD2522" s="28">
        <v>20000</v>
      </c>
      <c r="AE2522">
        <v>36</v>
      </c>
    </row>
    <row r="2523" spans="3:31" x14ac:dyDescent="0.25">
      <c r="C2523">
        <v>107</v>
      </c>
      <c r="D2523" s="28">
        <v>20000</v>
      </c>
      <c r="E2523">
        <v>37</v>
      </c>
      <c r="L2523">
        <v>8</v>
      </c>
      <c r="M2523" s="28">
        <v>20000</v>
      </c>
      <c r="N2523">
        <v>37</v>
      </c>
      <c r="U2523">
        <v>3</v>
      </c>
      <c r="V2523" s="28">
        <v>50000</v>
      </c>
      <c r="W2523">
        <v>37</v>
      </c>
      <c r="X2523" s="28"/>
      <c r="AC2523">
        <v>107</v>
      </c>
      <c r="AD2523" s="28">
        <v>20000</v>
      </c>
      <c r="AE2523">
        <v>37</v>
      </c>
    </row>
    <row r="2524" spans="3:31" x14ac:dyDescent="0.25">
      <c r="C2524">
        <v>26</v>
      </c>
      <c r="D2524" s="28">
        <v>20000</v>
      </c>
      <c r="E2524">
        <v>38</v>
      </c>
      <c r="L2524">
        <v>96</v>
      </c>
      <c r="M2524" s="28">
        <v>20000</v>
      </c>
      <c r="N2524">
        <v>38</v>
      </c>
      <c r="U2524">
        <v>104</v>
      </c>
      <c r="V2524" s="28">
        <v>20000</v>
      </c>
      <c r="W2524">
        <v>38</v>
      </c>
      <c r="X2524" s="28"/>
      <c r="AC2524">
        <v>104</v>
      </c>
      <c r="AD2524" s="28">
        <v>20000</v>
      </c>
      <c r="AE2524">
        <v>38</v>
      </c>
    </row>
    <row r="2525" spans="3:31" x14ac:dyDescent="0.25">
      <c r="C2525">
        <v>162</v>
      </c>
      <c r="D2525" s="28">
        <v>50000</v>
      </c>
      <c r="E2525">
        <v>39</v>
      </c>
      <c r="L2525">
        <v>87</v>
      </c>
      <c r="M2525" s="28">
        <v>20000</v>
      </c>
      <c r="N2525">
        <v>39</v>
      </c>
      <c r="U2525">
        <v>29</v>
      </c>
      <c r="V2525" s="28">
        <v>30000</v>
      </c>
      <c r="W2525">
        <v>39</v>
      </c>
      <c r="X2525" s="28"/>
      <c r="AC2525">
        <v>91</v>
      </c>
      <c r="AD2525" s="28">
        <v>20000</v>
      </c>
      <c r="AE2525">
        <v>39</v>
      </c>
    </row>
    <row r="2526" spans="3:31" x14ac:dyDescent="0.25">
      <c r="C2526">
        <v>18</v>
      </c>
      <c r="D2526" s="28">
        <v>100000</v>
      </c>
      <c r="E2526">
        <v>40</v>
      </c>
      <c r="L2526">
        <v>29</v>
      </c>
      <c r="M2526" s="28">
        <v>20000</v>
      </c>
      <c r="N2526">
        <v>40</v>
      </c>
      <c r="U2526">
        <v>87</v>
      </c>
      <c r="V2526" s="28">
        <v>50000</v>
      </c>
      <c r="W2526">
        <v>40</v>
      </c>
      <c r="X2526" s="28"/>
      <c r="AC2526">
        <v>152</v>
      </c>
      <c r="AD2526" s="28">
        <v>20000</v>
      </c>
      <c r="AE2526">
        <v>40</v>
      </c>
    </row>
    <row r="2527" spans="3:31" x14ac:dyDescent="0.25">
      <c r="D2527" s="28">
        <v>50000</v>
      </c>
      <c r="E2527">
        <v>41</v>
      </c>
      <c r="F2527" s="28">
        <v>50000</v>
      </c>
      <c r="L2527">
        <v>74</v>
      </c>
      <c r="M2527" s="28">
        <v>30000</v>
      </c>
      <c r="N2527">
        <v>41</v>
      </c>
      <c r="U2527">
        <v>55</v>
      </c>
      <c r="V2527" s="28">
        <v>20000</v>
      </c>
      <c r="W2527">
        <v>41</v>
      </c>
      <c r="X2527" s="28"/>
      <c r="AC2527">
        <v>119</v>
      </c>
      <c r="AD2527" s="28">
        <v>100000</v>
      </c>
      <c r="AE2527">
        <v>41</v>
      </c>
    </row>
    <row r="2528" spans="3:31" x14ac:dyDescent="0.25">
      <c r="D2528" s="28"/>
      <c r="E2528">
        <v>42</v>
      </c>
      <c r="L2528">
        <v>144</v>
      </c>
      <c r="M2528" s="28">
        <v>10000</v>
      </c>
      <c r="N2528">
        <v>42</v>
      </c>
      <c r="U2528">
        <v>26</v>
      </c>
      <c r="V2528" s="28">
        <v>20000</v>
      </c>
      <c r="W2528">
        <v>42</v>
      </c>
      <c r="X2528" s="28"/>
      <c r="AC2528">
        <v>26</v>
      </c>
      <c r="AD2528" s="28">
        <v>100000</v>
      </c>
      <c r="AE2528">
        <v>42</v>
      </c>
    </row>
    <row r="2529" spans="4:32" x14ac:dyDescent="0.25">
      <c r="D2529" s="28"/>
      <c r="E2529">
        <v>43</v>
      </c>
      <c r="L2529">
        <v>201</v>
      </c>
      <c r="M2529" s="28">
        <v>10000</v>
      </c>
      <c r="N2529">
        <v>43</v>
      </c>
      <c r="U2529">
        <v>17</v>
      </c>
      <c r="V2529" s="59">
        <v>20000</v>
      </c>
      <c r="W2529">
        <v>43</v>
      </c>
      <c r="X2529" s="29"/>
      <c r="AC2529">
        <v>2</v>
      </c>
      <c r="AD2529" s="28">
        <v>20000</v>
      </c>
      <c r="AE2529">
        <v>43</v>
      </c>
    </row>
    <row r="2530" spans="4:32" x14ac:dyDescent="0.25">
      <c r="D2530" s="28"/>
      <c r="E2530">
        <v>44</v>
      </c>
      <c r="L2530">
        <v>27</v>
      </c>
      <c r="M2530" s="28">
        <v>20000</v>
      </c>
      <c r="N2530">
        <v>44</v>
      </c>
      <c r="O2530" s="28">
        <v>20000</v>
      </c>
      <c r="P2530">
        <v>27</v>
      </c>
      <c r="U2530">
        <v>62</v>
      </c>
      <c r="V2530" s="59">
        <v>15000</v>
      </c>
      <c r="W2530">
        <v>44</v>
      </c>
      <c r="AC2530">
        <v>129</v>
      </c>
      <c r="AD2530" s="28">
        <v>20000</v>
      </c>
      <c r="AE2530">
        <v>44</v>
      </c>
    </row>
    <row r="2531" spans="4:32" x14ac:dyDescent="0.25">
      <c r="D2531" s="28"/>
      <c r="E2531">
        <v>45</v>
      </c>
      <c r="L2531">
        <v>16</v>
      </c>
      <c r="M2531" s="28">
        <v>20000</v>
      </c>
      <c r="N2531">
        <v>45</v>
      </c>
      <c r="O2531" s="28">
        <v>20000</v>
      </c>
      <c r="P2531">
        <v>16</v>
      </c>
      <c r="U2531">
        <v>84</v>
      </c>
      <c r="V2531" s="28">
        <v>25000</v>
      </c>
      <c r="W2531">
        <v>45</v>
      </c>
      <c r="AC2531">
        <v>35</v>
      </c>
      <c r="AD2531" s="28">
        <v>10000</v>
      </c>
      <c r="AE2531">
        <v>45</v>
      </c>
    </row>
    <row r="2532" spans="4:32" x14ac:dyDescent="0.25">
      <c r="D2532" s="28"/>
      <c r="E2532">
        <v>46</v>
      </c>
      <c r="L2532">
        <v>192</v>
      </c>
      <c r="M2532" s="28">
        <v>50000</v>
      </c>
      <c r="N2532">
        <v>46</v>
      </c>
      <c r="O2532" s="28">
        <v>50000</v>
      </c>
      <c r="P2532">
        <v>192</v>
      </c>
      <c r="U2532">
        <v>127</v>
      </c>
      <c r="V2532" s="28">
        <v>50000</v>
      </c>
      <c r="W2532">
        <v>46</v>
      </c>
      <c r="AC2532">
        <v>50</v>
      </c>
      <c r="AD2532" s="28">
        <v>50000</v>
      </c>
      <c r="AE2532">
        <v>46</v>
      </c>
    </row>
    <row r="2533" spans="4:32" x14ac:dyDescent="0.25">
      <c r="D2533" s="28"/>
      <c r="E2533">
        <v>47</v>
      </c>
      <c r="M2533" s="28">
        <v>50000</v>
      </c>
      <c r="N2533">
        <v>47</v>
      </c>
      <c r="O2533" s="28">
        <v>50000</v>
      </c>
      <c r="U2533">
        <v>63</v>
      </c>
      <c r="V2533" s="28">
        <v>20000</v>
      </c>
      <c r="W2533">
        <v>47</v>
      </c>
      <c r="AC2533">
        <v>66</v>
      </c>
      <c r="AD2533" s="28">
        <v>50000</v>
      </c>
      <c r="AE2533">
        <v>47</v>
      </c>
    </row>
    <row r="2534" spans="4:32" x14ac:dyDescent="0.25">
      <c r="D2534" s="28"/>
      <c r="M2534" s="28">
        <v>50000</v>
      </c>
      <c r="N2534">
        <v>48</v>
      </c>
      <c r="O2534" s="28">
        <v>50000</v>
      </c>
      <c r="V2534" s="28">
        <v>30000</v>
      </c>
      <c r="W2534">
        <v>48</v>
      </c>
      <c r="X2534">
        <v>30000</v>
      </c>
      <c r="AC2534">
        <v>142</v>
      </c>
      <c r="AD2534" s="28">
        <v>50000</v>
      </c>
      <c r="AE2534">
        <v>48</v>
      </c>
    </row>
    <row r="2535" spans="4:32" x14ac:dyDescent="0.25">
      <c r="D2535" s="29">
        <f>SUM(D2487:D2534)</f>
        <v>1755000</v>
      </c>
      <c r="F2535" s="29">
        <f>SUM(F2487:F2534)</f>
        <v>210000</v>
      </c>
      <c r="M2535" s="28">
        <v>100000</v>
      </c>
      <c r="N2535">
        <v>49</v>
      </c>
      <c r="O2535" s="28">
        <v>50000</v>
      </c>
      <c r="V2535" s="28">
        <v>50000</v>
      </c>
      <c r="W2535">
        <v>49</v>
      </c>
      <c r="X2535">
        <v>50000</v>
      </c>
      <c r="AC2535">
        <v>16</v>
      </c>
      <c r="AD2535" s="29">
        <v>30000</v>
      </c>
      <c r="AE2535">
        <v>49</v>
      </c>
      <c r="AF2535" s="29"/>
    </row>
    <row r="2536" spans="4:32" x14ac:dyDescent="0.25">
      <c r="D2536" s="29">
        <f>D2535-F2535</f>
        <v>1545000</v>
      </c>
      <c r="J2536" t="s">
        <v>1359</v>
      </c>
      <c r="M2536" s="28">
        <v>200000</v>
      </c>
      <c r="N2536">
        <v>50</v>
      </c>
      <c r="O2536" s="28">
        <v>50000</v>
      </c>
      <c r="V2536" s="28">
        <v>50000</v>
      </c>
      <c r="W2536">
        <v>50</v>
      </c>
      <c r="X2536">
        <v>50000</v>
      </c>
      <c r="AC2536">
        <v>20</v>
      </c>
      <c r="AD2536" s="29">
        <v>20000</v>
      </c>
      <c r="AE2536">
        <v>50</v>
      </c>
    </row>
    <row r="2537" spans="4:32" x14ac:dyDescent="0.25">
      <c r="D2537" s="28"/>
      <c r="M2537" s="28"/>
      <c r="V2537" s="28">
        <v>50000</v>
      </c>
      <c r="W2537">
        <v>51</v>
      </c>
      <c r="X2537">
        <v>50000</v>
      </c>
      <c r="AC2537">
        <v>36</v>
      </c>
      <c r="AD2537" s="28">
        <v>50000</v>
      </c>
      <c r="AE2537">
        <v>51</v>
      </c>
    </row>
    <row r="2538" spans="4:32" x14ac:dyDescent="0.25">
      <c r="D2538" s="28"/>
      <c r="M2538" s="29">
        <f>SUM(M2487:M2537)</f>
        <v>2370000</v>
      </c>
      <c r="O2538" s="29">
        <f>SUM(O2487:O2537)</f>
        <v>510000</v>
      </c>
      <c r="V2538" s="29">
        <f>SUM(V2487:V2537)</f>
        <v>1905000</v>
      </c>
      <c r="X2538" s="29">
        <f>SUM(X2487:X2537)</f>
        <v>250000</v>
      </c>
      <c r="AC2538">
        <v>176</v>
      </c>
      <c r="AD2538" s="28">
        <v>30000</v>
      </c>
      <c r="AE2538">
        <v>52</v>
      </c>
    </row>
    <row r="2539" spans="4:32" x14ac:dyDescent="0.25">
      <c r="D2539" s="29"/>
      <c r="M2539" s="29">
        <f>M2538-O2538</f>
        <v>1860000</v>
      </c>
      <c r="V2539" s="29">
        <f>V2538-X2538</f>
        <v>1655000</v>
      </c>
      <c r="X2539" s="28"/>
      <c r="AC2539">
        <v>97</v>
      </c>
      <c r="AD2539" s="29">
        <v>20000</v>
      </c>
      <c r="AE2539">
        <v>53</v>
      </c>
    </row>
    <row r="2540" spans="4:32" x14ac:dyDescent="0.25">
      <c r="D2540" s="29"/>
      <c r="M2540" s="60"/>
      <c r="V2540" s="60"/>
      <c r="X2540" s="28"/>
      <c r="AC2540">
        <v>5</v>
      </c>
      <c r="AD2540" s="29">
        <v>20000</v>
      </c>
      <c r="AE2540">
        <v>54</v>
      </c>
    </row>
    <row r="2541" spans="4:32" x14ac:dyDescent="0.25">
      <c r="D2541" s="28"/>
      <c r="M2541" s="28"/>
      <c r="V2541" s="28"/>
      <c r="AC2541">
        <v>49</v>
      </c>
      <c r="AD2541" s="28">
        <v>20000</v>
      </c>
      <c r="AE2541">
        <v>55</v>
      </c>
    </row>
    <row r="2542" spans="4:32" x14ac:dyDescent="0.25">
      <c r="D2542" s="29"/>
      <c r="M2542" s="29"/>
      <c r="O2542" s="29"/>
      <c r="V2542" s="28"/>
      <c r="AC2542">
        <v>40</v>
      </c>
      <c r="AD2542" s="29">
        <v>10000</v>
      </c>
      <c r="AE2542">
        <v>56</v>
      </c>
    </row>
    <row r="2543" spans="4:32" x14ac:dyDescent="0.25">
      <c r="D2543" s="28"/>
      <c r="M2543" s="29"/>
      <c r="V2543" s="28"/>
      <c r="AC2543">
        <v>37</v>
      </c>
      <c r="AD2543" s="28">
        <v>20000</v>
      </c>
      <c r="AE2543">
        <v>57</v>
      </c>
    </row>
    <row r="2544" spans="4:32" x14ac:dyDescent="0.25">
      <c r="D2544" s="28"/>
      <c r="M2544" s="28"/>
      <c r="V2544" s="28"/>
      <c r="AC2544">
        <v>28</v>
      </c>
      <c r="AD2544" s="28">
        <v>30000</v>
      </c>
      <c r="AE2544">
        <v>58</v>
      </c>
    </row>
    <row r="2545" spans="4:32" x14ac:dyDescent="0.25">
      <c r="D2545" s="28"/>
      <c r="M2545" s="28"/>
      <c r="V2545" s="28"/>
      <c r="AC2545">
        <v>85</v>
      </c>
      <c r="AD2545" s="28">
        <v>50000</v>
      </c>
      <c r="AE2545">
        <v>59</v>
      </c>
    </row>
    <row r="2546" spans="4:32" x14ac:dyDescent="0.25">
      <c r="D2546" s="28"/>
      <c r="M2546" s="28"/>
      <c r="V2546" s="28"/>
      <c r="AD2546" s="28">
        <v>25000</v>
      </c>
      <c r="AE2546">
        <v>60</v>
      </c>
      <c r="AF2546" s="28">
        <v>25000</v>
      </c>
    </row>
    <row r="2547" spans="4:32" x14ac:dyDescent="0.25">
      <c r="D2547" s="28"/>
      <c r="M2547" s="28"/>
      <c r="V2547" s="28"/>
      <c r="AD2547" s="28"/>
    </row>
    <row r="2548" spans="4:32" x14ac:dyDescent="0.25">
      <c r="D2548" s="28"/>
      <c r="M2548" s="28"/>
      <c r="V2548" s="28"/>
      <c r="AD2548" s="29">
        <f>SUM(AD2487:AD2547)</f>
        <v>2080000</v>
      </c>
      <c r="AF2548" s="29">
        <f>SUM(AF2487:AF2547)</f>
        <v>105000</v>
      </c>
    </row>
    <row r="2549" spans="4:32" x14ac:dyDescent="0.25">
      <c r="D2549" s="28"/>
      <c r="M2549" s="28"/>
      <c r="V2549" s="28"/>
      <c r="AD2549" s="29">
        <f>AD2548-AF2548</f>
        <v>1975000</v>
      </c>
    </row>
    <row r="2550" spans="4:32" x14ac:dyDescent="0.25">
      <c r="D2550" s="28"/>
      <c r="M2550" s="28"/>
      <c r="V2550" s="29"/>
      <c r="X2550" s="29"/>
      <c r="AD2550" s="28"/>
    </row>
    <row r="2551" spans="4:32" x14ac:dyDescent="0.25">
      <c r="D2551" s="28"/>
      <c r="M2551" s="28"/>
      <c r="V2551" s="29"/>
      <c r="X2551" s="28"/>
      <c r="AD2551" s="28"/>
    </row>
    <row r="2552" spans="4:32" x14ac:dyDescent="0.25">
      <c r="D2552" s="28"/>
      <c r="M2552" s="28"/>
      <c r="AD2552" s="28"/>
    </row>
    <row r="2553" spans="4:32" x14ac:dyDescent="0.25">
      <c r="M2553" s="28"/>
    </row>
    <row r="2554" spans="4:32" x14ac:dyDescent="0.25">
      <c r="M2554" s="28"/>
    </row>
    <row r="2555" spans="4:32" x14ac:dyDescent="0.25">
      <c r="M2555" s="28"/>
    </row>
    <row r="2556" spans="4:32" x14ac:dyDescent="0.25">
      <c r="M2556" s="28"/>
    </row>
    <row r="2557" spans="4:32" x14ac:dyDescent="0.25">
      <c r="M2557" s="28"/>
    </row>
    <row r="2558" spans="4:32" x14ac:dyDescent="0.25">
      <c r="M2558" s="28"/>
    </row>
    <row r="2559" spans="4:32" x14ac:dyDescent="0.25">
      <c r="M2559" s="28"/>
    </row>
    <row r="2560" spans="4:32" x14ac:dyDescent="0.25">
      <c r="M2560" s="28"/>
    </row>
    <row r="2561" spans="13:15" x14ac:dyDescent="0.25">
      <c r="M2561" s="28"/>
    </row>
    <row r="2562" spans="13:15" x14ac:dyDescent="0.25">
      <c r="M2562" s="28"/>
    </row>
    <row r="2563" spans="13:15" x14ac:dyDescent="0.25">
      <c r="M2563" s="28"/>
    </row>
    <row r="2564" spans="13:15" x14ac:dyDescent="0.25">
      <c r="M2564" s="28"/>
    </row>
    <row r="2565" spans="13:15" x14ac:dyDescent="0.25">
      <c r="M2565" s="28"/>
    </row>
    <row r="2566" spans="13:15" x14ac:dyDescent="0.25">
      <c r="M2566" s="29"/>
      <c r="O2566" s="29"/>
    </row>
    <row r="2567" spans="13:15" x14ac:dyDescent="0.25">
      <c r="M2567" s="29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198"/>
  <sheetViews>
    <sheetView tabSelected="1" topLeftCell="A1164" workbookViewId="0">
      <selection activeCell="AD1182" sqref="AD1182:AD1184"/>
    </sheetView>
  </sheetViews>
  <sheetFormatPr baseColWidth="10" defaultRowHeight="15" x14ac:dyDescent="0.25"/>
  <cols>
    <col min="1" max="1" width="10.7109375" bestFit="1" customWidth="1"/>
    <col min="2" max="2" width="9" bestFit="1" customWidth="1"/>
    <col min="3" max="3" width="4" bestFit="1" customWidth="1"/>
    <col min="4" max="4" width="9.85546875" bestFit="1" customWidth="1"/>
    <col min="5" max="5" width="3" bestFit="1" customWidth="1"/>
    <col min="6" max="6" width="9.140625" bestFit="1" customWidth="1"/>
    <col min="7" max="7" width="4" bestFit="1" customWidth="1"/>
    <col min="8" max="8" width="3.5703125" customWidth="1"/>
    <col min="9" max="9" width="10.7109375" bestFit="1" customWidth="1"/>
    <col min="10" max="10" width="8.7109375" bestFit="1" customWidth="1"/>
    <col min="11" max="11" width="4" bestFit="1" customWidth="1"/>
    <col min="12" max="12" width="9.140625" bestFit="1" customWidth="1"/>
    <col min="13" max="13" width="3" bestFit="1" customWidth="1"/>
    <col min="14" max="14" width="9.140625" bestFit="1" customWidth="1"/>
    <col min="15" max="15" width="4" bestFit="1" customWidth="1"/>
    <col min="16" max="16" width="3.28515625" customWidth="1"/>
    <col min="17" max="17" width="10.7109375" bestFit="1" customWidth="1"/>
    <col min="18" max="18" width="10.28515625" bestFit="1" customWidth="1"/>
    <col min="19" max="19" width="4" bestFit="1" customWidth="1"/>
    <col min="20" max="20" width="9.140625" bestFit="1" customWidth="1"/>
    <col min="21" max="21" width="3" bestFit="1" customWidth="1"/>
    <col min="22" max="22" width="9.140625" bestFit="1" customWidth="1"/>
    <col min="23" max="23" width="4" bestFit="1" customWidth="1"/>
    <col min="24" max="24" width="4.140625" customWidth="1"/>
    <col min="25" max="26" width="10.7109375" bestFit="1" customWidth="1"/>
    <col min="27" max="27" width="4" bestFit="1" customWidth="1"/>
    <col min="28" max="28" width="9.140625" bestFit="1" customWidth="1"/>
    <col min="29" max="29" width="3" bestFit="1" customWidth="1"/>
    <col min="30" max="30" width="7.5703125" bestFit="1" customWidth="1"/>
    <col min="31" max="31" width="4" bestFit="1" customWidth="1"/>
    <col min="32" max="32" width="3.140625" customWidth="1"/>
    <col min="33" max="33" width="10.7109375" bestFit="1" customWidth="1"/>
    <col min="34" max="34" width="8.85546875" bestFit="1" customWidth="1"/>
    <col min="35" max="35" width="4" bestFit="1" customWidth="1"/>
    <col min="36" max="36" width="9.140625" bestFit="1" customWidth="1"/>
    <col min="37" max="37" width="3" bestFit="1" customWidth="1"/>
    <col min="38" max="38" width="7.5703125" bestFit="1" customWidth="1"/>
    <col min="39" max="39" width="4" bestFit="1" customWidth="1"/>
    <col min="40" max="40" width="3.85546875" customWidth="1"/>
    <col min="41" max="41" width="10.7109375" bestFit="1" customWidth="1"/>
    <col min="42" max="42" width="11.140625" bestFit="1" customWidth="1"/>
    <col min="43" max="43" width="4" bestFit="1" customWidth="1"/>
    <col min="44" max="44" width="9.140625" bestFit="1" customWidth="1"/>
    <col min="45" max="45" width="3" bestFit="1" customWidth="1"/>
    <col min="46" max="46" width="9.140625" bestFit="1" customWidth="1"/>
    <col min="47" max="47" width="4" bestFit="1" customWidth="1"/>
  </cols>
  <sheetData>
    <row r="1" spans="1:38" x14ac:dyDescent="0.25">
      <c r="A1" s="30" t="s">
        <v>10</v>
      </c>
      <c r="B1" s="30" t="s">
        <v>0</v>
      </c>
      <c r="C1" s="30" t="s">
        <v>2</v>
      </c>
      <c r="D1" s="30" t="s">
        <v>1297</v>
      </c>
      <c r="E1" s="30"/>
      <c r="F1" s="33"/>
      <c r="G1" s="30"/>
      <c r="I1" s="30" t="s">
        <v>10</v>
      </c>
      <c r="J1" s="30" t="s">
        <v>0</v>
      </c>
      <c r="K1" s="30" t="s">
        <v>2</v>
      </c>
      <c r="L1" s="30" t="s">
        <v>1297</v>
      </c>
      <c r="M1" s="30"/>
      <c r="N1" s="33"/>
      <c r="O1" s="30"/>
      <c r="P1" s="30"/>
      <c r="Q1" s="30" t="s">
        <v>10</v>
      </c>
      <c r="R1" s="30" t="s">
        <v>0</v>
      </c>
      <c r="S1" s="30" t="s">
        <v>2</v>
      </c>
      <c r="T1" s="30" t="s">
        <v>1297</v>
      </c>
      <c r="U1" s="30"/>
      <c r="V1" s="33"/>
      <c r="Y1" s="30" t="s">
        <v>10</v>
      </c>
      <c r="Z1" s="30" t="s">
        <v>0</v>
      </c>
      <c r="AA1" s="30" t="s">
        <v>2</v>
      </c>
      <c r="AB1" s="30" t="s">
        <v>1297</v>
      </c>
      <c r="AC1" s="30"/>
      <c r="AD1" s="33"/>
      <c r="AE1" s="30"/>
      <c r="AG1" s="30" t="s">
        <v>10</v>
      </c>
      <c r="AH1" s="30" t="s">
        <v>0</v>
      </c>
      <c r="AI1" s="30" t="s">
        <v>2</v>
      </c>
      <c r="AJ1" s="30" t="s">
        <v>1297</v>
      </c>
      <c r="AK1" s="30"/>
      <c r="AL1" s="33"/>
    </row>
    <row r="2" spans="1:38" x14ac:dyDescent="0.25">
      <c r="A2" s="32">
        <v>43102</v>
      </c>
      <c r="B2" s="30" t="s">
        <v>1336</v>
      </c>
      <c r="C2">
        <v>99</v>
      </c>
      <c r="D2" s="28">
        <v>20000</v>
      </c>
      <c r="E2">
        <v>1</v>
      </c>
      <c r="F2" s="28"/>
      <c r="I2" s="32">
        <v>43102</v>
      </c>
      <c r="J2" s="30" t="s">
        <v>1337</v>
      </c>
      <c r="K2">
        <v>18</v>
      </c>
      <c r="L2" s="28">
        <v>20000</v>
      </c>
      <c r="M2">
        <v>1</v>
      </c>
      <c r="N2" s="28"/>
      <c r="Q2" s="32">
        <v>43103</v>
      </c>
      <c r="R2" s="30" t="s">
        <v>1361</v>
      </c>
      <c r="S2">
        <v>37</v>
      </c>
      <c r="T2" s="28">
        <v>100000</v>
      </c>
      <c r="U2">
        <v>1</v>
      </c>
      <c r="V2" s="28">
        <v>50000</v>
      </c>
      <c r="W2">
        <v>37</v>
      </c>
      <c r="Y2" s="32">
        <v>43104</v>
      </c>
      <c r="Z2" s="30" t="s">
        <v>1348</v>
      </c>
      <c r="AA2">
        <v>97</v>
      </c>
      <c r="AB2" s="28">
        <v>50000</v>
      </c>
      <c r="AC2">
        <v>1</v>
      </c>
      <c r="AD2" s="28"/>
      <c r="AG2" s="32">
        <v>43105</v>
      </c>
      <c r="AH2" s="30" t="s">
        <v>1347</v>
      </c>
      <c r="AI2">
        <v>40</v>
      </c>
      <c r="AJ2" s="28">
        <v>10000</v>
      </c>
      <c r="AK2">
        <v>1</v>
      </c>
      <c r="AL2" s="28"/>
    </row>
    <row r="3" spans="1:38" x14ac:dyDescent="0.25">
      <c r="C3">
        <v>140</v>
      </c>
      <c r="D3" s="28">
        <v>30000</v>
      </c>
      <c r="E3">
        <v>2</v>
      </c>
      <c r="F3" s="28">
        <v>20000</v>
      </c>
      <c r="G3">
        <v>140</v>
      </c>
      <c r="K3">
        <v>90</v>
      </c>
      <c r="L3" s="28">
        <v>10000</v>
      </c>
      <c r="M3">
        <v>2</v>
      </c>
      <c r="N3" s="28"/>
      <c r="S3">
        <v>73</v>
      </c>
      <c r="T3" s="28">
        <v>50000</v>
      </c>
      <c r="U3">
        <v>2</v>
      </c>
      <c r="V3" s="28">
        <v>50000</v>
      </c>
      <c r="W3">
        <v>73</v>
      </c>
      <c r="AA3">
        <v>105</v>
      </c>
      <c r="AB3" s="28">
        <v>20000</v>
      </c>
      <c r="AC3">
        <v>2</v>
      </c>
      <c r="AD3" s="28"/>
      <c r="AI3">
        <v>75</v>
      </c>
      <c r="AJ3" s="28">
        <v>30000</v>
      </c>
      <c r="AK3">
        <v>2</v>
      </c>
      <c r="AL3" s="28"/>
    </row>
    <row r="4" spans="1:38" x14ac:dyDescent="0.25">
      <c r="C4">
        <v>166</v>
      </c>
      <c r="D4" s="28">
        <v>80000</v>
      </c>
      <c r="E4">
        <v>3</v>
      </c>
      <c r="F4" s="28">
        <v>50000</v>
      </c>
      <c r="G4">
        <v>166</v>
      </c>
      <c r="K4">
        <v>122</v>
      </c>
      <c r="L4" s="28">
        <v>120000</v>
      </c>
      <c r="M4">
        <v>3</v>
      </c>
      <c r="N4" s="28"/>
      <c r="S4">
        <v>17</v>
      </c>
      <c r="T4" s="28">
        <v>20000</v>
      </c>
      <c r="U4">
        <v>3</v>
      </c>
      <c r="V4" s="28">
        <v>20000</v>
      </c>
      <c r="W4">
        <v>17</v>
      </c>
      <c r="AA4">
        <v>20</v>
      </c>
      <c r="AB4" s="28">
        <v>25000</v>
      </c>
      <c r="AC4">
        <v>3</v>
      </c>
      <c r="AD4" s="28"/>
      <c r="AI4">
        <v>145</v>
      </c>
      <c r="AJ4" s="28">
        <v>20000</v>
      </c>
      <c r="AK4">
        <v>3</v>
      </c>
      <c r="AL4" s="28"/>
    </row>
    <row r="5" spans="1:38" x14ac:dyDescent="0.25">
      <c r="C5">
        <v>62</v>
      </c>
      <c r="D5" s="28">
        <v>50000</v>
      </c>
      <c r="E5">
        <v>4</v>
      </c>
      <c r="F5" s="28"/>
      <c r="K5">
        <v>144</v>
      </c>
      <c r="L5" s="28">
        <v>10000</v>
      </c>
      <c r="M5">
        <v>4</v>
      </c>
      <c r="N5" s="28"/>
      <c r="S5">
        <v>46</v>
      </c>
      <c r="T5" s="28">
        <v>20000</v>
      </c>
      <c r="U5">
        <v>4</v>
      </c>
      <c r="V5" s="28"/>
      <c r="AA5">
        <v>9</v>
      </c>
      <c r="AB5" s="28">
        <v>10000</v>
      </c>
      <c r="AC5">
        <v>4</v>
      </c>
      <c r="AD5" s="28"/>
      <c r="AI5">
        <v>10</v>
      </c>
      <c r="AJ5" s="28">
        <v>20000</v>
      </c>
      <c r="AK5">
        <v>4</v>
      </c>
      <c r="AL5" s="28">
        <v>20000</v>
      </c>
    </row>
    <row r="6" spans="1:38" x14ac:dyDescent="0.25">
      <c r="C6">
        <v>147</v>
      </c>
      <c r="D6" s="28">
        <v>30000</v>
      </c>
      <c r="E6">
        <v>5</v>
      </c>
      <c r="F6" s="28"/>
      <c r="K6">
        <v>21</v>
      </c>
      <c r="L6" s="28">
        <v>30000</v>
      </c>
      <c r="M6">
        <v>5</v>
      </c>
      <c r="N6" s="28"/>
      <c r="S6">
        <v>13</v>
      </c>
      <c r="T6" s="28">
        <v>20000</v>
      </c>
      <c r="U6">
        <v>5</v>
      </c>
      <c r="V6" s="28"/>
      <c r="AA6">
        <v>93</v>
      </c>
      <c r="AB6" s="28">
        <v>30000</v>
      </c>
      <c r="AC6">
        <v>5</v>
      </c>
      <c r="AD6" s="28"/>
      <c r="AI6">
        <v>53</v>
      </c>
      <c r="AJ6" s="28">
        <v>30000</v>
      </c>
      <c r="AK6">
        <v>5</v>
      </c>
      <c r="AL6" s="28"/>
    </row>
    <row r="7" spans="1:38" x14ac:dyDescent="0.25">
      <c r="C7">
        <v>70</v>
      </c>
      <c r="D7" s="28">
        <v>50000</v>
      </c>
      <c r="E7">
        <v>6</v>
      </c>
      <c r="F7" s="28"/>
      <c r="K7">
        <v>190</v>
      </c>
      <c r="L7" s="28">
        <v>20000</v>
      </c>
      <c r="M7">
        <v>6</v>
      </c>
      <c r="N7" s="28"/>
      <c r="S7">
        <v>33</v>
      </c>
      <c r="T7" s="28">
        <v>30000</v>
      </c>
      <c r="U7">
        <v>6</v>
      </c>
      <c r="V7" s="28"/>
      <c r="AA7">
        <v>39</v>
      </c>
      <c r="AB7" s="28">
        <v>60000</v>
      </c>
      <c r="AC7">
        <v>6</v>
      </c>
      <c r="AD7" s="28">
        <v>50000</v>
      </c>
      <c r="AE7">
        <v>39</v>
      </c>
      <c r="AI7">
        <v>99</v>
      </c>
      <c r="AJ7" s="28">
        <v>50000</v>
      </c>
      <c r="AK7">
        <v>6</v>
      </c>
      <c r="AL7" s="28"/>
    </row>
    <row r="8" spans="1:38" x14ac:dyDescent="0.25">
      <c r="C8">
        <v>82</v>
      </c>
      <c r="D8" s="28">
        <v>20000</v>
      </c>
      <c r="E8">
        <v>7</v>
      </c>
      <c r="F8" s="28"/>
      <c r="K8">
        <v>154</v>
      </c>
      <c r="L8" s="28">
        <v>20000</v>
      </c>
      <c r="M8">
        <v>7</v>
      </c>
      <c r="N8" s="28"/>
      <c r="S8">
        <v>47</v>
      </c>
      <c r="T8" s="28">
        <v>25000</v>
      </c>
      <c r="U8">
        <v>7</v>
      </c>
      <c r="V8" s="28"/>
      <c r="AA8">
        <v>127</v>
      </c>
      <c r="AB8" s="28">
        <v>50000</v>
      </c>
      <c r="AC8">
        <v>7</v>
      </c>
      <c r="AD8" s="28"/>
      <c r="AI8">
        <v>143</v>
      </c>
      <c r="AJ8" s="28">
        <v>20000</v>
      </c>
      <c r="AK8">
        <v>7</v>
      </c>
      <c r="AL8" s="28"/>
    </row>
    <row r="9" spans="1:38" x14ac:dyDescent="0.25">
      <c r="C9">
        <v>96</v>
      </c>
      <c r="D9" s="28">
        <v>50000</v>
      </c>
      <c r="E9">
        <v>8</v>
      </c>
      <c r="F9" s="28"/>
      <c r="K9">
        <v>194</v>
      </c>
      <c r="L9" s="28">
        <v>20000</v>
      </c>
      <c r="M9">
        <v>8</v>
      </c>
      <c r="N9" s="28"/>
      <c r="S9">
        <v>16</v>
      </c>
      <c r="T9" s="28">
        <v>20000</v>
      </c>
      <c r="U9">
        <v>8</v>
      </c>
      <c r="V9" s="28"/>
      <c r="AA9">
        <v>144</v>
      </c>
      <c r="AB9" s="28">
        <v>100000</v>
      </c>
      <c r="AC9">
        <v>8</v>
      </c>
      <c r="AD9" s="28"/>
      <c r="AI9">
        <v>133</v>
      </c>
      <c r="AJ9" s="28">
        <v>20000</v>
      </c>
      <c r="AK9">
        <v>8</v>
      </c>
      <c r="AL9" s="28"/>
    </row>
    <row r="10" spans="1:38" x14ac:dyDescent="0.25">
      <c r="C10">
        <v>33</v>
      </c>
      <c r="D10" s="28">
        <v>50000</v>
      </c>
      <c r="E10">
        <v>9</v>
      </c>
      <c r="F10" s="28"/>
      <c r="K10">
        <v>129</v>
      </c>
      <c r="L10" s="28">
        <v>20000</v>
      </c>
      <c r="M10">
        <v>9</v>
      </c>
      <c r="N10" s="28"/>
      <c r="S10">
        <v>30</v>
      </c>
      <c r="T10" s="28">
        <v>20000</v>
      </c>
      <c r="U10">
        <v>9</v>
      </c>
      <c r="V10" s="28"/>
      <c r="AA10">
        <v>66</v>
      </c>
      <c r="AB10" s="28">
        <v>30000</v>
      </c>
      <c r="AC10">
        <v>9</v>
      </c>
      <c r="AD10" s="28"/>
      <c r="AI10">
        <v>136</v>
      </c>
      <c r="AJ10" s="28">
        <v>20000</v>
      </c>
      <c r="AK10">
        <v>9</v>
      </c>
      <c r="AL10" s="28"/>
    </row>
    <row r="11" spans="1:38" x14ac:dyDescent="0.25">
      <c r="C11">
        <v>153</v>
      </c>
      <c r="D11" s="28">
        <v>20000</v>
      </c>
      <c r="E11">
        <v>10</v>
      </c>
      <c r="F11" s="28"/>
      <c r="K11">
        <v>184</v>
      </c>
      <c r="L11" s="28">
        <v>30000</v>
      </c>
      <c r="M11">
        <v>10</v>
      </c>
      <c r="N11" s="28"/>
      <c r="S11">
        <v>25</v>
      </c>
      <c r="T11" s="28">
        <v>60000</v>
      </c>
      <c r="U11">
        <v>10</v>
      </c>
      <c r="V11" s="28"/>
      <c r="AA11">
        <v>63</v>
      </c>
      <c r="AB11" s="28">
        <v>20000</v>
      </c>
      <c r="AC11">
        <v>10</v>
      </c>
      <c r="AD11" s="28"/>
      <c r="AI11">
        <v>112</v>
      </c>
      <c r="AJ11" s="28">
        <v>10000</v>
      </c>
      <c r="AK11">
        <v>10</v>
      </c>
      <c r="AL11" s="28"/>
    </row>
    <row r="12" spans="1:38" x14ac:dyDescent="0.25">
      <c r="C12">
        <v>24</v>
      </c>
      <c r="D12" s="28">
        <v>20000</v>
      </c>
      <c r="E12">
        <v>11</v>
      </c>
      <c r="F12" s="28"/>
      <c r="K12">
        <v>125</v>
      </c>
      <c r="L12" s="28">
        <v>50000</v>
      </c>
      <c r="M12">
        <v>11</v>
      </c>
      <c r="N12" s="28"/>
      <c r="S12">
        <v>12</v>
      </c>
      <c r="T12" s="28">
        <v>20000</v>
      </c>
      <c r="U12">
        <v>11</v>
      </c>
      <c r="V12" s="28"/>
      <c r="AA12">
        <v>123</v>
      </c>
      <c r="AB12" s="28">
        <v>30000</v>
      </c>
      <c r="AC12">
        <v>11</v>
      </c>
      <c r="AD12" s="28"/>
      <c r="AI12">
        <v>184</v>
      </c>
      <c r="AJ12" s="28">
        <v>30000</v>
      </c>
      <c r="AK12">
        <v>11</v>
      </c>
      <c r="AL12" s="28"/>
    </row>
    <row r="13" spans="1:38" x14ac:dyDescent="0.25">
      <c r="C13">
        <v>35</v>
      </c>
      <c r="D13" s="28">
        <v>20000</v>
      </c>
      <c r="E13">
        <v>12</v>
      </c>
      <c r="F13" s="28"/>
      <c r="K13">
        <v>130</v>
      </c>
      <c r="L13" s="28">
        <v>50000</v>
      </c>
      <c r="M13">
        <v>12</v>
      </c>
      <c r="N13" s="28"/>
      <c r="S13">
        <v>19</v>
      </c>
      <c r="T13" s="28">
        <v>20000</v>
      </c>
      <c r="U13">
        <v>12</v>
      </c>
      <c r="V13" s="28">
        <v>10000</v>
      </c>
      <c r="W13">
        <v>19</v>
      </c>
      <c r="AA13">
        <v>26</v>
      </c>
      <c r="AB13" s="28">
        <v>20000</v>
      </c>
      <c r="AC13">
        <v>12</v>
      </c>
      <c r="AD13" s="28"/>
      <c r="AI13">
        <v>87</v>
      </c>
      <c r="AJ13" s="28">
        <v>20000</v>
      </c>
      <c r="AK13">
        <v>12</v>
      </c>
      <c r="AL13" s="28"/>
    </row>
    <row r="14" spans="1:38" x14ac:dyDescent="0.25">
      <c r="C14">
        <v>172</v>
      </c>
      <c r="D14" s="28">
        <v>20000</v>
      </c>
      <c r="E14">
        <v>13</v>
      </c>
      <c r="F14" s="28"/>
      <c r="K14">
        <v>111</v>
      </c>
      <c r="L14" s="28">
        <v>50000</v>
      </c>
      <c r="M14">
        <v>13</v>
      </c>
      <c r="N14" s="28"/>
      <c r="S14">
        <v>20</v>
      </c>
      <c r="T14" s="28">
        <v>20000</v>
      </c>
      <c r="U14">
        <v>13</v>
      </c>
      <c r="V14" s="28"/>
      <c r="AA14">
        <v>64</v>
      </c>
      <c r="AB14" s="28">
        <v>30000</v>
      </c>
      <c r="AC14">
        <v>13</v>
      </c>
      <c r="AD14" s="28"/>
      <c r="AI14">
        <v>109</v>
      </c>
      <c r="AJ14" s="28">
        <v>30000</v>
      </c>
      <c r="AK14">
        <v>13</v>
      </c>
      <c r="AL14" s="28"/>
    </row>
    <row r="15" spans="1:38" x14ac:dyDescent="0.25">
      <c r="C15">
        <v>113</v>
      </c>
      <c r="D15" s="28">
        <v>20000</v>
      </c>
      <c r="E15">
        <v>14</v>
      </c>
      <c r="F15" s="28"/>
      <c r="K15">
        <v>89</v>
      </c>
      <c r="L15" s="28">
        <v>50000</v>
      </c>
      <c r="M15">
        <v>14</v>
      </c>
      <c r="N15" s="28"/>
      <c r="S15">
        <v>43</v>
      </c>
      <c r="T15" s="28">
        <v>30000</v>
      </c>
      <c r="U15">
        <v>14</v>
      </c>
      <c r="V15" s="28"/>
      <c r="AA15">
        <v>122</v>
      </c>
      <c r="AB15" s="28">
        <v>50000</v>
      </c>
      <c r="AC15">
        <v>14</v>
      </c>
      <c r="AD15" s="28"/>
      <c r="AI15">
        <v>173</v>
      </c>
      <c r="AJ15" s="28">
        <v>30000</v>
      </c>
      <c r="AK15">
        <v>14</v>
      </c>
      <c r="AL15" s="28"/>
    </row>
    <row r="16" spans="1:38" x14ac:dyDescent="0.25">
      <c r="C16">
        <v>116</v>
      </c>
      <c r="D16" s="28">
        <v>100000</v>
      </c>
      <c r="E16">
        <v>15</v>
      </c>
      <c r="F16" s="28">
        <v>50000</v>
      </c>
      <c r="G16">
        <v>116</v>
      </c>
      <c r="K16">
        <v>5</v>
      </c>
      <c r="L16" s="28">
        <v>50000</v>
      </c>
      <c r="M16">
        <v>15</v>
      </c>
      <c r="N16" s="28"/>
      <c r="S16">
        <v>50</v>
      </c>
      <c r="T16" s="28">
        <v>30000</v>
      </c>
      <c r="U16">
        <v>15</v>
      </c>
      <c r="V16" s="28"/>
      <c r="AA16">
        <v>17</v>
      </c>
      <c r="AB16" s="28">
        <v>20000</v>
      </c>
      <c r="AC16">
        <v>15</v>
      </c>
      <c r="AD16" s="28"/>
      <c r="AI16">
        <v>8</v>
      </c>
      <c r="AJ16" s="28">
        <v>20000</v>
      </c>
      <c r="AK16">
        <v>15</v>
      </c>
      <c r="AL16" s="28"/>
    </row>
    <row r="17" spans="3:38" x14ac:dyDescent="0.25">
      <c r="C17">
        <v>152</v>
      </c>
      <c r="D17" s="28">
        <v>50000</v>
      </c>
      <c r="E17">
        <v>16</v>
      </c>
      <c r="F17" s="28"/>
      <c r="K17">
        <v>102</v>
      </c>
      <c r="L17" s="28">
        <v>50000</v>
      </c>
      <c r="M17">
        <v>16</v>
      </c>
      <c r="N17" s="28"/>
      <c r="S17">
        <v>65</v>
      </c>
      <c r="T17" s="28">
        <v>50000</v>
      </c>
      <c r="U17">
        <v>16</v>
      </c>
      <c r="V17" s="28"/>
      <c r="AA17">
        <v>159</v>
      </c>
      <c r="AB17" s="28">
        <v>20000</v>
      </c>
      <c r="AC17">
        <v>16</v>
      </c>
      <c r="AD17" s="28"/>
      <c r="AI17">
        <v>189</v>
      </c>
      <c r="AJ17" s="28">
        <v>50000</v>
      </c>
      <c r="AK17">
        <v>16</v>
      </c>
      <c r="AL17" s="28"/>
    </row>
    <row r="18" spans="3:38" x14ac:dyDescent="0.25">
      <c r="C18">
        <v>66</v>
      </c>
      <c r="D18" s="28">
        <v>50000</v>
      </c>
      <c r="E18">
        <v>17</v>
      </c>
      <c r="F18" s="28"/>
      <c r="K18">
        <v>14</v>
      </c>
      <c r="L18" s="28">
        <v>50000</v>
      </c>
      <c r="M18">
        <v>17</v>
      </c>
      <c r="N18" s="28"/>
      <c r="S18">
        <v>74</v>
      </c>
      <c r="T18" s="28">
        <v>50000</v>
      </c>
      <c r="U18">
        <v>17</v>
      </c>
      <c r="V18" s="28"/>
      <c r="AA18">
        <v>35</v>
      </c>
      <c r="AB18" s="28">
        <v>30000</v>
      </c>
      <c r="AC18">
        <v>17</v>
      </c>
      <c r="AD18" s="28"/>
      <c r="AI18">
        <v>56</v>
      </c>
      <c r="AJ18" s="28">
        <v>20000</v>
      </c>
      <c r="AK18">
        <v>17</v>
      </c>
      <c r="AL18" s="28"/>
    </row>
    <row r="19" spans="3:38" x14ac:dyDescent="0.25">
      <c r="C19">
        <v>98</v>
      </c>
      <c r="D19" s="28">
        <v>50000</v>
      </c>
      <c r="E19">
        <v>18</v>
      </c>
      <c r="F19" s="28"/>
      <c r="K19">
        <v>25</v>
      </c>
      <c r="L19" s="28">
        <v>100000</v>
      </c>
      <c r="M19">
        <v>18</v>
      </c>
      <c r="N19" s="28"/>
      <c r="S19">
        <v>23</v>
      </c>
      <c r="T19" s="28">
        <v>50000</v>
      </c>
      <c r="U19">
        <v>18</v>
      </c>
      <c r="V19" s="28"/>
      <c r="AA19">
        <v>145</v>
      </c>
      <c r="AB19" s="28">
        <v>50000</v>
      </c>
      <c r="AC19">
        <v>18</v>
      </c>
      <c r="AD19" s="28"/>
      <c r="AI19">
        <v>13</v>
      </c>
      <c r="AJ19" s="28">
        <v>30000</v>
      </c>
      <c r="AK19">
        <v>18</v>
      </c>
      <c r="AL19" s="28"/>
    </row>
    <row r="20" spans="3:38" x14ac:dyDescent="0.25">
      <c r="C20">
        <v>126</v>
      </c>
      <c r="D20" s="28">
        <v>50000</v>
      </c>
      <c r="E20">
        <v>19</v>
      </c>
      <c r="F20" s="28"/>
      <c r="K20">
        <v>182</v>
      </c>
      <c r="L20" s="28">
        <v>30000</v>
      </c>
      <c r="M20">
        <v>19</v>
      </c>
      <c r="N20" s="28"/>
      <c r="S20">
        <v>39</v>
      </c>
      <c r="T20" s="28">
        <v>20000</v>
      </c>
      <c r="U20">
        <v>19</v>
      </c>
      <c r="V20" s="28"/>
      <c r="AA20">
        <v>106</v>
      </c>
      <c r="AB20" s="28">
        <v>20000</v>
      </c>
      <c r="AC20">
        <v>19</v>
      </c>
      <c r="AD20" s="28"/>
      <c r="AI20">
        <v>82</v>
      </c>
      <c r="AJ20" s="28">
        <v>50000</v>
      </c>
      <c r="AK20">
        <v>19</v>
      </c>
      <c r="AL20" s="28"/>
    </row>
    <row r="21" spans="3:38" x14ac:dyDescent="0.25">
      <c r="C21">
        <v>20</v>
      </c>
      <c r="D21" s="28">
        <v>30000</v>
      </c>
      <c r="E21">
        <v>20</v>
      </c>
      <c r="F21" s="28"/>
      <c r="K21">
        <v>75</v>
      </c>
      <c r="L21" s="28">
        <v>50000</v>
      </c>
      <c r="M21">
        <v>20</v>
      </c>
      <c r="N21" s="28"/>
      <c r="S21">
        <v>75</v>
      </c>
      <c r="T21" s="59">
        <v>30000</v>
      </c>
      <c r="U21">
        <v>20</v>
      </c>
      <c r="V21" s="59"/>
      <c r="AA21">
        <v>19</v>
      </c>
      <c r="AB21" s="28">
        <v>30000</v>
      </c>
      <c r="AC21">
        <v>20</v>
      </c>
      <c r="AD21" s="28"/>
      <c r="AI21">
        <v>186</v>
      </c>
      <c r="AJ21" s="28">
        <v>50000</v>
      </c>
      <c r="AK21">
        <v>20</v>
      </c>
      <c r="AL21" s="28"/>
    </row>
    <row r="22" spans="3:38" x14ac:dyDescent="0.25">
      <c r="C22">
        <v>101</v>
      </c>
      <c r="D22" s="28">
        <v>20000</v>
      </c>
      <c r="E22">
        <v>21</v>
      </c>
      <c r="F22" s="28"/>
      <c r="K22">
        <v>179</v>
      </c>
      <c r="L22" s="28">
        <v>20000</v>
      </c>
      <c r="M22">
        <v>21</v>
      </c>
      <c r="N22" s="28"/>
      <c r="S22">
        <v>70</v>
      </c>
      <c r="T22" s="59">
        <v>50000</v>
      </c>
      <c r="U22">
        <v>21</v>
      </c>
      <c r="V22" s="59"/>
      <c r="AA22">
        <v>75</v>
      </c>
      <c r="AB22" s="28">
        <v>50000</v>
      </c>
      <c r="AC22">
        <v>21</v>
      </c>
      <c r="AD22" s="28"/>
      <c r="AI22">
        <v>58</v>
      </c>
      <c r="AJ22" s="28">
        <v>100000</v>
      </c>
      <c r="AK22">
        <v>21</v>
      </c>
      <c r="AL22" s="28"/>
    </row>
    <row r="23" spans="3:38" x14ac:dyDescent="0.25">
      <c r="C23">
        <v>27</v>
      </c>
      <c r="D23" s="28">
        <v>30000</v>
      </c>
      <c r="E23">
        <v>22</v>
      </c>
      <c r="F23" s="28"/>
      <c r="K23">
        <v>155</v>
      </c>
      <c r="L23" s="28">
        <v>20000</v>
      </c>
      <c r="M23">
        <v>22</v>
      </c>
      <c r="N23" s="28"/>
      <c r="S23">
        <v>59</v>
      </c>
      <c r="T23" s="28">
        <v>20000</v>
      </c>
      <c r="U23">
        <v>22</v>
      </c>
      <c r="V23" s="28"/>
      <c r="AA23">
        <v>48</v>
      </c>
      <c r="AB23" s="28">
        <v>10000</v>
      </c>
      <c r="AC23">
        <v>22</v>
      </c>
      <c r="AD23" s="28"/>
      <c r="AI23">
        <v>30</v>
      </c>
      <c r="AJ23" s="28">
        <v>50000</v>
      </c>
      <c r="AK23">
        <v>22</v>
      </c>
      <c r="AL23" s="28"/>
    </row>
    <row r="24" spans="3:38" x14ac:dyDescent="0.25">
      <c r="C24">
        <v>100</v>
      </c>
      <c r="D24" s="28">
        <v>20000</v>
      </c>
      <c r="E24">
        <v>23</v>
      </c>
      <c r="F24" s="28"/>
      <c r="K24">
        <v>173</v>
      </c>
      <c r="L24" s="28">
        <v>20000</v>
      </c>
      <c r="M24">
        <v>23</v>
      </c>
      <c r="N24" s="28"/>
      <c r="S24">
        <v>45</v>
      </c>
      <c r="T24" s="28">
        <v>30000</v>
      </c>
      <c r="U24">
        <v>23</v>
      </c>
      <c r="V24" s="28"/>
      <c r="AA24">
        <v>32</v>
      </c>
      <c r="AB24" s="28">
        <v>70000</v>
      </c>
      <c r="AC24">
        <v>23</v>
      </c>
      <c r="AD24" s="28"/>
      <c r="AI24">
        <v>181</v>
      </c>
      <c r="AJ24" s="28">
        <v>50000</v>
      </c>
      <c r="AK24">
        <v>23</v>
      </c>
      <c r="AL24" s="28"/>
    </row>
    <row r="25" spans="3:38" x14ac:dyDescent="0.25">
      <c r="C25">
        <v>69</v>
      </c>
      <c r="D25" s="28">
        <v>20000</v>
      </c>
      <c r="E25">
        <v>24</v>
      </c>
      <c r="F25" s="28"/>
      <c r="K25">
        <v>62</v>
      </c>
      <c r="L25" s="28">
        <v>20000</v>
      </c>
      <c r="M25">
        <v>24</v>
      </c>
      <c r="N25" s="28"/>
      <c r="S25">
        <v>68</v>
      </c>
      <c r="T25" s="28">
        <v>20000</v>
      </c>
      <c r="U25">
        <v>24</v>
      </c>
      <c r="V25" s="28"/>
      <c r="AA25">
        <v>161</v>
      </c>
      <c r="AB25" s="28">
        <v>20000</v>
      </c>
      <c r="AC25">
        <v>24</v>
      </c>
      <c r="AD25" s="28"/>
      <c r="AI25">
        <v>162</v>
      </c>
      <c r="AJ25" s="28">
        <v>100000</v>
      </c>
      <c r="AK25">
        <v>24</v>
      </c>
      <c r="AL25" s="28"/>
    </row>
    <row r="26" spans="3:38" x14ac:dyDescent="0.25">
      <c r="C26">
        <v>151</v>
      </c>
      <c r="D26" s="28">
        <v>30000</v>
      </c>
      <c r="E26">
        <v>25</v>
      </c>
      <c r="F26" s="28"/>
      <c r="K26">
        <v>156</v>
      </c>
      <c r="L26" s="28">
        <v>20000</v>
      </c>
      <c r="M26">
        <v>25</v>
      </c>
      <c r="N26" s="28"/>
      <c r="S26">
        <v>51</v>
      </c>
      <c r="T26" s="28">
        <v>20000</v>
      </c>
      <c r="U26">
        <v>25</v>
      </c>
      <c r="V26" s="28"/>
      <c r="AA26">
        <v>70</v>
      </c>
      <c r="AB26" s="28">
        <v>20000</v>
      </c>
      <c r="AC26">
        <v>25</v>
      </c>
      <c r="AD26" s="28"/>
      <c r="AI26">
        <v>38</v>
      </c>
      <c r="AJ26" s="28">
        <v>20000</v>
      </c>
      <c r="AK26">
        <v>25</v>
      </c>
      <c r="AL26" s="28"/>
    </row>
    <row r="27" spans="3:38" x14ac:dyDescent="0.25">
      <c r="C27">
        <v>154</v>
      </c>
      <c r="D27" s="28">
        <v>50000</v>
      </c>
      <c r="E27">
        <v>26</v>
      </c>
      <c r="F27" s="28"/>
      <c r="K27">
        <v>9</v>
      </c>
      <c r="L27" s="28">
        <v>50000</v>
      </c>
      <c r="M27">
        <v>26</v>
      </c>
      <c r="N27" s="28"/>
      <c r="T27" s="28"/>
      <c r="U27">
        <v>26</v>
      </c>
      <c r="V27" s="28"/>
      <c r="AA27">
        <v>160</v>
      </c>
      <c r="AB27" s="28">
        <v>20000</v>
      </c>
      <c r="AC27">
        <v>26</v>
      </c>
      <c r="AD27" s="28"/>
      <c r="AI27">
        <v>190</v>
      </c>
      <c r="AJ27" s="28">
        <v>20000</v>
      </c>
      <c r="AK27">
        <v>26</v>
      </c>
      <c r="AL27" s="28"/>
    </row>
    <row r="28" spans="3:38" x14ac:dyDescent="0.25">
      <c r="C28">
        <v>50</v>
      </c>
      <c r="D28" s="28">
        <v>20000</v>
      </c>
      <c r="E28">
        <v>27</v>
      </c>
      <c r="F28" s="28"/>
      <c r="K28">
        <v>163</v>
      </c>
      <c r="L28" s="28">
        <v>50000</v>
      </c>
      <c r="M28">
        <v>27</v>
      </c>
      <c r="N28" s="28"/>
      <c r="T28" s="28"/>
      <c r="U28">
        <v>27</v>
      </c>
      <c r="V28" s="28"/>
      <c r="AA28">
        <v>146</v>
      </c>
      <c r="AB28" s="28">
        <v>20000</v>
      </c>
      <c r="AC28">
        <v>27</v>
      </c>
      <c r="AD28" s="28"/>
      <c r="AI28">
        <v>51</v>
      </c>
      <c r="AJ28" s="28">
        <v>20000</v>
      </c>
      <c r="AK28">
        <v>27</v>
      </c>
      <c r="AL28" s="28"/>
    </row>
    <row r="29" spans="3:38" x14ac:dyDescent="0.25">
      <c r="C29">
        <v>54</v>
      </c>
      <c r="D29" s="28">
        <v>10000</v>
      </c>
      <c r="E29">
        <v>28</v>
      </c>
      <c r="F29" s="28"/>
      <c r="K29">
        <v>149</v>
      </c>
      <c r="L29" s="28">
        <v>50000</v>
      </c>
      <c r="M29">
        <v>28</v>
      </c>
      <c r="N29" s="28"/>
      <c r="T29" s="28"/>
      <c r="U29">
        <v>28</v>
      </c>
      <c r="V29" s="28"/>
      <c r="AA29">
        <v>147</v>
      </c>
      <c r="AB29" s="28">
        <v>20000</v>
      </c>
      <c r="AC29">
        <v>28</v>
      </c>
      <c r="AD29" s="28"/>
      <c r="AI29">
        <v>148</v>
      </c>
      <c r="AJ29" s="28">
        <v>20000</v>
      </c>
      <c r="AK29">
        <v>28</v>
      </c>
      <c r="AL29" s="28"/>
    </row>
    <row r="30" spans="3:38" x14ac:dyDescent="0.25">
      <c r="C30">
        <v>93</v>
      </c>
      <c r="D30" s="28">
        <v>40000</v>
      </c>
      <c r="E30">
        <v>29</v>
      </c>
      <c r="F30" s="28"/>
      <c r="K30">
        <v>138</v>
      </c>
      <c r="L30" s="28">
        <v>50000</v>
      </c>
      <c r="M30">
        <v>29</v>
      </c>
      <c r="N30" s="28"/>
      <c r="T30" s="28"/>
      <c r="U30">
        <v>29</v>
      </c>
      <c r="V30" s="28"/>
      <c r="AA30">
        <v>62</v>
      </c>
      <c r="AB30" s="28">
        <v>20000</v>
      </c>
      <c r="AC30">
        <v>29</v>
      </c>
      <c r="AD30" s="28"/>
      <c r="AI30">
        <v>150</v>
      </c>
      <c r="AJ30" s="28">
        <v>20000</v>
      </c>
      <c r="AK30">
        <v>29</v>
      </c>
      <c r="AL30" s="28"/>
    </row>
    <row r="31" spans="3:38" x14ac:dyDescent="0.25">
      <c r="C31">
        <v>44</v>
      </c>
      <c r="D31" s="28">
        <v>30000</v>
      </c>
      <c r="E31">
        <v>30</v>
      </c>
      <c r="F31" s="28"/>
      <c r="K31">
        <v>140</v>
      </c>
      <c r="L31" s="28">
        <v>20000</v>
      </c>
      <c r="M31">
        <v>30</v>
      </c>
      <c r="N31" s="28"/>
      <c r="T31" s="28"/>
      <c r="U31">
        <v>30</v>
      </c>
      <c r="V31" s="28"/>
      <c r="AA31">
        <v>65</v>
      </c>
      <c r="AB31" s="28">
        <v>10000</v>
      </c>
      <c r="AC31">
        <v>30</v>
      </c>
      <c r="AD31" s="28"/>
      <c r="AI31">
        <v>4</v>
      </c>
      <c r="AJ31" s="28">
        <v>20000</v>
      </c>
      <c r="AK31">
        <v>30</v>
      </c>
      <c r="AL31" s="28"/>
    </row>
    <row r="32" spans="3:38" x14ac:dyDescent="0.25">
      <c r="D32" s="28">
        <v>50000</v>
      </c>
      <c r="E32">
        <v>31</v>
      </c>
      <c r="F32" s="28">
        <v>50000</v>
      </c>
      <c r="K32">
        <v>107</v>
      </c>
      <c r="L32" s="28">
        <v>30000</v>
      </c>
      <c r="M32">
        <v>31</v>
      </c>
      <c r="N32" s="28"/>
      <c r="T32" s="28"/>
      <c r="U32">
        <v>31</v>
      </c>
      <c r="V32" s="28"/>
      <c r="AA32">
        <v>114</v>
      </c>
      <c r="AB32" s="28">
        <v>20000</v>
      </c>
      <c r="AC32">
        <v>31</v>
      </c>
      <c r="AD32" s="28"/>
      <c r="AI32">
        <v>101</v>
      </c>
      <c r="AJ32" s="28">
        <v>10000</v>
      </c>
      <c r="AK32">
        <v>31</v>
      </c>
      <c r="AL32" s="28"/>
    </row>
    <row r="33" spans="3:39" x14ac:dyDescent="0.25">
      <c r="D33" s="28">
        <v>50000</v>
      </c>
      <c r="E33">
        <v>32</v>
      </c>
      <c r="F33" s="28">
        <v>50000</v>
      </c>
      <c r="K33">
        <v>167</v>
      </c>
      <c r="L33" s="28">
        <v>50000</v>
      </c>
      <c r="M33">
        <v>32</v>
      </c>
      <c r="N33" s="28"/>
      <c r="T33" s="28"/>
      <c r="U33">
        <v>32</v>
      </c>
      <c r="V33" s="28"/>
      <c r="AA33">
        <v>40</v>
      </c>
      <c r="AB33" s="28">
        <v>20000</v>
      </c>
      <c r="AC33">
        <v>32</v>
      </c>
      <c r="AD33" s="28"/>
      <c r="AI33">
        <v>107</v>
      </c>
      <c r="AJ33" s="28">
        <v>20000</v>
      </c>
      <c r="AK33">
        <v>32</v>
      </c>
      <c r="AL33" s="28"/>
    </row>
    <row r="34" spans="3:39" x14ac:dyDescent="0.25">
      <c r="D34" s="28">
        <v>100000</v>
      </c>
      <c r="E34">
        <v>33</v>
      </c>
      <c r="F34" s="28">
        <v>50000</v>
      </c>
      <c r="K34">
        <v>79</v>
      </c>
      <c r="L34" s="28">
        <v>30000</v>
      </c>
      <c r="M34">
        <v>33</v>
      </c>
      <c r="N34" s="28"/>
      <c r="T34" s="28"/>
      <c r="U34">
        <v>33</v>
      </c>
      <c r="V34" s="28"/>
      <c r="AA34">
        <v>24</v>
      </c>
      <c r="AB34" s="28">
        <v>100000</v>
      </c>
      <c r="AC34">
        <v>33</v>
      </c>
      <c r="AD34" s="28">
        <v>50000</v>
      </c>
      <c r="AE34">
        <v>24</v>
      </c>
      <c r="AI34">
        <v>29</v>
      </c>
      <c r="AJ34" s="28">
        <v>50000</v>
      </c>
      <c r="AK34">
        <v>33</v>
      </c>
      <c r="AL34" s="28"/>
    </row>
    <row r="35" spans="3:39" x14ac:dyDescent="0.25">
      <c r="D35" s="28">
        <v>100000</v>
      </c>
      <c r="E35">
        <v>34</v>
      </c>
      <c r="F35" s="28">
        <v>50000</v>
      </c>
      <c r="K35">
        <v>85</v>
      </c>
      <c r="L35" s="28">
        <v>20000</v>
      </c>
      <c r="M35">
        <v>34</v>
      </c>
      <c r="N35" s="28"/>
      <c r="T35" s="28"/>
      <c r="U35">
        <v>34</v>
      </c>
      <c r="V35" s="28"/>
      <c r="AA35">
        <v>30</v>
      </c>
      <c r="AB35" s="28">
        <v>50000</v>
      </c>
      <c r="AC35">
        <v>34</v>
      </c>
      <c r="AD35" s="28"/>
      <c r="AI35">
        <v>169</v>
      </c>
      <c r="AJ35" s="28">
        <v>50000</v>
      </c>
      <c r="AK35">
        <v>34</v>
      </c>
      <c r="AL35" s="28"/>
    </row>
    <row r="36" spans="3:39" x14ac:dyDescent="0.25">
      <c r="D36" s="28">
        <v>100000</v>
      </c>
      <c r="E36">
        <v>35</v>
      </c>
      <c r="F36" s="28">
        <v>50000</v>
      </c>
      <c r="K36">
        <v>12</v>
      </c>
      <c r="L36" s="28">
        <v>200000</v>
      </c>
      <c r="M36">
        <v>35</v>
      </c>
      <c r="N36" s="28">
        <v>50000</v>
      </c>
      <c r="O36">
        <v>12</v>
      </c>
      <c r="T36" s="28"/>
      <c r="U36">
        <v>35</v>
      </c>
      <c r="V36" s="28"/>
      <c r="AA36">
        <v>60</v>
      </c>
      <c r="AB36" s="28">
        <v>50000</v>
      </c>
      <c r="AC36">
        <v>35</v>
      </c>
      <c r="AD36" s="28"/>
      <c r="AI36">
        <v>174</v>
      </c>
      <c r="AJ36" s="28">
        <v>50000</v>
      </c>
      <c r="AK36">
        <v>35</v>
      </c>
      <c r="AL36" s="28"/>
    </row>
    <row r="37" spans="3:39" x14ac:dyDescent="0.25">
      <c r="C37">
        <v>21</v>
      </c>
      <c r="D37" s="28">
        <v>100000</v>
      </c>
      <c r="E37">
        <v>36</v>
      </c>
      <c r="F37" s="28"/>
      <c r="K37">
        <v>28</v>
      </c>
      <c r="L37" s="28">
        <v>10000</v>
      </c>
      <c r="M37">
        <v>36</v>
      </c>
      <c r="N37" s="28"/>
      <c r="T37" s="28"/>
      <c r="U37">
        <v>36</v>
      </c>
      <c r="V37" s="28"/>
      <c r="AA37">
        <v>137</v>
      </c>
      <c r="AB37" s="28">
        <v>20000</v>
      </c>
      <c r="AC37">
        <v>36</v>
      </c>
      <c r="AD37" s="28"/>
      <c r="AI37">
        <v>131</v>
      </c>
      <c r="AJ37" s="28">
        <v>30000</v>
      </c>
      <c r="AK37">
        <v>36</v>
      </c>
      <c r="AL37" s="28"/>
    </row>
    <row r="38" spans="3:39" x14ac:dyDescent="0.25">
      <c r="D38" s="28"/>
      <c r="E38">
        <v>37</v>
      </c>
      <c r="F38" s="28"/>
      <c r="K38">
        <v>134</v>
      </c>
      <c r="L38" s="28">
        <v>40000</v>
      </c>
      <c r="M38">
        <v>37</v>
      </c>
      <c r="N38" s="28"/>
      <c r="T38" s="28"/>
      <c r="U38">
        <v>37</v>
      </c>
      <c r="V38" s="28"/>
      <c r="AA38">
        <v>47</v>
      </c>
      <c r="AB38" s="28">
        <v>10000</v>
      </c>
      <c r="AC38">
        <v>37</v>
      </c>
      <c r="AD38" s="28"/>
      <c r="AI38">
        <v>66</v>
      </c>
      <c r="AJ38" s="28">
        <v>70000</v>
      </c>
      <c r="AK38">
        <v>37</v>
      </c>
      <c r="AL38" s="28"/>
    </row>
    <row r="39" spans="3:39" x14ac:dyDescent="0.25">
      <c r="D39" s="28"/>
      <c r="E39">
        <v>38</v>
      </c>
      <c r="F39" s="28"/>
      <c r="K39">
        <v>11</v>
      </c>
      <c r="L39" s="28">
        <v>50000</v>
      </c>
      <c r="M39">
        <v>38</v>
      </c>
      <c r="N39" s="28"/>
      <c r="T39" s="28"/>
      <c r="U39">
        <v>38</v>
      </c>
      <c r="V39" s="28"/>
      <c r="AA39">
        <v>16</v>
      </c>
      <c r="AB39" s="28">
        <v>10000</v>
      </c>
      <c r="AC39">
        <v>38</v>
      </c>
      <c r="AD39" s="28"/>
      <c r="AI39">
        <v>36</v>
      </c>
      <c r="AJ39" s="28">
        <v>50000</v>
      </c>
      <c r="AK39">
        <v>38</v>
      </c>
      <c r="AL39" s="28"/>
    </row>
    <row r="40" spans="3:39" x14ac:dyDescent="0.25">
      <c r="D40" s="28"/>
      <c r="E40">
        <v>39</v>
      </c>
      <c r="F40" s="28"/>
      <c r="L40" s="28">
        <v>20000</v>
      </c>
      <c r="M40">
        <v>39</v>
      </c>
      <c r="N40" s="28">
        <v>20000</v>
      </c>
      <c r="T40" s="29"/>
      <c r="U40">
        <v>39</v>
      </c>
      <c r="V40" s="29"/>
      <c r="AA40">
        <v>152</v>
      </c>
      <c r="AB40" s="28">
        <v>20000</v>
      </c>
      <c r="AC40">
        <v>39</v>
      </c>
      <c r="AD40" s="28"/>
      <c r="AI40">
        <v>159</v>
      </c>
      <c r="AJ40" s="28">
        <v>50000</v>
      </c>
      <c r="AK40">
        <v>39</v>
      </c>
      <c r="AL40" s="28"/>
    </row>
    <row r="41" spans="3:39" x14ac:dyDescent="0.25">
      <c r="D41" s="28"/>
      <c r="E41">
        <v>40</v>
      </c>
      <c r="F41" s="28"/>
      <c r="L41" s="28"/>
      <c r="N41" s="28"/>
      <c r="T41" s="29"/>
      <c r="V41" s="28"/>
      <c r="AA41">
        <v>154</v>
      </c>
      <c r="AB41" s="28">
        <v>20000</v>
      </c>
      <c r="AC41">
        <v>40</v>
      </c>
      <c r="AD41" s="28"/>
      <c r="AI41">
        <v>170</v>
      </c>
      <c r="AJ41" s="28">
        <v>20000</v>
      </c>
      <c r="AK41">
        <v>40</v>
      </c>
      <c r="AL41" s="28"/>
    </row>
    <row r="42" spans="3:39" x14ac:dyDescent="0.25">
      <c r="D42" s="28"/>
      <c r="E42">
        <v>41</v>
      </c>
      <c r="F42" s="28"/>
      <c r="L42" s="28"/>
      <c r="N42" s="28"/>
      <c r="T42" s="29"/>
      <c r="V42" s="28"/>
      <c r="AA42">
        <v>91</v>
      </c>
      <c r="AB42" s="28">
        <v>20000</v>
      </c>
      <c r="AC42">
        <v>41</v>
      </c>
      <c r="AD42" s="28"/>
      <c r="AI42">
        <v>46</v>
      </c>
      <c r="AJ42" s="28">
        <v>50000</v>
      </c>
      <c r="AK42">
        <v>41</v>
      </c>
      <c r="AL42" s="28">
        <v>30000</v>
      </c>
      <c r="AM42">
        <v>46</v>
      </c>
    </row>
    <row r="43" spans="3:39" x14ac:dyDescent="0.25">
      <c r="D43" s="28"/>
      <c r="F43" s="28"/>
      <c r="L43" s="28"/>
      <c r="N43" s="28"/>
      <c r="T43" s="29"/>
      <c r="V43" s="28"/>
      <c r="AA43">
        <v>156</v>
      </c>
      <c r="AB43" s="28">
        <v>40000</v>
      </c>
      <c r="AC43">
        <v>42</v>
      </c>
      <c r="AD43" s="28"/>
      <c r="AI43">
        <v>20</v>
      </c>
      <c r="AJ43" s="28">
        <v>20000</v>
      </c>
      <c r="AK43">
        <v>42</v>
      </c>
      <c r="AL43" s="28"/>
    </row>
    <row r="44" spans="3:39" x14ac:dyDescent="0.25">
      <c r="D44" s="29">
        <f>SUM(D2:D43)</f>
        <v>1580000</v>
      </c>
      <c r="F44" s="29">
        <f>SUM(F2:F43)</f>
        <v>370000</v>
      </c>
      <c r="L44" s="29">
        <f>SUM(L2:L43)</f>
        <v>1600000</v>
      </c>
      <c r="N44" s="29">
        <f>SUM(N2:N43)</f>
        <v>70000</v>
      </c>
      <c r="T44" s="29">
        <f>SUM(T2:T43)</f>
        <v>825000</v>
      </c>
      <c r="V44" s="29">
        <f>SUM(V2:V43)</f>
        <v>130000</v>
      </c>
      <c r="AA44">
        <v>72</v>
      </c>
      <c r="AB44" s="59">
        <v>20000</v>
      </c>
      <c r="AC44">
        <v>43</v>
      </c>
      <c r="AD44" s="29"/>
      <c r="AI44">
        <v>86</v>
      </c>
      <c r="AJ44" s="28">
        <v>20000</v>
      </c>
      <c r="AK44">
        <v>43</v>
      </c>
      <c r="AL44" s="28"/>
    </row>
    <row r="45" spans="3:39" x14ac:dyDescent="0.25">
      <c r="D45" s="29">
        <f>D44-F44</f>
        <v>1210000</v>
      </c>
      <c r="F45" s="28"/>
      <c r="L45" s="29">
        <f>L44-N44</f>
        <v>1530000</v>
      </c>
      <c r="N45" s="28"/>
      <c r="T45" s="29">
        <f>T44-V44</f>
        <v>695000</v>
      </c>
      <c r="V45" s="28"/>
      <c r="AA45">
        <v>2</v>
      </c>
      <c r="AB45" s="59">
        <v>40000</v>
      </c>
      <c r="AC45">
        <v>44</v>
      </c>
      <c r="AI45">
        <v>166</v>
      </c>
      <c r="AJ45" s="28">
        <v>20000</v>
      </c>
      <c r="AK45">
        <v>44</v>
      </c>
      <c r="AL45" s="28"/>
    </row>
    <row r="46" spans="3:39" x14ac:dyDescent="0.25">
      <c r="D46" s="28"/>
      <c r="F46" s="28"/>
      <c r="L46" s="28"/>
      <c r="N46" s="28"/>
      <c r="T46" s="29"/>
      <c r="V46" s="28"/>
      <c r="AA46">
        <v>78</v>
      </c>
      <c r="AB46" s="28">
        <v>100000</v>
      </c>
      <c r="AC46">
        <v>45</v>
      </c>
      <c r="AD46">
        <v>50000</v>
      </c>
      <c r="AE46">
        <v>78</v>
      </c>
      <c r="AI46">
        <v>97</v>
      </c>
      <c r="AJ46" s="28">
        <v>20000</v>
      </c>
      <c r="AK46">
        <v>45</v>
      </c>
      <c r="AL46" s="28"/>
    </row>
    <row r="47" spans="3:39" x14ac:dyDescent="0.25">
      <c r="D47" s="28"/>
      <c r="F47" s="28"/>
      <c r="L47" s="28"/>
      <c r="N47" s="28"/>
      <c r="T47" s="29"/>
      <c r="V47" s="28"/>
      <c r="AA47">
        <v>117</v>
      </c>
      <c r="AB47" s="28">
        <v>30000</v>
      </c>
      <c r="AC47">
        <v>46</v>
      </c>
      <c r="AI47">
        <v>183</v>
      </c>
      <c r="AJ47" s="28">
        <v>20000</v>
      </c>
      <c r="AK47">
        <v>46</v>
      </c>
      <c r="AL47" s="28"/>
    </row>
    <row r="48" spans="3:39" x14ac:dyDescent="0.25">
      <c r="D48" s="28"/>
      <c r="F48" s="28"/>
      <c r="L48" s="28"/>
      <c r="N48" s="28"/>
      <c r="T48" s="29"/>
      <c r="V48" s="29"/>
      <c r="AA48">
        <v>104</v>
      </c>
      <c r="AB48" s="28">
        <v>20000</v>
      </c>
      <c r="AC48">
        <v>47</v>
      </c>
      <c r="AI48">
        <v>144</v>
      </c>
      <c r="AJ48" s="28">
        <v>25000</v>
      </c>
      <c r="AK48">
        <v>47</v>
      </c>
      <c r="AL48" s="28"/>
    </row>
    <row r="49" spans="4:39" x14ac:dyDescent="0.25">
      <c r="D49" s="28"/>
      <c r="F49" s="28"/>
      <c r="L49" s="28"/>
      <c r="N49" s="28"/>
      <c r="S49" s="61"/>
      <c r="T49" s="62"/>
      <c r="U49" s="61"/>
      <c r="V49" s="62"/>
      <c r="AA49">
        <v>55</v>
      </c>
      <c r="AB49" s="28">
        <v>20000</v>
      </c>
      <c r="AC49">
        <v>48</v>
      </c>
      <c r="AI49">
        <v>180</v>
      </c>
      <c r="AJ49" s="28">
        <v>15000</v>
      </c>
      <c r="AK49">
        <v>48</v>
      </c>
      <c r="AL49" s="28"/>
    </row>
    <row r="50" spans="4:39" x14ac:dyDescent="0.25">
      <c r="L50" s="28"/>
      <c r="N50" s="28"/>
      <c r="AA50">
        <v>38</v>
      </c>
      <c r="AB50" s="28">
        <v>30000</v>
      </c>
      <c r="AC50">
        <v>49</v>
      </c>
      <c r="AI50">
        <v>68</v>
      </c>
      <c r="AJ50" s="29">
        <v>10000</v>
      </c>
      <c r="AK50">
        <v>49</v>
      </c>
      <c r="AL50" s="29"/>
    </row>
    <row r="51" spans="4:39" x14ac:dyDescent="0.25">
      <c r="I51" t="s">
        <v>1359</v>
      </c>
      <c r="L51" s="28"/>
      <c r="N51" s="28"/>
      <c r="AA51">
        <v>101</v>
      </c>
      <c r="AB51" s="28">
        <v>50000</v>
      </c>
      <c r="AC51">
        <v>50</v>
      </c>
      <c r="AI51">
        <v>37</v>
      </c>
      <c r="AJ51" s="29">
        <v>10000</v>
      </c>
      <c r="AK51">
        <v>50</v>
      </c>
      <c r="AL51" s="28"/>
    </row>
    <row r="52" spans="4:39" x14ac:dyDescent="0.25">
      <c r="D52" s="28"/>
      <c r="F52" s="28"/>
      <c r="L52" s="28"/>
      <c r="N52" s="28"/>
      <c r="AA52">
        <v>33</v>
      </c>
      <c r="AB52" s="28">
        <v>50000</v>
      </c>
      <c r="AC52">
        <v>51</v>
      </c>
      <c r="AD52">
        <v>50000</v>
      </c>
      <c r="AE52">
        <v>33</v>
      </c>
      <c r="AI52">
        <v>93</v>
      </c>
      <c r="AJ52" s="28">
        <v>30000</v>
      </c>
      <c r="AK52">
        <v>51</v>
      </c>
      <c r="AL52" s="28">
        <v>30000</v>
      </c>
      <c r="AM52">
        <v>93</v>
      </c>
    </row>
    <row r="53" spans="4:39" x14ac:dyDescent="0.25">
      <c r="D53" s="28"/>
      <c r="F53" s="28"/>
      <c r="L53" s="29"/>
      <c r="N53" s="29"/>
      <c r="AA53">
        <v>10</v>
      </c>
      <c r="AB53" s="29">
        <v>20000</v>
      </c>
      <c r="AC53">
        <v>52</v>
      </c>
      <c r="AD53" s="29">
        <v>20000</v>
      </c>
      <c r="AE53">
        <v>10</v>
      </c>
      <c r="AI53">
        <v>48</v>
      </c>
      <c r="AJ53" s="28">
        <v>30000</v>
      </c>
      <c r="AK53">
        <v>52</v>
      </c>
      <c r="AL53" s="28">
        <v>30000</v>
      </c>
      <c r="AM53">
        <v>48</v>
      </c>
    </row>
    <row r="54" spans="4:39" x14ac:dyDescent="0.25">
      <c r="D54" s="29"/>
      <c r="F54" s="28"/>
      <c r="L54" s="29"/>
      <c r="N54" s="28"/>
      <c r="AA54">
        <v>118</v>
      </c>
      <c r="AB54" s="29">
        <v>30000</v>
      </c>
      <c r="AC54">
        <v>53</v>
      </c>
      <c r="AD54" s="28">
        <v>30000</v>
      </c>
      <c r="AE54">
        <v>118</v>
      </c>
      <c r="AI54">
        <v>34</v>
      </c>
      <c r="AJ54" s="29">
        <v>50000</v>
      </c>
      <c r="AK54">
        <v>53</v>
      </c>
      <c r="AL54" s="28">
        <v>50000</v>
      </c>
      <c r="AM54">
        <v>34</v>
      </c>
    </row>
    <row r="55" spans="4:39" x14ac:dyDescent="0.25">
      <c r="AA55">
        <v>34</v>
      </c>
      <c r="AB55" s="60">
        <v>50000</v>
      </c>
      <c r="AC55">
        <v>54</v>
      </c>
      <c r="AD55" s="28">
        <v>50000</v>
      </c>
      <c r="AE55">
        <v>34</v>
      </c>
      <c r="AI55">
        <v>73</v>
      </c>
      <c r="AJ55" s="29">
        <v>50000</v>
      </c>
      <c r="AK55">
        <v>54</v>
      </c>
      <c r="AL55" s="28">
        <v>50000</v>
      </c>
      <c r="AM55">
        <v>73</v>
      </c>
    </row>
    <row r="56" spans="4:39" x14ac:dyDescent="0.25">
      <c r="AB56" s="28">
        <v>20000</v>
      </c>
      <c r="AC56">
        <v>55</v>
      </c>
      <c r="AD56">
        <v>20000</v>
      </c>
      <c r="AI56">
        <v>42</v>
      </c>
      <c r="AJ56" s="28">
        <v>20000</v>
      </c>
      <c r="AK56">
        <v>55</v>
      </c>
      <c r="AL56" s="28"/>
    </row>
    <row r="57" spans="4:39" x14ac:dyDescent="0.25">
      <c r="AB57" s="28"/>
      <c r="AI57">
        <v>157</v>
      </c>
      <c r="AJ57" s="29">
        <v>60000</v>
      </c>
      <c r="AK57">
        <v>56</v>
      </c>
      <c r="AL57" s="28">
        <v>50000</v>
      </c>
      <c r="AM57">
        <v>157</v>
      </c>
    </row>
    <row r="58" spans="4:39" x14ac:dyDescent="0.25">
      <c r="AB58" s="28"/>
      <c r="AJ58" s="28">
        <v>50000</v>
      </c>
      <c r="AK58">
        <v>57</v>
      </c>
      <c r="AL58" s="28">
        <v>50000</v>
      </c>
    </row>
    <row r="59" spans="4:39" x14ac:dyDescent="0.25">
      <c r="AB59" s="28"/>
      <c r="AJ59" s="28"/>
      <c r="AL59" s="28"/>
    </row>
    <row r="60" spans="4:39" x14ac:dyDescent="0.25">
      <c r="AB60" s="28"/>
      <c r="AJ60" s="28"/>
      <c r="AL60" s="28"/>
    </row>
    <row r="61" spans="4:39" x14ac:dyDescent="0.25">
      <c r="AB61" s="28"/>
      <c r="AJ61" s="28"/>
      <c r="AL61" s="28"/>
    </row>
    <row r="62" spans="4:39" x14ac:dyDescent="0.25">
      <c r="AB62" s="28"/>
      <c r="AJ62" s="28"/>
      <c r="AL62" s="28"/>
    </row>
    <row r="63" spans="4:39" x14ac:dyDescent="0.25">
      <c r="AB63" s="29">
        <f>SUM(AB2:AB62)</f>
        <v>1815000</v>
      </c>
      <c r="AD63" s="29">
        <f>SUM(AD2:AD62)</f>
        <v>320000</v>
      </c>
      <c r="AJ63" s="29">
        <f>SUM(AJ2:AJ62)</f>
        <v>1880000</v>
      </c>
      <c r="AL63" s="29">
        <f>SUM(AL2:AL62)</f>
        <v>310000</v>
      </c>
    </row>
    <row r="64" spans="4:39" x14ac:dyDescent="0.25">
      <c r="AB64" s="29">
        <f>AB63-AD63</f>
        <v>1495000</v>
      </c>
      <c r="AD64" s="28"/>
      <c r="AJ64" s="29">
        <f>AJ63-AL63</f>
        <v>1570000</v>
      </c>
      <c r="AL64" s="28"/>
    </row>
    <row r="66" spans="1:46" x14ac:dyDescent="0.25">
      <c r="A66" s="30" t="s">
        <v>10</v>
      </c>
      <c r="B66" s="30" t="s">
        <v>0</v>
      </c>
      <c r="C66" s="30" t="s">
        <v>2</v>
      </c>
      <c r="D66" s="30" t="s">
        <v>1297</v>
      </c>
      <c r="E66" s="30"/>
      <c r="F66" s="33"/>
      <c r="G66" s="30"/>
      <c r="I66" s="30" t="s">
        <v>10</v>
      </c>
      <c r="J66" s="30" t="s">
        <v>0</v>
      </c>
      <c r="K66" s="30" t="s">
        <v>2</v>
      </c>
      <c r="L66" s="30" t="s">
        <v>1297</v>
      </c>
      <c r="M66" s="30"/>
      <c r="N66" s="33"/>
      <c r="O66" s="30"/>
      <c r="P66" s="30"/>
      <c r="Q66" s="30" t="s">
        <v>10</v>
      </c>
      <c r="R66" s="30" t="s">
        <v>0</v>
      </c>
      <c r="S66" s="30" t="s">
        <v>2</v>
      </c>
      <c r="T66" s="30" t="s">
        <v>1297</v>
      </c>
      <c r="U66" s="30"/>
      <c r="V66" s="33"/>
      <c r="Y66" s="30" t="s">
        <v>10</v>
      </c>
      <c r="Z66" s="30" t="s">
        <v>0</v>
      </c>
      <c r="AA66" s="30" t="s">
        <v>2</v>
      </c>
      <c r="AB66" s="30" t="s">
        <v>1297</v>
      </c>
      <c r="AC66" s="30"/>
      <c r="AD66" s="33"/>
      <c r="AE66" s="30"/>
      <c r="AG66" s="30" t="s">
        <v>10</v>
      </c>
      <c r="AH66" s="30" t="s">
        <v>0</v>
      </c>
      <c r="AI66" s="30" t="s">
        <v>2</v>
      </c>
      <c r="AJ66" s="30" t="s">
        <v>1297</v>
      </c>
      <c r="AK66" s="30"/>
      <c r="AL66" s="33"/>
    </row>
    <row r="67" spans="1:46" x14ac:dyDescent="0.25">
      <c r="A67" s="32">
        <v>43108</v>
      </c>
      <c r="B67" s="30" t="s">
        <v>1336</v>
      </c>
      <c r="C67">
        <v>173</v>
      </c>
      <c r="D67" s="28">
        <v>20000</v>
      </c>
      <c r="E67">
        <v>1</v>
      </c>
      <c r="F67" s="28"/>
      <c r="I67" s="32">
        <v>43109</v>
      </c>
      <c r="J67" s="30" t="s">
        <v>1337</v>
      </c>
      <c r="K67">
        <v>16</v>
      </c>
      <c r="L67" s="28">
        <v>20000</v>
      </c>
      <c r="M67">
        <v>1</v>
      </c>
      <c r="N67" s="28">
        <v>20000</v>
      </c>
      <c r="O67">
        <v>16</v>
      </c>
      <c r="Q67" s="32">
        <v>43110</v>
      </c>
      <c r="R67" s="30" t="s">
        <v>1361</v>
      </c>
      <c r="S67">
        <v>72</v>
      </c>
      <c r="T67" s="28">
        <v>20000</v>
      </c>
      <c r="U67">
        <v>1</v>
      </c>
      <c r="V67" s="28">
        <v>20000</v>
      </c>
      <c r="W67">
        <v>72</v>
      </c>
      <c r="Y67" s="32">
        <v>43111</v>
      </c>
      <c r="Z67" s="30" t="s">
        <v>1348</v>
      </c>
      <c r="AA67">
        <v>27</v>
      </c>
      <c r="AB67" s="28">
        <v>60000</v>
      </c>
      <c r="AC67">
        <v>1</v>
      </c>
      <c r="AD67" s="28"/>
      <c r="AG67" s="32">
        <v>43112</v>
      </c>
      <c r="AH67" s="30" t="s">
        <v>1347</v>
      </c>
      <c r="AI67">
        <v>165</v>
      </c>
      <c r="AJ67" s="28">
        <v>20000</v>
      </c>
      <c r="AK67">
        <v>1</v>
      </c>
      <c r="AL67" s="28">
        <v>20000</v>
      </c>
      <c r="AM67">
        <v>165</v>
      </c>
      <c r="AO67" s="32">
        <v>43109</v>
      </c>
      <c r="AP67" s="30" t="s">
        <v>1362</v>
      </c>
      <c r="AQ67">
        <v>2</v>
      </c>
      <c r="AR67" s="28">
        <v>100000</v>
      </c>
      <c r="AS67">
        <v>1</v>
      </c>
      <c r="AT67" s="28">
        <v>50000</v>
      </c>
    </row>
    <row r="68" spans="1:46" x14ac:dyDescent="0.25">
      <c r="C68">
        <v>137</v>
      </c>
      <c r="D68" s="28">
        <v>50000</v>
      </c>
      <c r="E68">
        <v>2</v>
      </c>
      <c r="F68" s="28">
        <v>50000</v>
      </c>
      <c r="G68">
        <v>137</v>
      </c>
      <c r="K68">
        <v>28</v>
      </c>
      <c r="L68" s="28">
        <v>40000</v>
      </c>
      <c r="M68">
        <v>2</v>
      </c>
      <c r="N68" s="28">
        <v>40000</v>
      </c>
      <c r="O68">
        <v>28</v>
      </c>
      <c r="S68">
        <v>25</v>
      </c>
      <c r="T68" s="28">
        <v>50000</v>
      </c>
      <c r="U68">
        <v>2</v>
      </c>
      <c r="V68" s="28">
        <v>50000</v>
      </c>
      <c r="W68">
        <v>25</v>
      </c>
      <c r="AA68">
        <v>22</v>
      </c>
      <c r="AB68" s="28">
        <v>20000</v>
      </c>
      <c r="AC68">
        <v>2</v>
      </c>
      <c r="AD68" s="28"/>
      <c r="AI68">
        <v>96</v>
      </c>
      <c r="AJ68" s="28">
        <v>25000</v>
      </c>
      <c r="AK68">
        <v>2</v>
      </c>
      <c r="AL68" s="28"/>
      <c r="AQ68">
        <v>3</v>
      </c>
      <c r="AR68" s="28">
        <v>100000</v>
      </c>
      <c r="AS68">
        <v>2</v>
      </c>
      <c r="AT68" s="28">
        <v>50000</v>
      </c>
    </row>
    <row r="69" spans="1:46" x14ac:dyDescent="0.25">
      <c r="C69">
        <v>123</v>
      </c>
      <c r="D69" s="28">
        <v>30000</v>
      </c>
      <c r="E69">
        <v>3</v>
      </c>
      <c r="F69" s="28"/>
      <c r="K69">
        <v>8</v>
      </c>
      <c r="L69" s="28">
        <v>20000</v>
      </c>
      <c r="M69">
        <v>3</v>
      </c>
      <c r="N69" s="28">
        <v>20000</v>
      </c>
      <c r="O69">
        <v>8</v>
      </c>
      <c r="S69">
        <v>42</v>
      </c>
      <c r="T69" s="28">
        <v>30000</v>
      </c>
      <c r="U69">
        <v>3</v>
      </c>
      <c r="V69" s="28"/>
      <c r="AA69">
        <v>70</v>
      </c>
      <c r="AB69" s="28">
        <v>20000</v>
      </c>
      <c r="AC69">
        <v>3</v>
      </c>
      <c r="AD69" s="28"/>
      <c r="AI69">
        <v>40</v>
      </c>
      <c r="AJ69" s="28">
        <v>10000</v>
      </c>
      <c r="AK69">
        <v>3</v>
      </c>
      <c r="AL69" s="28"/>
      <c r="AQ69">
        <v>1</v>
      </c>
      <c r="AR69" s="28">
        <v>50000</v>
      </c>
      <c r="AS69">
        <v>3</v>
      </c>
      <c r="AT69" s="28">
        <v>50000</v>
      </c>
    </row>
    <row r="70" spans="1:46" x14ac:dyDescent="0.25">
      <c r="C70">
        <v>51</v>
      </c>
      <c r="D70" s="28">
        <v>15000</v>
      </c>
      <c r="E70">
        <v>4</v>
      </c>
      <c r="F70" s="28">
        <v>15000</v>
      </c>
      <c r="G70">
        <v>51</v>
      </c>
      <c r="K70">
        <v>191</v>
      </c>
      <c r="L70" s="28">
        <v>50000</v>
      </c>
      <c r="M70">
        <v>4</v>
      </c>
      <c r="N70" s="28">
        <v>50000</v>
      </c>
      <c r="O70">
        <v>191</v>
      </c>
      <c r="S70">
        <v>73</v>
      </c>
      <c r="T70" s="28">
        <v>200000</v>
      </c>
      <c r="U70">
        <v>4</v>
      </c>
      <c r="V70" s="28">
        <v>50000</v>
      </c>
      <c r="W70">
        <v>73</v>
      </c>
      <c r="AA70">
        <v>43</v>
      </c>
      <c r="AB70" s="28">
        <v>30000</v>
      </c>
      <c r="AC70">
        <v>4</v>
      </c>
      <c r="AD70" s="28"/>
      <c r="AI70">
        <v>42</v>
      </c>
      <c r="AJ70" s="28">
        <v>20000</v>
      </c>
      <c r="AK70">
        <v>4</v>
      </c>
      <c r="AL70" s="28"/>
      <c r="AR70" s="28"/>
      <c r="AS70">
        <v>4</v>
      </c>
      <c r="AT70" s="28"/>
    </row>
    <row r="71" spans="1:46" x14ac:dyDescent="0.25">
      <c r="C71">
        <v>94</v>
      </c>
      <c r="D71" s="28">
        <v>20000</v>
      </c>
      <c r="E71">
        <v>5</v>
      </c>
      <c r="F71" s="28"/>
      <c r="K71">
        <v>104</v>
      </c>
      <c r="L71" s="28">
        <v>20000</v>
      </c>
      <c r="M71">
        <v>5</v>
      </c>
      <c r="N71" s="28"/>
      <c r="S71">
        <v>71</v>
      </c>
      <c r="T71" s="28">
        <v>30000</v>
      </c>
      <c r="U71">
        <v>5</v>
      </c>
      <c r="V71" s="28"/>
      <c r="AA71">
        <v>54</v>
      </c>
      <c r="AB71" s="28">
        <v>50000</v>
      </c>
      <c r="AC71">
        <v>5</v>
      </c>
      <c r="AD71" s="28"/>
      <c r="AI71">
        <v>87</v>
      </c>
      <c r="AJ71" s="28">
        <v>20000</v>
      </c>
      <c r="AK71">
        <v>5</v>
      </c>
      <c r="AL71" s="28"/>
      <c r="AR71" s="28"/>
      <c r="AS71">
        <v>5</v>
      </c>
      <c r="AT71" s="28"/>
    </row>
    <row r="72" spans="1:46" x14ac:dyDescent="0.25">
      <c r="C72">
        <v>73</v>
      </c>
      <c r="D72" s="28">
        <v>20000</v>
      </c>
      <c r="E72">
        <v>6</v>
      </c>
      <c r="F72" s="28"/>
      <c r="K72">
        <v>205</v>
      </c>
      <c r="L72" s="28">
        <v>100000</v>
      </c>
      <c r="M72">
        <v>6</v>
      </c>
      <c r="N72" s="28"/>
      <c r="S72">
        <v>34</v>
      </c>
      <c r="T72" s="28">
        <v>20000</v>
      </c>
      <c r="U72">
        <v>6</v>
      </c>
      <c r="V72" s="28"/>
      <c r="AA72">
        <v>62</v>
      </c>
      <c r="AB72" s="28">
        <v>20000</v>
      </c>
      <c r="AC72">
        <v>6</v>
      </c>
      <c r="AD72" s="28"/>
      <c r="AI72">
        <v>167</v>
      </c>
      <c r="AJ72" s="28">
        <v>50000</v>
      </c>
      <c r="AK72">
        <v>6</v>
      </c>
      <c r="AL72" s="28">
        <v>50000</v>
      </c>
      <c r="AM72">
        <v>167</v>
      </c>
      <c r="AR72" s="28"/>
      <c r="AS72">
        <v>6</v>
      </c>
      <c r="AT72" s="28"/>
    </row>
    <row r="73" spans="1:46" x14ac:dyDescent="0.25">
      <c r="C73">
        <v>124</v>
      </c>
      <c r="D73" s="28">
        <v>20000</v>
      </c>
      <c r="E73">
        <v>7</v>
      </c>
      <c r="F73" s="28"/>
      <c r="K73">
        <v>204</v>
      </c>
      <c r="L73" s="28">
        <v>50000</v>
      </c>
      <c r="M73">
        <v>7</v>
      </c>
      <c r="N73" s="28"/>
      <c r="S73">
        <v>48</v>
      </c>
      <c r="T73" s="28">
        <v>20000</v>
      </c>
      <c r="U73">
        <v>7</v>
      </c>
      <c r="V73" s="28"/>
      <c r="AA73">
        <v>135</v>
      </c>
      <c r="AB73" s="28">
        <v>50000</v>
      </c>
      <c r="AC73">
        <v>7</v>
      </c>
      <c r="AD73" s="28"/>
      <c r="AI73">
        <v>93</v>
      </c>
      <c r="AJ73" s="28">
        <v>20000</v>
      </c>
      <c r="AK73">
        <v>7</v>
      </c>
      <c r="AL73" s="28"/>
      <c r="AR73" s="28"/>
      <c r="AS73">
        <v>7</v>
      </c>
      <c r="AT73" s="28"/>
    </row>
    <row r="74" spans="1:46" x14ac:dyDescent="0.25">
      <c r="C74">
        <v>90</v>
      </c>
      <c r="D74" s="28">
        <v>20000</v>
      </c>
      <c r="E74">
        <v>8</v>
      </c>
      <c r="F74" s="28"/>
      <c r="K74">
        <v>77</v>
      </c>
      <c r="L74" s="28">
        <v>50000</v>
      </c>
      <c r="M74">
        <v>8</v>
      </c>
      <c r="N74" s="28"/>
      <c r="S74">
        <v>16</v>
      </c>
      <c r="T74" s="28">
        <v>20000</v>
      </c>
      <c r="U74">
        <v>8</v>
      </c>
      <c r="V74" s="28"/>
      <c r="AA74">
        <v>125</v>
      </c>
      <c r="AB74" s="28">
        <v>50000</v>
      </c>
      <c r="AC74">
        <v>8</v>
      </c>
      <c r="AD74" s="28"/>
      <c r="AI74">
        <v>143</v>
      </c>
      <c r="AJ74" s="28">
        <v>50000</v>
      </c>
      <c r="AK74">
        <v>8</v>
      </c>
      <c r="AL74" s="28">
        <v>50000</v>
      </c>
      <c r="AM74">
        <v>143</v>
      </c>
      <c r="AR74" s="28"/>
      <c r="AS74">
        <v>8</v>
      </c>
      <c r="AT74" s="28"/>
    </row>
    <row r="75" spans="1:46" x14ac:dyDescent="0.25">
      <c r="C75">
        <v>99</v>
      </c>
      <c r="D75" s="28">
        <v>20000</v>
      </c>
      <c r="E75">
        <v>9</v>
      </c>
      <c r="F75" s="28"/>
      <c r="K75">
        <v>126</v>
      </c>
      <c r="L75" s="28">
        <v>20000</v>
      </c>
      <c r="M75">
        <v>9</v>
      </c>
      <c r="N75" s="28"/>
      <c r="S75">
        <v>21</v>
      </c>
      <c r="T75" s="28">
        <v>50000</v>
      </c>
      <c r="U75">
        <v>9</v>
      </c>
      <c r="V75" s="28">
        <v>10000</v>
      </c>
      <c r="W75">
        <v>21</v>
      </c>
      <c r="AA75">
        <v>67</v>
      </c>
      <c r="AB75" s="28">
        <v>20000</v>
      </c>
      <c r="AC75">
        <v>9</v>
      </c>
      <c r="AD75" s="28"/>
      <c r="AI75">
        <v>66</v>
      </c>
      <c r="AJ75" s="28">
        <v>40000</v>
      </c>
      <c r="AK75">
        <v>9</v>
      </c>
      <c r="AL75" s="28">
        <v>40000</v>
      </c>
      <c r="AM75">
        <v>66</v>
      </c>
      <c r="AR75" s="28"/>
      <c r="AS75">
        <v>9</v>
      </c>
      <c r="AT75" s="28"/>
    </row>
    <row r="76" spans="1:46" x14ac:dyDescent="0.25">
      <c r="C76">
        <v>104</v>
      </c>
      <c r="D76" s="28">
        <v>50000</v>
      </c>
      <c r="E76">
        <v>10</v>
      </c>
      <c r="F76" s="28"/>
      <c r="K76">
        <v>190</v>
      </c>
      <c r="L76" s="28">
        <v>20000</v>
      </c>
      <c r="M76">
        <v>10</v>
      </c>
      <c r="N76" s="28"/>
      <c r="S76">
        <v>24</v>
      </c>
      <c r="T76" s="28">
        <v>20000</v>
      </c>
      <c r="U76">
        <v>10</v>
      </c>
      <c r="V76" s="28"/>
      <c r="AA76">
        <v>63</v>
      </c>
      <c r="AB76" s="28">
        <v>20000</v>
      </c>
      <c r="AC76">
        <v>10</v>
      </c>
      <c r="AD76" s="28"/>
      <c r="AI76">
        <v>26</v>
      </c>
      <c r="AJ76" s="28">
        <v>40000</v>
      </c>
      <c r="AK76">
        <v>10</v>
      </c>
      <c r="AL76" s="28"/>
      <c r="AR76" s="28"/>
      <c r="AS76">
        <v>10</v>
      </c>
      <c r="AT76" s="28"/>
    </row>
    <row r="77" spans="1:46" x14ac:dyDescent="0.25">
      <c r="C77">
        <v>181</v>
      </c>
      <c r="D77" s="28">
        <v>50000</v>
      </c>
      <c r="E77">
        <v>11</v>
      </c>
      <c r="F77" s="28"/>
      <c r="K77">
        <v>173</v>
      </c>
      <c r="L77" s="28">
        <v>20000</v>
      </c>
      <c r="M77">
        <v>11</v>
      </c>
      <c r="N77" s="28"/>
      <c r="S77">
        <v>53</v>
      </c>
      <c r="T77" s="28">
        <v>20000</v>
      </c>
      <c r="U77">
        <v>11</v>
      </c>
      <c r="V77" s="28"/>
      <c r="AA77">
        <v>79</v>
      </c>
      <c r="AB77" s="28">
        <v>20000</v>
      </c>
      <c r="AC77">
        <v>11</v>
      </c>
      <c r="AD77" s="28"/>
      <c r="AI77">
        <v>35</v>
      </c>
      <c r="AJ77" s="28">
        <v>50000</v>
      </c>
      <c r="AK77">
        <v>11</v>
      </c>
      <c r="AL77" s="28">
        <v>50000</v>
      </c>
      <c r="AM77">
        <v>35</v>
      </c>
      <c r="AR77" s="28"/>
      <c r="AS77">
        <v>11</v>
      </c>
      <c r="AT77" s="28"/>
    </row>
    <row r="78" spans="1:46" x14ac:dyDescent="0.25">
      <c r="C78">
        <v>49</v>
      </c>
      <c r="D78" s="28">
        <v>20000</v>
      </c>
      <c r="E78">
        <v>12</v>
      </c>
      <c r="F78" s="28"/>
      <c r="K78">
        <v>87</v>
      </c>
      <c r="L78" s="28">
        <v>20000</v>
      </c>
      <c r="M78">
        <v>12</v>
      </c>
      <c r="N78" s="28"/>
      <c r="S78">
        <v>20</v>
      </c>
      <c r="T78" s="28">
        <v>30000</v>
      </c>
      <c r="U78">
        <v>12</v>
      </c>
      <c r="V78" s="28"/>
      <c r="AA78">
        <v>104</v>
      </c>
      <c r="AB78" s="28">
        <v>20000</v>
      </c>
      <c r="AC78">
        <v>12</v>
      </c>
      <c r="AD78" s="28"/>
      <c r="AI78">
        <v>38</v>
      </c>
      <c r="AJ78" s="28">
        <v>50000</v>
      </c>
      <c r="AK78">
        <v>12</v>
      </c>
      <c r="AL78" s="28">
        <v>50000</v>
      </c>
      <c r="AM78">
        <v>38</v>
      </c>
      <c r="AR78" s="28"/>
      <c r="AS78">
        <v>12</v>
      </c>
      <c r="AT78" s="28"/>
    </row>
    <row r="79" spans="1:46" x14ac:dyDescent="0.25">
      <c r="C79">
        <v>61</v>
      </c>
      <c r="D79" s="28">
        <v>30000</v>
      </c>
      <c r="E79">
        <v>13</v>
      </c>
      <c r="F79" s="28"/>
      <c r="K79">
        <v>39</v>
      </c>
      <c r="L79" s="28">
        <v>20000</v>
      </c>
      <c r="M79">
        <v>13</v>
      </c>
      <c r="N79" s="28"/>
      <c r="S79">
        <v>15</v>
      </c>
      <c r="T79" s="28">
        <v>50000</v>
      </c>
      <c r="U79">
        <v>13</v>
      </c>
      <c r="V79" s="28"/>
      <c r="AA79">
        <v>74</v>
      </c>
      <c r="AB79" s="28">
        <v>20000</v>
      </c>
      <c r="AC79">
        <v>13</v>
      </c>
      <c r="AD79" s="28"/>
      <c r="AI79">
        <v>36</v>
      </c>
      <c r="AJ79" s="28">
        <v>50000</v>
      </c>
      <c r="AK79">
        <v>13</v>
      </c>
      <c r="AL79" s="28"/>
      <c r="AR79" s="28"/>
      <c r="AS79">
        <v>13</v>
      </c>
      <c r="AT79" s="28"/>
    </row>
    <row r="80" spans="1:46" x14ac:dyDescent="0.25">
      <c r="C80">
        <v>122</v>
      </c>
      <c r="D80" s="28">
        <v>50000</v>
      </c>
      <c r="E80">
        <v>14</v>
      </c>
      <c r="F80" s="28"/>
      <c r="K80">
        <v>47</v>
      </c>
      <c r="L80" s="28">
        <v>100000</v>
      </c>
      <c r="M80">
        <v>14</v>
      </c>
      <c r="N80" s="28"/>
      <c r="S80">
        <v>12</v>
      </c>
      <c r="T80" s="28">
        <v>20000</v>
      </c>
      <c r="U80">
        <v>14</v>
      </c>
      <c r="V80" s="28"/>
      <c r="AA80">
        <v>158</v>
      </c>
      <c r="AB80" s="28">
        <v>20000</v>
      </c>
      <c r="AC80">
        <v>14</v>
      </c>
      <c r="AD80" s="28"/>
      <c r="AI80">
        <v>44</v>
      </c>
      <c r="AJ80" s="28">
        <v>20000</v>
      </c>
      <c r="AK80">
        <v>14</v>
      </c>
      <c r="AL80" s="28"/>
      <c r="AR80" s="28"/>
      <c r="AS80">
        <v>14</v>
      </c>
      <c r="AT80" s="28"/>
    </row>
    <row r="81" spans="3:46" x14ac:dyDescent="0.25">
      <c r="C81">
        <v>167</v>
      </c>
      <c r="D81" s="28">
        <v>30000</v>
      </c>
      <c r="E81">
        <v>15</v>
      </c>
      <c r="F81" s="28"/>
      <c r="K81">
        <v>58</v>
      </c>
      <c r="L81" s="28">
        <v>120000</v>
      </c>
      <c r="M81">
        <v>15</v>
      </c>
      <c r="N81" s="28"/>
      <c r="S81">
        <v>13</v>
      </c>
      <c r="T81" s="28">
        <v>30000</v>
      </c>
      <c r="U81">
        <v>15</v>
      </c>
      <c r="V81" s="28"/>
      <c r="AA81">
        <v>13</v>
      </c>
      <c r="AB81" s="28">
        <v>10000</v>
      </c>
      <c r="AC81">
        <v>15</v>
      </c>
      <c r="AD81" s="28"/>
      <c r="AI81">
        <v>65</v>
      </c>
      <c r="AJ81" s="28">
        <v>10000</v>
      </c>
      <c r="AK81">
        <v>15</v>
      </c>
      <c r="AL81" s="28"/>
      <c r="AR81" s="28"/>
      <c r="AS81">
        <v>15</v>
      </c>
      <c r="AT81" s="28"/>
    </row>
    <row r="82" spans="3:46" x14ac:dyDescent="0.25">
      <c r="C82">
        <v>175</v>
      </c>
      <c r="D82" s="28">
        <v>20000</v>
      </c>
      <c r="E82">
        <v>16</v>
      </c>
      <c r="F82" s="28"/>
      <c r="K82">
        <v>94</v>
      </c>
      <c r="L82" s="28">
        <v>50000</v>
      </c>
      <c r="M82">
        <v>16</v>
      </c>
      <c r="N82" s="28"/>
      <c r="S82">
        <v>9</v>
      </c>
      <c r="T82" s="28">
        <v>50000</v>
      </c>
      <c r="U82">
        <v>16</v>
      </c>
      <c r="V82" s="28"/>
      <c r="AA82">
        <v>56</v>
      </c>
      <c r="AB82" s="28">
        <v>10000</v>
      </c>
      <c r="AC82">
        <v>16</v>
      </c>
      <c r="AD82" s="28"/>
      <c r="AI82">
        <v>134</v>
      </c>
      <c r="AJ82" s="28">
        <v>20000</v>
      </c>
      <c r="AK82">
        <v>16</v>
      </c>
      <c r="AL82" s="28"/>
      <c r="AR82" s="28"/>
      <c r="AS82">
        <v>16</v>
      </c>
      <c r="AT82" s="28"/>
    </row>
    <row r="83" spans="3:46" x14ac:dyDescent="0.25">
      <c r="C83">
        <v>103</v>
      </c>
      <c r="D83" s="28">
        <v>50000</v>
      </c>
      <c r="E83">
        <v>17</v>
      </c>
      <c r="F83" s="28"/>
      <c r="K83">
        <v>65</v>
      </c>
      <c r="L83" s="28">
        <v>50000</v>
      </c>
      <c r="M83">
        <v>17</v>
      </c>
      <c r="N83" s="28"/>
      <c r="S83">
        <v>19</v>
      </c>
      <c r="T83" s="28">
        <v>20000</v>
      </c>
      <c r="U83">
        <v>17</v>
      </c>
      <c r="V83" s="28"/>
      <c r="AA83">
        <v>91</v>
      </c>
      <c r="AB83" s="28">
        <v>20000</v>
      </c>
      <c r="AC83">
        <v>17</v>
      </c>
      <c r="AD83" s="28"/>
      <c r="AI83">
        <v>144</v>
      </c>
      <c r="AJ83" s="28">
        <v>40000</v>
      </c>
      <c r="AK83">
        <v>17</v>
      </c>
      <c r="AL83" s="28"/>
      <c r="AR83" s="28"/>
      <c r="AS83">
        <v>17</v>
      </c>
      <c r="AT83" s="28"/>
    </row>
    <row r="84" spans="3:46" x14ac:dyDescent="0.25">
      <c r="C84">
        <v>168</v>
      </c>
      <c r="D84" s="28">
        <v>80000</v>
      </c>
      <c r="E84">
        <v>18</v>
      </c>
      <c r="F84" s="28"/>
      <c r="K84">
        <v>50</v>
      </c>
      <c r="L84" s="28">
        <v>20000</v>
      </c>
      <c r="M84">
        <v>18</v>
      </c>
      <c r="N84" s="28"/>
      <c r="S84">
        <v>30</v>
      </c>
      <c r="T84" s="28">
        <v>20000</v>
      </c>
      <c r="U84">
        <v>18</v>
      </c>
      <c r="V84" s="28"/>
      <c r="AA84">
        <v>40</v>
      </c>
      <c r="AB84" s="28">
        <v>15000</v>
      </c>
      <c r="AC84">
        <v>18</v>
      </c>
      <c r="AD84" s="28"/>
      <c r="AI84">
        <v>183</v>
      </c>
      <c r="AJ84" s="28">
        <v>20000</v>
      </c>
      <c r="AK84">
        <v>18</v>
      </c>
      <c r="AL84" s="28"/>
      <c r="AR84" s="28"/>
      <c r="AS84">
        <v>18</v>
      </c>
      <c r="AT84" s="28"/>
    </row>
    <row r="85" spans="3:46" x14ac:dyDescent="0.25">
      <c r="C85">
        <v>26</v>
      </c>
      <c r="D85" s="28">
        <v>20000</v>
      </c>
      <c r="E85">
        <v>19</v>
      </c>
      <c r="F85" s="28"/>
      <c r="K85">
        <v>153</v>
      </c>
      <c r="L85" s="28">
        <v>20000</v>
      </c>
      <c r="M85">
        <v>19</v>
      </c>
      <c r="N85" s="28"/>
      <c r="S85">
        <v>39</v>
      </c>
      <c r="T85" s="28">
        <v>20000</v>
      </c>
      <c r="U85">
        <v>19</v>
      </c>
      <c r="V85" s="28"/>
      <c r="AA85">
        <v>105</v>
      </c>
      <c r="AB85" s="28">
        <v>10000</v>
      </c>
      <c r="AC85">
        <v>19</v>
      </c>
      <c r="AD85" s="28"/>
      <c r="AI85">
        <v>43</v>
      </c>
      <c r="AJ85" s="28">
        <v>20000</v>
      </c>
      <c r="AK85">
        <v>19</v>
      </c>
      <c r="AL85" s="28"/>
      <c r="AR85" s="28"/>
      <c r="AS85">
        <v>19</v>
      </c>
      <c r="AT85" s="28"/>
    </row>
    <row r="86" spans="3:46" x14ac:dyDescent="0.25">
      <c r="C86">
        <v>7</v>
      </c>
      <c r="D86" s="28">
        <v>50000</v>
      </c>
      <c r="E86">
        <v>20</v>
      </c>
      <c r="F86" s="28"/>
      <c r="K86">
        <v>151</v>
      </c>
      <c r="L86" s="28">
        <v>40000</v>
      </c>
      <c r="M86">
        <v>20</v>
      </c>
      <c r="N86" s="28"/>
      <c r="S86">
        <v>18</v>
      </c>
      <c r="T86" s="59">
        <v>20000</v>
      </c>
      <c r="U86">
        <v>20</v>
      </c>
      <c r="V86" s="59"/>
      <c r="AA86">
        <v>26</v>
      </c>
      <c r="AB86" s="28">
        <v>20000</v>
      </c>
      <c r="AC86">
        <v>20</v>
      </c>
      <c r="AD86" s="28"/>
      <c r="AI86">
        <v>97</v>
      </c>
      <c r="AJ86" s="28">
        <v>20000</v>
      </c>
      <c r="AK86">
        <v>20</v>
      </c>
      <c r="AL86" s="28"/>
      <c r="AR86" s="28"/>
      <c r="AS86">
        <v>20</v>
      </c>
      <c r="AT86" s="28"/>
    </row>
    <row r="87" spans="3:46" x14ac:dyDescent="0.25">
      <c r="C87">
        <v>106</v>
      </c>
      <c r="D87" s="28">
        <v>50000</v>
      </c>
      <c r="E87">
        <v>21</v>
      </c>
      <c r="F87" s="28"/>
      <c r="K87">
        <v>4</v>
      </c>
      <c r="L87" s="28">
        <v>50000</v>
      </c>
      <c r="M87">
        <v>21</v>
      </c>
      <c r="N87" s="28"/>
      <c r="S87">
        <v>59</v>
      </c>
      <c r="T87" s="59">
        <v>20000</v>
      </c>
      <c r="U87">
        <v>21</v>
      </c>
      <c r="V87" s="59"/>
      <c r="AA87">
        <v>18</v>
      </c>
      <c r="AB87" s="28">
        <v>50000</v>
      </c>
      <c r="AC87">
        <v>21</v>
      </c>
      <c r="AD87" s="28"/>
      <c r="AI87">
        <v>20</v>
      </c>
      <c r="AJ87" s="28">
        <v>20000</v>
      </c>
      <c r="AK87">
        <v>21</v>
      </c>
      <c r="AL87" s="28"/>
      <c r="AR87" s="28"/>
      <c r="AS87">
        <v>21</v>
      </c>
      <c r="AT87" s="28"/>
    </row>
    <row r="88" spans="3:46" x14ac:dyDescent="0.25">
      <c r="C88">
        <v>115</v>
      </c>
      <c r="D88" s="28">
        <v>100000</v>
      </c>
      <c r="E88">
        <v>22</v>
      </c>
      <c r="F88" s="28"/>
      <c r="K88">
        <v>127</v>
      </c>
      <c r="L88" s="28">
        <v>50000</v>
      </c>
      <c r="M88">
        <v>22</v>
      </c>
      <c r="N88" s="28"/>
      <c r="S88">
        <v>56</v>
      </c>
      <c r="T88" s="28">
        <v>50000</v>
      </c>
      <c r="U88">
        <v>22</v>
      </c>
      <c r="V88" s="28"/>
      <c r="AA88">
        <v>41</v>
      </c>
      <c r="AB88" s="28">
        <v>50000</v>
      </c>
      <c r="AC88">
        <v>22</v>
      </c>
      <c r="AD88" s="28"/>
      <c r="AI88">
        <v>164</v>
      </c>
      <c r="AJ88" s="28">
        <v>20000</v>
      </c>
      <c r="AK88">
        <v>22</v>
      </c>
      <c r="AL88" s="28"/>
      <c r="AR88" s="28"/>
      <c r="AS88">
        <v>22</v>
      </c>
      <c r="AT88" s="28"/>
    </row>
    <row r="89" spans="3:46" x14ac:dyDescent="0.25">
      <c r="C89">
        <v>22</v>
      </c>
      <c r="D89" s="28">
        <v>20000</v>
      </c>
      <c r="E89">
        <v>23</v>
      </c>
      <c r="F89" s="28"/>
      <c r="K89">
        <v>100</v>
      </c>
      <c r="L89" s="28">
        <v>50000</v>
      </c>
      <c r="M89">
        <v>23</v>
      </c>
      <c r="N89" s="28"/>
      <c r="S89">
        <v>63</v>
      </c>
      <c r="T89" s="28">
        <v>30000</v>
      </c>
      <c r="U89">
        <v>23</v>
      </c>
      <c r="V89" s="28"/>
      <c r="AA89">
        <v>155</v>
      </c>
      <c r="AB89" s="28">
        <v>30000</v>
      </c>
      <c r="AC89">
        <v>23</v>
      </c>
      <c r="AD89" s="28"/>
      <c r="AI89">
        <v>179</v>
      </c>
      <c r="AJ89" s="28">
        <v>30000</v>
      </c>
      <c r="AK89">
        <v>23</v>
      </c>
      <c r="AL89" s="28"/>
      <c r="AR89" s="28"/>
      <c r="AS89">
        <v>23</v>
      </c>
      <c r="AT89" s="28"/>
    </row>
    <row r="90" spans="3:46" x14ac:dyDescent="0.25">
      <c r="C90">
        <v>36</v>
      </c>
      <c r="D90" s="28">
        <v>30000</v>
      </c>
      <c r="E90">
        <v>24</v>
      </c>
      <c r="F90" s="28"/>
      <c r="K90">
        <v>69</v>
      </c>
      <c r="L90" s="28">
        <v>50000</v>
      </c>
      <c r="M90">
        <v>24</v>
      </c>
      <c r="N90" s="28"/>
      <c r="S90">
        <v>62</v>
      </c>
      <c r="T90" s="28">
        <v>20000</v>
      </c>
      <c r="U90">
        <v>24</v>
      </c>
      <c r="V90" s="28"/>
      <c r="AA90">
        <v>82</v>
      </c>
      <c r="AB90" s="28">
        <v>20000</v>
      </c>
      <c r="AC90">
        <v>24</v>
      </c>
      <c r="AD90" s="28"/>
      <c r="AI90">
        <v>16</v>
      </c>
      <c r="AJ90" s="28">
        <v>30000</v>
      </c>
      <c r="AK90">
        <v>24</v>
      </c>
      <c r="AL90" s="28"/>
      <c r="AR90" s="28"/>
      <c r="AS90">
        <v>24</v>
      </c>
      <c r="AT90" s="28"/>
    </row>
    <row r="91" spans="3:46" x14ac:dyDescent="0.25">
      <c r="C91">
        <v>47</v>
      </c>
      <c r="D91" s="28">
        <v>50000</v>
      </c>
      <c r="E91">
        <v>25</v>
      </c>
      <c r="F91" s="28"/>
      <c r="K91">
        <v>59</v>
      </c>
      <c r="L91" s="28">
        <v>50000</v>
      </c>
      <c r="M91">
        <v>25</v>
      </c>
      <c r="N91" s="28"/>
      <c r="S91">
        <v>4</v>
      </c>
      <c r="T91" s="28">
        <v>50000</v>
      </c>
      <c r="U91">
        <v>25</v>
      </c>
      <c r="V91" s="28"/>
      <c r="AA91">
        <v>31</v>
      </c>
      <c r="AB91" s="28">
        <v>100000</v>
      </c>
      <c r="AC91">
        <v>25</v>
      </c>
      <c r="AD91" s="28"/>
      <c r="AI91">
        <v>17</v>
      </c>
      <c r="AJ91" s="28">
        <v>50000</v>
      </c>
      <c r="AK91">
        <v>25</v>
      </c>
      <c r="AL91" s="28"/>
      <c r="AR91" s="28"/>
      <c r="AS91">
        <v>25</v>
      </c>
      <c r="AT91" s="28"/>
    </row>
    <row r="92" spans="3:46" x14ac:dyDescent="0.25">
      <c r="C92">
        <v>17</v>
      </c>
      <c r="D92" s="28">
        <v>60000</v>
      </c>
      <c r="E92">
        <v>26</v>
      </c>
      <c r="F92" s="28"/>
      <c r="K92">
        <v>97</v>
      </c>
      <c r="L92" s="28">
        <v>50000</v>
      </c>
      <c r="M92">
        <v>26</v>
      </c>
      <c r="N92" s="28"/>
      <c r="T92" s="28">
        <v>50000</v>
      </c>
      <c r="U92">
        <v>26</v>
      </c>
      <c r="V92" s="28">
        <v>50000</v>
      </c>
      <c r="AA92">
        <v>76</v>
      </c>
      <c r="AB92" s="28">
        <v>20000</v>
      </c>
      <c r="AC92">
        <v>26</v>
      </c>
      <c r="AD92" s="28"/>
      <c r="AI92">
        <v>77</v>
      </c>
      <c r="AJ92" s="28">
        <v>50000</v>
      </c>
      <c r="AK92">
        <v>26</v>
      </c>
      <c r="AL92" s="28"/>
      <c r="AR92" s="28"/>
      <c r="AS92">
        <v>26</v>
      </c>
      <c r="AT92" s="28"/>
    </row>
    <row r="93" spans="3:46" x14ac:dyDescent="0.25">
      <c r="C93">
        <v>107</v>
      </c>
      <c r="D93" s="28">
        <v>20000</v>
      </c>
      <c r="E93">
        <v>27</v>
      </c>
      <c r="F93" s="28"/>
      <c r="K93">
        <v>139</v>
      </c>
      <c r="L93" s="28">
        <v>100000</v>
      </c>
      <c r="M93">
        <v>27</v>
      </c>
      <c r="N93" s="28"/>
      <c r="T93" s="28"/>
      <c r="U93">
        <v>27</v>
      </c>
      <c r="V93" s="28"/>
      <c r="AA93">
        <v>19</v>
      </c>
      <c r="AB93" s="28">
        <v>30000</v>
      </c>
      <c r="AC93">
        <v>27</v>
      </c>
      <c r="AD93" s="28"/>
      <c r="AI93">
        <v>53</v>
      </c>
      <c r="AJ93" s="28">
        <v>20000</v>
      </c>
      <c r="AK93">
        <v>27</v>
      </c>
      <c r="AL93" s="28"/>
      <c r="AR93" s="28"/>
      <c r="AS93">
        <v>27</v>
      </c>
      <c r="AT93" s="28"/>
    </row>
    <row r="94" spans="3:46" x14ac:dyDescent="0.25">
      <c r="C94">
        <v>100</v>
      </c>
      <c r="D94" s="28">
        <v>20000</v>
      </c>
      <c r="E94">
        <v>28</v>
      </c>
      <c r="F94" s="28"/>
      <c r="K94">
        <v>177</v>
      </c>
      <c r="L94" s="28">
        <v>50000</v>
      </c>
      <c r="M94">
        <v>28</v>
      </c>
      <c r="N94" s="28"/>
      <c r="T94" s="28"/>
      <c r="U94">
        <v>28</v>
      </c>
      <c r="V94" s="28"/>
      <c r="AA94">
        <v>150</v>
      </c>
      <c r="AB94" s="28">
        <v>50000</v>
      </c>
      <c r="AC94">
        <v>28</v>
      </c>
      <c r="AD94" s="28"/>
      <c r="AI94">
        <v>173</v>
      </c>
      <c r="AJ94" s="28">
        <v>30000</v>
      </c>
      <c r="AK94">
        <v>28</v>
      </c>
      <c r="AL94" s="28"/>
      <c r="AR94" s="28"/>
      <c r="AS94">
        <v>28</v>
      </c>
      <c r="AT94" s="28"/>
    </row>
    <row r="95" spans="3:46" x14ac:dyDescent="0.25">
      <c r="C95">
        <v>120</v>
      </c>
      <c r="D95" s="28">
        <v>50000</v>
      </c>
      <c r="E95">
        <v>29</v>
      </c>
      <c r="F95" s="28"/>
      <c r="K95">
        <v>26</v>
      </c>
      <c r="L95" s="28">
        <v>50000</v>
      </c>
      <c r="M95">
        <v>29</v>
      </c>
      <c r="N95" s="28"/>
      <c r="T95" s="28"/>
      <c r="U95">
        <v>29</v>
      </c>
      <c r="V95" s="28"/>
      <c r="AA95">
        <v>128</v>
      </c>
      <c r="AB95" s="28">
        <v>50000</v>
      </c>
      <c r="AC95">
        <v>29</v>
      </c>
      <c r="AD95" s="28"/>
      <c r="AI95">
        <v>178</v>
      </c>
      <c r="AJ95" s="28">
        <v>50000</v>
      </c>
      <c r="AK95">
        <v>29</v>
      </c>
      <c r="AL95" s="28"/>
      <c r="AR95" s="28"/>
      <c r="AS95">
        <v>29</v>
      </c>
      <c r="AT95" s="28"/>
    </row>
    <row r="96" spans="3:46" x14ac:dyDescent="0.25">
      <c r="C96">
        <v>46</v>
      </c>
      <c r="D96" s="28">
        <v>50000</v>
      </c>
      <c r="E96">
        <v>30</v>
      </c>
      <c r="F96" s="28">
        <v>50000</v>
      </c>
      <c r="G96">
        <v>46</v>
      </c>
      <c r="K96">
        <v>88</v>
      </c>
      <c r="L96" s="28">
        <v>20000</v>
      </c>
      <c r="M96">
        <v>30</v>
      </c>
      <c r="N96" s="28"/>
      <c r="T96" s="28"/>
      <c r="U96">
        <v>30</v>
      </c>
      <c r="V96" s="28"/>
      <c r="AA96">
        <v>106</v>
      </c>
      <c r="AB96" s="28">
        <v>20000</v>
      </c>
      <c r="AC96">
        <v>30</v>
      </c>
      <c r="AD96" s="28"/>
      <c r="AI96">
        <v>187</v>
      </c>
      <c r="AJ96" s="28">
        <v>20000</v>
      </c>
      <c r="AK96">
        <v>30</v>
      </c>
      <c r="AL96" s="28"/>
      <c r="AR96" s="28"/>
      <c r="AS96">
        <v>30</v>
      </c>
      <c r="AT96" s="28"/>
    </row>
    <row r="97" spans="3:46" x14ac:dyDescent="0.25">
      <c r="C97">
        <v>9</v>
      </c>
      <c r="D97" s="28">
        <v>30000</v>
      </c>
      <c r="E97">
        <v>31</v>
      </c>
      <c r="F97" s="28"/>
      <c r="K97">
        <v>36</v>
      </c>
      <c r="L97" s="28">
        <v>60000</v>
      </c>
      <c r="M97">
        <v>31</v>
      </c>
      <c r="N97" s="28"/>
      <c r="T97" s="28"/>
      <c r="U97">
        <v>31</v>
      </c>
      <c r="V97" s="28"/>
      <c r="AA97">
        <v>160</v>
      </c>
      <c r="AB97" s="28">
        <v>20000</v>
      </c>
      <c r="AC97">
        <v>31</v>
      </c>
      <c r="AD97" s="28"/>
      <c r="AI97">
        <v>91</v>
      </c>
      <c r="AJ97" s="28">
        <v>20000</v>
      </c>
      <c r="AK97">
        <v>31</v>
      </c>
      <c r="AL97" s="28"/>
      <c r="AR97" s="28"/>
      <c r="AS97">
        <v>31</v>
      </c>
      <c r="AT97" s="28"/>
    </row>
    <row r="98" spans="3:46" x14ac:dyDescent="0.25">
      <c r="C98">
        <v>105</v>
      </c>
      <c r="D98" s="28">
        <v>50000</v>
      </c>
      <c r="E98">
        <v>32</v>
      </c>
      <c r="F98" s="28"/>
      <c r="K98">
        <v>154</v>
      </c>
      <c r="L98" s="28">
        <v>20000</v>
      </c>
      <c r="M98">
        <v>32</v>
      </c>
      <c r="N98" s="28"/>
      <c r="T98" s="28"/>
      <c r="U98">
        <v>32</v>
      </c>
      <c r="V98" s="28"/>
      <c r="AA98">
        <v>147</v>
      </c>
      <c r="AB98" s="28">
        <v>10000</v>
      </c>
      <c r="AC98">
        <v>32</v>
      </c>
      <c r="AD98" s="28"/>
      <c r="AI98">
        <v>123</v>
      </c>
      <c r="AJ98" s="28">
        <v>20000</v>
      </c>
      <c r="AK98">
        <v>32</v>
      </c>
      <c r="AL98" s="28"/>
      <c r="AR98" s="28"/>
      <c r="AS98">
        <v>32</v>
      </c>
      <c r="AT98" s="28"/>
    </row>
    <row r="99" spans="3:46" x14ac:dyDescent="0.25">
      <c r="C99">
        <v>101</v>
      </c>
      <c r="D99" s="28">
        <v>20000</v>
      </c>
      <c r="E99">
        <v>33</v>
      </c>
      <c r="F99" s="28"/>
      <c r="K99">
        <v>160</v>
      </c>
      <c r="L99" s="28">
        <v>100000</v>
      </c>
      <c r="M99">
        <v>33</v>
      </c>
      <c r="N99" s="28"/>
      <c r="T99" s="28"/>
      <c r="U99">
        <v>33</v>
      </c>
      <c r="V99" s="28"/>
      <c r="AA99">
        <v>23</v>
      </c>
      <c r="AB99" s="28">
        <v>50000</v>
      </c>
      <c r="AC99">
        <v>33</v>
      </c>
      <c r="AD99" s="28"/>
      <c r="AI99">
        <v>56</v>
      </c>
      <c r="AJ99" s="28">
        <v>20000</v>
      </c>
      <c r="AK99">
        <v>33</v>
      </c>
      <c r="AL99" s="28"/>
      <c r="AR99" s="28"/>
      <c r="AS99">
        <v>33</v>
      </c>
      <c r="AT99" s="28"/>
    </row>
    <row r="100" spans="3:46" x14ac:dyDescent="0.25">
      <c r="C100">
        <v>35</v>
      </c>
      <c r="D100" s="28">
        <v>30000</v>
      </c>
      <c r="E100">
        <v>34</v>
      </c>
      <c r="F100" s="28"/>
      <c r="K100">
        <v>33</v>
      </c>
      <c r="L100" s="28">
        <v>30000</v>
      </c>
      <c r="M100">
        <v>34</v>
      </c>
      <c r="N100" s="28"/>
      <c r="T100" s="28"/>
      <c r="U100">
        <v>34</v>
      </c>
      <c r="V100" s="28"/>
      <c r="AA100">
        <v>60</v>
      </c>
      <c r="AB100" s="28">
        <v>50000</v>
      </c>
      <c r="AC100">
        <v>34</v>
      </c>
      <c r="AD100" s="28"/>
      <c r="AI100">
        <v>81</v>
      </c>
      <c r="AJ100" s="28">
        <v>20000</v>
      </c>
      <c r="AK100">
        <v>34</v>
      </c>
      <c r="AL100" s="28"/>
      <c r="AR100" s="28"/>
      <c r="AS100">
        <v>34</v>
      </c>
      <c r="AT100" s="28"/>
    </row>
    <row r="101" spans="3:46" x14ac:dyDescent="0.25">
      <c r="C101">
        <v>172</v>
      </c>
      <c r="D101" s="28">
        <v>20000</v>
      </c>
      <c r="E101">
        <v>35</v>
      </c>
      <c r="F101" s="28"/>
      <c r="K101">
        <v>152</v>
      </c>
      <c r="L101" s="28">
        <v>40000</v>
      </c>
      <c r="M101">
        <v>35</v>
      </c>
      <c r="N101" s="28"/>
      <c r="T101" s="28"/>
      <c r="U101">
        <v>35</v>
      </c>
      <c r="V101" s="28"/>
      <c r="AA101">
        <v>48</v>
      </c>
      <c r="AB101" s="28">
        <v>20000</v>
      </c>
      <c r="AC101">
        <v>35</v>
      </c>
      <c r="AD101" s="28"/>
      <c r="AI101">
        <v>63</v>
      </c>
      <c r="AJ101" s="28">
        <v>50000</v>
      </c>
      <c r="AK101">
        <v>35</v>
      </c>
      <c r="AL101" s="28"/>
      <c r="AR101" s="28"/>
      <c r="AS101">
        <v>35</v>
      </c>
      <c r="AT101" s="28"/>
    </row>
    <row r="102" spans="3:46" x14ac:dyDescent="0.25">
      <c r="C102">
        <v>5</v>
      </c>
      <c r="D102" s="28">
        <v>30000</v>
      </c>
      <c r="E102">
        <v>36</v>
      </c>
      <c r="F102" s="28"/>
      <c r="K102">
        <v>174</v>
      </c>
      <c r="L102" s="28">
        <v>30000</v>
      </c>
      <c r="M102">
        <v>36</v>
      </c>
      <c r="N102" s="28"/>
      <c r="T102" s="28"/>
      <c r="U102">
        <v>36</v>
      </c>
      <c r="V102" s="28"/>
      <c r="AA102">
        <v>157</v>
      </c>
      <c r="AB102" s="28">
        <v>60000</v>
      </c>
      <c r="AC102">
        <v>36</v>
      </c>
      <c r="AD102" s="28"/>
      <c r="AI102">
        <v>32</v>
      </c>
      <c r="AJ102" s="28">
        <v>50000</v>
      </c>
      <c r="AK102">
        <v>36</v>
      </c>
      <c r="AL102" s="28"/>
      <c r="AR102" s="28"/>
      <c r="AS102">
        <v>36</v>
      </c>
      <c r="AT102" s="28"/>
    </row>
    <row r="103" spans="3:46" x14ac:dyDescent="0.25">
      <c r="C103">
        <v>82</v>
      </c>
      <c r="D103" s="28">
        <v>20000</v>
      </c>
      <c r="E103">
        <v>37</v>
      </c>
      <c r="F103" s="28"/>
      <c r="K103">
        <v>179</v>
      </c>
      <c r="L103" s="28">
        <v>20000</v>
      </c>
      <c r="M103">
        <v>37</v>
      </c>
      <c r="N103" s="28"/>
      <c r="T103" s="28"/>
      <c r="U103">
        <v>37</v>
      </c>
      <c r="V103" s="28"/>
      <c r="AA103">
        <v>154</v>
      </c>
      <c r="AB103" s="28">
        <v>20000</v>
      </c>
      <c r="AC103">
        <v>37</v>
      </c>
      <c r="AD103" s="28"/>
      <c r="AI103">
        <v>177</v>
      </c>
      <c r="AJ103" s="28">
        <v>50000</v>
      </c>
      <c r="AK103">
        <v>37</v>
      </c>
      <c r="AL103" s="28"/>
      <c r="AR103" s="28"/>
      <c r="AS103">
        <v>37</v>
      </c>
      <c r="AT103" s="28"/>
    </row>
    <row r="104" spans="3:46" x14ac:dyDescent="0.25">
      <c r="C104">
        <v>45</v>
      </c>
      <c r="D104" s="28">
        <v>30000</v>
      </c>
      <c r="E104">
        <v>38</v>
      </c>
      <c r="F104" s="28"/>
      <c r="K104">
        <v>93</v>
      </c>
      <c r="L104" s="28">
        <v>50000</v>
      </c>
      <c r="M104">
        <v>38</v>
      </c>
      <c r="N104" s="28"/>
      <c r="T104" s="28"/>
      <c r="U104">
        <v>38</v>
      </c>
      <c r="V104" s="28"/>
      <c r="AA104">
        <v>153</v>
      </c>
      <c r="AB104" s="28">
        <v>50000</v>
      </c>
      <c r="AC104">
        <v>38</v>
      </c>
      <c r="AD104" s="28"/>
      <c r="AI104">
        <v>120</v>
      </c>
      <c r="AJ104" s="28">
        <v>50000</v>
      </c>
      <c r="AK104">
        <v>38</v>
      </c>
      <c r="AL104" s="28"/>
      <c r="AR104" s="28"/>
      <c r="AS104">
        <v>38</v>
      </c>
      <c r="AT104" s="28"/>
    </row>
    <row r="105" spans="3:46" x14ac:dyDescent="0.25">
      <c r="C105">
        <v>117</v>
      </c>
      <c r="D105" s="28">
        <v>20000</v>
      </c>
      <c r="E105">
        <v>39</v>
      </c>
      <c r="F105" s="28">
        <v>10000</v>
      </c>
      <c r="G105">
        <v>117</v>
      </c>
      <c r="K105">
        <v>112</v>
      </c>
      <c r="L105" s="28">
        <v>30000</v>
      </c>
      <c r="M105">
        <v>39</v>
      </c>
      <c r="N105" s="28"/>
      <c r="T105" s="29"/>
      <c r="U105">
        <v>39</v>
      </c>
      <c r="V105" s="29"/>
      <c r="AA105">
        <v>89</v>
      </c>
      <c r="AB105" s="28">
        <v>50000</v>
      </c>
      <c r="AC105">
        <v>39</v>
      </c>
      <c r="AD105" s="28"/>
      <c r="AI105">
        <v>78</v>
      </c>
      <c r="AJ105" s="28">
        <v>80000</v>
      </c>
      <c r="AK105">
        <v>39</v>
      </c>
      <c r="AL105" s="28"/>
      <c r="AR105" s="28"/>
      <c r="AS105">
        <v>39</v>
      </c>
      <c r="AT105" s="28"/>
    </row>
    <row r="106" spans="3:46" x14ac:dyDescent="0.25">
      <c r="C106">
        <v>66</v>
      </c>
      <c r="D106" s="28">
        <v>20000</v>
      </c>
      <c r="E106">
        <v>40</v>
      </c>
      <c r="F106" s="28"/>
      <c r="K106">
        <v>135</v>
      </c>
      <c r="L106" s="28">
        <v>20000</v>
      </c>
      <c r="M106">
        <v>40</v>
      </c>
      <c r="N106" s="28"/>
      <c r="T106" s="29"/>
      <c r="V106" s="28"/>
      <c r="AA106">
        <v>72</v>
      </c>
      <c r="AB106" s="28">
        <v>20000</v>
      </c>
      <c r="AC106">
        <v>40</v>
      </c>
      <c r="AD106" s="28"/>
      <c r="AI106">
        <v>102</v>
      </c>
      <c r="AJ106" s="28">
        <v>20000</v>
      </c>
      <c r="AK106">
        <v>40</v>
      </c>
      <c r="AL106" s="28"/>
      <c r="AR106" s="28"/>
      <c r="AS106">
        <v>40</v>
      </c>
      <c r="AT106" s="28"/>
    </row>
    <row r="107" spans="3:46" x14ac:dyDescent="0.25">
      <c r="C107">
        <v>14</v>
      </c>
      <c r="D107" s="28">
        <v>20000</v>
      </c>
      <c r="E107">
        <v>41</v>
      </c>
      <c r="F107" s="28"/>
      <c r="K107">
        <v>62</v>
      </c>
      <c r="L107" s="28">
        <v>20000</v>
      </c>
      <c r="M107">
        <v>41</v>
      </c>
      <c r="N107" s="28"/>
      <c r="T107" s="29"/>
      <c r="V107" s="28"/>
      <c r="AA107">
        <v>49</v>
      </c>
      <c r="AB107" s="28">
        <v>50000</v>
      </c>
      <c r="AC107">
        <v>41</v>
      </c>
      <c r="AD107" s="28"/>
      <c r="AI107">
        <v>188</v>
      </c>
      <c r="AJ107" s="28">
        <v>50000</v>
      </c>
      <c r="AK107">
        <v>41</v>
      </c>
      <c r="AL107" s="28"/>
      <c r="AR107" s="28"/>
      <c r="AS107">
        <v>41</v>
      </c>
      <c r="AT107" s="28"/>
    </row>
    <row r="108" spans="3:46" x14ac:dyDescent="0.25">
      <c r="C108">
        <v>139</v>
      </c>
      <c r="D108" s="28">
        <v>10000</v>
      </c>
      <c r="E108">
        <v>42</v>
      </c>
      <c r="F108" s="28"/>
      <c r="K108">
        <v>156</v>
      </c>
      <c r="L108" s="28">
        <v>20000</v>
      </c>
      <c r="M108">
        <v>42</v>
      </c>
      <c r="N108" s="28"/>
      <c r="T108" s="29"/>
      <c r="V108" s="28"/>
      <c r="AA108">
        <v>112</v>
      </c>
      <c r="AB108" s="28">
        <v>30000</v>
      </c>
      <c r="AC108">
        <v>42</v>
      </c>
      <c r="AD108" s="28"/>
      <c r="AI108">
        <v>117</v>
      </c>
      <c r="AJ108" s="28">
        <v>50000</v>
      </c>
      <c r="AK108">
        <v>42</v>
      </c>
      <c r="AL108" s="28"/>
      <c r="AR108" s="28"/>
      <c r="AS108">
        <v>42</v>
      </c>
      <c r="AT108" s="28"/>
    </row>
    <row r="109" spans="3:46" x14ac:dyDescent="0.25">
      <c r="C109">
        <v>3</v>
      </c>
      <c r="D109" s="28">
        <v>10000</v>
      </c>
      <c r="E109">
        <v>43</v>
      </c>
      <c r="K109">
        <v>137</v>
      </c>
      <c r="L109" s="29">
        <v>40000</v>
      </c>
      <c r="M109">
        <v>43</v>
      </c>
      <c r="N109" s="29"/>
      <c r="T109" s="29">
        <f>SUM(T67:T108)</f>
        <v>960000</v>
      </c>
      <c r="V109" s="29">
        <f>SUM(V67:V108)</f>
        <v>180000</v>
      </c>
      <c r="AA109">
        <v>61</v>
      </c>
      <c r="AB109" s="59">
        <v>20000</v>
      </c>
      <c r="AC109">
        <v>43</v>
      </c>
      <c r="AD109" s="29"/>
      <c r="AI109">
        <v>146</v>
      </c>
      <c r="AJ109" s="28">
        <v>50000</v>
      </c>
      <c r="AK109">
        <v>43</v>
      </c>
      <c r="AL109" s="28"/>
      <c r="AR109" s="28"/>
      <c r="AS109">
        <v>43</v>
      </c>
    </row>
    <row r="110" spans="3:46" x14ac:dyDescent="0.25">
      <c r="D110">
        <v>50000</v>
      </c>
      <c r="E110">
        <v>44</v>
      </c>
      <c r="F110">
        <v>50000</v>
      </c>
      <c r="L110" s="29">
        <v>50000</v>
      </c>
      <c r="M110">
        <v>44</v>
      </c>
      <c r="N110" s="28"/>
      <c r="T110" s="29">
        <f>T109-V109</f>
        <v>780000</v>
      </c>
      <c r="V110" s="28"/>
      <c r="AA110">
        <v>138</v>
      </c>
      <c r="AB110" s="59">
        <v>20000</v>
      </c>
      <c r="AC110">
        <v>44</v>
      </c>
      <c r="AI110">
        <v>51</v>
      </c>
      <c r="AJ110" s="28">
        <v>20000</v>
      </c>
      <c r="AK110">
        <v>44</v>
      </c>
      <c r="AL110" s="28"/>
      <c r="AS110">
        <v>44</v>
      </c>
    </row>
    <row r="111" spans="3:46" x14ac:dyDescent="0.25">
      <c r="D111" s="28">
        <v>50000</v>
      </c>
      <c r="E111">
        <v>45</v>
      </c>
      <c r="F111" s="28">
        <v>50000</v>
      </c>
      <c r="L111" s="28"/>
      <c r="N111" s="28"/>
      <c r="T111" s="29"/>
      <c r="V111" s="28"/>
      <c r="AA111">
        <v>152</v>
      </c>
      <c r="AB111" s="28">
        <v>20000</v>
      </c>
      <c r="AC111">
        <v>45</v>
      </c>
      <c r="AI111">
        <v>41</v>
      </c>
      <c r="AJ111" s="28">
        <v>30000</v>
      </c>
      <c r="AK111">
        <v>45</v>
      </c>
      <c r="AL111" s="28"/>
      <c r="AR111" s="28"/>
      <c r="AS111">
        <v>45</v>
      </c>
      <c r="AT111" s="28"/>
    </row>
    <row r="112" spans="3:46" x14ac:dyDescent="0.25">
      <c r="D112" s="28">
        <v>100000</v>
      </c>
      <c r="E112">
        <v>46</v>
      </c>
      <c r="F112" s="28">
        <v>50000</v>
      </c>
      <c r="L112" s="28"/>
      <c r="N112" s="28"/>
      <c r="T112" s="29"/>
      <c r="V112" s="28"/>
      <c r="AA112">
        <v>98</v>
      </c>
      <c r="AB112" s="28">
        <v>40000</v>
      </c>
      <c r="AC112">
        <v>46</v>
      </c>
      <c r="AI112">
        <v>168</v>
      </c>
      <c r="AJ112" s="28">
        <v>30000</v>
      </c>
      <c r="AK112">
        <v>46</v>
      </c>
      <c r="AL112" s="28"/>
      <c r="AR112" s="28"/>
      <c r="AS112">
        <v>46</v>
      </c>
      <c r="AT112" s="28"/>
    </row>
    <row r="113" spans="4:46" x14ac:dyDescent="0.25">
      <c r="D113" s="28"/>
      <c r="F113" s="28"/>
      <c r="L113" s="28"/>
      <c r="N113" s="28"/>
      <c r="T113" s="29"/>
      <c r="V113" s="29"/>
      <c r="AB113" s="28">
        <v>60000</v>
      </c>
      <c r="AC113">
        <v>47</v>
      </c>
      <c r="AD113">
        <v>50000</v>
      </c>
      <c r="AI113">
        <v>148</v>
      </c>
      <c r="AJ113" s="28">
        <v>20000</v>
      </c>
      <c r="AK113">
        <v>47</v>
      </c>
      <c r="AL113" s="28"/>
      <c r="AR113" s="28"/>
      <c r="AS113">
        <v>47</v>
      </c>
      <c r="AT113" s="28"/>
    </row>
    <row r="114" spans="4:46" x14ac:dyDescent="0.25">
      <c r="D114" s="28"/>
      <c r="F114" s="28"/>
      <c r="L114" s="28"/>
      <c r="N114" s="28"/>
      <c r="S114" s="61"/>
      <c r="T114" s="62"/>
      <c r="U114" s="61"/>
      <c r="V114" s="62"/>
      <c r="AB114" s="28">
        <v>130000</v>
      </c>
      <c r="AC114">
        <v>48</v>
      </c>
      <c r="AD114">
        <v>50000</v>
      </c>
      <c r="AI114">
        <v>22</v>
      </c>
      <c r="AJ114" s="28">
        <v>30000</v>
      </c>
      <c r="AK114">
        <v>48</v>
      </c>
      <c r="AL114" s="28"/>
      <c r="AR114" s="28"/>
      <c r="AS114">
        <v>48</v>
      </c>
      <c r="AT114" s="28"/>
    </row>
    <row r="115" spans="4:46" x14ac:dyDescent="0.25">
      <c r="L115" s="28"/>
      <c r="N115" s="28"/>
      <c r="AB115" s="28"/>
      <c r="AI115">
        <v>170</v>
      </c>
      <c r="AJ115" s="29">
        <v>20000</v>
      </c>
      <c r="AK115">
        <v>49</v>
      </c>
      <c r="AL115" s="29"/>
      <c r="AR115" s="28"/>
      <c r="AS115">
        <v>49</v>
      </c>
    </row>
    <row r="116" spans="4:46" x14ac:dyDescent="0.25">
      <c r="D116" s="29">
        <f>SUM(D67:D115)</f>
        <v>1625000</v>
      </c>
      <c r="F116" s="29">
        <f>SUM(F67:F115)</f>
        <v>275000</v>
      </c>
      <c r="I116" t="s">
        <v>1359</v>
      </c>
      <c r="L116" s="29">
        <f>SUM(L67:L115)</f>
        <v>1900000</v>
      </c>
      <c r="N116" s="29">
        <f>SUM(N67:N115)</f>
        <v>130000</v>
      </c>
      <c r="AB116" s="29">
        <f>SUM(AB67:AB115)</f>
        <v>1645000</v>
      </c>
      <c r="AD116" s="29">
        <f>SUM(AD67:AD115)</f>
        <v>100000</v>
      </c>
      <c r="AI116">
        <v>90</v>
      </c>
      <c r="AJ116" s="29">
        <v>20000</v>
      </c>
      <c r="AK116">
        <v>50</v>
      </c>
      <c r="AL116" s="28"/>
      <c r="AR116" s="28"/>
      <c r="AS116">
        <v>50</v>
      </c>
    </row>
    <row r="117" spans="4:46" x14ac:dyDescent="0.25">
      <c r="D117" s="29">
        <f>D116-F116</f>
        <v>1350000</v>
      </c>
      <c r="F117" s="28"/>
      <c r="L117" s="29">
        <f>L116-N116</f>
        <v>1770000</v>
      </c>
      <c r="N117" s="28"/>
      <c r="AB117" s="29">
        <f>AB116-AD116</f>
        <v>1545000</v>
      </c>
      <c r="AD117" s="28"/>
      <c r="AI117">
        <v>76</v>
      </c>
      <c r="AJ117" s="28">
        <v>30000</v>
      </c>
      <c r="AK117">
        <v>51</v>
      </c>
      <c r="AL117" s="28"/>
      <c r="AR117" s="28"/>
      <c r="AS117">
        <v>51</v>
      </c>
      <c r="AT117" s="28"/>
    </row>
    <row r="118" spans="4:46" x14ac:dyDescent="0.25">
      <c r="D118" s="28"/>
      <c r="F118" s="28"/>
      <c r="L118" s="29"/>
      <c r="N118" s="29"/>
      <c r="AB118" s="29"/>
      <c r="AD118" s="29"/>
      <c r="AI118">
        <v>133</v>
      </c>
      <c r="AJ118" s="28">
        <v>20000</v>
      </c>
      <c r="AK118">
        <v>52</v>
      </c>
      <c r="AL118" s="28"/>
      <c r="AR118" s="28"/>
      <c r="AS118">
        <v>52</v>
      </c>
      <c r="AT118" s="28"/>
    </row>
    <row r="119" spans="4:46" x14ac:dyDescent="0.25">
      <c r="D119" s="29"/>
      <c r="F119" s="28"/>
      <c r="L119" s="29"/>
      <c r="N119" s="28"/>
      <c r="AB119" s="29"/>
      <c r="AD119" s="28"/>
      <c r="AI119">
        <v>4</v>
      </c>
      <c r="AJ119" s="29">
        <v>20000</v>
      </c>
      <c r="AK119">
        <v>53</v>
      </c>
      <c r="AL119" s="28"/>
    </row>
    <row r="120" spans="4:46" x14ac:dyDescent="0.25">
      <c r="AB120" s="60"/>
      <c r="AD120" s="28"/>
      <c r="AI120">
        <v>147</v>
      </c>
      <c r="AJ120" s="29">
        <v>20000</v>
      </c>
      <c r="AK120">
        <v>54</v>
      </c>
      <c r="AL120" s="28"/>
    </row>
    <row r="121" spans="4:46" x14ac:dyDescent="0.25">
      <c r="AB121" s="28"/>
      <c r="AI121">
        <v>186</v>
      </c>
      <c r="AJ121" s="28">
        <v>20000</v>
      </c>
      <c r="AK121">
        <v>55</v>
      </c>
      <c r="AL121" s="28"/>
    </row>
    <row r="122" spans="4:46" x14ac:dyDescent="0.25">
      <c r="AB122" s="28"/>
      <c r="AI122">
        <v>166</v>
      </c>
      <c r="AJ122" s="29">
        <v>20000</v>
      </c>
      <c r="AK122">
        <v>56</v>
      </c>
      <c r="AL122" s="28"/>
    </row>
    <row r="123" spans="4:46" x14ac:dyDescent="0.25">
      <c r="AB123" s="28"/>
      <c r="AI123">
        <v>48</v>
      </c>
      <c r="AJ123" s="28">
        <v>40000</v>
      </c>
      <c r="AK123">
        <v>57</v>
      </c>
      <c r="AL123" s="28">
        <v>20000</v>
      </c>
      <c r="AM123">
        <v>48</v>
      </c>
      <c r="AR123" s="29">
        <f>SUM(AR67:AR122)</f>
        <v>250000</v>
      </c>
      <c r="AT123" s="29">
        <f>SUM(AT67:AT122)</f>
        <v>150000</v>
      </c>
    </row>
    <row r="124" spans="4:46" x14ac:dyDescent="0.25">
      <c r="AB124" s="28"/>
      <c r="AI124">
        <v>149</v>
      </c>
      <c r="AJ124" s="28">
        <v>30000</v>
      </c>
      <c r="AK124">
        <v>58</v>
      </c>
      <c r="AL124" s="28"/>
      <c r="AR124" s="29">
        <f>AR123-AT123</f>
        <v>100000</v>
      </c>
      <c r="AT124" s="28"/>
    </row>
    <row r="125" spans="4:46" x14ac:dyDescent="0.25">
      <c r="AB125" s="28"/>
      <c r="AI125">
        <v>155</v>
      </c>
      <c r="AJ125" s="28">
        <v>30000</v>
      </c>
      <c r="AK125">
        <v>59</v>
      </c>
      <c r="AL125" s="28"/>
    </row>
    <row r="126" spans="4:46" x14ac:dyDescent="0.25">
      <c r="AB126" s="28"/>
      <c r="AI126">
        <v>107</v>
      </c>
      <c r="AJ126" s="28">
        <v>20000</v>
      </c>
      <c r="AK126">
        <v>60</v>
      </c>
      <c r="AL126" s="28"/>
    </row>
    <row r="127" spans="4:46" x14ac:dyDescent="0.25">
      <c r="AB127" s="28"/>
      <c r="AJ127" s="28">
        <v>50000</v>
      </c>
      <c r="AK127">
        <v>61</v>
      </c>
      <c r="AL127" s="28">
        <v>50000</v>
      </c>
    </row>
    <row r="128" spans="4:46" x14ac:dyDescent="0.25">
      <c r="AB128" s="29"/>
      <c r="AD128" s="29"/>
      <c r="AJ128" s="28">
        <v>80000</v>
      </c>
      <c r="AK128">
        <v>62</v>
      </c>
      <c r="AL128">
        <v>50000</v>
      </c>
    </row>
    <row r="129" spans="1:46" x14ac:dyDescent="0.25">
      <c r="AB129" s="29"/>
      <c r="AD129" s="28"/>
      <c r="AJ129" s="29">
        <f>SUM(AJ67:AJ128)</f>
        <v>1995000</v>
      </c>
      <c r="AL129" s="29">
        <f>SUM(AL67:AL128)</f>
        <v>380000</v>
      </c>
    </row>
    <row r="130" spans="1:46" x14ac:dyDescent="0.25">
      <c r="AJ130" s="29">
        <f>AJ129-AL129</f>
        <v>1615000</v>
      </c>
      <c r="AL130" s="28"/>
    </row>
    <row r="131" spans="1:46" x14ac:dyDescent="0.25">
      <c r="A131" s="30" t="s">
        <v>10</v>
      </c>
      <c r="B131" s="30" t="s">
        <v>0</v>
      </c>
      <c r="C131" s="30" t="s">
        <v>2</v>
      </c>
      <c r="D131" s="30" t="s">
        <v>1297</v>
      </c>
      <c r="E131" s="30"/>
      <c r="F131" s="33"/>
      <c r="G131" s="30"/>
      <c r="I131" s="30" t="s">
        <v>10</v>
      </c>
      <c r="J131" s="30" t="s">
        <v>0</v>
      </c>
      <c r="K131" s="30" t="s">
        <v>2</v>
      </c>
      <c r="L131" s="30" t="s">
        <v>1297</v>
      </c>
      <c r="M131" s="30"/>
      <c r="N131" s="33"/>
      <c r="O131" s="30"/>
      <c r="P131" s="30"/>
      <c r="Q131" s="30" t="s">
        <v>10</v>
      </c>
      <c r="R131" s="30" t="s">
        <v>0</v>
      </c>
      <c r="S131" s="30" t="s">
        <v>2</v>
      </c>
      <c r="T131" s="30" t="s">
        <v>1297</v>
      </c>
      <c r="U131" s="30"/>
      <c r="V131" s="33"/>
      <c r="Y131" s="30" t="s">
        <v>10</v>
      </c>
      <c r="Z131" s="30" t="s">
        <v>0</v>
      </c>
      <c r="AA131" s="30" t="s">
        <v>2</v>
      </c>
      <c r="AB131" s="30" t="s">
        <v>1297</v>
      </c>
      <c r="AC131" s="30"/>
      <c r="AD131" s="33"/>
      <c r="AE131" s="30"/>
      <c r="AG131" s="30" t="s">
        <v>10</v>
      </c>
      <c r="AH131" s="30" t="s">
        <v>0</v>
      </c>
      <c r="AI131" s="30" t="s">
        <v>2</v>
      </c>
      <c r="AJ131" s="30" t="s">
        <v>1297</v>
      </c>
      <c r="AK131" s="30"/>
      <c r="AL131" s="33"/>
    </row>
    <row r="132" spans="1:46" x14ac:dyDescent="0.25">
      <c r="A132" s="32">
        <v>43115</v>
      </c>
      <c r="B132" s="30" t="s">
        <v>1336</v>
      </c>
      <c r="C132">
        <v>178</v>
      </c>
      <c r="D132" s="28">
        <v>50000</v>
      </c>
      <c r="E132">
        <v>1</v>
      </c>
      <c r="F132" s="28">
        <v>50000</v>
      </c>
      <c r="G132">
        <v>178</v>
      </c>
      <c r="I132" s="32">
        <v>43116</v>
      </c>
      <c r="J132" s="30" t="s">
        <v>1337</v>
      </c>
      <c r="K132">
        <v>67</v>
      </c>
      <c r="L132" s="28">
        <v>20000</v>
      </c>
      <c r="M132">
        <v>1</v>
      </c>
      <c r="N132" s="28">
        <v>10000</v>
      </c>
      <c r="O132">
        <v>67</v>
      </c>
      <c r="Q132" s="32">
        <v>43117</v>
      </c>
      <c r="R132" s="30" t="s">
        <v>1361</v>
      </c>
      <c r="S132">
        <v>19</v>
      </c>
      <c r="T132" s="28">
        <v>20000</v>
      </c>
      <c r="U132">
        <v>1</v>
      </c>
      <c r="V132" s="28"/>
      <c r="Y132" s="32">
        <v>43118</v>
      </c>
      <c r="Z132" s="30" t="s">
        <v>1348</v>
      </c>
      <c r="AA132">
        <v>139</v>
      </c>
      <c r="AB132" s="28">
        <v>250000</v>
      </c>
      <c r="AC132">
        <v>1</v>
      </c>
      <c r="AD132" s="28"/>
      <c r="AG132" s="32">
        <v>43119</v>
      </c>
      <c r="AH132" s="30" t="s">
        <v>1347</v>
      </c>
      <c r="AI132">
        <v>44</v>
      </c>
      <c r="AJ132" s="28">
        <v>80000</v>
      </c>
      <c r="AK132">
        <v>1</v>
      </c>
      <c r="AL132" s="28">
        <v>50000</v>
      </c>
      <c r="AM132">
        <v>44</v>
      </c>
      <c r="AO132" s="32">
        <v>43116</v>
      </c>
      <c r="AP132" s="30" t="s">
        <v>1362</v>
      </c>
      <c r="AQ132">
        <v>3</v>
      </c>
      <c r="AR132" s="28">
        <v>50000</v>
      </c>
      <c r="AS132">
        <v>1</v>
      </c>
      <c r="AT132" s="28"/>
    </row>
    <row r="133" spans="1:46" x14ac:dyDescent="0.25">
      <c r="C133">
        <v>99</v>
      </c>
      <c r="D133" s="28">
        <v>20000</v>
      </c>
      <c r="E133">
        <v>2</v>
      </c>
      <c r="F133" s="28"/>
      <c r="K133">
        <v>182</v>
      </c>
      <c r="L133" s="28">
        <v>30000</v>
      </c>
      <c r="M133">
        <v>2</v>
      </c>
      <c r="N133" s="28"/>
      <c r="S133">
        <v>26</v>
      </c>
      <c r="T133" s="28">
        <v>40000</v>
      </c>
      <c r="U133">
        <v>2</v>
      </c>
      <c r="V133" s="28">
        <v>40000</v>
      </c>
      <c r="W133">
        <v>26</v>
      </c>
      <c r="AA133">
        <v>112</v>
      </c>
      <c r="AB133" s="28">
        <v>50000</v>
      </c>
      <c r="AC133">
        <v>2</v>
      </c>
      <c r="AD133" s="28">
        <v>50000</v>
      </c>
      <c r="AE133">
        <v>112</v>
      </c>
      <c r="AI133">
        <v>183</v>
      </c>
      <c r="AJ133" s="28">
        <v>30000</v>
      </c>
      <c r="AK133">
        <v>2</v>
      </c>
      <c r="AL133" s="28"/>
      <c r="AQ133">
        <v>2</v>
      </c>
      <c r="AR133" s="28">
        <v>20000</v>
      </c>
      <c r="AS133">
        <v>2</v>
      </c>
      <c r="AT133" s="28"/>
    </row>
    <row r="134" spans="1:46" x14ac:dyDescent="0.25">
      <c r="C134">
        <v>90</v>
      </c>
      <c r="D134" s="28">
        <v>20000</v>
      </c>
      <c r="E134">
        <v>3</v>
      </c>
      <c r="F134" s="28"/>
      <c r="K134">
        <v>16</v>
      </c>
      <c r="L134" s="28">
        <v>20000</v>
      </c>
      <c r="M134">
        <v>3</v>
      </c>
      <c r="N134" s="28">
        <v>10000</v>
      </c>
      <c r="O134">
        <v>16</v>
      </c>
      <c r="S134">
        <v>73</v>
      </c>
      <c r="T134" s="28">
        <v>100000</v>
      </c>
      <c r="U134">
        <v>3</v>
      </c>
      <c r="V134" s="28"/>
      <c r="AA134">
        <v>113</v>
      </c>
      <c r="AB134" s="28">
        <v>50000</v>
      </c>
      <c r="AC134">
        <v>3</v>
      </c>
      <c r="AD134" s="28"/>
      <c r="AI134">
        <v>35</v>
      </c>
      <c r="AJ134" s="28">
        <v>10000</v>
      </c>
      <c r="AK134">
        <v>3</v>
      </c>
      <c r="AL134" s="28"/>
      <c r="AR134" s="28">
        <v>50000</v>
      </c>
      <c r="AS134">
        <v>3</v>
      </c>
      <c r="AT134" s="28">
        <v>50000</v>
      </c>
    </row>
    <row r="135" spans="1:46" x14ac:dyDescent="0.25">
      <c r="C135">
        <v>94</v>
      </c>
      <c r="D135" s="28">
        <v>20000</v>
      </c>
      <c r="E135">
        <v>4</v>
      </c>
      <c r="F135" s="28"/>
      <c r="K135">
        <v>176</v>
      </c>
      <c r="L135" s="28">
        <v>20000</v>
      </c>
      <c r="M135">
        <v>4</v>
      </c>
      <c r="N135" s="28"/>
      <c r="S135">
        <v>7</v>
      </c>
      <c r="T135" s="28">
        <v>20000</v>
      </c>
      <c r="U135">
        <v>4</v>
      </c>
      <c r="V135" s="28"/>
      <c r="AA135">
        <v>59</v>
      </c>
      <c r="AB135" s="28">
        <v>50000</v>
      </c>
      <c r="AC135">
        <v>4</v>
      </c>
      <c r="AD135" s="28"/>
      <c r="AI135">
        <v>97</v>
      </c>
      <c r="AJ135" s="28">
        <v>20000</v>
      </c>
      <c r="AK135">
        <v>4</v>
      </c>
      <c r="AL135" s="28"/>
      <c r="AR135" s="28">
        <v>200000</v>
      </c>
      <c r="AS135">
        <v>4</v>
      </c>
      <c r="AT135" s="28">
        <v>50000</v>
      </c>
    </row>
    <row r="136" spans="1:46" x14ac:dyDescent="0.25">
      <c r="C136">
        <v>129</v>
      </c>
      <c r="D136" s="28">
        <v>30000</v>
      </c>
      <c r="E136">
        <v>5</v>
      </c>
      <c r="F136" s="28"/>
      <c r="K136">
        <v>63</v>
      </c>
      <c r="L136" s="28">
        <v>50000</v>
      </c>
      <c r="M136">
        <v>5</v>
      </c>
      <c r="N136" s="28"/>
      <c r="S136">
        <v>2</v>
      </c>
      <c r="T136" s="28">
        <v>30000</v>
      </c>
      <c r="U136">
        <v>5</v>
      </c>
      <c r="V136" s="28"/>
      <c r="AA136">
        <v>35</v>
      </c>
      <c r="AB136" s="28">
        <v>30000</v>
      </c>
      <c r="AC136">
        <v>5</v>
      </c>
      <c r="AD136" s="28"/>
      <c r="AI136">
        <v>91</v>
      </c>
      <c r="AJ136" s="28">
        <v>20000</v>
      </c>
      <c r="AK136">
        <v>5</v>
      </c>
      <c r="AL136" s="28"/>
      <c r="AR136" s="28">
        <v>100000</v>
      </c>
      <c r="AS136">
        <v>5</v>
      </c>
      <c r="AT136" s="28">
        <v>50000</v>
      </c>
    </row>
    <row r="137" spans="1:46" x14ac:dyDescent="0.25">
      <c r="C137">
        <v>20</v>
      </c>
      <c r="D137" s="28">
        <v>30000</v>
      </c>
      <c r="E137">
        <v>6</v>
      </c>
      <c r="F137" s="28"/>
      <c r="K137">
        <v>105</v>
      </c>
      <c r="L137" s="28">
        <v>50000</v>
      </c>
      <c r="M137">
        <v>6</v>
      </c>
      <c r="N137" s="28"/>
      <c r="S137">
        <v>8</v>
      </c>
      <c r="T137" s="28">
        <v>20000</v>
      </c>
      <c r="U137">
        <v>6</v>
      </c>
      <c r="V137" s="28"/>
      <c r="AA137">
        <v>104</v>
      </c>
      <c r="AB137" s="28">
        <v>20000</v>
      </c>
      <c r="AC137">
        <v>6</v>
      </c>
      <c r="AD137" s="28"/>
      <c r="AI137">
        <v>164</v>
      </c>
      <c r="AJ137" s="28">
        <v>20000</v>
      </c>
      <c r="AK137">
        <v>6</v>
      </c>
      <c r="AL137" s="28"/>
      <c r="AR137" s="28">
        <v>50000</v>
      </c>
      <c r="AS137">
        <v>6</v>
      </c>
      <c r="AT137" s="28">
        <v>50000</v>
      </c>
    </row>
    <row r="138" spans="1:46" x14ac:dyDescent="0.25">
      <c r="C138">
        <v>83</v>
      </c>
      <c r="D138" s="28">
        <v>100000</v>
      </c>
      <c r="E138">
        <v>7</v>
      </c>
      <c r="F138" s="28"/>
      <c r="K138">
        <v>149</v>
      </c>
      <c r="L138" s="28">
        <v>20000</v>
      </c>
      <c r="M138">
        <v>7</v>
      </c>
      <c r="N138" s="28"/>
      <c r="S138">
        <v>47</v>
      </c>
      <c r="T138" s="28">
        <v>30000</v>
      </c>
      <c r="U138">
        <v>7</v>
      </c>
      <c r="V138" s="28"/>
      <c r="AA138">
        <v>115</v>
      </c>
      <c r="AB138" s="28">
        <v>50000</v>
      </c>
      <c r="AC138">
        <v>7</v>
      </c>
      <c r="AD138" s="28"/>
      <c r="AI138">
        <v>40</v>
      </c>
      <c r="AJ138" s="28">
        <v>10000</v>
      </c>
      <c r="AK138">
        <v>7</v>
      </c>
      <c r="AL138" s="28"/>
      <c r="AR138" s="28">
        <v>50000</v>
      </c>
      <c r="AS138">
        <v>7</v>
      </c>
      <c r="AT138" s="28">
        <v>50000</v>
      </c>
    </row>
    <row r="139" spans="1:46" x14ac:dyDescent="0.25">
      <c r="C139">
        <v>139</v>
      </c>
      <c r="D139" s="28">
        <v>10000</v>
      </c>
      <c r="E139">
        <v>8</v>
      </c>
      <c r="F139" s="28"/>
      <c r="K139">
        <v>1</v>
      </c>
      <c r="L139" s="28">
        <v>15000</v>
      </c>
      <c r="M139">
        <v>8</v>
      </c>
      <c r="N139" s="28"/>
      <c r="S139">
        <v>59</v>
      </c>
      <c r="T139" s="28">
        <v>20000</v>
      </c>
      <c r="U139">
        <v>8</v>
      </c>
      <c r="V139" s="28"/>
      <c r="AA139">
        <v>83</v>
      </c>
      <c r="AB139" s="28">
        <v>100000</v>
      </c>
      <c r="AC139">
        <v>8</v>
      </c>
      <c r="AD139" s="28"/>
      <c r="AI139">
        <v>166</v>
      </c>
      <c r="AJ139" s="28">
        <v>20000</v>
      </c>
      <c r="AK139">
        <v>8</v>
      </c>
      <c r="AL139" s="28"/>
      <c r="AR139" s="28">
        <v>50000</v>
      </c>
      <c r="AS139">
        <v>8</v>
      </c>
      <c r="AT139" s="28">
        <v>50000</v>
      </c>
    </row>
    <row r="140" spans="1:46" x14ac:dyDescent="0.25">
      <c r="C140">
        <v>3</v>
      </c>
      <c r="D140" s="28">
        <v>10000</v>
      </c>
      <c r="E140">
        <v>9</v>
      </c>
      <c r="F140" s="28"/>
      <c r="K140">
        <v>127</v>
      </c>
      <c r="L140" s="28">
        <v>40000</v>
      </c>
      <c r="M140">
        <v>9</v>
      </c>
      <c r="N140" s="28">
        <v>40000</v>
      </c>
      <c r="O140">
        <v>127</v>
      </c>
      <c r="S140">
        <v>43</v>
      </c>
      <c r="T140" s="28">
        <v>20000</v>
      </c>
      <c r="U140">
        <v>9</v>
      </c>
      <c r="V140" s="28"/>
      <c r="AA140">
        <v>158</v>
      </c>
      <c r="AB140" s="28">
        <v>20000</v>
      </c>
      <c r="AC140">
        <v>9</v>
      </c>
      <c r="AD140" s="28"/>
      <c r="AI140">
        <v>36</v>
      </c>
      <c r="AJ140" s="28">
        <v>120000</v>
      </c>
      <c r="AK140">
        <v>9</v>
      </c>
      <c r="AL140" s="28">
        <v>50000</v>
      </c>
      <c r="AM140">
        <v>36</v>
      </c>
      <c r="AR140" s="28">
        <v>50000</v>
      </c>
      <c r="AS140">
        <v>9</v>
      </c>
      <c r="AT140" s="28">
        <v>50000</v>
      </c>
    </row>
    <row r="141" spans="1:46" x14ac:dyDescent="0.25">
      <c r="C141">
        <v>61</v>
      </c>
      <c r="D141" s="28">
        <v>30000</v>
      </c>
      <c r="E141">
        <v>10</v>
      </c>
      <c r="F141" s="28"/>
      <c r="K141">
        <v>8</v>
      </c>
      <c r="L141" s="28">
        <v>30000</v>
      </c>
      <c r="M141">
        <v>10</v>
      </c>
      <c r="N141" s="28">
        <v>30000</v>
      </c>
      <c r="O141">
        <v>8</v>
      </c>
      <c r="S141">
        <v>12</v>
      </c>
      <c r="T141" s="28">
        <v>20000</v>
      </c>
      <c r="U141">
        <v>10</v>
      </c>
      <c r="V141" s="28"/>
      <c r="AA141">
        <v>55</v>
      </c>
      <c r="AB141" s="28">
        <v>20000</v>
      </c>
      <c r="AC141">
        <v>10</v>
      </c>
      <c r="AD141" s="28"/>
      <c r="AI141">
        <v>143</v>
      </c>
      <c r="AJ141" s="28">
        <v>30000</v>
      </c>
      <c r="AK141">
        <v>10</v>
      </c>
      <c r="AL141" s="28"/>
      <c r="AR141" s="28">
        <v>50000</v>
      </c>
      <c r="AS141">
        <v>10</v>
      </c>
      <c r="AT141" s="28">
        <v>50000</v>
      </c>
    </row>
    <row r="142" spans="1:46" x14ac:dyDescent="0.25">
      <c r="C142">
        <v>35</v>
      </c>
      <c r="D142" s="28">
        <v>50000</v>
      </c>
      <c r="E142">
        <v>11</v>
      </c>
      <c r="F142" s="28"/>
      <c r="K142">
        <v>173</v>
      </c>
      <c r="L142" s="28">
        <v>50000</v>
      </c>
      <c r="M142">
        <v>11</v>
      </c>
      <c r="N142" s="28">
        <v>50000</v>
      </c>
      <c r="O142">
        <v>173</v>
      </c>
      <c r="S142">
        <v>74</v>
      </c>
      <c r="T142" s="28">
        <v>40000</v>
      </c>
      <c r="U142">
        <v>11</v>
      </c>
      <c r="V142" s="28"/>
      <c r="AA142">
        <v>17</v>
      </c>
      <c r="AB142" s="28">
        <v>20000</v>
      </c>
      <c r="AC142">
        <v>11</v>
      </c>
      <c r="AD142" s="28"/>
      <c r="AI142">
        <v>107</v>
      </c>
      <c r="AJ142" s="28">
        <v>20000</v>
      </c>
      <c r="AK142">
        <v>11</v>
      </c>
      <c r="AL142" s="28"/>
      <c r="AR142" s="28">
        <v>50000</v>
      </c>
      <c r="AS142">
        <v>11</v>
      </c>
      <c r="AT142" s="28">
        <v>50000</v>
      </c>
    </row>
    <row r="143" spans="1:46" x14ac:dyDescent="0.25">
      <c r="C143">
        <v>29</v>
      </c>
      <c r="D143" s="28">
        <v>40000</v>
      </c>
      <c r="E143">
        <v>12</v>
      </c>
      <c r="F143" s="28"/>
      <c r="K143">
        <v>184</v>
      </c>
      <c r="L143" s="28">
        <v>50000</v>
      </c>
      <c r="M143">
        <v>12</v>
      </c>
      <c r="N143" s="28">
        <v>50000</v>
      </c>
      <c r="O143">
        <v>184</v>
      </c>
      <c r="S143">
        <v>16</v>
      </c>
      <c r="T143" s="28">
        <v>20000</v>
      </c>
      <c r="U143">
        <v>12</v>
      </c>
      <c r="V143" s="28"/>
      <c r="AA143">
        <v>26</v>
      </c>
      <c r="AB143" s="28">
        <v>20000</v>
      </c>
      <c r="AC143">
        <v>12</v>
      </c>
      <c r="AD143" s="28"/>
      <c r="AI143">
        <v>93</v>
      </c>
      <c r="AJ143" s="28">
        <v>30000</v>
      </c>
      <c r="AK143">
        <v>12</v>
      </c>
      <c r="AL143" s="28"/>
      <c r="AR143" s="28">
        <v>50000</v>
      </c>
      <c r="AS143">
        <v>12</v>
      </c>
      <c r="AT143" s="28">
        <v>50000</v>
      </c>
    </row>
    <row r="144" spans="1:46" x14ac:dyDescent="0.25">
      <c r="C144">
        <v>82</v>
      </c>
      <c r="D144" s="28">
        <v>30000</v>
      </c>
      <c r="E144">
        <v>13</v>
      </c>
      <c r="F144" s="28"/>
      <c r="K144">
        <v>156</v>
      </c>
      <c r="L144" s="28">
        <v>20000</v>
      </c>
      <c r="M144">
        <v>13</v>
      </c>
      <c r="N144" s="28"/>
      <c r="S144">
        <v>13</v>
      </c>
      <c r="T144" s="28">
        <v>20000</v>
      </c>
      <c r="U144">
        <v>13</v>
      </c>
      <c r="V144" s="28"/>
      <c r="AA144">
        <v>160</v>
      </c>
      <c r="AB144" s="28">
        <v>20000</v>
      </c>
      <c r="AC144">
        <v>13</v>
      </c>
      <c r="AD144" s="28"/>
      <c r="AI144">
        <v>187</v>
      </c>
      <c r="AJ144" s="28">
        <v>20000</v>
      </c>
      <c r="AK144">
        <v>13</v>
      </c>
      <c r="AL144" s="28"/>
      <c r="AR144" s="28">
        <v>50000</v>
      </c>
      <c r="AS144">
        <v>13</v>
      </c>
      <c r="AT144" s="28">
        <v>50000</v>
      </c>
    </row>
    <row r="145" spans="3:46" x14ac:dyDescent="0.25">
      <c r="C145">
        <v>151</v>
      </c>
      <c r="D145" s="28">
        <v>30000</v>
      </c>
      <c r="E145">
        <v>14</v>
      </c>
      <c r="F145" s="28"/>
      <c r="K145">
        <v>138</v>
      </c>
      <c r="L145" s="28">
        <v>50000</v>
      </c>
      <c r="M145">
        <v>14</v>
      </c>
      <c r="N145" s="28"/>
      <c r="S145">
        <v>75</v>
      </c>
      <c r="T145" s="28">
        <v>30000</v>
      </c>
      <c r="U145">
        <v>14</v>
      </c>
      <c r="V145" s="28"/>
      <c r="AA145">
        <v>42</v>
      </c>
      <c r="AB145" s="28">
        <v>50000</v>
      </c>
      <c r="AC145">
        <v>14</v>
      </c>
      <c r="AD145" s="28"/>
      <c r="AI145">
        <v>134</v>
      </c>
      <c r="AJ145" s="28">
        <v>20000</v>
      </c>
      <c r="AK145">
        <v>14</v>
      </c>
      <c r="AL145" s="28"/>
      <c r="AR145" s="28">
        <v>100000</v>
      </c>
      <c r="AS145">
        <v>14</v>
      </c>
      <c r="AT145" s="28">
        <v>50000</v>
      </c>
    </row>
    <row r="146" spans="3:46" x14ac:dyDescent="0.25">
      <c r="C146">
        <v>49</v>
      </c>
      <c r="D146" s="28">
        <v>15000</v>
      </c>
      <c r="E146">
        <v>15</v>
      </c>
      <c r="F146" s="28"/>
      <c r="K146">
        <v>129</v>
      </c>
      <c r="L146" s="28">
        <v>20000</v>
      </c>
      <c r="M146">
        <v>15</v>
      </c>
      <c r="N146" s="28"/>
      <c r="S146">
        <v>61</v>
      </c>
      <c r="T146" s="28">
        <v>30000</v>
      </c>
      <c r="U146">
        <v>15</v>
      </c>
      <c r="V146" s="28"/>
      <c r="AA146">
        <v>129</v>
      </c>
      <c r="AB146" s="28">
        <v>50000</v>
      </c>
      <c r="AC146">
        <v>15</v>
      </c>
      <c r="AD146" s="28"/>
      <c r="AI146">
        <v>170</v>
      </c>
      <c r="AJ146" s="28">
        <v>30000</v>
      </c>
      <c r="AK146">
        <v>15</v>
      </c>
      <c r="AL146" s="28"/>
      <c r="AS146">
        <v>15</v>
      </c>
      <c r="AT146" s="28"/>
    </row>
    <row r="147" spans="3:46" x14ac:dyDescent="0.25">
      <c r="C147">
        <v>1</v>
      </c>
      <c r="D147" s="28">
        <v>20000</v>
      </c>
      <c r="E147">
        <v>16</v>
      </c>
      <c r="F147" s="28"/>
      <c r="K147">
        <v>30</v>
      </c>
      <c r="L147" s="28">
        <v>50000</v>
      </c>
      <c r="M147">
        <v>16</v>
      </c>
      <c r="N147" s="28"/>
      <c r="S147">
        <v>39</v>
      </c>
      <c r="T147" s="28">
        <v>20000</v>
      </c>
      <c r="U147">
        <v>16</v>
      </c>
      <c r="V147" s="28"/>
      <c r="AA147">
        <v>107</v>
      </c>
      <c r="AB147" s="28">
        <v>50000</v>
      </c>
      <c r="AC147">
        <v>16</v>
      </c>
      <c r="AD147" s="28"/>
      <c r="AI147">
        <v>6</v>
      </c>
      <c r="AJ147" s="28">
        <v>50000</v>
      </c>
      <c r="AK147">
        <v>16</v>
      </c>
      <c r="AL147" s="28"/>
      <c r="AR147" s="28"/>
      <c r="AS147">
        <v>16</v>
      </c>
      <c r="AT147" s="28"/>
    </row>
    <row r="148" spans="3:46" x14ac:dyDescent="0.25">
      <c r="C148">
        <v>95</v>
      </c>
      <c r="D148" s="28">
        <v>40000</v>
      </c>
      <c r="E148">
        <v>17</v>
      </c>
      <c r="F148" s="28"/>
      <c r="K148">
        <v>124</v>
      </c>
      <c r="L148" s="28">
        <v>50000</v>
      </c>
      <c r="M148">
        <v>17</v>
      </c>
      <c r="N148" s="28"/>
      <c r="S148">
        <v>46</v>
      </c>
      <c r="T148" s="28">
        <v>20000</v>
      </c>
      <c r="U148">
        <v>17</v>
      </c>
      <c r="V148" s="28"/>
      <c r="AA148">
        <v>20</v>
      </c>
      <c r="AB148" s="28">
        <v>20000</v>
      </c>
      <c r="AC148">
        <v>17</v>
      </c>
      <c r="AD148" s="28"/>
      <c r="AI148">
        <v>45</v>
      </c>
      <c r="AJ148" s="28">
        <v>100000</v>
      </c>
      <c r="AK148">
        <v>17</v>
      </c>
      <c r="AL148" s="28"/>
      <c r="AR148" s="28"/>
      <c r="AS148">
        <v>17</v>
      </c>
      <c r="AT148" s="28"/>
    </row>
    <row r="149" spans="3:46" x14ac:dyDescent="0.25">
      <c r="C149">
        <v>4</v>
      </c>
      <c r="D149" s="28">
        <v>25000</v>
      </c>
      <c r="E149">
        <v>18</v>
      </c>
      <c r="F149" s="28"/>
      <c r="K149">
        <v>154</v>
      </c>
      <c r="L149" s="28">
        <v>20000</v>
      </c>
      <c r="M149">
        <v>18</v>
      </c>
      <c r="N149" s="28"/>
      <c r="S149">
        <v>14</v>
      </c>
      <c r="T149" s="28">
        <v>40000</v>
      </c>
      <c r="U149">
        <v>18</v>
      </c>
      <c r="V149" s="28"/>
      <c r="AA149">
        <v>46</v>
      </c>
      <c r="AB149" s="28">
        <v>30000</v>
      </c>
      <c r="AC149">
        <v>18</v>
      </c>
      <c r="AD149" s="28"/>
      <c r="AI149">
        <v>26</v>
      </c>
      <c r="AJ149" s="28">
        <v>40000</v>
      </c>
      <c r="AK149">
        <v>18</v>
      </c>
      <c r="AL149" s="28"/>
      <c r="AR149" s="28"/>
      <c r="AS149">
        <v>18</v>
      </c>
      <c r="AT149" s="28"/>
    </row>
    <row r="150" spans="3:46" x14ac:dyDescent="0.25">
      <c r="C150">
        <v>181</v>
      </c>
      <c r="D150" s="28">
        <v>50000</v>
      </c>
      <c r="E150">
        <v>19</v>
      </c>
      <c r="F150" s="28"/>
      <c r="K150">
        <v>146</v>
      </c>
      <c r="L150" s="28">
        <v>60000</v>
      </c>
      <c r="M150">
        <v>19</v>
      </c>
      <c r="N150" s="28"/>
      <c r="S150">
        <v>24</v>
      </c>
      <c r="T150" s="28">
        <v>20000</v>
      </c>
      <c r="U150">
        <v>19</v>
      </c>
      <c r="V150" s="28"/>
      <c r="AA150">
        <v>21</v>
      </c>
      <c r="AB150" s="28">
        <v>20000</v>
      </c>
      <c r="AC150">
        <v>19</v>
      </c>
      <c r="AD150" s="28"/>
      <c r="AI150">
        <v>66</v>
      </c>
      <c r="AJ150" s="28">
        <v>20000</v>
      </c>
      <c r="AK150">
        <v>19</v>
      </c>
      <c r="AL150" s="28">
        <v>10000</v>
      </c>
      <c r="AM150">
        <v>66</v>
      </c>
      <c r="AR150" s="28"/>
      <c r="AS150">
        <v>19</v>
      </c>
      <c r="AT150" s="28"/>
    </row>
    <row r="151" spans="3:46" x14ac:dyDescent="0.25">
      <c r="C151">
        <v>93</v>
      </c>
      <c r="D151" s="28">
        <v>20000</v>
      </c>
      <c r="E151">
        <v>20</v>
      </c>
      <c r="F151" s="28"/>
      <c r="K151">
        <v>85</v>
      </c>
      <c r="L151" s="28">
        <v>20000</v>
      </c>
      <c r="M151">
        <v>20</v>
      </c>
      <c r="N151" s="28"/>
      <c r="S151">
        <v>37</v>
      </c>
      <c r="T151" s="59">
        <v>100000</v>
      </c>
      <c r="U151">
        <v>20</v>
      </c>
      <c r="V151" s="59"/>
      <c r="AA151">
        <v>70</v>
      </c>
      <c r="AB151" s="28">
        <v>20000</v>
      </c>
      <c r="AC151">
        <v>20</v>
      </c>
      <c r="AD151" s="28"/>
      <c r="AI151">
        <v>38</v>
      </c>
      <c r="AJ151" s="28">
        <v>20000</v>
      </c>
      <c r="AK151">
        <v>20</v>
      </c>
      <c r="AL151" s="28"/>
      <c r="AR151" s="28"/>
      <c r="AS151">
        <v>20</v>
      </c>
      <c r="AT151" s="28"/>
    </row>
    <row r="152" spans="3:46" x14ac:dyDescent="0.25">
      <c r="C152">
        <v>123</v>
      </c>
      <c r="D152" s="28">
        <v>30000</v>
      </c>
      <c r="E152">
        <v>21</v>
      </c>
      <c r="F152" s="28"/>
      <c r="K152">
        <v>83</v>
      </c>
      <c r="L152" s="28">
        <v>50000</v>
      </c>
      <c r="M152">
        <v>21</v>
      </c>
      <c r="N152" s="28"/>
      <c r="S152">
        <v>52</v>
      </c>
      <c r="T152" s="59">
        <v>60000</v>
      </c>
      <c r="U152">
        <v>21</v>
      </c>
      <c r="V152" s="59"/>
      <c r="AA152">
        <v>62</v>
      </c>
      <c r="AB152" s="28">
        <v>20000</v>
      </c>
      <c r="AC152">
        <v>21</v>
      </c>
      <c r="AD152" s="28"/>
      <c r="AI152">
        <v>90</v>
      </c>
      <c r="AJ152" s="28">
        <v>40000</v>
      </c>
      <c r="AK152">
        <v>21</v>
      </c>
      <c r="AL152" s="28"/>
      <c r="AR152" s="28"/>
      <c r="AS152">
        <v>21</v>
      </c>
      <c r="AT152" s="28"/>
    </row>
    <row r="153" spans="3:46" x14ac:dyDescent="0.25">
      <c r="C153">
        <v>128</v>
      </c>
      <c r="D153" s="28">
        <v>100000</v>
      </c>
      <c r="E153">
        <v>22</v>
      </c>
      <c r="F153" s="28"/>
      <c r="K153">
        <v>192</v>
      </c>
      <c r="L153" s="28">
        <v>50000</v>
      </c>
      <c r="M153">
        <v>22</v>
      </c>
      <c r="N153" s="28"/>
      <c r="S153">
        <v>51</v>
      </c>
      <c r="T153" s="28">
        <v>20000</v>
      </c>
      <c r="U153">
        <v>22</v>
      </c>
      <c r="V153" s="28"/>
      <c r="AA153">
        <v>159</v>
      </c>
      <c r="AB153" s="28">
        <v>20000</v>
      </c>
      <c r="AC153">
        <v>22</v>
      </c>
      <c r="AD153" s="28"/>
      <c r="AI153">
        <v>127</v>
      </c>
      <c r="AJ153" s="28">
        <v>50000</v>
      </c>
      <c r="AK153">
        <v>22</v>
      </c>
      <c r="AL153" s="28"/>
      <c r="AR153" s="28"/>
      <c r="AS153">
        <v>22</v>
      </c>
      <c r="AT153" s="28"/>
    </row>
    <row r="154" spans="3:46" x14ac:dyDescent="0.25">
      <c r="C154">
        <v>147</v>
      </c>
      <c r="D154" s="28">
        <v>50000</v>
      </c>
      <c r="E154">
        <v>23</v>
      </c>
      <c r="F154" s="28"/>
      <c r="K154">
        <v>123</v>
      </c>
      <c r="L154" s="28">
        <v>80000</v>
      </c>
      <c r="M154">
        <v>23</v>
      </c>
      <c r="N154" s="28"/>
      <c r="S154">
        <v>49</v>
      </c>
      <c r="T154" s="28">
        <v>20000</v>
      </c>
      <c r="U154">
        <v>23</v>
      </c>
      <c r="V154" s="28"/>
      <c r="AA154">
        <v>72</v>
      </c>
      <c r="AB154" s="28">
        <v>20000</v>
      </c>
      <c r="AC154">
        <v>23</v>
      </c>
      <c r="AD154" s="28"/>
      <c r="AI154">
        <v>130</v>
      </c>
      <c r="AJ154" s="28">
        <v>50000</v>
      </c>
      <c r="AK154">
        <v>23</v>
      </c>
      <c r="AL154" s="28"/>
      <c r="AR154" s="28"/>
      <c r="AS154">
        <v>23</v>
      </c>
      <c r="AT154" s="28"/>
    </row>
    <row r="155" spans="3:46" x14ac:dyDescent="0.25">
      <c r="C155">
        <v>116</v>
      </c>
      <c r="D155" s="28">
        <v>100000</v>
      </c>
      <c r="E155">
        <v>24</v>
      </c>
      <c r="F155" s="28"/>
      <c r="K155">
        <v>32</v>
      </c>
      <c r="L155" s="28">
        <v>20000</v>
      </c>
      <c r="M155">
        <v>24</v>
      </c>
      <c r="N155" s="28"/>
      <c r="S155">
        <v>17</v>
      </c>
      <c r="T155" s="28">
        <v>20000</v>
      </c>
      <c r="U155">
        <v>24</v>
      </c>
      <c r="V155" s="28"/>
      <c r="AA155">
        <v>12</v>
      </c>
      <c r="AB155" s="28">
        <v>50000</v>
      </c>
      <c r="AC155">
        <v>24</v>
      </c>
      <c r="AD155" s="28"/>
      <c r="AI155">
        <v>139</v>
      </c>
      <c r="AJ155" s="28">
        <v>20000</v>
      </c>
      <c r="AK155">
        <v>24</v>
      </c>
      <c r="AL155" s="28"/>
      <c r="AR155" s="28"/>
      <c r="AS155">
        <v>24</v>
      </c>
      <c r="AT155" s="28"/>
    </row>
    <row r="156" spans="3:46" x14ac:dyDescent="0.25">
      <c r="C156">
        <v>7</v>
      </c>
      <c r="D156" s="28">
        <v>50000</v>
      </c>
      <c r="E156">
        <v>25</v>
      </c>
      <c r="F156" s="28"/>
      <c r="K156">
        <v>34</v>
      </c>
      <c r="L156" s="28">
        <v>20000</v>
      </c>
      <c r="M156">
        <v>25</v>
      </c>
      <c r="N156" s="28"/>
      <c r="S156">
        <v>54</v>
      </c>
      <c r="T156" s="28">
        <v>20000</v>
      </c>
      <c r="U156">
        <v>25</v>
      </c>
      <c r="V156" s="28"/>
      <c r="AA156">
        <v>40</v>
      </c>
      <c r="AB156" s="28">
        <v>20000</v>
      </c>
      <c r="AC156">
        <v>25</v>
      </c>
      <c r="AD156" s="28"/>
      <c r="AI156">
        <v>68</v>
      </c>
      <c r="AJ156" s="28">
        <v>50000</v>
      </c>
      <c r="AK156">
        <v>25</v>
      </c>
      <c r="AL156" s="28">
        <v>50000</v>
      </c>
      <c r="AM156">
        <v>68</v>
      </c>
      <c r="AR156" s="28"/>
      <c r="AS156">
        <v>25</v>
      </c>
      <c r="AT156" s="28"/>
    </row>
    <row r="157" spans="3:46" x14ac:dyDescent="0.25">
      <c r="C157">
        <v>27</v>
      </c>
      <c r="D157" s="28">
        <v>30000</v>
      </c>
      <c r="E157">
        <v>26</v>
      </c>
      <c r="F157" s="28"/>
      <c r="K157">
        <v>95</v>
      </c>
      <c r="L157" s="28">
        <v>20000</v>
      </c>
      <c r="M157">
        <v>26</v>
      </c>
      <c r="N157" s="28"/>
      <c r="S157">
        <v>18</v>
      </c>
      <c r="T157" s="28">
        <v>20000</v>
      </c>
      <c r="U157">
        <v>26</v>
      </c>
      <c r="V157" s="28"/>
      <c r="AA157">
        <v>90</v>
      </c>
      <c r="AB157" s="28">
        <v>10000</v>
      </c>
      <c r="AC157">
        <v>26</v>
      </c>
      <c r="AD157" s="28"/>
      <c r="AI157">
        <v>2</v>
      </c>
      <c r="AJ157" s="28">
        <v>20000</v>
      </c>
      <c r="AK157">
        <v>26</v>
      </c>
      <c r="AL157" s="28"/>
      <c r="AR157" s="28"/>
      <c r="AS157">
        <v>26</v>
      </c>
      <c r="AT157" s="28"/>
    </row>
    <row r="158" spans="3:46" x14ac:dyDescent="0.25">
      <c r="C158">
        <v>100</v>
      </c>
      <c r="D158" s="28">
        <v>20000</v>
      </c>
      <c r="E158">
        <v>27</v>
      </c>
      <c r="F158" s="28">
        <v>20000</v>
      </c>
      <c r="G158">
        <v>100</v>
      </c>
      <c r="K158">
        <v>194</v>
      </c>
      <c r="L158" s="28">
        <v>20000</v>
      </c>
      <c r="M158">
        <v>27</v>
      </c>
      <c r="N158" s="28">
        <v>20000</v>
      </c>
      <c r="O158">
        <v>194</v>
      </c>
      <c r="T158" s="28">
        <v>60000</v>
      </c>
      <c r="U158">
        <v>27</v>
      </c>
      <c r="V158" s="28">
        <v>50000</v>
      </c>
      <c r="AA158">
        <v>22</v>
      </c>
      <c r="AB158" s="28">
        <v>20000</v>
      </c>
      <c r="AC158">
        <v>27</v>
      </c>
      <c r="AD158" s="28"/>
      <c r="AI158">
        <v>65</v>
      </c>
      <c r="AJ158" s="28">
        <v>20000</v>
      </c>
      <c r="AK158">
        <v>27</v>
      </c>
      <c r="AL158" s="28"/>
      <c r="AR158" s="28"/>
      <c r="AS158">
        <v>27</v>
      </c>
      <c r="AT158" s="28"/>
    </row>
    <row r="159" spans="3:46" x14ac:dyDescent="0.25">
      <c r="C159">
        <v>89</v>
      </c>
      <c r="D159" s="28">
        <v>30000</v>
      </c>
      <c r="E159">
        <v>28</v>
      </c>
      <c r="F159" s="28"/>
      <c r="K159">
        <v>64</v>
      </c>
      <c r="L159" s="28">
        <v>20000</v>
      </c>
      <c r="M159">
        <v>28</v>
      </c>
      <c r="N159" s="28"/>
      <c r="T159" s="28">
        <v>60000</v>
      </c>
      <c r="U159">
        <v>28</v>
      </c>
      <c r="V159" s="28">
        <v>50000</v>
      </c>
      <c r="AA159">
        <v>23</v>
      </c>
      <c r="AB159" s="28">
        <v>50000</v>
      </c>
      <c r="AC159">
        <v>28</v>
      </c>
      <c r="AD159" s="28"/>
      <c r="AI159">
        <v>75</v>
      </c>
      <c r="AJ159" s="28">
        <v>30000</v>
      </c>
      <c r="AK159">
        <v>28</v>
      </c>
      <c r="AL159" s="28"/>
      <c r="AR159" s="28"/>
      <c r="AS159">
        <v>28</v>
      </c>
      <c r="AT159" s="28"/>
    </row>
    <row r="160" spans="3:46" x14ac:dyDescent="0.25">
      <c r="C160">
        <v>186</v>
      </c>
      <c r="D160" s="28">
        <v>50000</v>
      </c>
      <c r="E160">
        <v>29</v>
      </c>
      <c r="F160" s="28">
        <v>50000</v>
      </c>
      <c r="G160">
        <v>186</v>
      </c>
      <c r="K160">
        <v>103</v>
      </c>
      <c r="L160" s="28">
        <v>20000</v>
      </c>
      <c r="M160">
        <v>29</v>
      </c>
      <c r="N160" s="28"/>
      <c r="T160" s="28"/>
      <c r="U160">
        <v>29</v>
      </c>
      <c r="V160" s="28"/>
      <c r="AA160">
        <v>67</v>
      </c>
      <c r="AB160" s="28">
        <v>30000</v>
      </c>
      <c r="AC160">
        <v>29</v>
      </c>
      <c r="AD160" s="28"/>
      <c r="AI160">
        <v>49</v>
      </c>
      <c r="AJ160" s="28">
        <v>20000</v>
      </c>
      <c r="AK160">
        <v>29</v>
      </c>
      <c r="AL160" s="28">
        <v>10000</v>
      </c>
      <c r="AM160">
        <v>49</v>
      </c>
      <c r="AR160" s="28"/>
      <c r="AS160">
        <v>29</v>
      </c>
      <c r="AT160" s="28"/>
    </row>
    <row r="161" spans="3:46" x14ac:dyDescent="0.25">
      <c r="C161">
        <v>173</v>
      </c>
      <c r="D161" s="28">
        <v>20000</v>
      </c>
      <c r="E161">
        <v>30</v>
      </c>
      <c r="F161" s="28"/>
      <c r="K161">
        <v>188</v>
      </c>
      <c r="L161" s="28">
        <v>20000</v>
      </c>
      <c r="M161">
        <v>30</v>
      </c>
      <c r="N161" s="28"/>
      <c r="T161" s="28"/>
      <c r="U161">
        <v>30</v>
      </c>
      <c r="V161" s="28"/>
      <c r="AA161">
        <v>156</v>
      </c>
      <c r="AB161" s="28">
        <v>40000</v>
      </c>
      <c r="AC161">
        <v>30</v>
      </c>
      <c r="AD161" s="28"/>
      <c r="AI161">
        <v>53</v>
      </c>
      <c r="AJ161" s="28">
        <v>20000</v>
      </c>
      <c r="AK161">
        <v>30</v>
      </c>
      <c r="AL161" s="28"/>
      <c r="AR161" s="28"/>
      <c r="AS161">
        <v>30</v>
      </c>
      <c r="AT161" s="28"/>
    </row>
    <row r="162" spans="3:46" x14ac:dyDescent="0.25">
      <c r="C162">
        <v>157</v>
      </c>
      <c r="D162" s="28">
        <v>50000</v>
      </c>
      <c r="E162">
        <v>31</v>
      </c>
      <c r="F162" s="28">
        <v>50000</v>
      </c>
      <c r="G162">
        <v>157</v>
      </c>
      <c r="K162">
        <v>153</v>
      </c>
      <c r="L162" s="28">
        <v>20000</v>
      </c>
      <c r="M162">
        <v>31</v>
      </c>
      <c r="N162" s="28"/>
      <c r="T162" s="28"/>
      <c r="U162">
        <v>31</v>
      </c>
      <c r="V162" s="28"/>
      <c r="AA162">
        <v>152</v>
      </c>
      <c r="AB162" s="28">
        <v>20000</v>
      </c>
      <c r="AC162">
        <v>31</v>
      </c>
      <c r="AD162" s="28"/>
      <c r="AI162">
        <v>131</v>
      </c>
      <c r="AJ162" s="28">
        <v>30000</v>
      </c>
      <c r="AK162">
        <v>31</v>
      </c>
      <c r="AL162" s="28"/>
      <c r="AR162" s="28"/>
      <c r="AS162">
        <v>31</v>
      </c>
      <c r="AT162" s="28"/>
    </row>
    <row r="163" spans="3:46" x14ac:dyDescent="0.25">
      <c r="C163">
        <v>66</v>
      </c>
      <c r="D163" s="28">
        <v>20000</v>
      </c>
      <c r="E163">
        <v>32</v>
      </c>
      <c r="F163" s="28"/>
      <c r="K163">
        <v>190</v>
      </c>
      <c r="L163" s="28">
        <v>20000</v>
      </c>
      <c r="M163">
        <v>32</v>
      </c>
      <c r="N163" s="28"/>
      <c r="T163" s="28"/>
      <c r="U163">
        <v>32</v>
      </c>
      <c r="V163" s="28"/>
      <c r="AA163">
        <v>154</v>
      </c>
      <c r="AB163" s="28">
        <v>20000</v>
      </c>
      <c r="AC163">
        <v>32</v>
      </c>
      <c r="AD163" s="28"/>
      <c r="AI163">
        <v>81</v>
      </c>
      <c r="AJ163" s="28">
        <v>20000</v>
      </c>
      <c r="AK163">
        <v>32</v>
      </c>
      <c r="AL163" s="28"/>
      <c r="AR163" s="28"/>
      <c r="AS163">
        <v>32</v>
      </c>
      <c r="AT163" s="28"/>
    </row>
    <row r="164" spans="3:46" x14ac:dyDescent="0.25">
      <c r="C164">
        <v>22</v>
      </c>
      <c r="D164" s="28">
        <v>20000</v>
      </c>
      <c r="E164">
        <v>33</v>
      </c>
      <c r="F164" s="28"/>
      <c r="K164">
        <v>189</v>
      </c>
      <c r="L164" s="28">
        <v>40000</v>
      </c>
      <c r="M164">
        <v>33</v>
      </c>
      <c r="N164" s="28"/>
      <c r="T164" s="28"/>
      <c r="U164">
        <v>33</v>
      </c>
      <c r="V164" s="28"/>
      <c r="AA164">
        <v>91</v>
      </c>
      <c r="AB164" s="28">
        <v>20000</v>
      </c>
      <c r="AC164">
        <v>33</v>
      </c>
      <c r="AD164" s="28"/>
      <c r="AI164">
        <v>173</v>
      </c>
      <c r="AJ164" s="28">
        <v>30000</v>
      </c>
      <c r="AK164">
        <v>33</v>
      </c>
      <c r="AL164" s="28"/>
      <c r="AR164" s="28"/>
      <c r="AS164">
        <v>33</v>
      </c>
      <c r="AT164" s="28"/>
    </row>
    <row r="165" spans="3:46" x14ac:dyDescent="0.25">
      <c r="C165">
        <v>9</v>
      </c>
      <c r="D165" s="28">
        <v>30000</v>
      </c>
      <c r="E165">
        <v>34</v>
      </c>
      <c r="F165" s="28"/>
      <c r="K165">
        <v>175</v>
      </c>
      <c r="L165" s="28">
        <v>30000</v>
      </c>
      <c r="M165">
        <v>34</v>
      </c>
      <c r="N165" s="28"/>
      <c r="T165" s="28"/>
      <c r="U165">
        <v>34</v>
      </c>
      <c r="V165" s="28"/>
      <c r="AA165">
        <v>6</v>
      </c>
      <c r="AB165" s="28">
        <v>100000</v>
      </c>
      <c r="AC165">
        <v>34</v>
      </c>
      <c r="AD165" s="28">
        <v>50000</v>
      </c>
      <c r="AE165">
        <v>6</v>
      </c>
      <c r="AI165">
        <v>63</v>
      </c>
      <c r="AJ165" s="28">
        <v>50000</v>
      </c>
      <c r="AK165">
        <v>34</v>
      </c>
      <c r="AL165" s="28"/>
      <c r="AR165" s="28"/>
      <c r="AS165">
        <v>34</v>
      </c>
      <c r="AT165" s="28"/>
    </row>
    <row r="166" spans="3:46" x14ac:dyDescent="0.25">
      <c r="C166">
        <v>60</v>
      </c>
      <c r="D166" s="28">
        <v>50000</v>
      </c>
      <c r="E166">
        <v>35</v>
      </c>
      <c r="F166" s="28"/>
      <c r="K166">
        <v>126</v>
      </c>
      <c r="L166" s="28">
        <v>20000</v>
      </c>
      <c r="M166">
        <v>35</v>
      </c>
      <c r="N166" s="28"/>
      <c r="T166" s="28"/>
      <c r="U166">
        <v>35</v>
      </c>
      <c r="V166" s="28"/>
      <c r="AA166">
        <v>130</v>
      </c>
      <c r="AB166" s="28">
        <v>20000</v>
      </c>
      <c r="AC166">
        <v>35</v>
      </c>
      <c r="AD166" s="28"/>
      <c r="AI166">
        <v>171</v>
      </c>
      <c r="AJ166" s="28">
        <v>50000</v>
      </c>
      <c r="AK166">
        <v>35</v>
      </c>
      <c r="AL166" s="28"/>
      <c r="AR166" s="28"/>
      <c r="AS166">
        <v>35</v>
      </c>
      <c r="AT166" s="28"/>
    </row>
    <row r="167" spans="3:46" x14ac:dyDescent="0.25">
      <c r="C167">
        <v>132</v>
      </c>
      <c r="D167" s="28">
        <v>100000</v>
      </c>
      <c r="E167">
        <v>36</v>
      </c>
      <c r="F167" s="28"/>
      <c r="K167">
        <v>43</v>
      </c>
      <c r="L167" s="28">
        <v>50000</v>
      </c>
      <c r="M167">
        <v>36</v>
      </c>
      <c r="N167" s="28"/>
      <c r="T167" s="28"/>
      <c r="U167">
        <v>36</v>
      </c>
      <c r="V167" s="28"/>
      <c r="AA167">
        <v>13</v>
      </c>
      <c r="AB167" s="28">
        <v>10000</v>
      </c>
      <c r="AC167">
        <v>36</v>
      </c>
      <c r="AD167" s="28"/>
      <c r="AI167">
        <v>190</v>
      </c>
      <c r="AJ167" s="28">
        <v>30000</v>
      </c>
      <c r="AK167">
        <v>36</v>
      </c>
      <c r="AL167" s="28"/>
      <c r="AR167" s="28"/>
      <c r="AS167">
        <v>36</v>
      </c>
      <c r="AT167" s="28"/>
    </row>
    <row r="168" spans="3:46" x14ac:dyDescent="0.25">
      <c r="C168">
        <v>30</v>
      </c>
      <c r="D168" s="28">
        <v>100000</v>
      </c>
      <c r="E168">
        <v>37</v>
      </c>
      <c r="F168" s="28"/>
      <c r="K168">
        <v>178</v>
      </c>
      <c r="L168" s="28">
        <v>100000</v>
      </c>
      <c r="M168">
        <v>37</v>
      </c>
      <c r="N168" s="28"/>
      <c r="T168" s="28"/>
      <c r="U168">
        <v>37</v>
      </c>
      <c r="V168" s="28"/>
      <c r="AA168">
        <v>47</v>
      </c>
      <c r="AB168" s="28">
        <v>10000</v>
      </c>
      <c r="AC168">
        <v>37</v>
      </c>
      <c r="AD168" s="28"/>
      <c r="AI168">
        <v>56</v>
      </c>
      <c r="AJ168" s="28">
        <v>20000</v>
      </c>
      <c r="AK168">
        <v>37</v>
      </c>
      <c r="AL168" s="28"/>
      <c r="AR168" s="28"/>
      <c r="AS168">
        <v>37</v>
      </c>
      <c r="AT168" s="28"/>
    </row>
    <row r="169" spans="3:46" x14ac:dyDescent="0.25">
      <c r="C169">
        <v>112</v>
      </c>
      <c r="D169" s="28">
        <v>30000</v>
      </c>
      <c r="E169">
        <v>38</v>
      </c>
      <c r="F169" s="28"/>
      <c r="K169">
        <v>87</v>
      </c>
      <c r="L169" s="28">
        <v>20000</v>
      </c>
      <c r="M169">
        <v>38</v>
      </c>
      <c r="N169" s="28"/>
      <c r="T169" s="28"/>
      <c r="U169">
        <v>38</v>
      </c>
      <c r="V169" s="28"/>
      <c r="AA169">
        <v>16</v>
      </c>
      <c r="AB169" s="28">
        <v>10000</v>
      </c>
      <c r="AC169">
        <v>38</v>
      </c>
      <c r="AD169" s="28"/>
      <c r="AI169">
        <v>5</v>
      </c>
      <c r="AJ169" s="28">
        <v>20000</v>
      </c>
      <c r="AK169">
        <v>38</v>
      </c>
      <c r="AL169" s="28"/>
      <c r="AR169" s="28"/>
      <c r="AS169">
        <v>38</v>
      </c>
      <c r="AT169" s="28"/>
    </row>
    <row r="170" spans="3:46" x14ac:dyDescent="0.25">
      <c r="C170">
        <v>80</v>
      </c>
      <c r="D170" s="28">
        <v>50000</v>
      </c>
      <c r="E170">
        <v>39</v>
      </c>
      <c r="F170" s="28"/>
      <c r="K170">
        <v>155</v>
      </c>
      <c r="L170" s="28">
        <v>30000</v>
      </c>
      <c r="M170">
        <v>39</v>
      </c>
      <c r="N170" s="28"/>
      <c r="T170" s="29"/>
      <c r="U170">
        <v>39</v>
      </c>
      <c r="V170" s="29"/>
      <c r="AA170">
        <v>146</v>
      </c>
      <c r="AB170" s="28">
        <v>20000</v>
      </c>
      <c r="AC170">
        <v>39</v>
      </c>
      <c r="AD170" s="28"/>
      <c r="AI170">
        <v>165</v>
      </c>
      <c r="AJ170" s="28">
        <v>50000</v>
      </c>
      <c r="AK170">
        <v>39</v>
      </c>
      <c r="AL170" s="28">
        <v>30000</v>
      </c>
      <c r="AM170">
        <v>165</v>
      </c>
      <c r="AR170" s="28"/>
      <c r="AS170">
        <v>39</v>
      </c>
      <c r="AT170" s="28"/>
    </row>
    <row r="171" spans="3:46" x14ac:dyDescent="0.25">
      <c r="C171">
        <v>155</v>
      </c>
      <c r="D171" s="28">
        <v>20000</v>
      </c>
      <c r="E171">
        <v>40</v>
      </c>
      <c r="F171" s="28"/>
      <c r="K171">
        <v>80</v>
      </c>
      <c r="L171" s="28">
        <v>50000</v>
      </c>
      <c r="M171">
        <v>40</v>
      </c>
      <c r="N171" s="28"/>
      <c r="T171" s="29"/>
      <c r="V171" s="28"/>
      <c r="AA171">
        <v>10</v>
      </c>
      <c r="AB171" s="28">
        <v>20000</v>
      </c>
      <c r="AC171">
        <v>40</v>
      </c>
      <c r="AD171" s="28"/>
      <c r="AI171">
        <v>14</v>
      </c>
      <c r="AJ171" s="28">
        <v>20000</v>
      </c>
      <c r="AK171">
        <v>40</v>
      </c>
      <c r="AL171" s="28"/>
      <c r="AR171" s="28"/>
      <c r="AS171">
        <v>40</v>
      </c>
      <c r="AT171" s="28"/>
    </row>
    <row r="172" spans="3:46" x14ac:dyDescent="0.25">
      <c r="C172">
        <v>51</v>
      </c>
      <c r="D172" s="28">
        <v>5000</v>
      </c>
      <c r="E172">
        <v>41</v>
      </c>
      <c r="F172" s="28"/>
      <c r="K172">
        <v>3</v>
      </c>
      <c r="L172" s="28">
        <v>50000</v>
      </c>
      <c r="M172">
        <v>41</v>
      </c>
      <c r="N172" s="28"/>
      <c r="T172" s="29"/>
      <c r="V172" s="28"/>
      <c r="AA172">
        <v>65</v>
      </c>
      <c r="AB172" s="28">
        <v>10000</v>
      </c>
      <c r="AC172">
        <v>41</v>
      </c>
      <c r="AD172" s="28"/>
      <c r="AI172">
        <v>42</v>
      </c>
      <c r="AJ172" s="28">
        <v>20000</v>
      </c>
      <c r="AK172">
        <v>41</v>
      </c>
      <c r="AL172" s="28"/>
      <c r="AR172" s="28"/>
      <c r="AS172">
        <v>41</v>
      </c>
      <c r="AT172" s="28"/>
    </row>
    <row r="173" spans="3:46" x14ac:dyDescent="0.25">
      <c r="C173">
        <v>158</v>
      </c>
      <c r="D173" s="28">
        <v>45000</v>
      </c>
      <c r="E173">
        <v>42</v>
      </c>
      <c r="F173" s="28"/>
      <c r="K173">
        <v>76</v>
      </c>
      <c r="L173" s="28">
        <v>50000</v>
      </c>
      <c r="M173">
        <v>42</v>
      </c>
      <c r="N173" s="28"/>
      <c r="T173" s="29"/>
      <c r="V173" s="28"/>
      <c r="AA173">
        <v>15</v>
      </c>
      <c r="AB173" s="28">
        <v>15000</v>
      </c>
      <c r="AC173">
        <v>42</v>
      </c>
      <c r="AD173" s="28"/>
      <c r="AI173">
        <v>10</v>
      </c>
      <c r="AJ173" s="28">
        <v>20000</v>
      </c>
      <c r="AK173">
        <v>42</v>
      </c>
      <c r="AL173" s="28"/>
      <c r="AR173" s="28"/>
      <c r="AS173">
        <v>42</v>
      </c>
      <c r="AT173" s="28"/>
    </row>
    <row r="174" spans="3:46" x14ac:dyDescent="0.25">
      <c r="C174">
        <v>38</v>
      </c>
      <c r="D174" s="28">
        <v>50000</v>
      </c>
      <c r="E174">
        <v>43</v>
      </c>
      <c r="K174">
        <v>18</v>
      </c>
      <c r="L174" s="28">
        <v>15000</v>
      </c>
      <c r="M174">
        <v>43</v>
      </c>
      <c r="T174" s="29">
        <f>SUM(T132:T173)</f>
        <v>940000</v>
      </c>
      <c r="V174" s="29">
        <f>SUM(V132:V173)</f>
        <v>140000</v>
      </c>
      <c r="AA174">
        <v>88</v>
      </c>
      <c r="AB174" s="59">
        <v>35000</v>
      </c>
      <c r="AC174">
        <v>43</v>
      </c>
      <c r="AD174" s="29"/>
      <c r="AI174">
        <v>184</v>
      </c>
      <c r="AJ174" s="28">
        <v>30000</v>
      </c>
      <c r="AK174">
        <v>43</v>
      </c>
      <c r="AL174" s="28"/>
      <c r="AR174" s="28"/>
      <c r="AS174">
        <v>43</v>
      </c>
    </row>
    <row r="175" spans="3:46" x14ac:dyDescent="0.25">
      <c r="C175">
        <v>101</v>
      </c>
      <c r="D175">
        <v>20000</v>
      </c>
      <c r="E175">
        <v>44</v>
      </c>
      <c r="K175">
        <v>39</v>
      </c>
      <c r="L175">
        <v>15000</v>
      </c>
      <c r="M175">
        <v>44</v>
      </c>
      <c r="T175" s="29">
        <f>T174-V174</f>
        <v>800000</v>
      </c>
      <c r="V175" s="28"/>
      <c r="AB175" s="59">
        <v>50000</v>
      </c>
      <c r="AC175">
        <v>44</v>
      </c>
      <c r="AD175">
        <v>50000</v>
      </c>
      <c r="AI175">
        <v>117</v>
      </c>
      <c r="AJ175" s="28">
        <v>50000</v>
      </c>
      <c r="AK175">
        <v>44</v>
      </c>
      <c r="AL175" s="28"/>
      <c r="AS175">
        <v>44</v>
      </c>
    </row>
    <row r="176" spans="3:46" x14ac:dyDescent="0.25">
      <c r="C176">
        <v>50</v>
      </c>
      <c r="D176" s="28">
        <v>20000</v>
      </c>
      <c r="E176">
        <v>45</v>
      </c>
      <c r="F176" s="28">
        <v>20000</v>
      </c>
      <c r="G176">
        <v>50</v>
      </c>
      <c r="K176">
        <v>52</v>
      </c>
      <c r="L176" s="28">
        <v>20000</v>
      </c>
      <c r="M176">
        <v>45</v>
      </c>
      <c r="N176" s="28"/>
      <c r="T176" s="29"/>
      <c r="V176" s="28"/>
      <c r="AB176" s="28">
        <v>50000</v>
      </c>
      <c r="AC176">
        <v>45</v>
      </c>
      <c r="AD176">
        <v>50000</v>
      </c>
      <c r="AJ176" s="28">
        <v>50000</v>
      </c>
      <c r="AK176">
        <v>45</v>
      </c>
      <c r="AL176" s="28">
        <v>50000</v>
      </c>
      <c r="AR176" s="28"/>
      <c r="AS176">
        <v>45</v>
      </c>
      <c r="AT176" s="28"/>
    </row>
    <row r="177" spans="3:46" x14ac:dyDescent="0.25">
      <c r="C177">
        <v>24</v>
      </c>
      <c r="D177" s="28">
        <v>20000</v>
      </c>
      <c r="E177">
        <v>46</v>
      </c>
      <c r="F177" s="28"/>
      <c r="K177">
        <v>91</v>
      </c>
      <c r="L177" s="28">
        <v>50000</v>
      </c>
      <c r="M177">
        <v>46</v>
      </c>
      <c r="N177" s="28"/>
      <c r="T177" s="29"/>
      <c r="V177" s="28"/>
      <c r="AB177" s="28"/>
      <c r="AC177">
        <v>46</v>
      </c>
      <c r="AJ177" s="28"/>
      <c r="AK177">
        <v>46</v>
      </c>
      <c r="AL177" s="28"/>
      <c r="AR177" s="28"/>
      <c r="AS177">
        <v>46</v>
      </c>
      <c r="AT177" s="28"/>
    </row>
    <row r="178" spans="3:46" x14ac:dyDescent="0.25">
      <c r="C178">
        <v>172</v>
      </c>
      <c r="D178" s="28">
        <v>20000</v>
      </c>
      <c r="E178">
        <v>47</v>
      </c>
      <c r="F178" s="28"/>
      <c r="L178" s="28"/>
      <c r="N178" s="28"/>
      <c r="T178" s="29"/>
      <c r="V178" s="29"/>
      <c r="AB178" s="28"/>
      <c r="AC178">
        <v>47</v>
      </c>
      <c r="AJ178" s="28"/>
      <c r="AK178">
        <v>47</v>
      </c>
      <c r="AL178" s="28"/>
      <c r="AR178" s="28"/>
      <c r="AS178">
        <v>47</v>
      </c>
      <c r="AT178" s="28"/>
    </row>
    <row r="179" spans="3:46" x14ac:dyDescent="0.25">
      <c r="C179">
        <v>102</v>
      </c>
      <c r="D179" s="28">
        <v>170000</v>
      </c>
      <c r="E179">
        <v>48</v>
      </c>
      <c r="F179" s="28">
        <v>50000</v>
      </c>
      <c r="G179">
        <v>102</v>
      </c>
      <c r="L179" s="28"/>
      <c r="N179" s="28"/>
      <c r="S179" s="61"/>
      <c r="T179" s="62"/>
      <c r="U179" s="61"/>
      <c r="V179" s="62"/>
      <c r="AB179" s="28"/>
      <c r="AC179">
        <v>48</v>
      </c>
      <c r="AJ179" s="28"/>
      <c r="AK179">
        <v>48</v>
      </c>
      <c r="AL179" s="28"/>
      <c r="AR179" s="28"/>
      <c r="AS179">
        <v>48</v>
      </c>
      <c r="AT179" s="28"/>
    </row>
    <row r="180" spans="3:46" x14ac:dyDescent="0.25">
      <c r="C180">
        <v>114</v>
      </c>
      <c r="D180" s="28">
        <v>50000</v>
      </c>
      <c r="E180">
        <v>49</v>
      </c>
      <c r="L180" s="28"/>
      <c r="N180" s="28"/>
      <c r="AB180" s="28"/>
      <c r="AJ180" s="29"/>
      <c r="AK180">
        <v>49</v>
      </c>
      <c r="AL180" s="29"/>
      <c r="AR180" s="28"/>
      <c r="AS180">
        <v>49</v>
      </c>
    </row>
    <row r="181" spans="3:46" x14ac:dyDescent="0.25">
      <c r="C181">
        <v>33</v>
      </c>
      <c r="D181" s="28">
        <v>50000</v>
      </c>
      <c r="E181">
        <v>50</v>
      </c>
      <c r="I181" t="s">
        <v>1359</v>
      </c>
      <c r="L181" s="29">
        <f>SUM(L132:L180)</f>
        <v>1585000</v>
      </c>
      <c r="N181" s="29">
        <f>SUM(N132:N180)</f>
        <v>210000</v>
      </c>
      <c r="AB181" s="29">
        <f>SUM(AB132:AB180)</f>
        <v>1630000</v>
      </c>
      <c r="AD181" s="29">
        <f>SUM(AD132:AD180)</f>
        <v>200000</v>
      </c>
      <c r="AJ181" s="29"/>
      <c r="AK181">
        <v>50</v>
      </c>
      <c r="AL181" s="28"/>
      <c r="AR181" s="28"/>
      <c r="AS181">
        <v>50</v>
      </c>
    </row>
    <row r="182" spans="3:46" x14ac:dyDescent="0.25">
      <c r="D182" s="28">
        <v>50000</v>
      </c>
      <c r="E182">
        <v>51</v>
      </c>
      <c r="F182" s="28">
        <v>50000</v>
      </c>
      <c r="L182" s="29">
        <f>L181-N181</f>
        <v>1375000</v>
      </c>
      <c r="N182" s="28"/>
      <c r="AB182" s="29">
        <f>AB181-AD181</f>
        <v>1430000</v>
      </c>
      <c r="AD182" s="28"/>
      <c r="AJ182" s="28"/>
      <c r="AK182">
        <v>51</v>
      </c>
      <c r="AL182" s="28"/>
      <c r="AR182" s="28"/>
      <c r="AS182">
        <v>51</v>
      </c>
      <c r="AT182" s="28"/>
    </row>
    <row r="183" spans="3:46" x14ac:dyDescent="0.25">
      <c r="D183" s="28">
        <v>50000</v>
      </c>
      <c r="E183">
        <v>52</v>
      </c>
      <c r="F183" s="28">
        <v>50000</v>
      </c>
      <c r="L183" s="29"/>
      <c r="N183" s="29"/>
      <c r="AB183" s="29"/>
      <c r="AD183" s="29"/>
      <c r="AJ183" s="28"/>
      <c r="AK183">
        <v>52</v>
      </c>
      <c r="AL183" s="28"/>
      <c r="AR183" s="28"/>
      <c r="AS183">
        <v>52</v>
      </c>
      <c r="AT183" s="28"/>
    </row>
    <row r="184" spans="3:46" x14ac:dyDescent="0.25">
      <c r="D184" s="28">
        <v>50000</v>
      </c>
      <c r="E184">
        <v>53</v>
      </c>
      <c r="F184" s="28">
        <v>50000</v>
      </c>
    </row>
    <row r="185" spans="3:46" x14ac:dyDescent="0.25">
      <c r="D185" s="28">
        <v>50000</v>
      </c>
      <c r="E185">
        <v>54</v>
      </c>
      <c r="F185" s="28">
        <v>50000</v>
      </c>
    </row>
    <row r="186" spans="3:46" x14ac:dyDescent="0.25">
      <c r="D186" s="28">
        <v>20000</v>
      </c>
      <c r="E186">
        <v>55</v>
      </c>
      <c r="F186" s="28">
        <v>20000</v>
      </c>
    </row>
    <row r="187" spans="3:46" x14ac:dyDescent="0.25">
      <c r="D187" s="28">
        <v>50000</v>
      </c>
      <c r="E187">
        <v>56</v>
      </c>
      <c r="F187" s="28">
        <v>50000</v>
      </c>
    </row>
    <row r="188" spans="3:46" x14ac:dyDescent="0.25">
      <c r="D188" s="28">
        <v>100000</v>
      </c>
      <c r="E188">
        <v>57</v>
      </c>
      <c r="F188" s="28">
        <v>50000</v>
      </c>
      <c r="AJ188" s="29">
        <f>SUM(AJ132:AJ187)</f>
        <v>1520000</v>
      </c>
      <c r="AL188" s="29">
        <f>SUM(AL132:AL187)</f>
        <v>250000</v>
      </c>
      <c r="AR188" s="29">
        <f>SUM(AR132:AR187)</f>
        <v>920000</v>
      </c>
      <c r="AT188" s="29">
        <f>SUM(AT132:AT187)</f>
        <v>600000</v>
      </c>
    </row>
    <row r="189" spans="3:46" x14ac:dyDescent="0.25">
      <c r="D189" s="28">
        <v>30000</v>
      </c>
      <c r="E189">
        <v>58</v>
      </c>
      <c r="AJ189" s="29">
        <f>AJ188-AL188</f>
        <v>1270000</v>
      </c>
      <c r="AL189" s="28"/>
      <c r="AR189" s="29">
        <f>AR188-AT188</f>
        <v>320000</v>
      </c>
      <c r="AT189" s="28"/>
    </row>
    <row r="190" spans="3:46" x14ac:dyDescent="0.25">
      <c r="C190">
        <v>91</v>
      </c>
      <c r="D190" s="28">
        <v>50000</v>
      </c>
      <c r="E190">
        <v>59</v>
      </c>
    </row>
    <row r="191" spans="3:46" x14ac:dyDescent="0.25">
      <c r="C191">
        <v>145</v>
      </c>
      <c r="D191" s="28">
        <v>50000</v>
      </c>
      <c r="E191">
        <v>60</v>
      </c>
      <c r="F191" s="28">
        <v>50000</v>
      </c>
      <c r="G191">
        <v>176</v>
      </c>
    </row>
    <row r="192" spans="3:46" x14ac:dyDescent="0.25">
      <c r="C192">
        <v>176</v>
      </c>
      <c r="D192" s="28">
        <v>20000</v>
      </c>
      <c r="E192">
        <v>61</v>
      </c>
    </row>
    <row r="193" spans="3:7" x14ac:dyDescent="0.25">
      <c r="C193">
        <v>188</v>
      </c>
      <c r="D193" s="28">
        <v>20000</v>
      </c>
      <c r="E193">
        <v>62</v>
      </c>
    </row>
    <row r="194" spans="3:7" x14ac:dyDescent="0.25">
      <c r="C194">
        <v>193</v>
      </c>
      <c r="D194" s="28">
        <v>70000</v>
      </c>
      <c r="E194">
        <v>63</v>
      </c>
      <c r="F194">
        <v>50000</v>
      </c>
      <c r="G194">
        <v>193</v>
      </c>
    </row>
    <row r="195" spans="3:7" x14ac:dyDescent="0.25">
      <c r="D195" s="28">
        <v>50000</v>
      </c>
      <c r="E195">
        <v>64</v>
      </c>
      <c r="F195">
        <v>50000</v>
      </c>
    </row>
    <row r="196" spans="3:7" x14ac:dyDescent="0.25">
      <c r="C196">
        <v>177</v>
      </c>
      <c r="D196" s="28">
        <v>50000</v>
      </c>
      <c r="E196">
        <v>65</v>
      </c>
      <c r="F196">
        <v>50000</v>
      </c>
      <c r="G196">
        <v>177</v>
      </c>
    </row>
    <row r="197" spans="3:7" x14ac:dyDescent="0.25">
      <c r="C197">
        <v>185</v>
      </c>
      <c r="D197" s="28">
        <v>50000</v>
      </c>
      <c r="E197">
        <v>66</v>
      </c>
      <c r="F197">
        <v>50000</v>
      </c>
      <c r="G197">
        <v>185</v>
      </c>
    </row>
    <row r="198" spans="3:7" x14ac:dyDescent="0.25">
      <c r="D198" s="28">
        <v>50000</v>
      </c>
      <c r="E198">
        <v>67</v>
      </c>
      <c r="F198">
        <v>50000</v>
      </c>
    </row>
    <row r="199" spans="3:7" x14ac:dyDescent="0.25">
      <c r="D199" s="28">
        <v>100000</v>
      </c>
      <c r="E199">
        <v>68</v>
      </c>
      <c r="F199">
        <v>50000</v>
      </c>
    </row>
    <row r="200" spans="3:7" x14ac:dyDescent="0.25">
      <c r="D200" s="28">
        <v>130000</v>
      </c>
      <c r="E200">
        <v>69</v>
      </c>
    </row>
    <row r="201" spans="3:7" x14ac:dyDescent="0.25">
      <c r="D201" s="28">
        <v>50000</v>
      </c>
      <c r="E201">
        <v>70</v>
      </c>
      <c r="F201">
        <v>50000</v>
      </c>
    </row>
    <row r="202" spans="3:7" x14ac:dyDescent="0.25">
      <c r="D202" s="28">
        <v>100000</v>
      </c>
      <c r="E202">
        <v>71</v>
      </c>
    </row>
    <row r="203" spans="3:7" x14ac:dyDescent="0.25">
      <c r="D203" s="28">
        <v>30000</v>
      </c>
      <c r="E203">
        <v>72</v>
      </c>
    </row>
    <row r="204" spans="3:7" x14ac:dyDescent="0.25">
      <c r="E204">
        <v>73</v>
      </c>
    </row>
    <row r="205" spans="3:7" x14ac:dyDescent="0.25">
      <c r="E205">
        <v>74</v>
      </c>
    </row>
    <row r="206" spans="3:7" x14ac:dyDescent="0.25">
      <c r="E206">
        <v>75</v>
      </c>
    </row>
    <row r="207" spans="3:7" x14ac:dyDescent="0.25">
      <c r="E207">
        <v>76</v>
      </c>
    </row>
    <row r="208" spans="3:7" x14ac:dyDescent="0.25">
      <c r="E208">
        <v>77</v>
      </c>
    </row>
    <row r="210" spans="1:47" x14ac:dyDescent="0.25">
      <c r="D210" s="29">
        <f>SUM(D132:D209)</f>
        <v>3260000</v>
      </c>
      <c r="F210" s="29">
        <f>SUM(F132:F209)</f>
        <v>960000</v>
      </c>
    </row>
    <row r="211" spans="1:47" x14ac:dyDescent="0.25">
      <c r="D211" s="29">
        <f>D210-F210</f>
        <v>2300000</v>
      </c>
      <c r="F211" s="28"/>
    </row>
    <row r="213" spans="1:47" x14ac:dyDescent="0.25">
      <c r="A213" s="30" t="s">
        <v>10</v>
      </c>
      <c r="B213" s="30" t="s">
        <v>0</v>
      </c>
      <c r="C213" s="30" t="s">
        <v>2</v>
      </c>
      <c r="D213" s="30" t="s">
        <v>1297</v>
      </c>
      <c r="E213" s="30"/>
      <c r="F213" s="33"/>
      <c r="G213" s="30"/>
      <c r="I213" s="30" t="s">
        <v>10</v>
      </c>
      <c r="J213" s="30" t="s">
        <v>0</v>
      </c>
      <c r="K213" s="30" t="s">
        <v>2</v>
      </c>
      <c r="L213" s="30" t="s">
        <v>1297</v>
      </c>
      <c r="M213" s="30"/>
      <c r="N213" s="33"/>
      <c r="O213" s="30"/>
      <c r="P213" s="30"/>
      <c r="Q213" s="30" t="s">
        <v>10</v>
      </c>
      <c r="R213" s="30" t="s">
        <v>0</v>
      </c>
      <c r="S213" s="30" t="s">
        <v>2</v>
      </c>
      <c r="T213" s="30" t="s">
        <v>1297</v>
      </c>
      <c r="U213" s="30"/>
      <c r="V213" s="33"/>
      <c r="Y213" s="30" t="s">
        <v>10</v>
      </c>
      <c r="Z213" s="30" t="s">
        <v>0</v>
      </c>
      <c r="AA213" s="30" t="s">
        <v>2</v>
      </c>
      <c r="AB213" s="30" t="s">
        <v>1297</v>
      </c>
      <c r="AC213" s="30"/>
      <c r="AD213" s="33"/>
      <c r="AE213" s="30"/>
      <c r="AG213" s="30" t="s">
        <v>10</v>
      </c>
      <c r="AH213" s="30" t="s">
        <v>0</v>
      </c>
      <c r="AI213" s="30" t="s">
        <v>2</v>
      </c>
      <c r="AJ213" s="30" t="s">
        <v>1297</v>
      </c>
      <c r="AK213" s="30"/>
      <c r="AL213" s="33"/>
      <c r="AO213" s="30" t="s">
        <v>10</v>
      </c>
      <c r="AP213" s="30" t="s">
        <v>0</v>
      </c>
      <c r="AQ213" s="30" t="s">
        <v>2</v>
      </c>
      <c r="AR213" s="30" t="s">
        <v>1297</v>
      </c>
    </row>
    <row r="214" spans="1:47" x14ac:dyDescent="0.25">
      <c r="A214" s="32">
        <v>43122</v>
      </c>
      <c r="B214" s="30" t="s">
        <v>1336</v>
      </c>
      <c r="C214">
        <v>90</v>
      </c>
      <c r="D214" s="28">
        <v>20000</v>
      </c>
      <c r="E214">
        <v>1</v>
      </c>
      <c r="F214" s="28">
        <v>20000</v>
      </c>
      <c r="G214">
        <v>90</v>
      </c>
      <c r="I214" s="32">
        <v>43123</v>
      </c>
      <c r="J214" s="30" t="s">
        <v>1337</v>
      </c>
      <c r="K214">
        <v>99</v>
      </c>
      <c r="L214" s="28">
        <v>20000</v>
      </c>
      <c r="M214">
        <v>1</v>
      </c>
      <c r="N214" s="28"/>
      <c r="Q214" s="32">
        <v>43124</v>
      </c>
      <c r="R214" s="30" t="s">
        <v>1361</v>
      </c>
      <c r="S214">
        <v>30</v>
      </c>
      <c r="T214" s="28">
        <v>50000</v>
      </c>
      <c r="U214">
        <v>1</v>
      </c>
      <c r="V214" s="28">
        <v>50000</v>
      </c>
      <c r="W214">
        <v>30</v>
      </c>
      <c r="Y214" s="32">
        <v>43125</v>
      </c>
      <c r="Z214" s="30" t="s">
        <v>1348</v>
      </c>
      <c r="AA214">
        <v>155</v>
      </c>
      <c r="AB214" s="28">
        <v>50000</v>
      </c>
      <c r="AC214">
        <v>1</v>
      </c>
      <c r="AD214" s="28"/>
      <c r="AG214" s="32">
        <v>43126</v>
      </c>
      <c r="AH214" s="30" t="s">
        <v>1347</v>
      </c>
      <c r="AI214">
        <v>117</v>
      </c>
      <c r="AJ214" s="28">
        <v>50000</v>
      </c>
      <c r="AK214">
        <v>1</v>
      </c>
      <c r="AL214" s="28">
        <v>50000</v>
      </c>
      <c r="AM214">
        <v>117</v>
      </c>
      <c r="AO214" s="32">
        <v>43123</v>
      </c>
      <c r="AP214" s="30" t="s">
        <v>1362</v>
      </c>
      <c r="AR214" s="28">
        <v>50000</v>
      </c>
      <c r="AS214">
        <v>1</v>
      </c>
      <c r="AT214" s="28">
        <v>50000</v>
      </c>
    </row>
    <row r="215" spans="1:47" x14ac:dyDescent="0.25">
      <c r="C215">
        <v>82</v>
      </c>
      <c r="D215" s="28">
        <v>50000</v>
      </c>
      <c r="E215">
        <v>2</v>
      </c>
      <c r="F215" s="28">
        <v>50000</v>
      </c>
      <c r="G215">
        <v>82</v>
      </c>
      <c r="K215">
        <v>18</v>
      </c>
      <c r="L215" s="28">
        <v>20000</v>
      </c>
      <c r="M215">
        <v>2</v>
      </c>
      <c r="N215" s="28"/>
      <c r="S215">
        <v>29</v>
      </c>
      <c r="T215" s="28">
        <v>50000</v>
      </c>
      <c r="U215">
        <v>2</v>
      </c>
      <c r="V215" s="28">
        <v>50000</v>
      </c>
      <c r="W215">
        <v>29</v>
      </c>
      <c r="AA215">
        <v>106</v>
      </c>
      <c r="AB215" s="28">
        <v>20000</v>
      </c>
      <c r="AC215">
        <v>2</v>
      </c>
      <c r="AD215" s="28"/>
      <c r="AI215">
        <v>28</v>
      </c>
      <c r="AJ215" s="28">
        <v>40000</v>
      </c>
      <c r="AK215">
        <v>2</v>
      </c>
      <c r="AL215" s="28">
        <v>40000</v>
      </c>
      <c r="AM215">
        <v>28</v>
      </c>
      <c r="AQ215">
        <v>9</v>
      </c>
      <c r="AR215" s="28">
        <v>50000</v>
      </c>
      <c r="AS215">
        <v>2</v>
      </c>
      <c r="AT215" s="28"/>
      <c r="AU215">
        <v>9</v>
      </c>
    </row>
    <row r="216" spans="1:47" x14ac:dyDescent="0.25">
      <c r="C216">
        <v>175</v>
      </c>
      <c r="D216" s="28">
        <v>20000</v>
      </c>
      <c r="E216">
        <v>3</v>
      </c>
      <c r="F216" s="28"/>
      <c r="K216">
        <v>87</v>
      </c>
      <c r="L216" s="28">
        <v>20000</v>
      </c>
      <c r="M216">
        <v>3</v>
      </c>
      <c r="N216" s="28"/>
      <c r="S216">
        <v>72</v>
      </c>
      <c r="T216" s="28">
        <v>20000</v>
      </c>
      <c r="U216">
        <v>3</v>
      </c>
      <c r="V216" s="28">
        <v>20000</v>
      </c>
      <c r="W216">
        <v>72</v>
      </c>
      <c r="AA216">
        <v>160</v>
      </c>
      <c r="AB216" s="28">
        <v>20000</v>
      </c>
      <c r="AC216">
        <v>3</v>
      </c>
      <c r="AD216" s="28"/>
      <c r="AI216">
        <v>183</v>
      </c>
      <c r="AJ216" s="28">
        <v>50000</v>
      </c>
      <c r="AK216">
        <v>3</v>
      </c>
      <c r="AL216" s="28">
        <v>50000</v>
      </c>
      <c r="AM216">
        <v>183</v>
      </c>
      <c r="AQ216">
        <v>10</v>
      </c>
      <c r="AR216" s="28">
        <v>50000</v>
      </c>
      <c r="AS216">
        <v>3</v>
      </c>
      <c r="AT216" s="28">
        <v>50000</v>
      </c>
      <c r="AU216">
        <v>10</v>
      </c>
    </row>
    <row r="217" spans="1:47" x14ac:dyDescent="0.25">
      <c r="C217">
        <v>18</v>
      </c>
      <c r="D217" s="28">
        <v>100000</v>
      </c>
      <c r="E217">
        <v>4</v>
      </c>
      <c r="F217" s="28"/>
      <c r="K217">
        <v>135</v>
      </c>
      <c r="L217" s="28">
        <v>40000</v>
      </c>
      <c r="M217">
        <v>4</v>
      </c>
      <c r="N217" s="28"/>
      <c r="S217">
        <v>27</v>
      </c>
      <c r="T217" s="28">
        <v>40000</v>
      </c>
      <c r="U217">
        <v>4</v>
      </c>
      <c r="V217" s="28">
        <v>40000</v>
      </c>
      <c r="W217">
        <v>27</v>
      </c>
      <c r="AA217">
        <v>62</v>
      </c>
      <c r="AB217" s="28">
        <v>20000</v>
      </c>
      <c r="AC217">
        <v>4</v>
      </c>
      <c r="AD217" s="28"/>
      <c r="AI217">
        <v>65</v>
      </c>
      <c r="AJ217" s="28">
        <v>20000</v>
      </c>
      <c r="AK217">
        <v>4</v>
      </c>
      <c r="AL217" s="28">
        <v>20000</v>
      </c>
      <c r="AM217">
        <v>65</v>
      </c>
      <c r="AQ217">
        <v>11</v>
      </c>
      <c r="AR217" s="28">
        <v>30000</v>
      </c>
      <c r="AS217">
        <v>4</v>
      </c>
      <c r="AT217" s="28"/>
      <c r="AU217">
        <v>11</v>
      </c>
    </row>
    <row r="218" spans="1:47" x14ac:dyDescent="0.25">
      <c r="C218">
        <v>39</v>
      </c>
      <c r="D218" s="28">
        <v>50000</v>
      </c>
      <c r="E218">
        <v>5</v>
      </c>
      <c r="F218" s="28"/>
      <c r="K218">
        <v>140</v>
      </c>
      <c r="L218" s="28">
        <v>30000</v>
      </c>
      <c r="M218">
        <v>5</v>
      </c>
      <c r="N218" s="28"/>
      <c r="S218">
        <v>26</v>
      </c>
      <c r="T218" s="28">
        <v>20000</v>
      </c>
      <c r="U218">
        <v>5</v>
      </c>
      <c r="V218" s="28">
        <v>20000</v>
      </c>
      <c r="W218">
        <v>26</v>
      </c>
      <c r="AA218">
        <v>70</v>
      </c>
      <c r="AB218" s="28">
        <v>20000</v>
      </c>
      <c r="AC218">
        <v>5</v>
      </c>
      <c r="AD218" s="28"/>
      <c r="AI218">
        <v>78</v>
      </c>
      <c r="AJ218" s="28">
        <v>50000</v>
      </c>
      <c r="AK218">
        <v>5</v>
      </c>
      <c r="AL218" s="28">
        <v>50000</v>
      </c>
      <c r="AM218">
        <v>78</v>
      </c>
      <c r="AQ218">
        <v>12</v>
      </c>
      <c r="AR218" s="28">
        <v>50000</v>
      </c>
      <c r="AS218">
        <v>5</v>
      </c>
      <c r="AT218" s="28"/>
    </row>
    <row r="219" spans="1:47" x14ac:dyDescent="0.25">
      <c r="C219">
        <v>156</v>
      </c>
      <c r="D219" s="28">
        <v>20000</v>
      </c>
      <c r="E219">
        <v>6</v>
      </c>
      <c r="F219" s="28"/>
      <c r="K219">
        <v>201</v>
      </c>
      <c r="L219" s="28">
        <v>20000</v>
      </c>
      <c r="M219">
        <v>6</v>
      </c>
      <c r="N219" s="28"/>
      <c r="S219">
        <v>19</v>
      </c>
      <c r="T219" s="28">
        <v>20000</v>
      </c>
      <c r="U219">
        <v>6</v>
      </c>
      <c r="V219" s="28"/>
      <c r="AA219">
        <v>138</v>
      </c>
      <c r="AB219" s="28">
        <v>20000</v>
      </c>
      <c r="AC219">
        <v>6</v>
      </c>
      <c r="AD219" s="28"/>
      <c r="AI219">
        <v>144</v>
      </c>
      <c r="AJ219" s="28">
        <v>50000</v>
      </c>
      <c r="AK219">
        <v>6</v>
      </c>
      <c r="AL219" s="28"/>
      <c r="AR219" s="28">
        <v>100000</v>
      </c>
      <c r="AS219">
        <v>6</v>
      </c>
      <c r="AT219" s="28">
        <v>50000</v>
      </c>
    </row>
    <row r="220" spans="1:47" x14ac:dyDescent="0.25">
      <c r="C220">
        <v>140</v>
      </c>
      <c r="D220" s="28">
        <v>30000</v>
      </c>
      <c r="E220">
        <v>7</v>
      </c>
      <c r="F220" s="28"/>
      <c r="K220">
        <v>7</v>
      </c>
      <c r="L220" s="28">
        <v>10000</v>
      </c>
      <c r="M220">
        <v>7</v>
      </c>
      <c r="N220" s="28"/>
      <c r="S220">
        <v>66</v>
      </c>
      <c r="T220" s="28">
        <v>20000</v>
      </c>
      <c r="U220">
        <v>7</v>
      </c>
      <c r="V220" s="28"/>
      <c r="AA220">
        <v>10</v>
      </c>
      <c r="AB220" s="28">
        <v>15000</v>
      </c>
      <c r="AC220">
        <v>7</v>
      </c>
      <c r="AD220" s="28"/>
      <c r="AI220">
        <v>166</v>
      </c>
      <c r="AJ220" s="28">
        <v>20000</v>
      </c>
      <c r="AK220">
        <v>7</v>
      </c>
      <c r="AL220" s="28"/>
      <c r="AQ220">
        <v>14</v>
      </c>
      <c r="AR220" s="28">
        <v>30000</v>
      </c>
      <c r="AS220">
        <v>7</v>
      </c>
      <c r="AT220" s="28">
        <v>30000</v>
      </c>
      <c r="AU220">
        <v>14</v>
      </c>
    </row>
    <row r="221" spans="1:47" x14ac:dyDescent="0.25">
      <c r="C221">
        <v>7</v>
      </c>
      <c r="D221" s="28">
        <v>50000</v>
      </c>
      <c r="E221">
        <v>8</v>
      </c>
      <c r="F221" s="28"/>
      <c r="K221">
        <v>147</v>
      </c>
      <c r="L221" s="28">
        <v>40000</v>
      </c>
      <c r="M221">
        <v>8</v>
      </c>
      <c r="N221" s="28"/>
      <c r="S221">
        <v>24</v>
      </c>
      <c r="T221" s="28">
        <v>20000</v>
      </c>
      <c r="U221">
        <v>8</v>
      </c>
      <c r="V221" s="28"/>
      <c r="AA221">
        <v>84</v>
      </c>
      <c r="AB221" s="28">
        <v>35000</v>
      </c>
      <c r="AC221">
        <v>8</v>
      </c>
      <c r="AD221" s="28"/>
      <c r="AI221">
        <v>68</v>
      </c>
      <c r="AJ221" s="28">
        <v>20000</v>
      </c>
      <c r="AK221">
        <v>8</v>
      </c>
      <c r="AL221" s="28"/>
      <c r="AQ221">
        <v>2</v>
      </c>
      <c r="AR221" s="28">
        <v>40000</v>
      </c>
      <c r="AS221">
        <v>8</v>
      </c>
      <c r="AT221" s="28"/>
    </row>
    <row r="222" spans="1:47" x14ac:dyDescent="0.25">
      <c r="C222">
        <v>142</v>
      </c>
      <c r="D222" s="28">
        <v>50000</v>
      </c>
      <c r="E222">
        <v>9</v>
      </c>
      <c r="F222" s="28"/>
      <c r="K222">
        <v>29</v>
      </c>
      <c r="L222" s="28">
        <v>20000</v>
      </c>
      <c r="M222">
        <v>9</v>
      </c>
      <c r="N222" s="28"/>
      <c r="S222">
        <v>48</v>
      </c>
      <c r="T222" s="28">
        <v>10000</v>
      </c>
      <c r="U222">
        <v>9</v>
      </c>
      <c r="V222" s="28"/>
      <c r="AA222">
        <v>63</v>
      </c>
      <c r="AB222" s="28">
        <v>20000</v>
      </c>
      <c r="AC222">
        <v>9</v>
      </c>
      <c r="AD222" s="28"/>
      <c r="AI222">
        <v>2</v>
      </c>
      <c r="AJ222" s="28">
        <v>20000</v>
      </c>
      <c r="AK222">
        <v>9</v>
      </c>
      <c r="AL222" s="28"/>
      <c r="AQ222">
        <v>4</v>
      </c>
      <c r="AR222" s="28">
        <v>50000</v>
      </c>
      <c r="AS222">
        <v>9</v>
      </c>
      <c r="AT222" s="28">
        <v>50000</v>
      </c>
      <c r="AU222">
        <v>4</v>
      </c>
    </row>
    <row r="223" spans="1:47" x14ac:dyDescent="0.25">
      <c r="C223">
        <v>15</v>
      </c>
      <c r="D223" s="28">
        <v>150000</v>
      </c>
      <c r="E223">
        <v>10</v>
      </c>
      <c r="F223" s="28"/>
      <c r="K223">
        <v>173</v>
      </c>
      <c r="L223" s="28">
        <v>30000</v>
      </c>
      <c r="M223">
        <v>10</v>
      </c>
      <c r="N223" s="28">
        <v>30000</v>
      </c>
      <c r="O223">
        <v>173</v>
      </c>
      <c r="S223">
        <v>20</v>
      </c>
      <c r="T223" s="28">
        <v>20000</v>
      </c>
      <c r="U223">
        <v>10</v>
      </c>
      <c r="V223" s="28"/>
      <c r="AA223">
        <v>13</v>
      </c>
      <c r="AB223" s="28">
        <v>10000</v>
      </c>
      <c r="AC223">
        <v>10</v>
      </c>
      <c r="AD223" s="28"/>
      <c r="AI223">
        <v>66</v>
      </c>
      <c r="AJ223" s="28">
        <v>20000</v>
      </c>
      <c r="AK223">
        <v>10</v>
      </c>
      <c r="AL223" s="28"/>
      <c r="AQ223">
        <v>13</v>
      </c>
      <c r="AR223" s="28">
        <v>50000</v>
      </c>
      <c r="AS223">
        <v>10</v>
      </c>
      <c r="AT223" s="28">
        <v>50000</v>
      </c>
      <c r="AU223">
        <v>13</v>
      </c>
    </row>
    <row r="224" spans="1:47" x14ac:dyDescent="0.25">
      <c r="C224">
        <v>66</v>
      </c>
      <c r="D224" s="28">
        <v>20000</v>
      </c>
      <c r="E224">
        <v>11</v>
      </c>
      <c r="F224" s="28"/>
      <c r="K224">
        <v>141</v>
      </c>
      <c r="L224" s="28">
        <v>10000</v>
      </c>
      <c r="M224">
        <v>11</v>
      </c>
      <c r="N224" s="28"/>
      <c r="S224">
        <v>18</v>
      </c>
      <c r="T224" s="28">
        <v>20000</v>
      </c>
      <c r="U224">
        <v>11</v>
      </c>
      <c r="V224" s="28"/>
      <c r="AA224">
        <v>72</v>
      </c>
      <c r="AB224" s="28">
        <v>20000</v>
      </c>
      <c r="AC224">
        <v>11</v>
      </c>
      <c r="AD224" s="28"/>
      <c r="AI224">
        <v>38</v>
      </c>
      <c r="AJ224" s="28">
        <v>20000</v>
      </c>
      <c r="AK224">
        <v>11</v>
      </c>
      <c r="AL224" s="28"/>
      <c r="AQ224">
        <v>16</v>
      </c>
      <c r="AR224" s="28">
        <v>50000</v>
      </c>
      <c r="AS224">
        <v>11</v>
      </c>
      <c r="AT224" s="28">
        <v>50000</v>
      </c>
      <c r="AU224">
        <v>16</v>
      </c>
    </row>
    <row r="225" spans="3:47" x14ac:dyDescent="0.25">
      <c r="C225">
        <v>173</v>
      </c>
      <c r="D225" s="28">
        <v>20000</v>
      </c>
      <c r="E225">
        <v>12</v>
      </c>
      <c r="F225" s="28"/>
      <c r="K225">
        <v>191</v>
      </c>
      <c r="L225" s="28">
        <v>40000</v>
      </c>
      <c r="M225">
        <v>12</v>
      </c>
      <c r="N225" s="28"/>
      <c r="S225">
        <v>25</v>
      </c>
      <c r="T225" s="28">
        <v>50000</v>
      </c>
      <c r="U225">
        <v>12</v>
      </c>
      <c r="V225" s="28"/>
      <c r="AA225">
        <v>139</v>
      </c>
      <c r="AB225" s="28">
        <v>150000</v>
      </c>
      <c r="AC225">
        <v>12</v>
      </c>
      <c r="AD225" s="28"/>
      <c r="AI225">
        <v>20</v>
      </c>
      <c r="AJ225" s="28">
        <v>20000</v>
      </c>
      <c r="AK225">
        <v>12</v>
      </c>
      <c r="AL225" s="28"/>
      <c r="AQ225">
        <v>21</v>
      </c>
      <c r="AR225" s="28">
        <v>50000</v>
      </c>
      <c r="AS225">
        <v>12</v>
      </c>
      <c r="AT225" s="28"/>
      <c r="AU225">
        <v>21</v>
      </c>
    </row>
    <row r="226" spans="3:47" x14ac:dyDescent="0.25">
      <c r="C226">
        <v>101</v>
      </c>
      <c r="D226" s="28">
        <v>20000</v>
      </c>
      <c r="E226">
        <v>13</v>
      </c>
      <c r="F226" s="28"/>
      <c r="K226">
        <v>111</v>
      </c>
      <c r="L226" s="28">
        <v>50000</v>
      </c>
      <c r="M226">
        <v>13</v>
      </c>
      <c r="N226" s="28"/>
      <c r="S226">
        <v>59</v>
      </c>
      <c r="T226" s="28">
        <v>20000</v>
      </c>
      <c r="U226">
        <v>13</v>
      </c>
      <c r="V226" s="28"/>
      <c r="AA226">
        <v>87</v>
      </c>
      <c r="AB226" s="28">
        <v>50000</v>
      </c>
      <c r="AC226">
        <v>13</v>
      </c>
      <c r="AD226" s="28"/>
      <c r="AI226">
        <v>16</v>
      </c>
      <c r="AJ226" s="28">
        <v>30000</v>
      </c>
      <c r="AK226">
        <v>13</v>
      </c>
      <c r="AL226" s="28"/>
      <c r="AQ226">
        <v>22</v>
      </c>
      <c r="AR226" s="28">
        <v>100000</v>
      </c>
      <c r="AS226">
        <v>13</v>
      </c>
      <c r="AT226" s="28">
        <v>50000</v>
      </c>
      <c r="AU226">
        <v>22</v>
      </c>
    </row>
    <row r="227" spans="3:47" x14ac:dyDescent="0.25">
      <c r="C227">
        <v>153</v>
      </c>
      <c r="D227" s="28">
        <v>20000</v>
      </c>
      <c r="E227">
        <v>14</v>
      </c>
      <c r="F227" s="28"/>
      <c r="K227">
        <v>133</v>
      </c>
      <c r="L227" s="28">
        <v>50000</v>
      </c>
      <c r="M227">
        <v>14</v>
      </c>
      <c r="N227" s="28"/>
      <c r="S227">
        <v>46</v>
      </c>
      <c r="T227" s="28">
        <v>20000</v>
      </c>
      <c r="U227">
        <v>14</v>
      </c>
      <c r="V227" s="28"/>
      <c r="AA227">
        <v>95</v>
      </c>
      <c r="AB227" s="28">
        <v>70000</v>
      </c>
      <c r="AC227">
        <v>14</v>
      </c>
      <c r="AD227" s="28">
        <v>50000</v>
      </c>
      <c r="AE227">
        <v>95</v>
      </c>
      <c r="AI227">
        <v>35</v>
      </c>
      <c r="AJ227" s="28">
        <v>10000</v>
      </c>
      <c r="AK227">
        <v>14</v>
      </c>
      <c r="AL227" s="28"/>
      <c r="AQ227">
        <v>23</v>
      </c>
      <c r="AR227" s="28">
        <v>40000</v>
      </c>
      <c r="AS227">
        <v>14</v>
      </c>
      <c r="AT227" s="28">
        <v>40000</v>
      </c>
      <c r="AU227">
        <v>23</v>
      </c>
    </row>
    <row r="228" spans="3:47" x14ac:dyDescent="0.25">
      <c r="C228">
        <v>44</v>
      </c>
      <c r="D228" s="28">
        <v>20000</v>
      </c>
      <c r="E228">
        <v>15</v>
      </c>
      <c r="F228" s="28"/>
      <c r="K228">
        <v>113</v>
      </c>
      <c r="L228" s="28">
        <v>80000</v>
      </c>
      <c r="M228">
        <v>15</v>
      </c>
      <c r="N228" s="28"/>
      <c r="S228">
        <v>40</v>
      </c>
      <c r="T228" s="28">
        <v>20000</v>
      </c>
      <c r="U228">
        <v>15</v>
      </c>
      <c r="V228" s="28"/>
      <c r="AA228">
        <v>29</v>
      </c>
      <c r="AB228" s="28">
        <v>20000</v>
      </c>
      <c r="AC228">
        <v>15</v>
      </c>
      <c r="AD228" s="28"/>
      <c r="AI228">
        <v>26</v>
      </c>
      <c r="AJ228" s="28">
        <v>40000</v>
      </c>
      <c r="AK228">
        <v>15</v>
      </c>
      <c r="AL228" s="28"/>
      <c r="AR228" s="28">
        <v>50000</v>
      </c>
      <c r="AS228">
        <v>15</v>
      </c>
      <c r="AT228" s="28">
        <v>50000</v>
      </c>
    </row>
    <row r="229" spans="3:47" x14ac:dyDescent="0.25">
      <c r="C229">
        <v>186</v>
      </c>
      <c r="D229" s="28">
        <v>30000</v>
      </c>
      <c r="E229">
        <v>16</v>
      </c>
      <c r="F229" s="28"/>
      <c r="K229">
        <v>190</v>
      </c>
      <c r="L229" s="28">
        <v>20000</v>
      </c>
      <c r="M229">
        <v>16</v>
      </c>
      <c r="N229" s="28"/>
      <c r="S229">
        <v>16</v>
      </c>
      <c r="T229" s="28">
        <v>20000</v>
      </c>
      <c r="U229">
        <v>16</v>
      </c>
      <c r="V229" s="28"/>
      <c r="AA229">
        <v>158</v>
      </c>
      <c r="AB229" s="28">
        <v>20000</v>
      </c>
      <c r="AC229">
        <v>16</v>
      </c>
      <c r="AD229" s="28"/>
      <c r="AI229">
        <v>187</v>
      </c>
      <c r="AJ229" s="28">
        <v>15000</v>
      </c>
      <c r="AK229">
        <v>16</v>
      </c>
      <c r="AL229" s="28"/>
      <c r="AR229" s="28">
        <v>200000</v>
      </c>
      <c r="AS229">
        <v>16</v>
      </c>
      <c r="AT229" s="28">
        <v>50000</v>
      </c>
    </row>
    <row r="230" spans="3:47" x14ac:dyDescent="0.25">
      <c r="C230">
        <v>136</v>
      </c>
      <c r="D230" s="28">
        <v>50000</v>
      </c>
      <c r="E230">
        <v>17</v>
      </c>
      <c r="F230" s="28"/>
      <c r="K230">
        <v>66</v>
      </c>
      <c r="L230" s="28">
        <v>50000</v>
      </c>
      <c r="M230">
        <v>17</v>
      </c>
      <c r="N230" s="28"/>
      <c r="S230">
        <v>12</v>
      </c>
      <c r="T230" s="28">
        <v>20000</v>
      </c>
      <c r="U230">
        <v>17</v>
      </c>
      <c r="V230" s="28"/>
      <c r="AA230">
        <v>55</v>
      </c>
      <c r="AB230" s="28">
        <v>20000</v>
      </c>
      <c r="AC230">
        <v>17</v>
      </c>
      <c r="AD230" s="28"/>
      <c r="AI230">
        <v>180</v>
      </c>
      <c r="AJ230" s="28">
        <v>15000</v>
      </c>
      <c r="AK230">
        <v>17</v>
      </c>
      <c r="AL230" s="28"/>
      <c r="AR230" s="28">
        <v>25000</v>
      </c>
      <c r="AS230">
        <v>17</v>
      </c>
      <c r="AT230" s="28">
        <v>25000</v>
      </c>
    </row>
    <row r="231" spans="3:47" x14ac:dyDescent="0.25">
      <c r="C231">
        <v>4</v>
      </c>
      <c r="D231" s="28">
        <v>20000</v>
      </c>
      <c r="E231">
        <v>18</v>
      </c>
      <c r="F231" s="28"/>
      <c r="K231">
        <v>151</v>
      </c>
      <c r="L231" s="28">
        <v>30000</v>
      </c>
      <c r="M231">
        <v>18</v>
      </c>
      <c r="N231" s="28"/>
      <c r="S231">
        <v>32</v>
      </c>
      <c r="T231" s="28">
        <v>50000</v>
      </c>
      <c r="U231">
        <v>18</v>
      </c>
      <c r="V231" s="28"/>
      <c r="AA231">
        <v>74</v>
      </c>
      <c r="AB231" s="28">
        <v>20000</v>
      </c>
      <c r="AC231">
        <v>18</v>
      </c>
      <c r="AD231" s="28"/>
      <c r="AI231">
        <v>40</v>
      </c>
      <c r="AJ231" s="28">
        <v>10000</v>
      </c>
      <c r="AK231">
        <v>18</v>
      </c>
      <c r="AL231" s="28"/>
      <c r="AR231" s="28">
        <v>30000</v>
      </c>
      <c r="AS231">
        <v>18</v>
      </c>
      <c r="AT231" s="28">
        <v>30000</v>
      </c>
    </row>
    <row r="232" spans="3:47" x14ac:dyDescent="0.25">
      <c r="C232">
        <v>45</v>
      </c>
      <c r="D232" s="28">
        <v>20000</v>
      </c>
      <c r="E232">
        <v>19</v>
      </c>
      <c r="F232" s="28"/>
      <c r="K232">
        <v>52</v>
      </c>
      <c r="L232" s="28">
        <v>20000</v>
      </c>
      <c r="M232">
        <v>19</v>
      </c>
      <c r="N232" s="28"/>
      <c r="S232">
        <v>50</v>
      </c>
      <c r="T232" s="28">
        <v>30000</v>
      </c>
      <c r="U232">
        <v>19</v>
      </c>
      <c r="V232" s="28"/>
      <c r="AA232">
        <v>161</v>
      </c>
      <c r="AB232" s="28">
        <v>20000</v>
      </c>
      <c r="AC232">
        <v>19</v>
      </c>
      <c r="AD232" s="28"/>
      <c r="AI232">
        <v>179</v>
      </c>
      <c r="AJ232" s="28">
        <v>20000</v>
      </c>
      <c r="AK232">
        <v>19</v>
      </c>
      <c r="AL232" s="28"/>
      <c r="AR232" s="28">
        <v>50000</v>
      </c>
      <c r="AS232">
        <v>19</v>
      </c>
      <c r="AT232" s="28">
        <v>50000</v>
      </c>
    </row>
    <row r="233" spans="3:47" x14ac:dyDescent="0.25">
      <c r="C233">
        <v>24</v>
      </c>
      <c r="D233" s="28">
        <v>15000</v>
      </c>
      <c r="E233">
        <v>20</v>
      </c>
      <c r="F233" s="28"/>
      <c r="K233">
        <v>101</v>
      </c>
      <c r="L233" s="28">
        <v>100000</v>
      </c>
      <c r="M233">
        <v>20</v>
      </c>
      <c r="N233" s="28"/>
      <c r="S233">
        <v>39</v>
      </c>
      <c r="T233" s="59">
        <v>20000</v>
      </c>
      <c r="U233">
        <v>20</v>
      </c>
      <c r="V233" s="59"/>
      <c r="AA233">
        <v>17</v>
      </c>
      <c r="AB233" s="28">
        <v>20000</v>
      </c>
      <c r="AC233">
        <v>20</v>
      </c>
      <c r="AD233" s="28"/>
      <c r="AI233">
        <v>110</v>
      </c>
      <c r="AJ233" s="28">
        <v>20000</v>
      </c>
      <c r="AK233">
        <v>20</v>
      </c>
      <c r="AL233" s="28"/>
      <c r="AR233" s="28">
        <v>100000</v>
      </c>
      <c r="AS233">
        <v>20</v>
      </c>
      <c r="AT233" s="28">
        <v>50000</v>
      </c>
    </row>
    <row r="234" spans="3:47" x14ac:dyDescent="0.25">
      <c r="C234">
        <v>179</v>
      </c>
      <c r="D234" s="28">
        <v>50000</v>
      </c>
      <c r="E234">
        <v>21</v>
      </c>
      <c r="F234" s="28">
        <v>50000</v>
      </c>
      <c r="G234">
        <v>179</v>
      </c>
      <c r="K234">
        <v>144</v>
      </c>
      <c r="L234" s="28">
        <v>10000</v>
      </c>
      <c r="M234">
        <v>21</v>
      </c>
      <c r="N234" s="28"/>
      <c r="S234">
        <v>17</v>
      </c>
      <c r="T234" s="59">
        <v>20000</v>
      </c>
      <c r="U234">
        <v>21</v>
      </c>
      <c r="V234" s="59">
        <v>10000</v>
      </c>
      <c r="W234">
        <v>17</v>
      </c>
      <c r="AA234">
        <v>41</v>
      </c>
      <c r="AB234" s="28">
        <v>60000</v>
      </c>
      <c r="AC234">
        <v>21</v>
      </c>
      <c r="AD234" s="28"/>
      <c r="AI234">
        <v>4</v>
      </c>
      <c r="AJ234" s="28">
        <v>20000</v>
      </c>
      <c r="AK234">
        <v>21</v>
      </c>
      <c r="AL234" s="28"/>
      <c r="AR234" s="28">
        <v>100000</v>
      </c>
      <c r="AS234">
        <v>21</v>
      </c>
      <c r="AT234" s="28">
        <v>50000</v>
      </c>
    </row>
    <row r="235" spans="3:47" x14ac:dyDescent="0.25">
      <c r="C235">
        <v>180</v>
      </c>
      <c r="D235" s="28">
        <v>50000</v>
      </c>
      <c r="E235">
        <v>22</v>
      </c>
      <c r="F235" s="28">
        <v>50000</v>
      </c>
      <c r="G235">
        <v>180</v>
      </c>
      <c r="K235">
        <v>40</v>
      </c>
      <c r="L235" s="28">
        <v>70000</v>
      </c>
      <c r="M235">
        <v>22</v>
      </c>
      <c r="N235" s="28"/>
      <c r="S235">
        <v>53</v>
      </c>
      <c r="T235" s="28">
        <v>40000</v>
      </c>
      <c r="U235">
        <v>22</v>
      </c>
      <c r="V235" s="28"/>
      <c r="AA235">
        <v>15</v>
      </c>
      <c r="AB235" s="28">
        <v>20000</v>
      </c>
      <c r="AC235">
        <v>22</v>
      </c>
      <c r="AD235" s="28"/>
      <c r="AI235">
        <v>107</v>
      </c>
      <c r="AJ235" s="28">
        <v>20000</v>
      </c>
      <c r="AK235">
        <v>22</v>
      </c>
      <c r="AL235" s="28"/>
      <c r="AR235" s="28"/>
      <c r="AS235">
        <v>22</v>
      </c>
      <c r="AT235" s="28"/>
    </row>
    <row r="236" spans="3:47" x14ac:dyDescent="0.25">
      <c r="C236">
        <v>89</v>
      </c>
      <c r="D236" s="28">
        <v>20000</v>
      </c>
      <c r="E236">
        <v>23</v>
      </c>
      <c r="F236" s="28">
        <v>20000</v>
      </c>
      <c r="G236">
        <v>89</v>
      </c>
      <c r="K236">
        <v>34</v>
      </c>
      <c r="L236" s="28">
        <v>20000</v>
      </c>
      <c r="M236">
        <v>23</v>
      </c>
      <c r="N236" s="28"/>
      <c r="S236">
        <v>71</v>
      </c>
      <c r="T236" s="28">
        <v>50000</v>
      </c>
      <c r="U236">
        <v>23</v>
      </c>
      <c r="V236" s="28"/>
      <c r="AA236">
        <v>147</v>
      </c>
      <c r="AB236" s="28">
        <v>20000</v>
      </c>
      <c r="AC236">
        <v>23</v>
      </c>
      <c r="AD236" s="28"/>
      <c r="AI236">
        <v>50</v>
      </c>
      <c r="AJ236" s="28">
        <v>60000</v>
      </c>
      <c r="AK236">
        <v>23</v>
      </c>
      <c r="AL236" s="28"/>
      <c r="AR236" s="28"/>
      <c r="AS236">
        <v>23</v>
      </c>
      <c r="AT236" s="28"/>
    </row>
    <row r="237" spans="3:47" x14ac:dyDescent="0.25">
      <c r="C237">
        <v>49</v>
      </c>
      <c r="D237" s="28">
        <v>50000</v>
      </c>
      <c r="E237">
        <v>24</v>
      </c>
      <c r="F237" s="28">
        <v>50000</v>
      </c>
      <c r="G237">
        <v>49</v>
      </c>
      <c r="K237">
        <v>176</v>
      </c>
      <c r="L237" s="28">
        <v>20000</v>
      </c>
      <c r="M237">
        <v>24</v>
      </c>
      <c r="N237" s="28"/>
      <c r="T237" s="28"/>
      <c r="U237">
        <v>24</v>
      </c>
      <c r="V237" s="28"/>
      <c r="AA237">
        <v>8</v>
      </c>
      <c r="AB237" s="28">
        <v>60000</v>
      </c>
      <c r="AC237">
        <v>24</v>
      </c>
      <c r="AD237" s="28"/>
      <c r="AI237">
        <v>155</v>
      </c>
      <c r="AJ237" s="28">
        <v>20000</v>
      </c>
      <c r="AK237">
        <v>24</v>
      </c>
      <c r="AL237" s="28"/>
      <c r="AR237" s="28"/>
      <c r="AS237">
        <v>24</v>
      </c>
      <c r="AT237" s="28"/>
    </row>
    <row r="238" spans="3:47" x14ac:dyDescent="0.25">
      <c r="C238">
        <v>100</v>
      </c>
      <c r="D238" s="28">
        <v>20000</v>
      </c>
      <c r="E238">
        <v>25</v>
      </c>
      <c r="F238" s="28">
        <v>20000</v>
      </c>
      <c r="G238">
        <v>100</v>
      </c>
      <c r="K238">
        <v>153</v>
      </c>
      <c r="L238" s="28">
        <v>20000</v>
      </c>
      <c r="M238">
        <v>25</v>
      </c>
      <c r="N238" s="28"/>
      <c r="T238" s="28"/>
      <c r="U238">
        <v>25</v>
      </c>
      <c r="V238" s="28"/>
      <c r="AA238">
        <v>7</v>
      </c>
      <c r="AB238" s="28">
        <v>50000</v>
      </c>
      <c r="AC238">
        <v>25</v>
      </c>
      <c r="AD238" s="28"/>
      <c r="AI238">
        <v>36</v>
      </c>
      <c r="AJ238" s="28">
        <v>100000</v>
      </c>
      <c r="AK238">
        <v>25</v>
      </c>
      <c r="AL238" s="28">
        <v>50000</v>
      </c>
      <c r="AM238">
        <v>36</v>
      </c>
      <c r="AR238" s="28"/>
      <c r="AS238">
        <v>25</v>
      </c>
      <c r="AT238" s="28"/>
    </row>
    <row r="239" spans="3:47" x14ac:dyDescent="0.25">
      <c r="C239">
        <v>36</v>
      </c>
      <c r="D239" s="28">
        <v>30000</v>
      </c>
      <c r="E239">
        <v>26</v>
      </c>
      <c r="F239" s="28"/>
      <c r="K239">
        <v>179</v>
      </c>
      <c r="L239" s="28">
        <v>40000</v>
      </c>
      <c r="M239">
        <v>26</v>
      </c>
      <c r="N239" s="28"/>
      <c r="T239" s="28"/>
      <c r="U239">
        <v>26</v>
      </c>
      <c r="V239" s="28"/>
      <c r="AA239">
        <v>90</v>
      </c>
      <c r="AB239" s="28">
        <v>10000</v>
      </c>
      <c r="AC239">
        <v>26</v>
      </c>
      <c r="AD239" s="28"/>
      <c r="AI239">
        <v>53</v>
      </c>
      <c r="AJ239" s="28">
        <v>20000</v>
      </c>
      <c r="AK239">
        <v>26</v>
      </c>
      <c r="AL239" s="28"/>
      <c r="AR239" s="28"/>
      <c r="AS239">
        <v>26</v>
      </c>
      <c r="AT239" s="28"/>
    </row>
    <row r="240" spans="3:47" x14ac:dyDescent="0.25">
      <c r="C240">
        <v>47</v>
      </c>
      <c r="D240" s="28">
        <v>50000</v>
      </c>
      <c r="E240">
        <v>27</v>
      </c>
      <c r="F240" s="28"/>
      <c r="K240">
        <v>129</v>
      </c>
      <c r="L240" s="28">
        <v>20000</v>
      </c>
      <c r="M240">
        <v>27</v>
      </c>
      <c r="N240" s="28"/>
      <c r="T240" s="28"/>
      <c r="U240">
        <v>27</v>
      </c>
      <c r="V240" s="28"/>
      <c r="AA240">
        <v>71</v>
      </c>
      <c r="AB240" s="28">
        <v>20000</v>
      </c>
      <c r="AC240">
        <v>27</v>
      </c>
      <c r="AD240" s="28"/>
      <c r="AI240">
        <v>43</v>
      </c>
      <c r="AJ240" s="28">
        <v>30000</v>
      </c>
      <c r="AK240">
        <v>27</v>
      </c>
      <c r="AL240" s="28"/>
      <c r="AR240" s="28"/>
      <c r="AS240">
        <v>27</v>
      </c>
      <c r="AT240" s="28"/>
    </row>
    <row r="241" spans="3:46" x14ac:dyDescent="0.25">
      <c r="C241">
        <v>116</v>
      </c>
      <c r="D241" s="28">
        <v>100000</v>
      </c>
      <c r="E241">
        <v>28</v>
      </c>
      <c r="F241" s="28"/>
      <c r="K241">
        <v>114</v>
      </c>
      <c r="L241" s="28">
        <v>100000</v>
      </c>
      <c r="M241">
        <v>28</v>
      </c>
      <c r="N241" s="28"/>
      <c r="T241" s="28"/>
      <c r="U241">
        <v>28</v>
      </c>
      <c r="V241" s="28"/>
      <c r="AA241">
        <v>91</v>
      </c>
      <c r="AB241" s="28">
        <v>20000</v>
      </c>
      <c r="AC241">
        <v>28</v>
      </c>
      <c r="AD241" s="28"/>
      <c r="AI241">
        <v>127</v>
      </c>
      <c r="AJ241" s="28">
        <v>50000</v>
      </c>
      <c r="AK241">
        <v>28</v>
      </c>
      <c r="AL241" s="28"/>
      <c r="AR241" s="28"/>
      <c r="AS241">
        <v>28</v>
      </c>
      <c r="AT241" s="28"/>
    </row>
    <row r="242" spans="3:46" x14ac:dyDescent="0.25">
      <c r="C242">
        <v>139</v>
      </c>
      <c r="D242" s="28">
        <v>10000</v>
      </c>
      <c r="E242">
        <v>29</v>
      </c>
      <c r="F242" s="28"/>
      <c r="K242">
        <v>6</v>
      </c>
      <c r="L242" s="28">
        <v>50000</v>
      </c>
      <c r="M242">
        <v>29</v>
      </c>
      <c r="N242" s="28"/>
      <c r="T242" s="28"/>
      <c r="U242">
        <v>29</v>
      </c>
      <c r="V242" s="28"/>
      <c r="AA242">
        <v>157</v>
      </c>
      <c r="AB242" s="28">
        <v>60000</v>
      </c>
      <c r="AC242">
        <v>29</v>
      </c>
      <c r="AD242" s="28"/>
      <c r="AI242">
        <v>56</v>
      </c>
      <c r="AJ242" s="28">
        <v>20000</v>
      </c>
      <c r="AK242">
        <v>29</v>
      </c>
      <c r="AL242" s="28"/>
      <c r="AR242" s="28"/>
      <c r="AS242">
        <v>29</v>
      </c>
      <c r="AT242" s="28"/>
    </row>
    <row r="243" spans="3:46" x14ac:dyDescent="0.25">
      <c r="C243">
        <v>3</v>
      </c>
      <c r="D243" s="28">
        <v>10000</v>
      </c>
      <c r="E243">
        <v>30</v>
      </c>
      <c r="F243" s="28"/>
      <c r="K243">
        <v>196</v>
      </c>
      <c r="L243" s="28">
        <v>50000</v>
      </c>
      <c r="M243">
        <v>30</v>
      </c>
      <c r="N243" s="28"/>
      <c r="T243" s="28"/>
      <c r="U243">
        <v>30</v>
      </c>
      <c r="V243" s="28"/>
      <c r="AA243">
        <v>154</v>
      </c>
      <c r="AB243" s="28">
        <v>20000</v>
      </c>
      <c r="AC243">
        <v>30</v>
      </c>
      <c r="AD243" s="28"/>
      <c r="AI243">
        <v>176</v>
      </c>
      <c r="AJ243" s="28">
        <v>20000</v>
      </c>
      <c r="AK243">
        <v>30</v>
      </c>
      <c r="AL243" s="28"/>
      <c r="AR243" s="28"/>
      <c r="AS243">
        <v>30</v>
      </c>
      <c r="AT243" s="28"/>
    </row>
    <row r="244" spans="3:46" x14ac:dyDescent="0.25">
      <c r="C244">
        <v>14</v>
      </c>
      <c r="D244" s="28">
        <v>20000</v>
      </c>
      <c r="E244">
        <v>31</v>
      </c>
      <c r="F244" s="28"/>
      <c r="K244">
        <v>44</v>
      </c>
      <c r="L244" s="28">
        <v>100000</v>
      </c>
      <c r="M244">
        <v>31</v>
      </c>
      <c r="N244" s="28"/>
      <c r="T244" s="28"/>
      <c r="U244">
        <v>31</v>
      </c>
      <c r="V244" s="28"/>
      <c r="AA244">
        <v>152</v>
      </c>
      <c r="AB244" s="28">
        <v>20000</v>
      </c>
      <c r="AC244">
        <v>31</v>
      </c>
      <c r="AD244" s="28"/>
      <c r="AI244">
        <v>165</v>
      </c>
      <c r="AJ244" s="28">
        <v>10000</v>
      </c>
      <c r="AK244">
        <v>31</v>
      </c>
      <c r="AL244" s="28"/>
      <c r="AR244" s="28"/>
      <c r="AS244">
        <v>31</v>
      </c>
      <c r="AT244" s="28"/>
    </row>
    <row r="245" spans="3:46" x14ac:dyDescent="0.25">
      <c r="C245">
        <v>94</v>
      </c>
      <c r="D245" s="28">
        <v>20000</v>
      </c>
      <c r="E245">
        <v>32</v>
      </c>
      <c r="F245" s="28"/>
      <c r="K245">
        <v>127</v>
      </c>
      <c r="L245" s="28">
        <v>30000</v>
      </c>
      <c r="M245">
        <v>32</v>
      </c>
      <c r="N245" s="28">
        <v>10000</v>
      </c>
      <c r="O245">
        <v>127</v>
      </c>
      <c r="T245" s="28"/>
      <c r="U245">
        <v>32</v>
      </c>
      <c r="V245" s="28"/>
      <c r="AB245" s="28">
        <v>50000</v>
      </c>
      <c r="AC245">
        <v>32</v>
      </c>
      <c r="AD245" s="28">
        <v>50000</v>
      </c>
      <c r="AI245">
        <v>173</v>
      </c>
      <c r="AJ245" s="28">
        <v>10000</v>
      </c>
      <c r="AK245">
        <v>32</v>
      </c>
      <c r="AL245" s="28"/>
      <c r="AR245" s="28"/>
      <c r="AS245">
        <v>32</v>
      </c>
      <c r="AT245" s="28"/>
    </row>
    <row r="246" spans="3:46" x14ac:dyDescent="0.25">
      <c r="C246">
        <v>117</v>
      </c>
      <c r="D246" s="28">
        <v>20000</v>
      </c>
      <c r="E246">
        <v>33</v>
      </c>
      <c r="F246" s="28"/>
      <c r="K246">
        <v>8</v>
      </c>
      <c r="L246" s="28">
        <v>20000</v>
      </c>
      <c r="M246">
        <v>33</v>
      </c>
      <c r="N246" s="28"/>
      <c r="T246" s="28"/>
      <c r="U246">
        <v>33</v>
      </c>
      <c r="V246" s="28"/>
      <c r="AB246" s="28"/>
      <c r="AC246">
        <v>33</v>
      </c>
      <c r="AD246" s="28"/>
      <c r="AI246">
        <v>89</v>
      </c>
      <c r="AJ246" s="28">
        <v>50000</v>
      </c>
      <c r="AK246">
        <v>33</v>
      </c>
      <c r="AL246" s="28"/>
      <c r="AR246" s="28"/>
      <c r="AS246">
        <v>33</v>
      </c>
      <c r="AT246" s="28"/>
    </row>
    <row r="247" spans="3:46" x14ac:dyDescent="0.25">
      <c r="C247">
        <v>56</v>
      </c>
      <c r="D247" s="28">
        <v>20000</v>
      </c>
      <c r="E247">
        <v>34</v>
      </c>
      <c r="F247" s="28"/>
      <c r="K247">
        <v>156</v>
      </c>
      <c r="L247" s="28">
        <v>20000</v>
      </c>
      <c r="M247">
        <v>34</v>
      </c>
      <c r="N247" s="28"/>
      <c r="T247" s="28"/>
      <c r="U247">
        <v>34</v>
      </c>
      <c r="V247" s="28"/>
      <c r="AB247" s="28"/>
      <c r="AC247">
        <v>34</v>
      </c>
      <c r="AD247" s="28"/>
      <c r="AI247">
        <v>81</v>
      </c>
      <c r="AJ247" s="28">
        <v>20000</v>
      </c>
      <c r="AK247">
        <v>34</v>
      </c>
      <c r="AL247" s="28"/>
      <c r="AR247" s="28"/>
      <c r="AS247">
        <v>34</v>
      </c>
      <c r="AT247" s="28"/>
    </row>
    <row r="248" spans="3:46" x14ac:dyDescent="0.25">
      <c r="C248">
        <v>181</v>
      </c>
      <c r="D248" s="28">
        <v>50000</v>
      </c>
      <c r="E248">
        <v>35</v>
      </c>
      <c r="F248" s="28"/>
      <c r="K248">
        <v>154</v>
      </c>
      <c r="L248" s="28">
        <v>20000</v>
      </c>
      <c r="M248">
        <v>35</v>
      </c>
      <c r="N248" s="28"/>
      <c r="T248" s="28"/>
      <c r="U248">
        <v>35</v>
      </c>
      <c r="V248" s="28"/>
      <c r="AB248" s="28"/>
      <c r="AC248">
        <v>35</v>
      </c>
      <c r="AD248" s="28"/>
      <c r="AI248">
        <v>164</v>
      </c>
      <c r="AJ248" s="28">
        <v>20000</v>
      </c>
      <c r="AK248">
        <v>35</v>
      </c>
      <c r="AL248" s="28"/>
      <c r="AR248" s="28"/>
      <c r="AS248">
        <v>35</v>
      </c>
      <c r="AT248" s="28"/>
    </row>
    <row r="249" spans="3:46" x14ac:dyDescent="0.25">
      <c r="C249">
        <v>96</v>
      </c>
      <c r="D249" s="28">
        <v>50000</v>
      </c>
      <c r="E249">
        <v>36</v>
      </c>
      <c r="F249" s="28"/>
      <c r="K249">
        <v>88</v>
      </c>
      <c r="L249" s="28">
        <v>20000</v>
      </c>
      <c r="M249">
        <v>36</v>
      </c>
      <c r="N249" s="28"/>
      <c r="T249" s="28"/>
      <c r="U249">
        <v>36</v>
      </c>
      <c r="V249" s="28"/>
      <c r="AB249" s="28"/>
      <c r="AC249">
        <v>36</v>
      </c>
      <c r="AD249" s="28"/>
      <c r="AI249">
        <v>49</v>
      </c>
      <c r="AJ249" s="28">
        <v>20000</v>
      </c>
      <c r="AK249">
        <v>36</v>
      </c>
      <c r="AL249" s="28"/>
      <c r="AR249" s="28"/>
      <c r="AS249">
        <v>36</v>
      </c>
      <c r="AT249" s="28"/>
    </row>
    <row r="250" spans="3:46" x14ac:dyDescent="0.25">
      <c r="C250">
        <v>26</v>
      </c>
      <c r="D250" s="28">
        <v>90000</v>
      </c>
      <c r="E250">
        <v>37</v>
      </c>
      <c r="F250" s="28"/>
      <c r="K250">
        <v>21</v>
      </c>
      <c r="L250" s="28">
        <v>30000</v>
      </c>
      <c r="M250">
        <v>37</v>
      </c>
      <c r="N250" s="28"/>
      <c r="T250" s="28"/>
      <c r="U250">
        <v>37</v>
      </c>
      <c r="V250" s="28"/>
      <c r="AB250" s="28"/>
      <c r="AC250">
        <v>37</v>
      </c>
      <c r="AD250" s="28"/>
      <c r="AI250">
        <v>148</v>
      </c>
      <c r="AJ250" s="28">
        <v>20000</v>
      </c>
      <c r="AK250">
        <v>37</v>
      </c>
      <c r="AL250" s="28"/>
      <c r="AR250" s="28"/>
      <c r="AS250">
        <v>37</v>
      </c>
      <c r="AT250" s="28"/>
    </row>
    <row r="251" spans="3:46" x14ac:dyDescent="0.25">
      <c r="C251">
        <v>160</v>
      </c>
      <c r="D251" s="28">
        <v>50000</v>
      </c>
      <c r="E251">
        <v>38</v>
      </c>
      <c r="F251" s="28"/>
      <c r="K251">
        <v>90</v>
      </c>
      <c r="L251" s="28">
        <v>15000</v>
      </c>
      <c r="M251">
        <v>38</v>
      </c>
      <c r="N251" s="28"/>
      <c r="T251" s="28"/>
      <c r="U251">
        <v>38</v>
      </c>
      <c r="V251" s="28"/>
      <c r="AB251" s="28"/>
      <c r="AC251">
        <v>38</v>
      </c>
      <c r="AD251" s="28"/>
      <c r="AI251">
        <v>150</v>
      </c>
      <c r="AJ251" s="28">
        <v>20000</v>
      </c>
      <c r="AK251">
        <v>38</v>
      </c>
      <c r="AL251" s="28"/>
      <c r="AR251" s="28"/>
      <c r="AS251">
        <v>38</v>
      </c>
      <c r="AT251" s="28"/>
    </row>
    <row r="252" spans="3:46" x14ac:dyDescent="0.25">
      <c r="C252">
        <v>22</v>
      </c>
      <c r="D252" s="28">
        <v>20000</v>
      </c>
      <c r="E252">
        <v>39</v>
      </c>
      <c r="F252" s="28"/>
      <c r="K252">
        <v>193</v>
      </c>
      <c r="L252" s="28">
        <v>30000</v>
      </c>
      <c r="M252">
        <v>39</v>
      </c>
      <c r="N252" s="28"/>
      <c r="T252" s="29"/>
      <c r="U252">
        <v>39</v>
      </c>
      <c r="V252" s="29"/>
      <c r="AB252" s="28"/>
      <c r="AC252">
        <v>39</v>
      </c>
      <c r="AD252" s="28"/>
      <c r="AI252">
        <v>9</v>
      </c>
      <c r="AJ252" s="28">
        <v>50000</v>
      </c>
      <c r="AK252">
        <v>39</v>
      </c>
      <c r="AL252" s="28"/>
      <c r="AR252" s="28"/>
      <c r="AS252">
        <v>39</v>
      </c>
      <c r="AT252" s="28"/>
    </row>
    <row r="253" spans="3:46" x14ac:dyDescent="0.25">
      <c r="C253">
        <v>167</v>
      </c>
      <c r="D253" s="28">
        <v>30000</v>
      </c>
      <c r="E253">
        <v>40</v>
      </c>
      <c r="F253" s="28"/>
      <c r="K253">
        <v>74</v>
      </c>
      <c r="L253" s="28">
        <v>30000</v>
      </c>
      <c r="M253">
        <v>40</v>
      </c>
      <c r="N253" s="28"/>
      <c r="T253" s="29"/>
      <c r="V253" s="28"/>
      <c r="AB253" s="28"/>
      <c r="AC253">
        <v>40</v>
      </c>
      <c r="AD253" s="28"/>
      <c r="AI253">
        <v>25</v>
      </c>
      <c r="AJ253" s="28">
        <v>50000</v>
      </c>
      <c r="AK253">
        <v>40</v>
      </c>
      <c r="AL253" s="28"/>
      <c r="AR253" s="28"/>
      <c r="AS253">
        <v>40</v>
      </c>
      <c r="AT253" s="28"/>
    </row>
    <row r="254" spans="3:46" x14ac:dyDescent="0.25">
      <c r="D254" s="28">
        <v>25000</v>
      </c>
      <c r="E254">
        <v>41</v>
      </c>
      <c r="F254" s="28">
        <v>25000</v>
      </c>
      <c r="L254" s="28">
        <v>50000</v>
      </c>
      <c r="M254">
        <v>41</v>
      </c>
      <c r="N254" s="28">
        <v>50000</v>
      </c>
      <c r="T254" s="29"/>
      <c r="V254" s="28"/>
      <c r="AB254" s="28"/>
      <c r="AC254">
        <v>41</v>
      </c>
      <c r="AD254" s="28"/>
      <c r="AI254">
        <v>93</v>
      </c>
      <c r="AJ254" s="28">
        <v>30000</v>
      </c>
      <c r="AK254">
        <v>41</v>
      </c>
      <c r="AL254" s="28"/>
      <c r="AR254" s="28"/>
      <c r="AS254">
        <v>41</v>
      </c>
      <c r="AT254" s="28"/>
    </row>
    <row r="255" spans="3:46" x14ac:dyDescent="0.25">
      <c r="D255" s="28">
        <v>25000</v>
      </c>
      <c r="E255">
        <v>42</v>
      </c>
      <c r="F255" s="28">
        <v>25000</v>
      </c>
      <c r="L255" s="28">
        <v>150000</v>
      </c>
      <c r="M255">
        <v>42</v>
      </c>
      <c r="N255" s="28">
        <v>50000</v>
      </c>
      <c r="T255" s="29"/>
      <c r="V255" s="28"/>
      <c r="AB255" s="28"/>
      <c r="AC255">
        <v>42</v>
      </c>
      <c r="AD255" s="28"/>
      <c r="AI255">
        <v>22</v>
      </c>
      <c r="AJ255" s="28">
        <v>30000</v>
      </c>
      <c r="AK255">
        <v>42</v>
      </c>
      <c r="AL255" s="28"/>
      <c r="AR255" s="28"/>
      <c r="AS255">
        <v>42</v>
      </c>
      <c r="AT255" s="28"/>
    </row>
    <row r="256" spans="3:46" x14ac:dyDescent="0.25">
      <c r="D256" s="28">
        <v>50000</v>
      </c>
      <c r="E256">
        <v>43</v>
      </c>
      <c r="F256">
        <v>50000</v>
      </c>
      <c r="L256" s="28"/>
      <c r="T256" s="29">
        <f>SUM(T214:T255)</f>
        <v>650000</v>
      </c>
      <c r="V256" s="29">
        <f>SUM(V214:V255)</f>
        <v>190000</v>
      </c>
      <c r="AB256" s="59"/>
      <c r="AC256">
        <v>43</v>
      </c>
      <c r="AD256" s="29"/>
      <c r="AI256">
        <v>10</v>
      </c>
      <c r="AJ256" s="28">
        <v>20000</v>
      </c>
      <c r="AK256">
        <v>43</v>
      </c>
      <c r="AL256" s="28"/>
      <c r="AR256" s="28"/>
      <c r="AS256">
        <v>43</v>
      </c>
    </row>
    <row r="257" spans="3:46" x14ac:dyDescent="0.25">
      <c r="D257" s="29">
        <v>50000</v>
      </c>
      <c r="E257">
        <v>44</v>
      </c>
      <c r="F257" s="29">
        <v>50000</v>
      </c>
      <c r="L257" s="29">
        <f>SUM(L214:L256)</f>
        <v>1615000</v>
      </c>
      <c r="N257" s="29">
        <f>SUM(N215:N256)</f>
        <v>140000</v>
      </c>
      <c r="T257" s="29">
        <f>T256-V256</f>
        <v>460000</v>
      </c>
      <c r="V257" s="28"/>
      <c r="AB257" s="59"/>
      <c r="AC257">
        <v>44</v>
      </c>
      <c r="AI257">
        <v>8</v>
      </c>
      <c r="AJ257" s="28">
        <v>20000</v>
      </c>
      <c r="AK257">
        <v>44</v>
      </c>
      <c r="AL257" s="28"/>
      <c r="AS257">
        <v>44</v>
      </c>
    </row>
    <row r="258" spans="3:46" x14ac:dyDescent="0.25">
      <c r="D258" s="29">
        <v>50000</v>
      </c>
      <c r="E258">
        <v>45</v>
      </c>
      <c r="F258" s="28">
        <v>50000</v>
      </c>
      <c r="L258" s="29">
        <f>L257-N257</f>
        <v>1475000</v>
      </c>
      <c r="N258" s="28"/>
      <c r="T258" s="29"/>
      <c r="V258" s="28"/>
      <c r="AB258" s="28"/>
      <c r="AC258">
        <v>45</v>
      </c>
      <c r="AI258">
        <v>42</v>
      </c>
      <c r="AJ258" s="28">
        <v>20000</v>
      </c>
      <c r="AK258">
        <v>45</v>
      </c>
      <c r="AL258" s="28"/>
      <c r="AR258" s="28"/>
      <c r="AS258">
        <v>45</v>
      </c>
      <c r="AT258" s="28"/>
    </row>
    <row r="259" spans="3:46" x14ac:dyDescent="0.25">
      <c r="D259" s="28">
        <v>80000</v>
      </c>
      <c r="E259">
        <v>46</v>
      </c>
      <c r="F259" s="28">
        <v>50000</v>
      </c>
      <c r="L259" s="28"/>
      <c r="N259" s="28"/>
      <c r="T259" s="29"/>
      <c r="V259" s="28"/>
      <c r="AB259" s="28"/>
      <c r="AC259">
        <v>46</v>
      </c>
      <c r="AI259">
        <v>112</v>
      </c>
      <c r="AJ259" s="28">
        <v>10000</v>
      </c>
      <c r="AK259">
        <v>46</v>
      </c>
      <c r="AL259" s="28"/>
      <c r="AR259" s="28"/>
      <c r="AS259">
        <v>46</v>
      </c>
      <c r="AT259" s="28"/>
    </row>
    <row r="260" spans="3:46" x14ac:dyDescent="0.25">
      <c r="C260">
        <v>195</v>
      </c>
      <c r="D260" s="28">
        <v>20000</v>
      </c>
      <c r="E260">
        <v>47</v>
      </c>
      <c r="F260" s="28"/>
      <c r="L260" s="28"/>
      <c r="N260" s="28"/>
      <c r="T260" s="29"/>
      <c r="V260" s="29"/>
      <c r="AB260" s="28"/>
      <c r="AC260">
        <v>47</v>
      </c>
      <c r="AI260">
        <v>5</v>
      </c>
      <c r="AJ260" s="28">
        <v>20000</v>
      </c>
      <c r="AK260">
        <v>47</v>
      </c>
      <c r="AL260" s="28"/>
      <c r="AR260" s="28"/>
      <c r="AS260">
        <v>47</v>
      </c>
      <c r="AT260" s="28"/>
    </row>
    <row r="261" spans="3:46" x14ac:dyDescent="0.25">
      <c r="D261" s="28">
        <v>50000</v>
      </c>
      <c r="E261">
        <v>48</v>
      </c>
      <c r="F261" s="28">
        <v>50000</v>
      </c>
      <c r="L261" s="28"/>
      <c r="N261" s="28"/>
      <c r="S261" s="61"/>
      <c r="T261" s="62"/>
      <c r="U261" s="61"/>
      <c r="V261" s="62"/>
      <c r="AB261" s="28"/>
      <c r="AC261">
        <v>48</v>
      </c>
      <c r="AI261">
        <v>76</v>
      </c>
      <c r="AJ261" s="28">
        <v>30000</v>
      </c>
      <c r="AK261">
        <v>48</v>
      </c>
      <c r="AL261" s="28"/>
      <c r="AR261" s="28"/>
      <c r="AS261">
        <v>48</v>
      </c>
      <c r="AT261" s="28"/>
    </row>
    <row r="262" spans="3:46" x14ac:dyDescent="0.25">
      <c r="D262" s="28">
        <v>100000</v>
      </c>
      <c r="E262">
        <v>49</v>
      </c>
      <c r="F262" s="28">
        <v>50000</v>
      </c>
      <c r="L262" s="28"/>
      <c r="N262" s="28"/>
      <c r="AB262" s="28"/>
      <c r="AI262">
        <v>149</v>
      </c>
      <c r="AJ262" s="29">
        <v>20000</v>
      </c>
      <c r="AK262">
        <v>49</v>
      </c>
      <c r="AL262" s="29"/>
      <c r="AR262" s="28"/>
      <c r="AS262">
        <v>49</v>
      </c>
    </row>
    <row r="263" spans="3:46" x14ac:dyDescent="0.25">
      <c r="D263" s="28">
        <v>30000</v>
      </c>
      <c r="E263">
        <v>50</v>
      </c>
      <c r="F263" s="28">
        <v>30000</v>
      </c>
      <c r="I263" t="s">
        <v>1359</v>
      </c>
      <c r="L263" s="29"/>
      <c r="N263" s="29"/>
      <c r="AB263" s="29">
        <f>SUM(AB214:AB262)</f>
        <v>1050000</v>
      </c>
      <c r="AD263" s="29">
        <f>SUM(AD214:AD262)</f>
        <v>100000</v>
      </c>
      <c r="AJ263" s="29">
        <v>20000</v>
      </c>
      <c r="AK263">
        <v>50</v>
      </c>
      <c r="AL263" s="28">
        <v>20000</v>
      </c>
      <c r="AR263" s="28"/>
      <c r="AS263">
        <v>50</v>
      </c>
    </row>
    <row r="264" spans="3:46" x14ac:dyDescent="0.25">
      <c r="C264">
        <v>194</v>
      </c>
      <c r="D264" s="28">
        <v>20000</v>
      </c>
      <c r="E264">
        <v>51</v>
      </c>
      <c r="F264" s="28">
        <v>20000</v>
      </c>
      <c r="G264">
        <v>194</v>
      </c>
      <c r="L264" s="29"/>
      <c r="N264" s="28"/>
      <c r="AB264" s="29">
        <f>AB263-AD263</f>
        <v>950000</v>
      </c>
      <c r="AD264" s="28"/>
      <c r="AJ264" s="28">
        <v>30000</v>
      </c>
      <c r="AK264">
        <v>51</v>
      </c>
      <c r="AL264" s="28">
        <v>30000</v>
      </c>
      <c r="AR264" s="28"/>
      <c r="AS264">
        <v>51</v>
      </c>
      <c r="AT264" s="28"/>
    </row>
    <row r="265" spans="3:46" x14ac:dyDescent="0.25">
      <c r="C265">
        <v>158</v>
      </c>
      <c r="D265" s="28">
        <v>20000</v>
      </c>
      <c r="E265">
        <v>52</v>
      </c>
      <c r="F265" s="28"/>
      <c r="L265" s="29"/>
      <c r="N265" s="29"/>
      <c r="AB265" s="29"/>
      <c r="AD265" s="29"/>
      <c r="AJ265" s="28">
        <v>50000</v>
      </c>
      <c r="AK265">
        <v>52</v>
      </c>
      <c r="AL265" s="28">
        <v>50000</v>
      </c>
      <c r="AR265" s="28"/>
      <c r="AS265">
        <v>52</v>
      </c>
      <c r="AT265" s="28"/>
    </row>
    <row r="266" spans="3:46" x14ac:dyDescent="0.25">
      <c r="C266">
        <v>95</v>
      </c>
      <c r="D266" s="28">
        <v>20000</v>
      </c>
      <c r="E266">
        <v>53</v>
      </c>
      <c r="F266" s="28"/>
      <c r="AJ266" s="28">
        <v>50000</v>
      </c>
      <c r="AK266">
        <v>53</v>
      </c>
      <c r="AL266" s="28">
        <v>50000</v>
      </c>
    </row>
    <row r="267" spans="3:46" x14ac:dyDescent="0.25">
      <c r="D267" s="28">
        <v>40000</v>
      </c>
      <c r="E267">
        <v>54</v>
      </c>
      <c r="F267" s="28">
        <v>40000</v>
      </c>
      <c r="AJ267" s="28">
        <v>50000</v>
      </c>
      <c r="AK267">
        <v>54</v>
      </c>
      <c r="AL267" s="28">
        <v>50000</v>
      </c>
    </row>
    <row r="268" spans="3:46" x14ac:dyDescent="0.25">
      <c r="D268" s="28">
        <v>100000</v>
      </c>
      <c r="E268">
        <v>55</v>
      </c>
      <c r="F268" s="28">
        <v>50000</v>
      </c>
      <c r="AJ268" s="28">
        <v>50000</v>
      </c>
      <c r="AK268">
        <v>55</v>
      </c>
      <c r="AL268" s="28">
        <v>50000</v>
      </c>
    </row>
    <row r="269" spans="3:46" x14ac:dyDescent="0.25">
      <c r="D269" s="28">
        <v>100000</v>
      </c>
      <c r="E269">
        <v>56</v>
      </c>
      <c r="F269" s="28">
        <v>50000</v>
      </c>
    </row>
    <row r="270" spans="3:46" x14ac:dyDescent="0.25">
      <c r="D270" s="28">
        <v>50000</v>
      </c>
      <c r="E270">
        <v>57</v>
      </c>
      <c r="F270" s="28">
        <v>50000</v>
      </c>
    </row>
    <row r="271" spans="3:46" x14ac:dyDescent="0.25">
      <c r="D271" s="28">
        <v>90000</v>
      </c>
      <c r="E271">
        <v>58</v>
      </c>
      <c r="F271" s="28">
        <v>50000</v>
      </c>
    </row>
    <row r="272" spans="3:46" x14ac:dyDescent="0.25">
      <c r="D272" s="28">
        <v>20000</v>
      </c>
      <c r="E272">
        <v>59</v>
      </c>
      <c r="F272" s="28"/>
    </row>
    <row r="273" spans="1:46" x14ac:dyDescent="0.25">
      <c r="C273">
        <v>188</v>
      </c>
      <c r="D273" s="28">
        <v>20000</v>
      </c>
      <c r="E273">
        <v>60</v>
      </c>
      <c r="F273" s="28"/>
    </row>
    <row r="274" spans="1:46" x14ac:dyDescent="0.25">
      <c r="C274">
        <v>110</v>
      </c>
      <c r="D274" s="28">
        <v>50000</v>
      </c>
      <c r="E274">
        <v>61</v>
      </c>
      <c r="F274" s="28"/>
    </row>
    <row r="275" spans="1:46" x14ac:dyDescent="0.25">
      <c r="C275">
        <v>54</v>
      </c>
      <c r="D275" s="28">
        <v>80000</v>
      </c>
      <c r="E275">
        <v>62</v>
      </c>
      <c r="F275" s="28"/>
    </row>
    <row r="276" spans="1:46" x14ac:dyDescent="0.25">
      <c r="C276">
        <v>200</v>
      </c>
      <c r="D276" s="28">
        <v>40000</v>
      </c>
      <c r="E276">
        <v>63</v>
      </c>
      <c r="F276" s="28"/>
    </row>
    <row r="277" spans="1:46" x14ac:dyDescent="0.25">
      <c r="C277">
        <v>21</v>
      </c>
      <c r="D277" s="28">
        <v>70000</v>
      </c>
      <c r="E277">
        <v>64</v>
      </c>
      <c r="F277" s="28"/>
    </row>
    <row r="278" spans="1:46" x14ac:dyDescent="0.25">
      <c r="C278">
        <v>108</v>
      </c>
      <c r="D278" s="28">
        <v>30000</v>
      </c>
      <c r="E278">
        <v>65</v>
      </c>
      <c r="F278" s="28"/>
    </row>
    <row r="279" spans="1:46" x14ac:dyDescent="0.25">
      <c r="C279">
        <v>199</v>
      </c>
      <c r="D279" s="28">
        <v>50000</v>
      </c>
      <c r="E279">
        <v>66</v>
      </c>
      <c r="F279" s="28">
        <v>50000</v>
      </c>
      <c r="G279">
        <v>199</v>
      </c>
    </row>
    <row r="280" spans="1:46" x14ac:dyDescent="0.25">
      <c r="C280">
        <v>201</v>
      </c>
      <c r="D280" s="28">
        <v>50000</v>
      </c>
      <c r="E280">
        <v>67</v>
      </c>
      <c r="F280" s="28">
        <v>50000</v>
      </c>
      <c r="G280">
        <v>201</v>
      </c>
    </row>
    <row r="281" spans="1:46" x14ac:dyDescent="0.25">
      <c r="C281">
        <v>206</v>
      </c>
      <c r="D281" s="28">
        <v>50000</v>
      </c>
      <c r="E281">
        <v>68</v>
      </c>
      <c r="F281" s="28">
        <v>50000</v>
      </c>
      <c r="G281">
        <v>206</v>
      </c>
    </row>
    <row r="282" spans="1:46" x14ac:dyDescent="0.25">
      <c r="C282">
        <v>207</v>
      </c>
      <c r="D282" s="28">
        <v>50000</v>
      </c>
      <c r="E282">
        <v>69</v>
      </c>
      <c r="F282" s="28">
        <v>50000</v>
      </c>
      <c r="G282">
        <v>207</v>
      </c>
    </row>
    <row r="283" spans="1:46" x14ac:dyDescent="0.25">
      <c r="D283" s="29">
        <f>SUM(D214:D282)</f>
        <v>2965000</v>
      </c>
      <c r="F283" s="29">
        <f>SUM(F214:F271)</f>
        <v>900000</v>
      </c>
      <c r="AJ283" s="29">
        <f>SUM(AJ214:AJ269)</f>
        <v>1620000</v>
      </c>
      <c r="AL283" s="29">
        <f>SUM(AL214:AL269)</f>
        <v>510000</v>
      </c>
      <c r="AR283" s="29">
        <f>SUM(AR214:AR269)</f>
        <v>1295000</v>
      </c>
      <c r="AT283" s="29">
        <f>SUM(AT214:AT269)</f>
        <v>725000</v>
      </c>
    </row>
    <row r="284" spans="1:46" x14ac:dyDescent="0.25">
      <c r="D284" s="29">
        <f>D283-F283</f>
        <v>2065000</v>
      </c>
      <c r="F284" s="28"/>
      <c r="AJ284" s="29">
        <f>AJ283-AL283</f>
        <v>1110000</v>
      </c>
      <c r="AL284" s="28"/>
      <c r="AR284" s="29">
        <f>AR283-AT283</f>
        <v>570000</v>
      </c>
      <c r="AT284" s="28"/>
    </row>
    <row r="285" spans="1:46" x14ac:dyDescent="0.25">
      <c r="D285" s="28"/>
    </row>
    <row r="286" spans="1:46" x14ac:dyDescent="0.25">
      <c r="A286" s="30" t="s">
        <v>10</v>
      </c>
      <c r="B286" s="30" t="s">
        <v>0</v>
      </c>
      <c r="C286" s="30" t="s">
        <v>2</v>
      </c>
      <c r="D286" s="30" t="s">
        <v>1297</v>
      </c>
      <c r="E286" s="30"/>
      <c r="F286" s="33"/>
      <c r="G286" s="30"/>
      <c r="I286" s="30" t="s">
        <v>10</v>
      </c>
      <c r="J286" s="30" t="s">
        <v>0</v>
      </c>
      <c r="K286" s="30" t="s">
        <v>2</v>
      </c>
      <c r="L286" s="30" t="s">
        <v>1297</v>
      </c>
      <c r="M286" s="30"/>
      <c r="N286" s="33"/>
      <c r="O286" s="30"/>
      <c r="P286" s="30"/>
      <c r="Q286" s="30" t="s">
        <v>10</v>
      </c>
      <c r="R286" s="30" t="s">
        <v>0</v>
      </c>
      <c r="S286" s="30" t="s">
        <v>2</v>
      </c>
      <c r="T286" s="30" t="s">
        <v>1297</v>
      </c>
      <c r="U286" s="30"/>
      <c r="V286" s="33"/>
      <c r="Y286" s="30" t="s">
        <v>10</v>
      </c>
      <c r="Z286" s="30" t="s">
        <v>0</v>
      </c>
      <c r="AA286" s="30" t="s">
        <v>2</v>
      </c>
      <c r="AB286" s="30" t="s">
        <v>1297</v>
      </c>
      <c r="AC286" s="30"/>
      <c r="AD286" s="33"/>
      <c r="AE286" s="30"/>
      <c r="AG286" s="30" t="s">
        <v>10</v>
      </c>
      <c r="AH286" s="30" t="s">
        <v>0</v>
      </c>
      <c r="AI286" s="30" t="s">
        <v>2</v>
      </c>
      <c r="AJ286" s="30" t="s">
        <v>1297</v>
      </c>
      <c r="AK286" s="30"/>
      <c r="AL286" s="33"/>
      <c r="AO286" s="30" t="s">
        <v>10</v>
      </c>
      <c r="AP286" s="30" t="s">
        <v>0</v>
      </c>
      <c r="AQ286" s="30" t="s">
        <v>2</v>
      </c>
      <c r="AR286" s="30" t="s">
        <v>1297</v>
      </c>
    </row>
    <row r="287" spans="1:46" x14ac:dyDescent="0.25">
      <c r="A287" s="32">
        <v>43129</v>
      </c>
      <c r="B287" s="30" t="s">
        <v>1336</v>
      </c>
      <c r="C287">
        <v>223</v>
      </c>
      <c r="D287" s="28">
        <v>50000</v>
      </c>
      <c r="E287">
        <v>1</v>
      </c>
      <c r="F287" s="28">
        <v>50000</v>
      </c>
      <c r="G287">
        <v>223</v>
      </c>
      <c r="I287" s="32">
        <v>43130</v>
      </c>
      <c r="J287" s="30" t="s">
        <v>1337</v>
      </c>
      <c r="K287">
        <v>184</v>
      </c>
      <c r="L287" s="28">
        <v>30000</v>
      </c>
      <c r="M287">
        <v>1</v>
      </c>
      <c r="N287" s="28"/>
      <c r="Q287" s="32">
        <v>43131</v>
      </c>
      <c r="R287" s="30" t="s">
        <v>1361</v>
      </c>
      <c r="S287">
        <v>75</v>
      </c>
      <c r="T287" s="28">
        <v>30000</v>
      </c>
      <c r="U287">
        <v>1</v>
      </c>
      <c r="V287" s="28"/>
      <c r="Y287" s="32">
        <v>43132</v>
      </c>
      <c r="Z287" s="30" t="s">
        <v>1348</v>
      </c>
      <c r="AA287">
        <v>40</v>
      </c>
      <c r="AB287" s="28">
        <v>50000</v>
      </c>
      <c r="AC287">
        <v>1</v>
      </c>
      <c r="AD287" s="28">
        <v>50000</v>
      </c>
      <c r="AE287">
        <v>40</v>
      </c>
      <c r="AG287" s="32">
        <v>43133</v>
      </c>
      <c r="AH287" s="30" t="s">
        <v>1347</v>
      </c>
      <c r="AI287">
        <v>134</v>
      </c>
      <c r="AJ287" s="28">
        <v>20000</v>
      </c>
      <c r="AK287">
        <v>1</v>
      </c>
      <c r="AL287" s="28"/>
      <c r="AO287" s="32">
        <v>43131</v>
      </c>
      <c r="AP287" s="30" t="s">
        <v>1362</v>
      </c>
      <c r="AQ287">
        <v>2</v>
      </c>
      <c r="AR287" s="28">
        <v>40000</v>
      </c>
      <c r="AS287">
        <v>1</v>
      </c>
      <c r="AT287" s="28"/>
    </row>
    <row r="288" spans="1:46" x14ac:dyDescent="0.25">
      <c r="C288">
        <v>70</v>
      </c>
      <c r="D288" s="28">
        <v>50000</v>
      </c>
      <c r="E288">
        <v>2</v>
      </c>
      <c r="F288" s="28">
        <v>50000</v>
      </c>
      <c r="G288">
        <v>70</v>
      </c>
      <c r="K288">
        <v>64</v>
      </c>
      <c r="L288" s="28">
        <v>20000</v>
      </c>
      <c r="M288">
        <v>2</v>
      </c>
      <c r="N288" s="28"/>
      <c r="S288">
        <v>16</v>
      </c>
      <c r="T288" s="28">
        <v>20000</v>
      </c>
      <c r="U288">
        <v>2</v>
      </c>
      <c r="V288" s="28"/>
      <c r="AA288">
        <v>84</v>
      </c>
      <c r="AB288" s="28">
        <v>50000</v>
      </c>
      <c r="AC288">
        <v>2</v>
      </c>
      <c r="AD288" s="28">
        <v>50000</v>
      </c>
      <c r="AE288">
        <v>84</v>
      </c>
      <c r="AI288">
        <v>29</v>
      </c>
      <c r="AJ288" s="28">
        <v>50000</v>
      </c>
      <c r="AK288">
        <v>2</v>
      </c>
      <c r="AL288" s="28"/>
      <c r="AQ288">
        <v>3</v>
      </c>
      <c r="AR288" s="28">
        <v>50000</v>
      </c>
      <c r="AS288">
        <v>2</v>
      </c>
      <c r="AT288" s="28"/>
    </row>
    <row r="289" spans="3:47" x14ac:dyDescent="0.25">
      <c r="C289">
        <v>2</v>
      </c>
      <c r="D289" s="28">
        <v>40000</v>
      </c>
      <c r="E289">
        <v>3</v>
      </c>
      <c r="F289" s="28">
        <v>40000</v>
      </c>
      <c r="G289">
        <v>2</v>
      </c>
      <c r="K289">
        <v>34</v>
      </c>
      <c r="L289" s="28">
        <v>20000</v>
      </c>
      <c r="M289">
        <v>3</v>
      </c>
      <c r="N289" s="28"/>
      <c r="S289">
        <v>17</v>
      </c>
      <c r="T289" s="28">
        <v>20000</v>
      </c>
      <c r="U289">
        <v>3</v>
      </c>
      <c r="V289" s="28"/>
      <c r="AA289">
        <v>129</v>
      </c>
      <c r="AB289" s="28">
        <v>50000</v>
      </c>
      <c r="AC289">
        <v>3</v>
      </c>
      <c r="AD289" s="28">
        <v>50000</v>
      </c>
      <c r="AE289">
        <v>129</v>
      </c>
      <c r="AI289">
        <v>77</v>
      </c>
      <c r="AJ289" s="28">
        <v>50000</v>
      </c>
      <c r="AK289">
        <v>3</v>
      </c>
      <c r="AL289" s="28"/>
      <c r="AQ289">
        <v>11</v>
      </c>
      <c r="AR289" s="28">
        <v>50000</v>
      </c>
      <c r="AS289">
        <v>3</v>
      </c>
      <c r="AT289" s="28"/>
    </row>
    <row r="290" spans="3:47" x14ac:dyDescent="0.25">
      <c r="C290">
        <v>186</v>
      </c>
      <c r="D290" s="28">
        <v>50000</v>
      </c>
      <c r="E290">
        <v>4</v>
      </c>
      <c r="F290" s="28">
        <v>50000</v>
      </c>
      <c r="G290">
        <v>186</v>
      </c>
      <c r="K290">
        <v>99</v>
      </c>
      <c r="L290" s="28">
        <v>20000</v>
      </c>
      <c r="M290">
        <v>4</v>
      </c>
      <c r="N290" s="28"/>
      <c r="S290">
        <v>19</v>
      </c>
      <c r="T290" s="28">
        <v>20000</v>
      </c>
      <c r="U290">
        <v>4</v>
      </c>
      <c r="V290" s="28"/>
      <c r="AA290">
        <v>87</v>
      </c>
      <c r="AB290" s="28">
        <v>50000</v>
      </c>
      <c r="AC290">
        <v>4</v>
      </c>
      <c r="AD290" s="28">
        <v>50000</v>
      </c>
      <c r="AE290">
        <v>87</v>
      </c>
      <c r="AI290">
        <v>169</v>
      </c>
      <c r="AJ290" s="28">
        <v>50000</v>
      </c>
      <c r="AK290">
        <v>4</v>
      </c>
      <c r="AL290" s="28"/>
      <c r="AQ290">
        <v>12</v>
      </c>
      <c r="AR290" s="28">
        <v>20000</v>
      </c>
      <c r="AS290">
        <v>4</v>
      </c>
      <c r="AT290" s="28"/>
    </row>
    <row r="291" spans="3:47" x14ac:dyDescent="0.25">
      <c r="C291">
        <v>26</v>
      </c>
      <c r="D291" s="28">
        <v>25000</v>
      </c>
      <c r="E291">
        <v>5</v>
      </c>
      <c r="F291" s="28">
        <v>25000</v>
      </c>
      <c r="G291">
        <v>26</v>
      </c>
      <c r="K291">
        <v>33</v>
      </c>
      <c r="L291" s="28">
        <v>30000</v>
      </c>
      <c r="M291">
        <v>5</v>
      </c>
      <c r="N291" s="28"/>
      <c r="S291">
        <v>12</v>
      </c>
      <c r="T291" s="28">
        <v>20000</v>
      </c>
      <c r="U291">
        <v>5</v>
      </c>
      <c r="V291" s="28"/>
      <c r="AA291">
        <v>99</v>
      </c>
      <c r="AB291" s="28">
        <v>50000</v>
      </c>
      <c r="AC291">
        <v>5</v>
      </c>
      <c r="AD291" s="28">
        <v>50000</v>
      </c>
      <c r="AE291">
        <v>99</v>
      </c>
      <c r="AI291">
        <v>176</v>
      </c>
      <c r="AJ291" s="28">
        <v>35000</v>
      </c>
      <c r="AK291">
        <v>5</v>
      </c>
      <c r="AL291" s="28"/>
      <c r="AQ291">
        <v>13</v>
      </c>
      <c r="AR291" s="28">
        <v>30000</v>
      </c>
      <c r="AS291">
        <v>5</v>
      </c>
      <c r="AT291" s="28"/>
    </row>
    <row r="292" spans="3:47" x14ac:dyDescent="0.25">
      <c r="C292">
        <v>218</v>
      </c>
      <c r="D292" s="28">
        <v>25000</v>
      </c>
      <c r="E292">
        <v>6</v>
      </c>
      <c r="F292" s="28">
        <v>25000</v>
      </c>
      <c r="G292">
        <v>218</v>
      </c>
      <c r="K292">
        <v>191</v>
      </c>
      <c r="L292" s="28">
        <v>30000</v>
      </c>
      <c r="M292">
        <v>6</v>
      </c>
      <c r="N292" s="28"/>
      <c r="S292">
        <v>14</v>
      </c>
      <c r="T292" s="28">
        <v>20000</v>
      </c>
      <c r="U292">
        <v>6</v>
      </c>
      <c r="V292" s="28"/>
      <c r="AA292">
        <v>145</v>
      </c>
      <c r="AB292" s="28">
        <v>100000</v>
      </c>
      <c r="AC292">
        <v>6</v>
      </c>
      <c r="AD292" s="28">
        <v>50000</v>
      </c>
      <c r="AE292">
        <v>145</v>
      </c>
      <c r="AI292">
        <v>187</v>
      </c>
      <c r="AJ292" s="28">
        <v>15000</v>
      </c>
      <c r="AK292">
        <v>6</v>
      </c>
      <c r="AL292" s="28"/>
      <c r="AQ292">
        <v>16</v>
      </c>
      <c r="AR292" s="28">
        <v>20000</v>
      </c>
      <c r="AS292">
        <v>6</v>
      </c>
      <c r="AT292" s="28"/>
    </row>
    <row r="293" spans="3:47" x14ac:dyDescent="0.25">
      <c r="C293">
        <v>172</v>
      </c>
      <c r="D293" s="28">
        <v>20000</v>
      </c>
      <c r="E293">
        <v>7</v>
      </c>
      <c r="F293" s="28"/>
      <c r="K293">
        <v>154</v>
      </c>
      <c r="L293" s="28">
        <v>20000</v>
      </c>
      <c r="M293">
        <v>7</v>
      </c>
      <c r="N293" s="28"/>
      <c r="S293">
        <v>46</v>
      </c>
      <c r="T293" s="28">
        <v>20000</v>
      </c>
      <c r="U293">
        <v>7</v>
      </c>
      <c r="V293" s="28"/>
      <c r="AA293">
        <v>3</v>
      </c>
      <c r="AB293" s="28">
        <v>105000</v>
      </c>
      <c r="AC293">
        <v>7</v>
      </c>
      <c r="AD293" s="28"/>
      <c r="AI293">
        <v>66</v>
      </c>
      <c r="AJ293" s="28">
        <v>20000</v>
      </c>
      <c r="AK293">
        <v>7</v>
      </c>
      <c r="AL293" s="28"/>
      <c r="AQ293">
        <v>17</v>
      </c>
      <c r="AR293" s="28">
        <v>50000</v>
      </c>
      <c r="AS293">
        <v>7</v>
      </c>
      <c r="AT293" s="28"/>
    </row>
    <row r="294" spans="3:47" x14ac:dyDescent="0.25">
      <c r="C294">
        <v>221</v>
      </c>
      <c r="D294" s="28">
        <v>20000</v>
      </c>
      <c r="E294">
        <v>8</v>
      </c>
      <c r="F294" s="28"/>
      <c r="K294">
        <v>65</v>
      </c>
      <c r="L294" s="28">
        <v>60000</v>
      </c>
      <c r="M294">
        <v>8</v>
      </c>
      <c r="N294" s="28"/>
      <c r="S294">
        <v>24</v>
      </c>
      <c r="T294" s="28">
        <v>20000</v>
      </c>
      <c r="U294">
        <v>8</v>
      </c>
      <c r="V294" s="28"/>
      <c r="AA294">
        <v>35</v>
      </c>
      <c r="AB294" s="28">
        <v>20000</v>
      </c>
      <c r="AC294">
        <v>8</v>
      </c>
      <c r="AD294" s="28">
        <v>20000</v>
      </c>
      <c r="AE294">
        <v>35</v>
      </c>
      <c r="AI294">
        <v>139</v>
      </c>
      <c r="AJ294" s="28">
        <v>20000</v>
      </c>
      <c r="AK294">
        <v>8</v>
      </c>
      <c r="AL294" s="28"/>
      <c r="AQ294">
        <v>19</v>
      </c>
      <c r="AR294" s="28">
        <v>10000</v>
      </c>
      <c r="AS294">
        <v>8</v>
      </c>
      <c r="AT294" s="28"/>
    </row>
    <row r="295" spans="3:47" x14ac:dyDescent="0.25">
      <c r="C295">
        <v>24</v>
      </c>
      <c r="D295" s="28">
        <v>15000</v>
      </c>
      <c r="E295">
        <v>9</v>
      </c>
      <c r="F295" s="28"/>
      <c r="K295">
        <v>62</v>
      </c>
      <c r="L295" s="28">
        <v>20000</v>
      </c>
      <c r="M295">
        <v>9</v>
      </c>
      <c r="N295" s="28"/>
      <c r="S295">
        <v>20</v>
      </c>
      <c r="T295" s="28">
        <v>30000</v>
      </c>
      <c r="U295">
        <v>9</v>
      </c>
      <c r="V295" s="28"/>
      <c r="AA295">
        <v>17</v>
      </c>
      <c r="AB295" s="28">
        <v>20000</v>
      </c>
      <c r="AC295">
        <v>9</v>
      </c>
      <c r="AD295" s="28"/>
      <c r="AI295">
        <v>163</v>
      </c>
      <c r="AJ295" s="28">
        <v>65000</v>
      </c>
      <c r="AK295">
        <v>9</v>
      </c>
      <c r="AL295" s="28"/>
      <c r="AQ295">
        <v>21</v>
      </c>
      <c r="AR295" s="28">
        <v>50000</v>
      </c>
      <c r="AS295">
        <v>9</v>
      </c>
      <c r="AT295" s="28"/>
    </row>
    <row r="296" spans="3:47" x14ac:dyDescent="0.25">
      <c r="C296">
        <v>33</v>
      </c>
      <c r="D296" s="28">
        <v>50000</v>
      </c>
      <c r="E296">
        <v>10</v>
      </c>
      <c r="F296" s="28"/>
      <c r="K296">
        <v>20</v>
      </c>
      <c r="L296" s="28">
        <v>60000</v>
      </c>
      <c r="M296">
        <v>10</v>
      </c>
      <c r="N296" s="28">
        <v>50000</v>
      </c>
      <c r="O296">
        <v>20</v>
      </c>
      <c r="S296">
        <v>25</v>
      </c>
      <c r="T296" s="28">
        <v>50000</v>
      </c>
      <c r="U296">
        <v>10</v>
      </c>
      <c r="V296" s="28"/>
      <c r="AA296">
        <v>26</v>
      </c>
      <c r="AB296" s="28">
        <v>20000</v>
      </c>
      <c r="AC296">
        <v>10</v>
      </c>
      <c r="AD296" s="28"/>
      <c r="AI296">
        <v>40</v>
      </c>
      <c r="AJ296" s="28">
        <v>10000</v>
      </c>
      <c r="AK296">
        <v>10</v>
      </c>
      <c r="AL296" s="28"/>
      <c r="AQ296">
        <v>23</v>
      </c>
      <c r="AR296" s="28">
        <v>10000</v>
      </c>
      <c r="AS296">
        <v>10</v>
      </c>
      <c r="AT296" s="28"/>
    </row>
    <row r="297" spans="3:47" x14ac:dyDescent="0.25">
      <c r="C297">
        <v>124</v>
      </c>
      <c r="D297" s="28">
        <v>20000</v>
      </c>
      <c r="E297">
        <v>11</v>
      </c>
      <c r="F297" s="28"/>
      <c r="K297">
        <v>219</v>
      </c>
      <c r="L297" s="28">
        <v>20000</v>
      </c>
      <c r="M297">
        <v>11</v>
      </c>
      <c r="N297" s="28"/>
      <c r="S297">
        <v>18</v>
      </c>
      <c r="T297" s="28">
        <v>20000</v>
      </c>
      <c r="U297">
        <v>11</v>
      </c>
      <c r="V297" s="28"/>
      <c r="AA297">
        <v>100</v>
      </c>
      <c r="AB297" s="28">
        <v>20000</v>
      </c>
      <c r="AC297">
        <v>11</v>
      </c>
      <c r="AD297" s="28"/>
      <c r="AI297">
        <v>102</v>
      </c>
      <c r="AJ297" s="28">
        <v>20000</v>
      </c>
      <c r="AK297">
        <v>11</v>
      </c>
      <c r="AL297" s="28"/>
      <c r="AQ297">
        <v>24</v>
      </c>
      <c r="AR297" s="28">
        <v>50000</v>
      </c>
      <c r="AS297">
        <v>11</v>
      </c>
      <c r="AT297" s="28"/>
    </row>
    <row r="298" spans="3:47" x14ac:dyDescent="0.25">
      <c r="C298">
        <v>151</v>
      </c>
      <c r="D298" s="28">
        <v>30000</v>
      </c>
      <c r="E298">
        <v>12</v>
      </c>
      <c r="F298" s="28"/>
      <c r="K298">
        <v>52</v>
      </c>
      <c r="L298" s="28">
        <v>20000</v>
      </c>
      <c r="M298">
        <v>12</v>
      </c>
      <c r="N298" s="28"/>
      <c r="S298">
        <v>73</v>
      </c>
      <c r="T298" s="28">
        <v>100000</v>
      </c>
      <c r="U298">
        <v>12</v>
      </c>
      <c r="V298" s="28"/>
      <c r="AA298">
        <v>63</v>
      </c>
      <c r="AB298" s="28">
        <v>20000</v>
      </c>
      <c r="AC298">
        <v>12</v>
      </c>
      <c r="AD298" s="28"/>
      <c r="AI298">
        <v>142</v>
      </c>
      <c r="AJ298" s="28">
        <v>100000</v>
      </c>
      <c r="AK298">
        <v>12</v>
      </c>
      <c r="AL298" s="28"/>
      <c r="AQ298">
        <v>25</v>
      </c>
      <c r="AR298" s="28">
        <v>50000</v>
      </c>
      <c r="AS298">
        <v>12</v>
      </c>
      <c r="AT298" s="28"/>
    </row>
    <row r="299" spans="3:47" x14ac:dyDescent="0.25">
      <c r="C299">
        <v>93</v>
      </c>
      <c r="D299" s="28">
        <v>40000</v>
      </c>
      <c r="E299">
        <v>13</v>
      </c>
      <c r="F299" s="28"/>
      <c r="K299">
        <v>5</v>
      </c>
      <c r="L299" s="28">
        <v>50000</v>
      </c>
      <c r="M299">
        <v>13</v>
      </c>
      <c r="N299" s="28"/>
      <c r="S299">
        <v>26</v>
      </c>
      <c r="T299" s="28">
        <v>20000</v>
      </c>
      <c r="U299">
        <v>13</v>
      </c>
      <c r="V299" s="28">
        <v>10000</v>
      </c>
      <c r="W299">
        <v>26</v>
      </c>
      <c r="AA299">
        <v>122</v>
      </c>
      <c r="AB299" s="28">
        <v>50000</v>
      </c>
      <c r="AC299">
        <v>13</v>
      </c>
      <c r="AD299" s="28"/>
      <c r="AI299">
        <v>182</v>
      </c>
      <c r="AJ299" s="28">
        <v>100000</v>
      </c>
      <c r="AK299">
        <v>13</v>
      </c>
      <c r="AL299" s="28"/>
      <c r="AQ299">
        <v>26</v>
      </c>
      <c r="AR299" s="28">
        <v>50000</v>
      </c>
      <c r="AS299">
        <v>13</v>
      </c>
      <c r="AT299" s="28">
        <v>50000</v>
      </c>
      <c r="AU299">
        <v>26</v>
      </c>
    </row>
    <row r="300" spans="3:47" x14ac:dyDescent="0.25">
      <c r="C300">
        <v>66</v>
      </c>
      <c r="D300" s="28">
        <v>20000</v>
      </c>
      <c r="E300">
        <v>14</v>
      </c>
      <c r="F300" s="28"/>
      <c r="K300">
        <v>25</v>
      </c>
      <c r="L300" s="28">
        <v>50000</v>
      </c>
      <c r="M300">
        <v>14</v>
      </c>
      <c r="N300" s="28"/>
      <c r="S300">
        <v>70</v>
      </c>
      <c r="T300" s="28">
        <v>50000</v>
      </c>
      <c r="U300">
        <v>14</v>
      </c>
      <c r="V300" s="28"/>
      <c r="AA300">
        <v>34</v>
      </c>
      <c r="AB300" s="28">
        <v>50000</v>
      </c>
      <c r="AC300">
        <v>14</v>
      </c>
      <c r="AD300" s="28"/>
      <c r="AI300">
        <v>61</v>
      </c>
      <c r="AJ300" s="28">
        <v>10000</v>
      </c>
      <c r="AK300">
        <v>14</v>
      </c>
      <c r="AL300" s="28"/>
      <c r="AQ300">
        <v>27</v>
      </c>
      <c r="AR300" s="28">
        <v>50000</v>
      </c>
      <c r="AS300">
        <v>14</v>
      </c>
      <c r="AT300" s="28">
        <v>50000</v>
      </c>
      <c r="AU300">
        <v>27</v>
      </c>
    </row>
    <row r="301" spans="3:47" x14ac:dyDescent="0.25">
      <c r="C301">
        <v>82</v>
      </c>
      <c r="D301" s="28">
        <v>20000</v>
      </c>
      <c r="E301">
        <v>15</v>
      </c>
      <c r="F301" s="28"/>
      <c r="K301">
        <v>67</v>
      </c>
      <c r="L301" s="28">
        <v>50000</v>
      </c>
      <c r="M301">
        <v>15</v>
      </c>
      <c r="N301" s="28"/>
      <c r="S301">
        <v>74</v>
      </c>
      <c r="T301" s="28">
        <v>40000</v>
      </c>
      <c r="U301">
        <v>15</v>
      </c>
      <c r="V301" s="28"/>
      <c r="AA301">
        <v>123</v>
      </c>
      <c r="AB301" s="28">
        <v>30000</v>
      </c>
      <c r="AC301">
        <v>15</v>
      </c>
      <c r="AD301" s="28"/>
      <c r="AI301">
        <v>13</v>
      </c>
      <c r="AJ301" s="28">
        <v>90000</v>
      </c>
      <c r="AK301">
        <v>15</v>
      </c>
      <c r="AL301" s="28"/>
      <c r="AQ301">
        <v>28</v>
      </c>
      <c r="AR301" s="28">
        <v>50000</v>
      </c>
      <c r="AS301">
        <v>15</v>
      </c>
      <c r="AT301" s="28">
        <v>50000</v>
      </c>
      <c r="AU301">
        <v>28</v>
      </c>
    </row>
    <row r="302" spans="3:47" x14ac:dyDescent="0.25">
      <c r="C302">
        <v>101</v>
      </c>
      <c r="D302" s="28">
        <v>20000</v>
      </c>
      <c r="E302">
        <v>16</v>
      </c>
      <c r="F302" s="28"/>
      <c r="K302">
        <v>136</v>
      </c>
      <c r="L302" s="28">
        <v>50000</v>
      </c>
      <c r="M302">
        <v>16</v>
      </c>
      <c r="N302" s="28"/>
      <c r="S302">
        <v>72</v>
      </c>
      <c r="T302" s="28">
        <v>20000</v>
      </c>
      <c r="U302">
        <v>16</v>
      </c>
      <c r="V302" s="28">
        <v>10000</v>
      </c>
      <c r="W302">
        <v>72</v>
      </c>
      <c r="AA302">
        <v>51</v>
      </c>
      <c r="AB302" s="28">
        <v>70000</v>
      </c>
      <c r="AC302">
        <v>16</v>
      </c>
      <c r="AD302" s="28"/>
      <c r="AI302">
        <v>189</v>
      </c>
      <c r="AJ302" s="28">
        <v>110000</v>
      </c>
      <c r="AK302">
        <v>16</v>
      </c>
      <c r="AL302" s="28"/>
      <c r="AQ302">
        <v>29</v>
      </c>
      <c r="AR302" s="28">
        <v>50000</v>
      </c>
      <c r="AS302">
        <v>16</v>
      </c>
      <c r="AT302" s="28">
        <v>50000</v>
      </c>
      <c r="AU302">
        <v>29</v>
      </c>
    </row>
    <row r="303" spans="3:47" x14ac:dyDescent="0.25">
      <c r="C303">
        <v>27</v>
      </c>
      <c r="D303" s="28">
        <v>30000</v>
      </c>
      <c r="E303">
        <v>17</v>
      </c>
      <c r="F303" s="28"/>
      <c r="K303">
        <v>163</v>
      </c>
      <c r="L303" s="28">
        <v>50000</v>
      </c>
      <c r="M303">
        <v>17</v>
      </c>
      <c r="N303" s="28"/>
      <c r="S303">
        <v>42</v>
      </c>
      <c r="T303" s="28">
        <v>40000</v>
      </c>
      <c r="U303">
        <v>17</v>
      </c>
      <c r="V303" s="28"/>
      <c r="AA303">
        <v>140</v>
      </c>
      <c r="AB303" s="28">
        <v>100000</v>
      </c>
      <c r="AC303">
        <v>17</v>
      </c>
      <c r="AD303" s="28"/>
      <c r="AI303">
        <v>165</v>
      </c>
      <c r="AJ303" s="28">
        <v>30000</v>
      </c>
      <c r="AK303">
        <v>17</v>
      </c>
      <c r="AL303" s="28"/>
      <c r="AQ303">
        <v>31</v>
      </c>
      <c r="AR303" s="28">
        <v>40000</v>
      </c>
      <c r="AS303">
        <v>17</v>
      </c>
      <c r="AT303" s="28">
        <v>25000</v>
      </c>
      <c r="AU303">
        <v>31</v>
      </c>
    </row>
    <row r="304" spans="3:47" x14ac:dyDescent="0.25">
      <c r="C304">
        <v>100</v>
      </c>
      <c r="D304" s="28">
        <v>20000</v>
      </c>
      <c r="E304">
        <v>18</v>
      </c>
      <c r="F304" s="28"/>
      <c r="K304">
        <v>156</v>
      </c>
      <c r="L304" s="28">
        <v>20000</v>
      </c>
      <c r="M304">
        <v>18</v>
      </c>
      <c r="N304" s="28"/>
      <c r="S304">
        <v>23</v>
      </c>
      <c r="T304" s="28">
        <v>50000</v>
      </c>
      <c r="U304">
        <v>18</v>
      </c>
      <c r="V304" s="28"/>
      <c r="AA304">
        <v>143</v>
      </c>
      <c r="AB304" s="28">
        <v>50000</v>
      </c>
      <c r="AC304">
        <v>18</v>
      </c>
      <c r="AD304" s="28"/>
      <c r="AI304">
        <v>84</v>
      </c>
      <c r="AJ304" s="28">
        <v>40000</v>
      </c>
      <c r="AK304">
        <v>18</v>
      </c>
      <c r="AL304" s="28"/>
      <c r="AQ304">
        <v>32</v>
      </c>
      <c r="AR304" s="28">
        <v>20000</v>
      </c>
      <c r="AS304">
        <v>18</v>
      </c>
      <c r="AT304" s="28">
        <v>20000</v>
      </c>
      <c r="AU304">
        <v>32</v>
      </c>
    </row>
    <row r="305" spans="3:47" x14ac:dyDescent="0.25">
      <c r="C305">
        <v>7</v>
      </c>
      <c r="D305" s="28">
        <v>50000</v>
      </c>
      <c r="E305">
        <v>19</v>
      </c>
      <c r="F305" s="28"/>
      <c r="K305">
        <v>135</v>
      </c>
      <c r="L305" s="28">
        <v>20000</v>
      </c>
      <c r="M305">
        <v>19</v>
      </c>
      <c r="N305" s="28"/>
      <c r="S305">
        <v>27</v>
      </c>
      <c r="T305" s="28">
        <v>40000</v>
      </c>
      <c r="U305">
        <v>19</v>
      </c>
      <c r="V305" s="28"/>
      <c r="AA305">
        <v>141</v>
      </c>
      <c r="AB305" s="28">
        <v>50000</v>
      </c>
      <c r="AC305">
        <v>19</v>
      </c>
      <c r="AD305" s="28"/>
      <c r="AI305">
        <v>81</v>
      </c>
      <c r="AJ305" s="28">
        <v>20000</v>
      </c>
      <c r="AK305">
        <v>19</v>
      </c>
      <c r="AL305" s="28"/>
      <c r="AQ305">
        <v>33</v>
      </c>
      <c r="AR305" s="28">
        <v>120000</v>
      </c>
      <c r="AS305">
        <v>19</v>
      </c>
      <c r="AT305" s="28">
        <v>50000</v>
      </c>
      <c r="AU305">
        <v>33</v>
      </c>
    </row>
    <row r="306" spans="3:47" x14ac:dyDescent="0.25">
      <c r="C306">
        <v>41</v>
      </c>
      <c r="D306" s="28">
        <v>100000</v>
      </c>
      <c r="E306">
        <v>20</v>
      </c>
      <c r="F306" s="28"/>
      <c r="K306">
        <v>29</v>
      </c>
      <c r="L306" s="28">
        <v>20000</v>
      </c>
      <c r="M306">
        <v>20</v>
      </c>
      <c r="N306" s="28"/>
      <c r="S306">
        <v>59</v>
      </c>
      <c r="T306" s="59">
        <v>10000</v>
      </c>
      <c r="U306">
        <v>20</v>
      </c>
      <c r="V306" s="59"/>
      <c r="AA306">
        <v>91</v>
      </c>
      <c r="AB306" s="28">
        <v>20000</v>
      </c>
      <c r="AC306">
        <v>20</v>
      </c>
      <c r="AD306" s="28"/>
      <c r="AI306">
        <v>56</v>
      </c>
      <c r="AJ306" s="28">
        <v>30000</v>
      </c>
      <c r="AK306">
        <v>20</v>
      </c>
      <c r="AL306" s="28"/>
      <c r="AQ306">
        <v>36</v>
      </c>
      <c r="AR306" s="28">
        <v>45000</v>
      </c>
      <c r="AS306">
        <v>20</v>
      </c>
      <c r="AT306" s="28">
        <v>45000</v>
      </c>
      <c r="AU306">
        <v>36</v>
      </c>
    </row>
    <row r="307" spans="3:47" x14ac:dyDescent="0.25">
      <c r="C307">
        <v>89</v>
      </c>
      <c r="D307" s="28">
        <v>20000</v>
      </c>
      <c r="E307">
        <v>21</v>
      </c>
      <c r="F307" s="28"/>
      <c r="K307">
        <v>85</v>
      </c>
      <c r="L307" s="28">
        <v>20000</v>
      </c>
      <c r="M307">
        <v>21</v>
      </c>
      <c r="N307" s="28"/>
      <c r="S307">
        <v>21</v>
      </c>
      <c r="T307" s="59">
        <v>50000</v>
      </c>
      <c r="U307">
        <v>21</v>
      </c>
      <c r="V307" s="59"/>
      <c r="AA307">
        <v>152</v>
      </c>
      <c r="AB307" s="28">
        <v>20000</v>
      </c>
      <c r="AC307">
        <v>21</v>
      </c>
      <c r="AD307" s="28"/>
      <c r="AI307">
        <v>180</v>
      </c>
      <c r="AJ307" s="28">
        <v>20000</v>
      </c>
      <c r="AK307">
        <v>21</v>
      </c>
      <c r="AL307" s="28"/>
      <c r="AQ307">
        <v>37</v>
      </c>
      <c r="AR307" s="28">
        <v>50000</v>
      </c>
      <c r="AS307">
        <v>21</v>
      </c>
      <c r="AT307" s="28">
        <v>50000</v>
      </c>
      <c r="AU307">
        <v>37</v>
      </c>
    </row>
    <row r="308" spans="3:47" x14ac:dyDescent="0.25">
      <c r="C308">
        <v>9</v>
      </c>
      <c r="D308" s="28">
        <v>30000</v>
      </c>
      <c r="E308">
        <v>22</v>
      </c>
      <c r="F308" s="28"/>
      <c r="K308">
        <v>190</v>
      </c>
      <c r="L308" s="28">
        <v>20000</v>
      </c>
      <c r="M308">
        <v>22</v>
      </c>
      <c r="N308" s="28"/>
      <c r="S308">
        <v>29</v>
      </c>
      <c r="T308" s="28">
        <v>50000</v>
      </c>
      <c r="U308">
        <v>22</v>
      </c>
      <c r="V308" s="28">
        <v>50000</v>
      </c>
      <c r="W308">
        <v>29</v>
      </c>
      <c r="AA308">
        <v>139</v>
      </c>
      <c r="AB308" s="28">
        <v>570000</v>
      </c>
      <c r="AC308">
        <v>22</v>
      </c>
      <c r="AD308" s="28"/>
      <c r="AI308">
        <v>123</v>
      </c>
      <c r="AJ308" s="28">
        <v>20000</v>
      </c>
      <c r="AK308">
        <v>22</v>
      </c>
      <c r="AL308" s="28"/>
      <c r="AQ308">
        <v>38</v>
      </c>
      <c r="AR308" s="28">
        <v>30000</v>
      </c>
      <c r="AS308">
        <v>22</v>
      </c>
      <c r="AT308" s="28">
        <v>30000</v>
      </c>
      <c r="AU308">
        <v>38</v>
      </c>
    </row>
    <row r="309" spans="3:47" x14ac:dyDescent="0.25">
      <c r="C309">
        <v>85</v>
      </c>
      <c r="D309" s="28">
        <v>50000</v>
      </c>
      <c r="E309">
        <v>23</v>
      </c>
      <c r="F309" s="28"/>
      <c r="K309">
        <v>12</v>
      </c>
      <c r="L309" s="28">
        <v>100000</v>
      </c>
      <c r="M309">
        <v>23</v>
      </c>
      <c r="N309" s="28"/>
      <c r="T309" s="28">
        <v>20000</v>
      </c>
      <c r="U309">
        <v>23</v>
      </c>
      <c r="V309" s="28">
        <v>20000</v>
      </c>
      <c r="AA309">
        <v>32</v>
      </c>
      <c r="AB309" s="28">
        <v>50000</v>
      </c>
      <c r="AC309">
        <v>23</v>
      </c>
      <c r="AD309" s="28">
        <v>30000</v>
      </c>
      <c r="AE309">
        <v>32</v>
      </c>
      <c r="AI309">
        <v>190</v>
      </c>
      <c r="AJ309" s="28">
        <v>30000</v>
      </c>
      <c r="AK309">
        <v>23</v>
      </c>
      <c r="AL309" s="28"/>
      <c r="AQ309">
        <v>41</v>
      </c>
      <c r="AR309" s="28">
        <v>50000</v>
      </c>
      <c r="AS309">
        <v>23</v>
      </c>
      <c r="AT309" s="28">
        <v>50000</v>
      </c>
      <c r="AU309">
        <v>41</v>
      </c>
    </row>
    <row r="310" spans="3:47" x14ac:dyDescent="0.25">
      <c r="C310">
        <v>48</v>
      </c>
      <c r="D310" s="28">
        <v>150000</v>
      </c>
      <c r="E310">
        <v>24</v>
      </c>
      <c r="F310" s="28"/>
      <c r="K310">
        <v>63</v>
      </c>
      <c r="L310" s="28">
        <v>50000</v>
      </c>
      <c r="M310">
        <v>24</v>
      </c>
      <c r="N310" s="28"/>
      <c r="T310" s="28">
        <v>20000</v>
      </c>
      <c r="U310">
        <v>24</v>
      </c>
      <c r="V310" s="28">
        <v>20000</v>
      </c>
      <c r="AA310">
        <v>44</v>
      </c>
      <c r="AB310" s="28">
        <v>50000</v>
      </c>
      <c r="AC310">
        <v>24</v>
      </c>
      <c r="AD310" s="28"/>
      <c r="AI310">
        <v>159</v>
      </c>
      <c r="AJ310" s="28">
        <v>50000</v>
      </c>
      <c r="AK310">
        <v>24</v>
      </c>
      <c r="AL310" s="28"/>
      <c r="AR310" s="28">
        <v>40000</v>
      </c>
      <c r="AS310">
        <v>24</v>
      </c>
      <c r="AT310" s="28">
        <v>40000</v>
      </c>
    </row>
    <row r="311" spans="3:47" x14ac:dyDescent="0.25">
      <c r="C311">
        <v>156</v>
      </c>
      <c r="D311" s="28">
        <v>20000</v>
      </c>
      <c r="E311">
        <v>25</v>
      </c>
      <c r="F311" s="28"/>
      <c r="K311">
        <v>11</v>
      </c>
      <c r="L311" s="28">
        <v>30000</v>
      </c>
      <c r="M311">
        <v>25</v>
      </c>
      <c r="N311" s="28"/>
      <c r="T311" s="28">
        <v>50000</v>
      </c>
      <c r="U311">
        <v>25</v>
      </c>
      <c r="V311" s="28">
        <v>50000</v>
      </c>
      <c r="AA311">
        <v>97</v>
      </c>
      <c r="AB311" s="28">
        <v>50000</v>
      </c>
      <c r="AC311">
        <v>25</v>
      </c>
      <c r="AD311" s="28"/>
      <c r="AI311">
        <v>30</v>
      </c>
      <c r="AJ311" s="28">
        <v>50000</v>
      </c>
      <c r="AK311">
        <v>25</v>
      </c>
      <c r="AL311" s="28"/>
      <c r="AR311" s="28">
        <v>40000</v>
      </c>
      <c r="AS311">
        <v>25</v>
      </c>
      <c r="AT311" s="28">
        <v>40000</v>
      </c>
    </row>
    <row r="312" spans="3:47" x14ac:dyDescent="0.25">
      <c r="C312">
        <v>167</v>
      </c>
      <c r="D312" s="28">
        <v>30000</v>
      </c>
      <c r="E312">
        <v>26</v>
      </c>
      <c r="F312" s="28"/>
      <c r="K312">
        <v>46</v>
      </c>
      <c r="L312" s="28">
        <v>100000</v>
      </c>
      <c r="M312">
        <v>26</v>
      </c>
      <c r="N312" s="28"/>
      <c r="T312" s="28">
        <v>50000</v>
      </c>
      <c r="U312">
        <v>26</v>
      </c>
      <c r="V312" s="28">
        <v>50000</v>
      </c>
      <c r="AA312">
        <v>142</v>
      </c>
      <c r="AB312" s="28">
        <v>50000</v>
      </c>
      <c r="AC312">
        <v>26</v>
      </c>
      <c r="AD312" s="28"/>
      <c r="AI312">
        <v>82</v>
      </c>
      <c r="AJ312" s="28">
        <v>60000</v>
      </c>
      <c r="AK312">
        <v>26</v>
      </c>
      <c r="AL312" s="28"/>
      <c r="AR312" s="28">
        <v>50000</v>
      </c>
      <c r="AS312">
        <v>26</v>
      </c>
      <c r="AT312" s="28">
        <v>50000</v>
      </c>
    </row>
    <row r="313" spans="3:47" x14ac:dyDescent="0.25">
      <c r="C313">
        <v>139</v>
      </c>
      <c r="D313" s="28">
        <v>10000</v>
      </c>
      <c r="E313">
        <v>27</v>
      </c>
      <c r="F313" s="28"/>
      <c r="K313">
        <v>15</v>
      </c>
      <c r="L313" s="28">
        <v>50000</v>
      </c>
      <c r="M313">
        <v>27</v>
      </c>
      <c r="N313" s="28"/>
      <c r="T313" s="28">
        <v>50000</v>
      </c>
      <c r="U313">
        <v>27</v>
      </c>
      <c r="V313" s="28">
        <v>50000</v>
      </c>
      <c r="AA313">
        <v>19</v>
      </c>
      <c r="AB313" s="28">
        <v>30000</v>
      </c>
      <c r="AC313">
        <v>27</v>
      </c>
      <c r="AD313" s="28"/>
      <c r="AI313">
        <v>86</v>
      </c>
      <c r="AJ313" s="28">
        <v>10000</v>
      </c>
      <c r="AK313">
        <v>27</v>
      </c>
      <c r="AL313" s="28"/>
      <c r="AR313" s="28">
        <v>50000</v>
      </c>
      <c r="AS313">
        <v>27</v>
      </c>
      <c r="AT313" s="28">
        <v>50000</v>
      </c>
    </row>
    <row r="314" spans="3:47" x14ac:dyDescent="0.25">
      <c r="C314">
        <v>164</v>
      </c>
      <c r="D314" s="28">
        <v>20000</v>
      </c>
      <c r="E314">
        <v>28</v>
      </c>
      <c r="F314" s="28"/>
      <c r="K314">
        <v>36</v>
      </c>
      <c r="L314" s="28">
        <v>50000</v>
      </c>
      <c r="M314">
        <v>28</v>
      </c>
      <c r="N314" s="28"/>
      <c r="T314" s="28">
        <v>50000</v>
      </c>
      <c r="U314">
        <v>28</v>
      </c>
      <c r="V314" s="28">
        <v>50000</v>
      </c>
      <c r="AA314">
        <v>95</v>
      </c>
      <c r="AB314" s="28">
        <v>20000</v>
      </c>
      <c r="AC314">
        <v>28</v>
      </c>
      <c r="AD314" s="28"/>
      <c r="AI314">
        <v>184</v>
      </c>
      <c r="AJ314" s="28">
        <v>30000</v>
      </c>
      <c r="AK314">
        <v>28</v>
      </c>
      <c r="AL314" s="28"/>
      <c r="AR314" s="28">
        <v>50000</v>
      </c>
      <c r="AS314">
        <v>28</v>
      </c>
      <c r="AT314" s="28">
        <v>50000</v>
      </c>
    </row>
    <row r="315" spans="3:47" x14ac:dyDescent="0.25">
      <c r="C315">
        <v>173</v>
      </c>
      <c r="D315" s="28">
        <v>20000</v>
      </c>
      <c r="E315">
        <v>29</v>
      </c>
      <c r="F315" s="28"/>
      <c r="K315">
        <v>56</v>
      </c>
      <c r="L315" s="28">
        <v>120000</v>
      </c>
      <c r="M315">
        <v>29</v>
      </c>
      <c r="N315" s="28"/>
      <c r="T315" s="28"/>
      <c r="U315">
        <v>29</v>
      </c>
      <c r="V315" s="28"/>
      <c r="AA315">
        <v>159</v>
      </c>
      <c r="AB315" s="28">
        <v>20000</v>
      </c>
      <c r="AC315">
        <v>29</v>
      </c>
      <c r="AD315" s="28"/>
      <c r="AI315">
        <v>71</v>
      </c>
      <c r="AJ315" s="28">
        <v>50000</v>
      </c>
      <c r="AK315">
        <v>29</v>
      </c>
      <c r="AL315" s="28"/>
      <c r="AR315" s="28">
        <v>50000</v>
      </c>
      <c r="AS315">
        <v>29</v>
      </c>
      <c r="AT315" s="28">
        <v>50000</v>
      </c>
    </row>
    <row r="316" spans="3:47" x14ac:dyDescent="0.25">
      <c r="C316">
        <v>3</v>
      </c>
      <c r="D316" s="28">
        <v>10000</v>
      </c>
      <c r="E316">
        <v>30</v>
      </c>
      <c r="F316" s="28"/>
      <c r="K316">
        <v>164</v>
      </c>
      <c r="L316" s="28">
        <v>50000</v>
      </c>
      <c r="M316">
        <v>30</v>
      </c>
      <c r="N316" s="28"/>
      <c r="T316" s="28"/>
      <c r="U316">
        <v>30</v>
      </c>
      <c r="V316" s="28"/>
      <c r="AA316">
        <v>79</v>
      </c>
      <c r="AB316" s="28">
        <v>20000</v>
      </c>
      <c r="AC316">
        <v>30</v>
      </c>
      <c r="AD316" s="28"/>
      <c r="AI316">
        <v>175</v>
      </c>
      <c r="AJ316" s="28">
        <v>50000</v>
      </c>
      <c r="AK316">
        <v>30</v>
      </c>
      <c r="AL316" s="28"/>
      <c r="AR316" s="28">
        <v>50000</v>
      </c>
      <c r="AS316">
        <v>30</v>
      </c>
      <c r="AT316" s="28">
        <v>50000</v>
      </c>
    </row>
    <row r="317" spans="3:47" x14ac:dyDescent="0.25">
      <c r="C317">
        <v>94</v>
      </c>
      <c r="D317" s="28">
        <v>20000</v>
      </c>
      <c r="E317">
        <v>31</v>
      </c>
      <c r="F317" s="28"/>
      <c r="K317">
        <v>181</v>
      </c>
      <c r="L317" s="28">
        <v>50000</v>
      </c>
      <c r="M317">
        <v>31</v>
      </c>
      <c r="N317" s="28"/>
      <c r="T317" s="28"/>
      <c r="U317">
        <v>31</v>
      </c>
      <c r="V317" s="28"/>
      <c r="AA317">
        <v>4</v>
      </c>
      <c r="AB317" s="28">
        <v>160000</v>
      </c>
      <c r="AC317">
        <v>31</v>
      </c>
      <c r="AD317" s="28"/>
      <c r="AI317">
        <v>158</v>
      </c>
      <c r="AJ317" s="28">
        <v>100000</v>
      </c>
      <c r="AK317">
        <v>31</v>
      </c>
      <c r="AL317" s="28"/>
      <c r="AR317" s="28">
        <v>50000</v>
      </c>
      <c r="AS317">
        <v>31</v>
      </c>
      <c r="AT317" s="28">
        <v>50000</v>
      </c>
    </row>
    <row r="318" spans="3:47" x14ac:dyDescent="0.25">
      <c r="C318">
        <v>175</v>
      </c>
      <c r="D318" s="28">
        <v>20000</v>
      </c>
      <c r="E318">
        <v>32</v>
      </c>
      <c r="F318" s="28"/>
      <c r="K318">
        <v>102</v>
      </c>
      <c r="L318" s="28">
        <v>40000</v>
      </c>
      <c r="M318">
        <v>32</v>
      </c>
      <c r="N318" s="28"/>
      <c r="T318" s="28"/>
      <c r="U318">
        <v>32</v>
      </c>
      <c r="V318" s="28"/>
      <c r="AA318">
        <v>83</v>
      </c>
      <c r="AB318" s="28">
        <v>50000</v>
      </c>
      <c r="AC318">
        <v>32</v>
      </c>
      <c r="AD318" s="28"/>
      <c r="AI318">
        <v>91</v>
      </c>
      <c r="AJ318" s="28">
        <v>20000</v>
      </c>
      <c r="AK318">
        <v>32</v>
      </c>
      <c r="AL318" s="28"/>
      <c r="AR318" s="28">
        <v>100000</v>
      </c>
      <c r="AS318">
        <v>32</v>
      </c>
      <c r="AT318" s="28">
        <v>50000</v>
      </c>
    </row>
    <row r="319" spans="3:47" x14ac:dyDescent="0.25">
      <c r="C319">
        <v>22</v>
      </c>
      <c r="D319" s="28">
        <v>20000</v>
      </c>
      <c r="E319">
        <v>33</v>
      </c>
      <c r="F319" s="28"/>
      <c r="K319">
        <v>166</v>
      </c>
      <c r="L319" s="28">
        <v>60000</v>
      </c>
      <c r="M319">
        <v>33</v>
      </c>
      <c r="N319" s="28"/>
      <c r="T319" s="28"/>
      <c r="U319">
        <v>33</v>
      </c>
      <c r="V319" s="28"/>
      <c r="AA319">
        <v>158</v>
      </c>
      <c r="AB319" s="28">
        <v>20000</v>
      </c>
      <c r="AC319">
        <v>33</v>
      </c>
      <c r="AD319" s="28"/>
      <c r="AI319">
        <v>143</v>
      </c>
      <c r="AJ319" s="28">
        <v>30000</v>
      </c>
      <c r="AK319">
        <v>33</v>
      </c>
      <c r="AL319" s="28"/>
      <c r="AR319" s="28">
        <v>100000</v>
      </c>
      <c r="AS319">
        <v>33</v>
      </c>
      <c r="AT319" s="28">
        <v>50000</v>
      </c>
    </row>
    <row r="320" spans="3:47" x14ac:dyDescent="0.25">
      <c r="C320">
        <v>36</v>
      </c>
      <c r="D320" s="28">
        <v>30000</v>
      </c>
      <c r="E320">
        <v>34</v>
      </c>
      <c r="F320" s="28"/>
      <c r="K320">
        <v>28</v>
      </c>
      <c r="L320" s="28">
        <v>20000</v>
      </c>
      <c r="M320">
        <v>34</v>
      </c>
      <c r="N320" s="28"/>
      <c r="T320" s="28"/>
      <c r="U320">
        <v>34</v>
      </c>
      <c r="V320" s="28"/>
      <c r="AA320">
        <v>93</v>
      </c>
      <c r="AB320" s="28">
        <v>30000</v>
      </c>
      <c r="AC320">
        <v>34</v>
      </c>
      <c r="AD320" s="28"/>
      <c r="AI320">
        <v>154</v>
      </c>
      <c r="AJ320" s="28">
        <v>50000</v>
      </c>
      <c r="AK320">
        <v>34</v>
      </c>
      <c r="AL320" s="28"/>
      <c r="AR320" s="28">
        <v>100000</v>
      </c>
      <c r="AS320">
        <v>34</v>
      </c>
      <c r="AT320" s="28">
        <v>50000</v>
      </c>
    </row>
    <row r="321" spans="3:46" x14ac:dyDescent="0.25">
      <c r="C321">
        <v>47</v>
      </c>
      <c r="D321" s="28">
        <v>50000</v>
      </c>
      <c r="E321">
        <v>35</v>
      </c>
      <c r="F321" s="28"/>
      <c r="K321">
        <v>87</v>
      </c>
      <c r="L321" s="28">
        <v>50000</v>
      </c>
      <c r="M321">
        <v>35</v>
      </c>
      <c r="N321" s="28">
        <v>50000</v>
      </c>
      <c r="O321">
        <v>87</v>
      </c>
      <c r="T321" s="28"/>
      <c r="U321">
        <v>35</v>
      </c>
      <c r="V321" s="28"/>
      <c r="AA321">
        <v>15</v>
      </c>
      <c r="AB321" s="28">
        <v>20000</v>
      </c>
      <c r="AC321">
        <v>35</v>
      </c>
      <c r="AD321" s="28"/>
      <c r="AI321">
        <v>148</v>
      </c>
      <c r="AJ321" s="28">
        <v>10000</v>
      </c>
      <c r="AK321">
        <v>35</v>
      </c>
      <c r="AL321" s="28"/>
      <c r="AR321" s="28">
        <v>100000</v>
      </c>
      <c r="AS321">
        <v>35</v>
      </c>
      <c r="AT321" s="28">
        <v>50000</v>
      </c>
    </row>
    <row r="322" spans="3:46" x14ac:dyDescent="0.25">
      <c r="C322">
        <v>50</v>
      </c>
      <c r="D322" s="28">
        <v>15000</v>
      </c>
      <c r="E322">
        <v>36</v>
      </c>
      <c r="F322" s="28">
        <v>15000</v>
      </c>
      <c r="G322">
        <v>50</v>
      </c>
      <c r="K322">
        <v>58</v>
      </c>
      <c r="L322" s="28">
        <v>45000</v>
      </c>
      <c r="M322">
        <v>36</v>
      </c>
      <c r="N322" s="28">
        <v>45000</v>
      </c>
      <c r="O322">
        <v>58</v>
      </c>
      <c r="T322" s="28"/>
      <c r="U322">
        <v>36</v>
      </c>
      <c r="V322" s="28"/>
      <c r="AA322">
        <v>106</v>
      </c>
      <c r="AB322" s="28">
        <v>20000</v>
      </c>
      <c r="AC322">
        <v>36</v>
      </c>
      <c r="AD322" s="28"/>
      <c r="AI322">
        <v>4</v>
      </c>
      <c r="AJ322" s="28">
        <v>20000</v>
      </c>
      <c r="AK322">
        <v>36</v>
      </c>
      <c r="AL322" s="28"/>
      <c r="AR322" s="28">
        <v>150000</v>
      </c>
      <c r="AS322">
        <v>36</v>
      </c>
      <c r="AT322" s="28">
        <v>50000</v>
      </c>
    </row>
    <row r="323" spans="3:46" x14ac:dyDescent="0.25">
      <c r="C323">
        <v>152</v>
      </c>
      <c r="D323" s="28">
        <v>15000</v>
      </c>
      <c r="E323">
        <v>37</v>
      </c>
      <c r="F323" s="28"/>
      <c r="K323">
        <v>130</v>
      </c>
      <c r="L323" s="28">
        <v>50000</v>
      </c>
      <c r="M323">
        <v>37</v>
      </c>
      <c r="N323" s="28"/>
      <c r="T323" s="28"/>
      <c r="U323">
        <v>37</v>
      </c>
      <c r="V323" s="28"/>
      <c r="AA323">
        <v>147</v>
      </c>
      <c r="AB323" s="28">
        <v>10000</v>
      </c>
      <c r="AC323">
        <v>37</v>
      </c>
      <c r="AD323" s="28"/>
      <c r="AI323">
        <v>153</v>
      </c>
      <c r="AJ323" s="28">
        <v>50000</v>
      </c>
      <c r="AK323">
        <v>37</v>
      </c>
      <c r="AL323" s="28">
        <v>50000</v>
      </c>
      <c r="AM323">
        <v>153</v>
      </c>
      <c r="AR323" s="28"/>
      <c r="AS323">
        <v>37</v>
      </c>
      <c r="AT323" s="28"/>
    </row>
    <row r="324" spans="3:46" x14ac:dyDescent="0.25">
      <c r="C324">
        <v>143</v>
      </c>
      <c r="D324" s="28">
        <v>50000</v>
      </c>
      <c r="E324">
        <v>38</v>
      </c>
      <c r="F324" s="28"/>
      <c r="K324">
        <v>155</v>
      </c>
      <c r="L324" s="28">
        <v>30000</v>
      </c>
      <c r="M324">
        <v>38</v>
      </c>
      <c r="N324" s="28">
        <v>30000</v>
      </c>
      <c r="O324">
        <v>155</v>
      </c>
      <c r="T324" s="28"/>
      <c r="U324">
        <v>38</v>
      </c>
      <c r="V324" s="28"/>
      <c r="AA324">
        <v>10</v>
      </c>
      <c r="AB324" s="28">
        <v>20000</v>
      </c>
      <c r="AC324">
        <v>38</v>
      </c>
      <c r="AD324" s="28"/>
      <c r="AI324">
        <v>106</v>
      </c>
      <c r="AJ324" s="28">
        <v>20000</v>
      </c>
      <c r="AK324">
        <v>38</v>
      </c>
      <c r="AL324" s="28"/>
      <c r="AR324" s="28"/>
      <c r="AS324">
        <v>38</v>
      </c>
      <c r="AT324" s="28"/>
    </row>
    <row r="325" spans="3:46" x14ac:dyDescent="0.25">
      <c r="C325">
        <v>45</v>
      </c>
      <c r="D325" s="28">
        <v>20000</v>
      </c>
      <c r="E325">
        <v>39</v>
      </c>
      <c r="F325" s="28"/>
      <c r="K325">
        <v>90</v>
      </c>
      <c r="L325" s="28">
        <v>30000</v>
      </c>
      <c r="M325">
        <v>39</v>
      </c>
      <c r="N325" s="28">
        <v>30000</v>
      </c>
      <c r="O325">
        <v>90</v>
      </c>
      <c r="T325" s="29"/>
      <c r="U325">
        <v>39</v>
      </c>
      <c r="V325" s="29"/>
      <c r="AA325">
        <v>48</v>
      </c>
      <c r="AB325" s="28">
        <v>20000</v>
      </c>
      <c r="AC325">
        <v>39</v>
      </c>
      <c r="AD325" s="28"/>
      <c r="AI325">
        <v>107</v>
      </c>
      <c r="AJ325" s="28">
        <v>20000</v>
      </c>
      <c r="AK325">
        <v>39</v>
      </c>
      <c r="AL325" s="28"/>
      <c r="AR325" s="28"/>
      <c r="AS325">
        <v>39</v>
      </c>
      <c r="AT325" s="28"/>
    </row>
    <row r="326" spans="3:46" x14ac:dyDescent="0.25">
      <c r="D326" s="28">
        <v>50000</v>
      </c>
      <c r="E326">
        <v>40</v>
      </c>
      <c r="F326" s="28">
        <v>50000</v>
      </c>
      <c r="K326">
        <v>168</v>
      </c>
      <c r="L326" s="28">
        <v>40000</v>
      </c>
      <c r="M326">
        <v>40</v>
      </c>
      <c r="N326" s="28"/>
      <c r="T326" s="29"/>
      <c r="V326" s="28"/>
      <c r="AA326">
        <v>46</v>
      </c>
      <c r="AB326" s="28">
        <v>10000</v>
      </c>
      <c r="AC326">
        <v>40</v>
      </c>
      <c r="AD326" s="28"/>
      <c r="AI326">
        <v>2</v>
      </c>
      <c r="AJ326" s="28">
        <v>20000</v>
      </c>
      <c r="AK326">
        <v>40</v>
      </c>
      <c r="AL326" s="28"/>
      <c r="AR326" s="28"/>
      <c r="AS326">
        <v>40</v>
      </c>
      <c r="AT326" s="28"/>
    </row>
    <row r="327" spans="3:46" x14ac:dyDescent="0.25">
      <c r="D327" s="28">
        <v>50000</v>
      </c>
      <c r="E327">
        <v>41</v>
      </c>
      <c r="F327" s="28">
        <v>50000</v>
      </c>
      <c r="K327">
        <v>1</v>
      </c>
      <c r="L327" s="28">
        <v>10000</v>
      </c>
      <c r="M327">
        <v>41</v>
      </c>
      <c r="N327" s="28"/>
      <c r="T327" s="29"/>
      <c r="V327" s="28"/>
      <c r="AA327">
        <v>20</v>
      </c>
      <c r="AB327" s="28">
        <v>20000</v>
      </c>
      <c r="AC327">
        <v>41</v>
      </c>
      <c r="AD327" s="28"/>
      <c r="AI327">
        <v>42</v>
      </c>
      <c r="AJ327" s="28">
        <v>20000</v>
      </c>
      <c r="AK327">
        <v>41</v>
      </c>
      <c r="AL327" s="28"/>
      <c r="AR327" s="28"/>
      <c r="AS327">
        <v>41</v>
      </c>
      <c r="AT327" s="28"/>
    </row>
    <row r="328" spans="3:46" x14ac:dyDescent="0.25">
      <c r="D328" s="28">
        <v>150000</v>
      </c>
      <c r="E328">
        <v>42</v>
      </c>
      <c r="F328" s="28">
        <v>50000</v>
      </c>
      <c r="K328">
        <v>16</v>
      </c>
      <c r="L328" s="28">
        <v>20000</v>
      </c>
      <c r="M328">
        <v>42</v>
      </c>
      <c r="N328" s="28"/>
      <c r="T328" s="29"/>
      <c r="V328" s="28"/>
      <c r="AA328">
        <v>124</v>
      </c>
      <c r="AB328" s="28">
        <v>60000</v>
      </c>
      <c r="AC328">
        <v>42</v>
      </c>
      <c r="AD328" s="28"/>
      <c r="AI328">
        <v>35</v>
      </c>
      <c r="AJ328" s="28">
        <v>10000</v>
      </c>
      <c r="AK328">
        <v>42</v>
      </c>
      <c r="AL328" s="28"/>
      <c r="AR328" s="28"/>
      <c r="AS328">
        <v>42</v>
      </c>
      <c r="AT328" s="28"/>
    </row>
    <row r="329" spans="3:46" x14ac:dyDescent="0.25">
      <c r="C329">
        <v>32</v>
      </c>
      <c r="D329" s="28">
        <v>50000</v>
      </c>
      <c r="E329">
        <v>43</v>
      </c>
      <c r="K329">
        <v>32</v>
      </c>
      <c r="L329" s="28">
        <v>20000</v>
      </c>
      <c r="M329">
        <v>43</v>
      </c>
      <c r="T329" s="29">
        <f>SUM(T287:T328)</f>
        <v>980000</v>
      </c>
      <c r="V329" s="29">
        <f>SUM(V287:V328)</f>
        <v>310000</v>
      </c>
      <c r="AA329">
        <v>161</v>
      </c>
      <c r="AB329" s="59">
        <v>20000</v>
      </c>
      <c r="AC329">
        <v>43</v>
      </c>
      <c r="AD329" s="29"/>
      <c r="AI329">
        <v>46</v>
      </c>
      <c r="AJ329" s="28">
        <v>20000</v>
      </c>
      <c r="AK329">
        <v>43</v>
      </c>
      <c r="AL329" s="28"/>
      <c r="AR329" s="28"/>
      <c r="AS329">
        <v>43</v>
      </c>
    </row>
    <row r="330" spans="3:46" x14ac:dyDescent="0.25">
      <c r="C330">
        <v>81</v>
      </c>
      <c r="D330" s="59">
        <v>50000</v>
      </c>
      <c r="E330">
        <v>44</v>
      </c>
      <c r="F330" s="29"/>
      <c r="K330">
        <v>188</v>
      </c>
      <c r="L330" s="59">
        <v>10000</v>
      </c>
      <c r="M330">
        <v>44</v>
      </c>
      <c r="N330" s="29"/>
      <c r="T330" s="29">
        <f>T329-V329</f>
        <v>670000</v>
      </c>
      <c r="V330" s="28"/>
      <c r="AA330">
        <v>137</v>
      </c>
      <c r="AB330" s="59">
        <v>60000</v>
      </c>
      <c r="AC330">
        <v>44</v>
      </c>
      <c r="AI330">
        <v>68</v>
      </c>
      <c r="AJ330" s="28">
        <v>20000</v>
      </c>
      <c r="AK330">
        <v>44</v>
      </c>
      <c r="AL330" s="28"/>
      <c r="AS330">
        <v>44</v>
      </c>
    </row>
    <row r="331" spans="3:46" x14ac:dyDescent="0.25">
      <c r="C331">
        <v>95</v>
      </c>
      <c r="D331" s="59">
        <v>20000</v>
      </c>
      <c r="E331">
        <v>45</v>
      </c>
      <c r="F331" s="28"/>
      <c r="K331">
        <v>44</v>
      </c>
      <c r="L331" s="59">
        <v>48000</v>
      </c>
      <c r="M331">
        <v>45</v>
      </c>
      <c r="N331" s="28"/>
      <c r="T331" s="29"/>
      <c r="V331" s="28"/>
      <c r="AA331">
        <v>21</v>
      </c>
      <c r="AB331" s="28">
        <v>20000</v>
      </c>
      <c r="AC331">
        <v>45</v>
      </c>
      <c r="AI331">
        <v>36</v>
      </c>
      <c r="AJ331" s="28">
        <v>50000</v>
      </c>
      <c r="AK331">
        <v>45</v>
      </c>
      <c r="AL331" s="28"/>
      <c r="AR331" s="28"/>
      <c r="AS331">
        <v>45</v>
      </c>
      <c r="AT331" s="28"/>
    </row>
    <row r="332" spans="3:46" x14ac:dyDescent="0.25">
      <c r="C332">
        <v>108</v>
      </c>
      <c r="D332" s="28">
        <v>30000</v>
      </c>
      <c r="E332">
        <v>46</v>
      </c>
      <c r="F332" s="28"/>
      <c r="K332">
        <v>153</v>
      </c>
      <c r="L332" s="59">
        <v>20000</v>
      </c>
      <c r="M332">
        <v>46</v>
      </c>
      <c r="N332" s="28"/>
      <c r="T332" s="29"/>
      <c r="V332" s="28"/>
      <c r="AA332">
        <v>14</v>
      </c>
      <c r="AB332" s="28">
        <v>150000</v>
      </c>
      <c r="AC332">
        <v>46</v>
      </c>
      <c r="AI332">
        <v>26</v>
      </c>
      <c r="AJ332" s="28">
        <v>40000</v>
      </c>
      <c r="AK332">
        <v>46</v>
      </c>
      <c r="AL332" s="28"/>
      <c r="AR332" s="28"/>
      <c r="AS332">
        <v>46</v>
      </c>
      <c r="AT332" s="28"/>
    </row>
    <row r="333" spans="3:46" x14ac:dyDescent="0.25">
      <c r="C333">
        <v>146</v>
      </c>
      <c r="D333" s="28">
        <v>50000</v>
      </c>
      <c r="E333">
        <v>47</v>
      </c>
      <c r="F333" s="28">
        <v>50000</v>
      </c>
      <c r="G333">
        <v>146</v>
      </c>
      <c r="K333">
        <v>104</v>
      </c>
      <c r="L333" s="59">
        <v>30000</v>
      </c>
      <c r="M333">
        <v>47</v>
      </c>
      <c r="N333" s="28"/>
      <c r="T333" s="29"/>
      <c r="V333" s="29"/>
      <c r="AA333">
        <v>60</v>
      </c>
      <c r="AB333" s="28">
        <v>50000</v>
      </c>
      <c r="AC333">
        <v>47</v>
      </c>
      <c r="AI333">
        <v>183</v>
      </c>
      <c r="AJ333" s="28">
        <v>20000</v>
      </c>
      <c r="AK333">
        <v>47</v>
      </c>
      <c r="AL333" s="28"/>
      <c r="AR333" s="28"/>
      <c r="AS333">
        <v>47</v>
      </c>
      <c r="AT333" s="28"/>
    </row>
    <row r="334" spans="3:46" x14ac:dyDescent="0.25">
      <c r="C334">
        <v>158</v>
      </c>
      <c r="D334" s="28">
        <v>20000</v>
      </c>
      <c r="E334">
        <v>48</v>
      </c>
      <c r="F334" s="28"/>
      <c r="K334">
        <v>185</v>
      </c>
      <c r="L334" s="59">
        <v>15000</v>
      </c>
      <c r="M334">
        <v>48</v>
      </c>
      <c r="N334" s="28"/>
      <c r="S334" s="61"/>
      <c r="T334" s="62"/>
      <c r="U334" s="61"/>
      <c r="V334" s="62"/>
      <c r="AA334">
        <v>30</v>
      </c>
      <c r="AB334" s="28">
        <v>50000</v>
      </c>
      <c r="AC334">
        <v>48</v>
      </c>
      <c r="AI334">
        <v>20</v>
      </c>
      <c r="AJ334" s="28">
        <v>20000</v>
      </c>
      <c r="AK334">
        <v>48</v>
      </c>
      <c r="AL334" s="28"/>
      <c r="AR334" s="28"/>
      <c r="AS334">
        <v>48</v>
      </c>
      <c r="AT334" s="28"/>
    </row>
    <row r="335" spans="3:46" x14ac:dyDescent="0.25">
      <c r="C335">
        <v>171</v>
      </c>
      <c r="D335" s="28">
        <v>100000</v>
      </c>
      <c r="E335">
        <v>49</v>
      </c>
      <c r="K335">
        <v>117</v>
      </c>
      <c r="L335" s="59">
        <v>50000</v>
      </c>
      <c r="M335">
        <v>49</v>
      </c>
      <c r="N335" s="28"/>
      <c r="AA335">
        <v>6</v>
      </c>
      <c r="AB335" s="28">
        <v>50000</v>
      </c>
      <c r="AC335">
        <v>49</v>
      </c>
      <c r="AD335">
        <v>50000</v>
      </c>
      <c r="AE335">
        <v>6</v>
      </c>
      <c r="AI335">
        <v>164</v>
      </c>
      <c r="AJ335" s="59">
        <v>20000</v>
      </c>
      <c r="AK335">
        <v>49</v>
      </c>
      <c r="AL335" s="29"/>
      <c r="AR335" s="28"/>
      <c r="AS335">
        <v>49</v>
      </c>
    </row>
    <row r="336" spans="3:46" x14ac:dyDescent="0.25">
      <c r="C336">
        <v>177</v>
      </c>
      <c r="D336" s="59">
        <v>20000</v>
      </c>
      <c r="E336">
        <v>50</v>
      </c>
      <c r="F336" s="59"/>
      <c r="I336" t="s">
        <v>1359</v>
      </c>
      <c r="K336">
        <v>176</v>
      </c>
      <c r="L336" s="59">
        <v>20000</v>
      </c>
      <c r="M336">
        <v>50</v>
      </c>
      <c r="AA336">
        <v>13</v>
      </c>
      <c r="AB336" s="59">
        <v>20000</v>
      </c>
      <c r="AC336">
        <v>50</v>
      </c>
      <c r="AD336" s="29"/>
      <c r="AI336">
        <v>80</v>
      </c>
      <c r="AJ336" s="59">
        <v>100000</v>
      </c>
      <c r="AK336">
        <v>50</v>
      </c>
      <c r="AL336" s="28"/>
      <c r="AR336" s="28"/>
      <c r="AS336">
        <v>50</v>
      </c>
    </row>
    <row r="337" spans="3:46" x14ac:dyDescent="0.25">
      <c r="C337">
        <v>187</v>
      </c>
      <c r="D337" s="59">
        <v>50000</v>
      </c>
      <c r="E337">
        <v>51</v>
      </c>
      <c r="F337" s="59"/>
      <c r="K337">
        <v>88</v>
      </c>
      <c r="L337" s="59">
        <v>20000</v>
      </c>
      <c r="M337">
        <v>51</v>
      </c>
      <c r="AA337">
        <v>23</v>
      </c>
      <c r="AB337" s="59">
        <v>30000</v>
      </c>
      <c r="AC337">
        <v>51</v>
      </c>
      <c r="AD337" s="28"/>
      <c r="AI337">
        <v>127</v>
      </c>
      <c r="AJ337" s="28">
        <v>50000</v>
      </c>
      <c r="AK337">
        <v>51</v>
      </c>
      <c r="AL337" s="28"/>
      <c r="AR337" s="28"/>
      <c r="AS337">
        <v>51</v>
      </c>
      <c r="AT337" s="28"/>
    </row>
    <row r="338" spans="3:46" x14ac:dyDescent="0.25">
      <c r="C338">
        <v>188</v>
      </c>
      <c r="D338" s="28">
        <v>20000</v>
      </c>
      <c r="E338">
        <v>52</v>
      </c>
      <c r="F338" s="28"/>
      <c r="K338">
        <v>50</v>
      </c>
      <c r="L338" s="59">
        <v>10000</v>
      </c>
      <c r="M338">
        <v>52</v>
      </c>
      <c r="N338" s="29"/>
      <c r="AA338">
        <v>54</v>
      </c>
      <c r="AB338" s="59">
        <v>50000</v>
      </c>
      <c r="AC338">
        <v>52</v>
      </c>
      <c r="AD338" s="29"/>
      <c r="AI338">
        <v>174</v>
      </c>
      <c r="AJ338" s="28">
        <v>50000</v>
      </c>
      <c r="AK338">
        <v>52</v>
      </c>
      <c r="AL338" s="28"/>
      <c r="AR338" s="28"/>
      <c r="AS338">
        <v>52</v>
      </c>
      <c r="AT338" s="28"/>
    </row>
    <row r="339" spans="3:46" x14ac:dyDescent="0.25">
      <c r="C339">
        <v>189</v>
      </c>
      <c r="D339" s="28">
        <v>50000</v>
      </c>
      <c r="E339">
        <v>53</v>
      </c>
      <c r="F339" s="28"/>
      <c r="K339">
        <v>173</v>
      </c>
      <c r="L339" s="59">
        <v>30000</v>
      </c>
      <c r="M339">
        <v>53</v>
      </c>
      <c r="AA339">
        <v>50</v>
      </c>
      <c r="AB339" s="59">
        <v>50000</v>
      </c>
      <c r="AC339">
        <v>53</v>
      </c>
      <c r="AI339">
        <v>37</v>
      </c>
      <c r="AJ339" s="28">
        <v>50000</v>
      </c>
      <c r="AK339">
        <v>53</v>
      </c>
      <c r="AL339">
        <v>50000</v>
      </c>
      <c r="AM339">
        <v>37</v>
      </c>
    </row>
    <row r="340" spans="3:46" x14ac:dyDescent="0.25">
      <c r="C340">
        <v>190</v>
      </c>
      <c r="D340" s="28">
        <v>50000</v>
      </c>
      <c r="E340">
        <v>54</v>
      </c>
      <c r="F340" s="28"/>
      <c r="K340">
        <v>92</v>
      </c>
      <c r="L340" s="28">
        <v>70000</v>
      </c>
      <c r="M340">
        <v>54</v>
      </c>
      <c r="AA340">
        <v>57</v>
      </c>
      <c r="AB340" s="59">
        <v>50000</v>
      </c>
      <c r="AC340">
        <v>54</v>
      </c>
      <c r="AI340">
        <v>41</v>
      </c>
      <c r="AJ340" s="28">
        <v>30000</v>
      </c>
      <c r="AK340">
        <v>54</v>
      </c>
      <c r="AL340">
        <v>30000</v>
      </c>
      <c r="AM340">
        <v>41</v>
      </c>
    </row>
    <row r="341" spans="3:46" x14ac:dyDescent="0.25">
      <c r="C341">
        <v>192</v>
      </c>
      <c r="D341" s="28">
        <v>50000</v>
      </c>
      <c r="E341">
        <v>55</v>
      </c>
      <c r="F341" s="28">
        <v>50000</v>
      </c>
      <c r="G341">
        <v>192</v>
      </c>
      <c r="K341">
        <v>57</v>
      </c>
      <c r="L341" s="28">
        <v>50000</v>
      </c>
      <c r="M341">
        <v>55</v>
      </c>
      <c r="AA341">
        <v>116</v>
      </c>
      <c r="AB341" s="59">
        <v>50000</v>
      </c>
      <c r="AC341">
        <v>55</v>
      </c>
      <c r="AI341">
        <v>96</v>
      </c>
      <c r="AJ341" s="28">
        <v>50000</v>
      </c>
      <c r="AK341">
        <v>55</v>
      </c>
      <c r="AL341">
        <v>50000</v>
      </c>
      <c r="AM341">
        <v>96</v>
      </c>
    </row>
    <row r="342" spans="3:46" x14ac:dyDescent="0.25">
      <c r="C342">
        <v>193</v>
      </c>
      <c r="D342" s="28">
        <v>50000</v>
      </c>
      <c r="E342">
        <v>56</v>
      </c>
      <c r="F342" s="28"/>
      <c r="L342" s="28">
        <v>50000</v>
      </c>
      <c r="M342">
        <v>56</v>
      </c>
      <c r="N342">
        <v>50000</v>
      </c>
      <c r="AA342">
        <v>11</v>
      </c>
      <c r="AB342" s="59">
        <v>50000</v>
      </c>
      <c r="AC342">
        <v>56</v>
      </c>
      <c r="AI342">
        <v>50</v>
      </c>
      <c r="AJ342" s="28">
        <v>20000</v>
      </c>
      <c r="AK342">
        <v>56</v>
      </c>
      <c r="AL342">
        <v>20000</v>
      </c>
      <c r="AM342">
        <v>50</v>
      </c>
    </row>
    <row r="343" spans="3:46" x14ac:dyDescent="0.25">
      <c r="C343">
        <v>194</v>
      </c>
      <c r="D343" s="28">
        <v>20000</v>
      </c>
      <c r="E343">
        <v>57</v>
      </c>
      <c r="F343" s="28">
        <v>10000</v>
      </c>
      <c r="G343">
        <v>194</v>
      </c>
      <c r="L343" s="29">
        <f>SUM(L287:L342)</f>
        <v>2138000</v>
      </c>
      <c r="N343" s="29">
        <f>SUM(N287:N342)</f>
        <v>255000</v>
      </c>
      <c r="AA343">
        <v>33</v>
      </c>
      <c r="AB343" s="59">
        <v>50000</v>
      </c>
      <c r="AC343">
        <v>57</v>
      </c>
      <c r="AI343">
        <v>104</v>
      </c>
      <c r="AJ343" s="59">
        <v>30000</v>
      </c>
      <c r="AK343">
        <v>57</v>
      </c>
      <c r="AL343" s="59">
        <v>30000</v>
      </c>
      <c r="AM343" s="43">
        <v>104</v>
      </c>
      <c r="AR343" s="29">
        <f>SUM(AR287:AR342)</f>
        <v>1915000</v>
      </c>
      <c r="AT343" s="29">
        <f>SUM(AT287:AT342)</f>
        <v>1100000</v>
      </c>
    </row>
    <row r="344" spans="3:46" x14ac:dyDescent="0.25">
      <c r="C344">
        <v>195</v>
      </c>
      <c r="D344" s="28">
        <v>20000</v>
      </c>
      <c r="E344">
        <v>58</v>
      </c>
      <c r="L344" s="29">
        <f>L343-N343</f>
        <v>1883000</v>
      </c>
      <c r="N344" s="28"/>
      <c r="AA344">
        <v>53</v>
      </c>
      <c r="AB344" s="59">
        <v>50000</v>
      </c>
      <c r="AC344">
        <v>58</v>
      </c>
      <c r="AI344">
        <v>109</v>
      </c>
      <c r="AJ344" s="59">
        <v>50000</v>
      </c>
      <c r="AK344">
        <v>58</v>
      </c>
      <c r="AL344" s="59">
        <v>50000</v>
      </c>
      <c r="AM344" s="43">
        <v>109</v>
      </c>
      <c r="AR344" s="29">
        <f>AR343-AT343</f>
        <v>815000</v>
      </c>
      <c r="AT344" s="28"/>
    </row>
    <row r="345" spans="3:46" x14ac:dyDescent="0.25">
      <c r="C345">
        <v>198</v>
      </c>
      <c r="D345" s="28">
        <v>50000</v>
      </c>
      <c r="E345">
        <v>59</v>
      </c>
      <c r="AA345">
        <v>22</v>
      </c>
      <c r="AB345" s="59">
        <v>20000</v>
      </c>
      <c r="AC345">
        <v>59</v>
      </c>
      <c r="AI345">
        <v>8</v>
      </c>
      <c r="AJ345" s="59">
        <v>20000</v>
      </c>
      <c r="AK345">
        <v>59</v>
      </c>
      <c r="AL345">
        <v>20000</v>
      </c>
      <c r="AM345" s="43">
        <v>8</v>
      </c>
    </row>
    <row r="346" spans="3:46" x14ac:dyDescent="0.25">
      <c r="C346">
        <v>203</v>
      </c>
      <c r="D346" s="28">
        <v>20000</v>
      </c>
      <c r="E346">
        <v>60</v>
      </c>
      <c r="AA346">
        <v>112</v>
      </c>
      <c r="AB346" s="59">
        <v>30000</v>
      </c>
      <c r="AC346">
        <v>60</v>
      </c>
      <c r="AI346">
        <v>112</v>
      </c>
      <c r="AJ346" s="59">
        <v>50000</v>
      </c>
      <c r="AK346">
        <v>60</v>
      </c>
      <c r="AL346">
        <v>50000</v>
      </c>
      <c r="AM346" s="43">
        <v>112</v>
      </c>
    </row>
    <row r="347" spans="3:46" x14ac:dyDescent="0.25">
      <c r="C347">
        <v>207</v>
      </c>
      <c r="D347" s="28">
        <v>20000</v>
      </c>
      <c r="E347">
        <v>61</v>
      </c>
      <c r="AA347">
        <v>71</v>
      </c>
      <c r="AB347" s="59">
        <v>20000</v>
      </c>
      <c r="AC347">
        <v>61</v>
      </c>
      <c r="AI347">
        <v>101</v>
      </c>
      <c r="AJ347" s="59">
        <v>50000</v>
      </c>
      <c r="AK347">
        <v>61</v>
      </c>
    </row>
    <row r="348" spans="3:46" x14ac:dyDescent="0.25">
      <c r="C348">
        <v>206</v>
      </c>
      <c r="D348" s="28">
        <v>20000</v>
      </c>
      <c r="E348">
        <v>62</v>
      </c>
      <c r="AA348">
        <v>43</v>
      </c>
      <c r="AB348" s="59">
        <v>30000</v>
      </c>
      <c r="AC348">
        <v>62</v>
      </c>
      <c r="AI348">
        <v>67</v>
      </c>
      <c r="AJ348" s="59">
        <v>50000</v>
      </c>
      <c r="AK348">
        <v>62</v>
      </c>
      <c r="AL348">
        <v>50000</v>
      </c>
      <c r="AM348">
        <v>67</v>
      </c>
    </row>
    <row r="349" spans="3:46" x14ac:dyDescent="0.25">
      <c r="C349">
        <v>209</v>
      </c>
      <c r="D349" s="28">
        <v>50000</v>
      </c>
      <c r="E349">
        <v>63</v>
      </c>
      <c r="AA349">
        <v>156</v>
      </c>
      <c r="AB349" s="59">
        <v>40000</v>
      </c>
      <c r="AC349">
        <v>63</v>
      </c>
      <c r="AI349">
        <v>125</v>
      </c>
      <c r="AJ349" s="59">
        <v>50000</v>
      </c>
      <c r="AK349">
        <v>63</v>
      </c>
      <c r="AL349">
        <v>50000</v>
      </c>
      <c r="AM349">
        <v>125</v>
      </c>
    </row>
    <row r="350" spans="3:46" x14ac:dyDescent="0.25">
      <c r="C350">
        <v>216</v>
      </c>
      <c r="D350" s="28">
        <v>60000</v>
      </c>
      <c r="E350">
        <v>64</v>
      </c>
      <c r="F350">
        <v>50000</v>
      </c>
      <c r="G350">
        <v>216</v>
      </c>
      <c r="AA350">
        <v>154</v>
      </c>
      <c r="AB350" s="59">
        <v>20000</v>
      </c>
      <c r="AC350">
        <v>64</v>
      </c>
      <c r="AJ350" s="59">
        <v>50000</v>
      </c>
      <c r="AK350">
        <v>64</v>
      </c>
      <c r="AL350">
        <v>50000</v>
      </c>
    </row>
    <row r="351" spans="3:46" x14ac:dyDescent="0.25">
      <c r="D351" s="28">
        <v>150000</v>
      </c>
      <c r="E351">
        <v>65</v>
      </c>
      <c r="F351">
        <v>50000</v>
      </c>
      <c r="AA351">
        <v>72</v>
      </c>
      <c r="AB351" s="59">
        <v>20000</v>
      </c>
      <c r="AC351">
        <v>65</v>
      </c>
      <c r="AJ351" s="59">
        <v>20000</v>
      </c>
      <c r="AK351">
        <v>65</v>
      </c>
      <c r="AL351">
        <v>20000</v>
      </c>
    </row>
    <row r="352" spans="3:46" x14ac:dyDescent="0.25">
      <c r="D352" s="28">
        <v>100000</v>
      </c>
      <c r="E352">
        <v>66</v>
      </c>
      <c r="F352">
        <v>50000</v>
      </c>
      <c r="AA352">
        <v>47</v>
      </c>
      <c r="AB352" s="59">
        <v>20000</v>
      </c>
      <c r="AC352">
        <v>66</v>
      </c>
      <c r="AJ352" s="59">
        <v>50000</v>
      </c>
      <c r="AK352">
        <v>66</v>
      </c>
      <c r="AL352">
        <v>50000</v>
      </c>
    </row>
    <row r="353" spans="1:46" x14ac:dyDescent="0.25">
      <c r="D353" s="28">
        <v>30000</v>
      </c>
      <c r="E353">
        <v>67</v>
      </c>
      <c r="F353">
        <v>30000</v>
      </c>
      <c r="AB353" s="59">
        <v>50000</v>
      </c>
      <c r="AC353">
        <v>67</v>
      </c>
      <c r="AD353">
        <v>50000</v>
      </c>
      <c r="AJ353" s="59">
        <v>50000</v>
      </c>
      <c r="AK353">
        <v>67</v>
      </c>
      <c r="AL353">
        <v>50000</v>
      </c>
    </row>
    <row r="354" spans="1:46" x14ac:dyDescent="0.25">
      <c r="D354" s="28">
        <v>60000</v>
      </c>
      <c r="E354">
        <v>68</v>
      </c>
      <c r="F354">
        <v>50000</v>
      </c>
      <c r="AB354" s="59">
        <v>50000</v>
      </c>
      <c r="AC354">
        <v>68</v>
      </c>
      <c r="AD354">
        <v>50000</v>
      </c>
      <c r="AJ354" s="59">
        <v>50000</v>
      </c>
      <c r="AK354">
        <v>68</v>
      </c>
      <c r="AL354">
        <v>50000</v>
      </c>
    </row>
    <row r="355" spans="1:46" x14ac:dyDescent="0.25">
      <c r="D355" s="28">
        <v>50000</v>
      </c>
      <c r="E355">
        <v>69</v>
      </c>
      <c r="F355">
        <v>50000</v>
      </c>
      <c r="AB355" s="59">
        <v>50000</v>
      </c>
      <c r="AC355">
        <v>69</v>
      </c>
      <c r="AD355">
        <v>50000</v>
      </c>
      <c r="AJ355" s="59">
        <v>50000</v>
      </c>
      <c r="AK355">
        <v>69</v>
      </c>
      <c r="AL355">
        <v>50000</v>
      </c>
    </row>
    <row r="356" spans="1:46" x14ac:dyDescent="0.25">
      <c r="D356" s="28">
        <v>100000</v>
      </c>
      <c r="E356">
        <v>70</v>
      </c>
      <c r="AB356" s="59">
        <v>50000</v>
      </c>
      <c r="AC356">
        <v>70</v>
      </c>
      <c r="AD356">
        <v>50000</v>
      </c>
      <c r="AJ356" s="59">
        <v>100000</v>
      </c>
      <c r="AK356">
        <v>70</v>
      </c>
      <c r="AL356">
        <v>50000</v>
      </c>
    </row>
    <row r="357" spans="1:46" x14ac:dyDescent="0.25">
      <c r="C357">
        <v>200</v>
      </c>
      <c r="D357" s="28">
        <v>50000</v>
      </c>
      <c r="E357">
        <v>71</v>
      </c>
      <c r="AB357" s="59">
        <v>100000</v>
      </c>
      <c r="AC357">
        <v>71</v>
      </c>
      <c r="AD357">
        <v>50000</v>
      </c>
      <c r="AJ357" s="59">
        <v>100000</v>
      </c>
      <c r="AK357">
        <v>71</v>
      </c>
      <c r="AL357">
        <v>50000</v>
      </c>
    </row>
    <row r="358" spans="1:46" x14ac:dyDescent="0.25">
      <c r="E358">
        <v>72</v>
      </c>
      <c r="AB358" s="59">
        <v>100000</v>
      </c>
      <c r="AC358">
        <v>72</v>
      </c>
      <c r="AD358">
        <v>50000</v>
      </c>
      <c r="AJ358" s="59">
        <v>200000</v>
      </c>
      <c r="AK358">
        <v>72</v>
      </c>
      <c r="AL358">
        <v>50000</v>
      </c>
    </row>
    <row r="359" spans="1:46" x14ac:dyDescent="0.25">
      <c r="C359">
        <v>120</v>
      </c>
      <c r="E359">
        <v>73</v>
      </c>
      <c r="AB359" s="59">
        <v>100000</v>
      </c>
      <c r="AC359">
        <v>73</v>
      </c>
      <c r="AD359">
        <v>50000</v>
      </c>
      <c r="AK359">
        <v>73</v>
      </c>
    </row>
    <row r="360" spans="1:46" x14ac:dyDescent="0.25">
      <c r="E360">
        <v>74</v>
      </c>
      <c r="AB360" s="59">
        <v>130000</v>
      </c>
      <c r="AC360">
        <v>74</v>
      </c>
      <c r="AD360">
        <v>50000</v>
      </c>
      <c r="AK360">
        <v>74</v>
      </c>
    </row>
    <row r="361" spans="1:46" x14ac:dyDescent="0.25">
      <c r="D361" s="29">
        <f>SUM(D287:D360)</f>
        <v>2955000</v>
      </c>
      <c r="F361" s="29">
        <f>SUM(F287:F360)</f>
        <v>795000</v>
      </c>
      <c r="AB361" s="29">
        <f>SUM(AB287:AB360)</f>
        <v>3925000</v>
      </c>
      <c r="AD361" s="29">
        <f>SUM(AD287:AD360)</f>
        <v>800000</v>
      </c>
      <c r="AJ361" s="29">
        <f>SUM(AJ287:AJ360)</f>
        <v>3135000</v>
      </c>
      <c r="AL361" s="29">
        <f>SUM(AL287:AL360)</f>
        <v>870000</v>
      </c>
    </row>
    <row r="362" spans="1:46" x14ac:dyDescent="0.25">
      <c r="D362" s="29">
        <f>D361-F361</f>
        <v>2160000</v>
      </c>
      <c r="F362" s="28"/>
      <c r="AB362" s="29">
        <f>AB361-AD361</f>
        <v>3125000</v>
      </c>
      <c r="AD362" s="28"/>
      <c r="AJ362" s="29">
        <f>AJ361-AL361</f>
        <v>2265000</v>
      </c>
      <c r="AL362" s="28"/>
    </row>
    <row r="364" spans="1:46" x14ac:dyDescent="0.25">
      <c r="A364" s="30" t="s">
        <v>10</v>
      </c>
      <c r="B364" s="30" t="s">
        <v>0</v>
      </c>
      <c r="C364" s="30" t="s">
        <v>2</v>
      </c>
      <c r="D364" s="30" t="s">
        <v>1297</v>
      </c>
      <c r="E364" s="30"/>
      <c r="F364" s="33"/>
      <c r="G364" s="30"/>
      <c r="I364" s="30" t="s">
        <v>10</v>
      </c>
      <c r="J364" s="30" t="s">
        <v>0</v>
      </c>
      <c r="K364" s="30" t="s">
        <v>2</v>
      </c>
      <c r="L364" s="30" t="s">
        <v>1297</v>
      </c>
      <c r="M364" s="30"/>
      <c r="N364" s="33"/>
      <c r="O364" s="30"/>
      <c r="P364" s="30"/>
      <c r="Q364" s="30" t="s">
        <v>10</v>
      </c>
      <c r="R364" s="30" t="s">
        <v>0</v>
      </c>
      <c r="S364" s="30" t="s">
        <v>2</v>
      </c>
      <c r="T364" s="30" t="s">
        <v>1297</v>
      </c>
      <c r="U364" s="30"/>
      <c r="V364" s="33"/>
      <c r="Y364" s="30" t="s">
        <v>10</v>
      </c>
      <c r="Z364" s="30" t="s">
        <v>0</v>
      </c>
      <c r="AA364" s="30" t="s">
        <v>2</v>
      </c>
      <c r="AB364" s="30" t="s">
        <v>1297</v>
      </c>
      <c r="AC364" s="30"/>
      <c r="AD364" s="33"/>
      <c r="AE364" s="30"/>
      <c r="AG364" s="30" t="s">
        <v>10</v>
      </c>
      <c r="AH364" s="30" t="s">
        <v>0</v>
      </c>
      <c r="AI364" s="30" t="s">
        <v>2</v>
      </c>
      <c r="AJ364" s="30" t="s">
        <v>1297</v>
      </c>
      <c r="AK364" s="30"/>
      <c r="AL364" s="33"/>
      <c r="AO364" s="30" t="s">
        <v>10</v>
      </c>
      <c r="AP364" s="30" t="s">
        <v>0</v>
      </c>
      <c r="AQ364" s="30" t="s">
        <v>2</v>
      </c>
      <c r="AR364" s="30" t="s">
        <v>1297</v>
      </c>
    </row>
    <row r="365" spans="1:46" x14ac:dyDescent="0.25">
      <c r="A365" s="32">
        <v>43136</v>
      </c>
      <c r="B365" s="30" t="s">
        <v>1336</v>
      </c>
      <c r="C365">
        <v>227</v>
      </c>
      <c r="D365" s="28">
        <v>50000</v>
      </c>
      <c r="E365">
        <v>1</v>
      </c>
      <c r="F365" s="28">
        <v>50000</v>
      </c>
      <c r="G365">
        <v>227</v>
      </c>
      <c r="I365" s="32">
        <v>43137</v>
      </c>
      <c r="J365" s="30" t="s">
        <v>1337</v>
      </c>
      <c r="K365">
        <v>40</v>
      </c>
      <c r="L365" s="28">
        <v>50000</v>
      </c>
      <c r="M365">
        <v>1</v>
      </c>
      <c r="N365" s="28">
        <v>50000</v>
      </c>
      <c r="O365">
        <v>40</v>
      </c>
      <c r="Q365" s="32">
        <v>43138</v>
      </c>
      <c r="R365" s="30" t="s">
        <v>1361</v>
      </c>
      <c r="S365">
        <v>77</v>
      </c>
      <c r="T365" s="28">
        <v>50000</v>
      </c>
      <c r="U365">
        <v>1</v>
      </c>
      <c r="V365" s="28">
        <v>50000</v>
      </c>
      <c r="W365">
        <v>77</v>
      </c>
      <c r="Y365" s="32">
        <v>43139</v>
      </c>
      <c r="Z365" s="30" t="s">
        <v>1348</v>
      </c>
      <c r="AA365">
        <v>118</v>
      </c>
      <c r="AB365" s="28">
        <v>30000</v>
      </c>
      <c r="AC365">
        <v>1</v>
      </c>
      <c r="AD365" s="28">
        <v>20000</v>
      </c>
      <c r="AE365">
        <v>118</v>
      </c>
      <c r="AG365" s="32">
        <v>43140</v>
      </c>
      <c r="AH365" s="30" t="s">
        <v>1347</v>
      </c>
      <c r="AI365">
        <v>65</v>
      </c>
      <c r="AJ365" s="28">
        <v>20000</v>
      </c>
      <c r="AK365">
        <v>1</v>
      </c>
      <c r="AL365" s="28">
        <v>20000</v>
      </c>
      <c r="AM365">
        <v>65</v>
      </c>
      <c r="AO365" s="32">
        <v>43138</v>
      </c>
      <c r="AP365" s="30" t="s">
        <v>1362</v>
      </c>
      <c r="AQ365">
        <v>1</v>
      </c>
      <c r="AR365" s="28">
        <v>50000</v>
      </c>
      <c r="AS365">
        <v>1</v>
      </c>
      <c r="AT365" s="28"/>
    </row>
    <row r="366" spans="1:46" x14ac:dyDescent="0.25">
      <c r="C366">
        <v>47</v>
      </c>
      <c r="D366" s="28">
        <v>50000</v>
      </c>
      <c r="E366">
        <v>2</v>
      </c>
      <c r="F366" s="28">
        <v>50000</v>
      </c>
      <c r="G366">
        <v>47</v>
      </c>
      <c r="K366">
        <v>14</v>
      </c>
      <c r="L366" s="28">
        <v>30000</v>
      </c>
      <c r="M366">
        <v>2</v>
      </c>
      <c r="N366" s="28"/>
      <c r="S366">
        <v>78</v>
      </c>
      <c r="T366" s="28">
        <v>50000</v>
      </c>
      <c r="U366">
        <v>2</v>
      </c>
      <c r="V366" s="28">
        <v>50000</v>
      </c>
      <c r="W366">
        <v>78</v>
      </c>
      <c r="AA366">
        <v>10</v>
      </c>
      <c r="AB366" s="28">
        <v>15000</v>
      </c>
      <c r="AC366">
        <v>2</v>
      </c>
      <c r="AD366" s="28"/>
      <c r="AI366">
        <v>56</v>
      </c>
      <c r="AJ366" s="28">
        <v>30000</v>
      </c>
      <c r="AK366">
        <v>2</v>
      </c>
      <c r="AL366" s="28">
        <v>30000</v>
      </c>
      <c r="AM366">
        <v>56</v>
      </c>
      <c r="AQ366">
        <v>2</v>
      </c>
      <c r="AR366" s="28">
        <v>40000</v>
      </c>
      <c r="AS366">
        <v>2</v>
      </c>
      <c r="AT366" s="28"/>
    </row>
    <row r="367" spans="1:46" x14ac:dyDescent="0.25">
      <c r="C367">
        <v>208</v>
      </c>
      <c r="D367" s="28">
        <v>50000</v>
      </c>
      <c r="E367">
        <v>3</v>
      </c>
      <c r="F367" s="28">
        <v>50000</v>
      </c>
      <c r="G367">
        <v>208</v>
      </c>
      <c r="K367">
        <v>29</v>
      </c>
      <c r="L367" s="28">
        <v>10000</v>
      </c>
      <c r="M367">
        <v>3</v>
      </c>
      <c r="N367" s="28"/>
      <c r="S367">
        <v>35</v>
      </c>
      <c r="T367" s="28">
        <v>50000</v>
      </c>
      <c r="U367">
        <v>3</v>
      </c>
      <c r="V367" s="28">
        <v>50000</v>
      </c>
      <c r="W367">
        <v>35</v>
      </c>
      <c r="AA367">
        <v>72</v>
      </c>
      <c r="AB367" s="28">
        <v>20000</v>
      </c>
      <c r="AC367">
        <v>3</v>
      </c>
      <c r="AD367" s="28"/>
      <c r="AI367">
        <v>4</v>
      </c>
      <c r="AJ367" s="28">
        <v>20000</v>
      </c>
      <c r="AK367">
        <v>3</v>
      </c>
      <c r="AL367" s="28">
        <v>20000</v>
      </c>
      <c r="AM367">
        <v>4</v>
      </c>
      <c r="AQ367">
        <v>4</v>
      </c>
      <c r="AR367" s="28">
        <v>50000</v>
      </c>
      <c r="AS367">
        <v>3</v>
      </c>
      <c r="AT367" s="28"/>
    </row>
    <row r="368" spans="1:46" x14ac:dyDescent="0.25">
      <c r="C368">
        <v>197</v>
      </c>
      <c r="D368" s="28">
        <v>50000</v>
      </c>
      <c r="E368">
        <v>4</v>
      </c>
      <c r="F368" s="28">
        <v>50000</v>
      </c>
      <c r="G368">
        <v>197</v>
      </c>
      <c r="K368">
        <v>177</v>
      </c>
      <c r="L368" s="28">
        <v>10000</v>
      </c>
      <c r="M368">
        <v>4</v>
      </c>
      <c r="N368" s="28"/>
      <c r="S368">
        <v>51</v>
      </c>
      <c r="T368" s="28">
        <v>20000</v>
      </c>
      <c r="U368">
        <v>4</v>
      </c>
      <c r="V368" s="28"/>
      <c r="AA368">
        <v>157</v>
      </c>
      <c r="AB368" s="28">
        <v>60000</v>
      </c>
      <c r="AC368">
        <v>4</v>
      </c>
      <c r="AD368" s="28"/>
      <c r="AI368">
        <v>71</v>
      </c>
      <c r="AJ368" s="28">
        <v>20000</v>
      </c>
      <c r="AK368">
        <v>4</v>
      </c>
      <c r="AL368" s="28">
        <v>20000</v>
      </c>
      <c r="AM368">
        <v>71</v>
      </c>
      <c r="AQ368">
        <v>13</v>
      </c>
      <c r="AR368" s="28">
        <v>20000</v>
      </c>
      <c r="AS368">
        <v>4</v>
      </c>
      <c r="AT368" s="28"/>
    </row>
    <row r="369" spans="3:47" x14ac:dyDescent="0.25">
      <c r="C369">
        <v>168</v>
      </c>
      <c r="D369" s="28">
        <v>150000</v>
      </c>
      <c r="E369">
        <v>5</v>
      </c>
      <c r="F369" s="28"/>
      <c r="K369">
        <v>18</v>
      </c>
      <c r="L369" s="28">
        <v>15000</v>
      </c>
      <c r="M369">
        <v>5</v>
      </c>
      <c r="N369" s="28"/>
      <c r="S369">
        <v>49</v>
      </c>
      <c r="T369" s="28">
        <v>20000</v>
      </c>
      <c r="U369">
        <v>5</v>
      </c>
      <c r="V369" s="28"/>
      <c r="AA369">
        <v>148</v>
      </c>
      <c r="AB369" s="28">
        <v>100000</v>
      </c>
      <c r="AC369">
        <v>5</v>
      </c>
      <c r="AD369" s="28"/>
      <c r="AI369">
        <v>63</v>
      </c>
      <c r="AJ369" s="28">
        <v>50000</v>
      </c>
      <c r="AK369">
        <v>5</v>
      </c>
      <c r="AL369" s="28">
        <v>50000</v>
      </c>
      <c r="AM369">
        <v>63</v>
      </c>
      <c r="AQ369">
        <v>57</v>
      </c>
      <c r="AR369" s="28">
        <v>50000</v>
      </c>
      <c r="AS369">
        <v>5</v>
      </c>
      <c r="AT369" s="28">
        <v>50000</v>
      </c>
      <c r="AU369">
        <v>57</v>
      </c>
    </row>
    <row r="370" spans="3:47" x14ac:dyDescent="0.25">
      <c r="C370">
        <v>16</v>
      </c>
      <c r="D370" s="28">
        <v>50000</v>
      </c>
      <c r="E370">
        <v>6</v>
      </c>
      <c r="F370" s="28"/>
      <c r="K370">
        <v>39</v>
      </c>
      <c r="L370" s="28">
        <v>15000</v>
      </c>
      <c r="M370">
        <v>6</v>
      </c>
      <c r="N370" s="28"/>
      <c r="S370">
        <v>52</v>
      </c>
      <c r="T370" s="28">
        <v>60000</v>
      </c>
      <c r="U370">
        <v>6</v>
      </c>
      <c r="V370" s="28"/>
      <c r="AA370">
        <v>86</v>
      </c>
      <c r="AB370" s="28">
        <v>100000</v>
      </c>
      <c r="AC370">
        <v>6</v>
      </c>
      <c r="AD370" s="28"/>
      <c r="AI370">
        <v>104</v>
      </c>
      <c r="AJ370" s="28">
        <v>20000</v>
      </c>
      <c r="AK370">
        <v>6</v>
      </c>
      <c r="AL370" s="28">
        <v>20000</v>
      </c>
      <c r="AM370">
        <v>104</v>
      </c>
      <c r="AQ370">
        <v>10</v>
      </c>
      <c r="AR370" s="28">
        <v>50000</v>
      </c>
      <c r="AS370">
        <v>6</v>
      </c>
      <c r="AT370" s="28"/>
    </row>
    <row r="371" spans="3:47" x14ac:dyDescent="0.25">
      <c r="C371">
        <v>94</v>
      </c>
      <c r="D371" s="28">
        <v>20000</v>
      </c>
      <c r="E371">
        <v>7</v>
      </c>
      <c r="F371" s="28"/>
      <c r="K371">
        <v>78</v>
      </c>
      <c r="L371" s="28">
        <v>30000</v>
      </c>
      <c r="M371">
        <v>7</v>
      </c>
      <c r="N371" s="28"/>
      <c r="S371">
        <v>12</v>
      </c>
      <c r="T371" s="28">
        <v>20000</v>
      </c>
      <c r="U371">
        <v>7</v>
      </c>
      <c r="V371" s="28"/>
      <c r="AA371">
        <v>39</v>
      </c>
      <c r="AB371" s="28">
        <v>50000</v>
      </c>
      <c r="AC371">
        <v>7</v>
      </c>
      <c r="AD371" s="28"/>
      <c r="AI371">
        <v>164</v>
      </c>
      <c r="AJ371" s="28">
        <v>20000</v>
      </c>
      <c r="AK371">
        <v>7</v>
      </c>
      <c r="AL371" s="28">
        <v>20000</v>
      </c>
      <c r="AM371">
        <v>164</v>
      </c>
      <c r="AQ371">
        <v>8</v>
      </c>
      <c r="AR371" s="28">
        <v>50000</v>
      </c>
      <c r="AS371">
        <v>7</v>
      </c>
      <c r="AT371" s="28"/>
    </row>
    <row r="372" spans="3:47" x14ac:dyDescent="0.25">
      <c r="C372">
        <v>66</v>
      </c>
      <c r="D372" s="28">
        <v>20000</v>
      </c>
      <c r="E372">
        <v>8</v>
      </c>
      <c r="F372" s="28"/>
      <c r="K372">
        <v>127</v>
      </c>
      <c r="L372" s="28">
        <v>30000</v>
      </c>
      <c r="M372">
        <v>8</v>
      </c>
      <c r="N372" s="28"/>
      <c r="S372">
        <v>17</v>
      </c>
      <c r="T372" s="28">
        <v>20000</v>
      </c>
      <c r="U372">
        <v>8</v>
      </c>
      <c r="V372" s="28"/>
      <c r="AA372">
        <v>18</v>
      </c>
      <c r="AB372" s="28">
        <v>50000</v>
      </c>
      <c r="AC372">
        <v>8</v>
      </c>
      <c r="AD372" s="28"/>
      <c r="AI372">
        <v>156</v>
      </c>
      <c r="AJ372" s="28">
        <v>100000</v>
      </c>
      <c r="AK372">
        <v>8</v>
      </c>
      <c r="AL372" s="28">
        <v>50000</v>
      </c>
      <c r="AM372">
        <v>156</v>
      </c>
      <c r="AQ372">
        <v>9</v>
      </c>
      <c r="AR372" s="28">
        <v>50000</v>
      </c>
      <c r="AS372">
        <v>8</v>
      </c>
      <c r="AT372" s="28"/>
    </row>
    <row r="373" spans="3:47" x14ac:dyDescent="0.25">
      <c r="C373">
        <v>139</v>
      </c>
      <c r="D373" s="28">
        <v>10000</v>
      </c>
      <c r="E373">
        <v>9</v>
      </c>
      <c r="F373" s="28"/>
      <c r="K373">
        <v>184</v>
      </c>
      <c r="L373" s="28">
        <v>20000</v>
      </c>
      <c r="M373">
        <v>9</v>
      </c>
      <c r="N373" s="28"/>
      <c r="S373">
        <v>2</v>
      </c>
      <c r="T373" s="28">
        <v>20000</v>
      </c>
      <c r="U373">
        <v>9</v>
      </c>
      <c r="V373" s="28"/>
      <c r="AA373">
        <v>158</v>
      </c>
      <c r="AB373" s="28">
        <v>20000</v>
      </c>
      <c r="AC373">
        <v>9</v>
      </c>
      <c r="AD373" s="28"/>
      <c r="AI373">
        <v>10</v>
      </c>
      <c r="AJ373" s="28">
        <v>20000</v>
      </c>
      <c r="AK373">
        <v>9</v>
      </c>
      <c r="AL373" s="28"/>
      <c r="AQ373">
        <v>28</v>
      </c>
      <c r="AR373" s="28">
        <v>20000</v>
      </c>
      <c r="AS373">
        <v>9</v>
      </c>
      <c r="AT373" s="28"/>
    </row>
    <row r="374" spans="3:47" x14ac:dyDescent="0.25">
      <c r="C374">
        <v>3</v>
      </c>
      <c r="D374" s="28">
        <v>10000</v>
      </c>
      <c r="E374">
        <v>10</v>
      </c>
      <c r="F374" s="28"/>
      <c r="K374">
        <v>21</v>
      </c>
      <c r="L374" s="28">
        <v>30000</v>
      </c>
      <c r="M374">
        <v>10</v>
      </c>
      <c r="N374" s="28"/>
      <c r="S374">
        <v>71</v>
      </c>
      <c r="T374" s="28">
        <v>20000</v>
      </c>
      <c r="U374">
        <v>10</v>
      </c>
      <c r="V374" s="28"/>
      <c r="AA374">
        <v>55</v>
      </c>
      <c r="AB374" s="28">
        <v>20000</v>
      </c>
      <c r="AC374">
        <v>10</v>
      </c>
      <c r="AD374" s="28"/>
      <c r="AI374">
        <v>183</v>
      </c>
      <c r="AJ374" s="28">
        <v>20000</v>
      </c>
      <c r="AK374">
        <v>10</v>
      </c>
      <c r="AL374" s="28"/>
      <c r="AQ374">
        <v>12</v>
      </c>
      <c r="AR374" s="28">
        <v>30000</v>
      </c>
      <c r="AS374">
        <v>10</v>
      </c>
      <c r="AT374" s="28"/>
    </row>
    <row r="375" spans="3:47" x14ac:dyDescent="0.25">
      <c r="C375">
        <v>29</v>
      </c>
      <c r="D375" s="28">
        <v>30000</v>
      </c>
      <c r="E375">
        <v>11</v>
      </c>
      <c r="F375" s="28"/>
      <c r="K375">
        <v>170</v>
      </c>
      <c r="L375" s="28">
        <v>30000</v>
      </c>
      <c r="M375">
        <v>11</v>
      </c>
      <c r="N375" s="28"/>
      <c r="S375">
        <v>46</v>
      </c>
      <c r="T375" s="28">
        <v>20000</v>
      </c>
      <c r="U375">
        <v>11</v>
      </c>
      <c r="V375" s="28"/>
      <c r="AA375">
        <v>9</v>
      </c>
      <c r="AB375" s="28">
        <v>10000</v>
      </c>
      <c r="AC375">
        <v>11</v>
      </c>
      <c r="AD375" s="28"/>
      <c r="AI375">
        <v>149</v>
      </c>
      <c r="AJ375" s="28">
        <v>30000</v>
      </c>
      <c r="AK375">
        <v>11</v>
      </c>
      <c r="AL375" s="28"/>
      <c r="AQ375">
        <v>11</v>
      </c>
      <c r="AR375" s="28">
        <v>21000</v>
      </c>
      <c r="AS375">
        <v>11</v>
      </c>
      <c r="AT375" s="28"/>
    </row>
    <row r="376" spans="3:47" x14ac:dyDescent="0.25">
      <c r="C376">
        <v>129</v>
      </c>
      <c r="D376" s="28">
        <v>30000</v>
      </c>
      <c r="E376">
        <v>12</v>
      </c>
      <c r="F376" s="28"/>
      <c r="K376">
        <v>95</v>
      </c>
      <c r="L376" s="28">
        <v>10000</v>
      </c>
      <c r="M376">
        <v>12</v>
      </c>
      <c r="N376" s="28"/>
      <c r="S376">
        <v>10</v>
      </c>
      <c r="T376" s="28">
        <v>100000</v>
      </c>
      <c r="U376">
        <v>12</v>
      </c>
      <c r="V376" s="28"/>
      <c r="AA376">
        <v>101</v>
      </c>
      <c r="AB376" s="28">
        <v>50000</v>
      </c>
      <c r="AC376">
        <v>12</v>
      </c>
      <c r="AD376" s="28"/>
      <c r="AI376">
        <v>152</v>
      </c>
      <c r="AJ376" s="28">
        <v>20000</v>
      </c>
      <c r="AK376">
        <v>12</v>
      </c>
      <c r="AL376" s="28"/>
      <c r="AQ376">
        <v>5</v>
      </c>
      <c r="AR376" s="28">
        <v>50000</v>
      </c>
      <c r="AS376">
        <v>12</v>
      </c>
      <c r="AT376" s="28">
        <v>50000</v>
      </c>
      <c r="AU376">
        <v>5</v>
      </c>
    </row>
    <row r="377" spans="3:47" x14ac:dyDescent="0.25">
      <c r="C377">
        <v>113</v>
      </c>
      <c r="D377" s="28">
        <v>30000</v>
      </c>
      <c r="E377">
        <v>13</v>
      </c>
      <c r="F377" s="28"/>
      <c r="K377">
        <v>37</v>
      </c>
      <c r="L377" s="28">
        <v>10000</v>
      </c>
      <c r="M377">
        <v>13</v>
      </c>
      <c r="N377" s="28"/>
      <c r="S377">
        <v>43</v>
      </c>
      <c r="T377" s="28">
        <v>50000</v>
      </c>
      <c r="U377">
        <v>13</v>
      </c>
      <c r="V377" s="28">
        <v>30000</v>
      </c>
      <c r="W377">
        <v>43</v>
      </c>
      <c r="AA377">
        <v>146</v>
      </c>
      <c r="AB377" s="28">
        <v>50000</v>
      </c>
      <c r="AC377">
        <v>13</v>
      </c>
      <c r="AD377" s="28"/>
      <c r="AI377">
        <v>22</v>
      </c>
      <c r="AJ377" s="28">
        <v>30000</v>
      </c>
      <c r="AK377">
        <v>13</v>
      </c>
      <c r="AL377" s="28"/>
      <c r="AQ377">
        <v>58</v>
      </c>
      <c r="AR377" s="28">
        <v>30000</v>
      </c>
      <c r="AS377">
        <v>13</v>
      </c>
      <c r="AT377" s="28">
        <v>30000</v>
      </c>
      <c r="AU377">
        <v>58</v>
      </c>
    </row>
    <row r="378" spans="3:47" x14ac:dyDescent="0.25">
      <c r="C378">
        <v>117</v>
      </c>
      <c r="D378" s="28">
        <v>20000</v>
      </c>
      <c r="E378">
        <v>14</v>
      </c>
      <c r="F378" s="28"/>
      <c r="K378">
        <v>70</v>
      </c>
      <c r="L378" s="28">
        <v>40000</v>
      </c>
      <c r="M378">
        <v>14</v>
      </c>
      <c r="N378" s="28"/>
      <c r="S378">
        <v>29</v>
      </c>
      <c r="T378" s="28">
        <v>20000</v>
      </c>
      <c r="U378">
        <v>14</v>
      </c>
      <c r="V378" s="28"/>
      <c r="AA378">
        <v>111</v>
      </c>
      <c r="AB378" s="28">
        <v>100000</v>
      </c>
      <c r="AC378">
        <v>14</v>
      </c>
      <c r="AD378" s="28">
        <v>50000</v>
      </c>
      <c r="AE378">
        <v>111</v>
      </c>
      <c r="AI378">
        <v>176</v>
      </c>
      <c r="AJ378" s="28">
        <v>15000</v>
      </c>
      <c r="AK378">
        <v>14</v>
      </c>
      <c r="AL378" s="28"/>
      <c r="AQ378">
        <v>39</v>
      </c>
      <c r="AR378" s="28">
        <v>100000</v>
      </c>
      <c r="AS378">
        <v>14</v>
      </c>
      <c r="AT378" s="28">
        <v>50000</v>
      </c>
      <c r="AU378">
        <v>39</v>
      </c>
    </row>
    <row r="379" spans="3:47" x14ac:dyDescent="0.25">
      <c r="C379">
        <v>50</v>
      </c>
      <c r="D379" s="28">
        <v>20000</v>
      </c>
      <c r="E379">
        <v>15</v>
      </c>
      <c r="F379" s="28"/>
      <c r="K379">
        <v>135</v>
      </c>
      <c r="L379" s="28">
        <v>20000</v>
      </c>
      <c r="M379">
        <v>15</v>
      </c>
      <c r="N379" s="28"/>
      <c r="S379">
        <v>14</v>
      </c>
      <c r="T379" s="28">
        <v>20000</v>
      </c>
      <c r="U379">
        <v>15</v>
      </c>
      <c r="V379" s="28"/>
      <c r="AA379">
        <v>66</v>
      </c>
      <c r="AB379" s="28">
        <v>50000</v>
      </c>
      <c r="AC379">
        <v>15</v>
      </c>
      <c r="AD379" s="28"/>
      <c r="AI379">
        <v>177</v>
      </c>
      <c r="AJ379" s="28">
        <v>50000</v>
      </c>
      <c r="AK379">
        <v>15</v>
      </c>
      <c r="AL379" s="28"/>
      <c r="AQ379">
        <v>54</v>
      </c>
      <c r="AR379" s="28">
        <v>50000</v>
      </c>
      <c r="AS379">
        <v>15</v>
      </c>
      <c r="AT379" s="28">
        <v>50000</v>
      </c>
      <c r="AU379">
        <v>54</v>
      </c>
    </row>
    <row r="380" spans="3:47" x14ac:dyDescent="0.25">
      <c r="C380">
        <v>213</v>
      </c>
      <c r="D380" s="28">
        <v>30000</v>
      </c>
      <c r="E380">
        <v>16</v>
      </c>
      <c r="F380" s="28"/>
      <c r="K380">
        <v>87</v>
      </c>
      <c r="L380" s="28">
        <v>20000</v>
      </c>
      <c r="M380">
        <v>16</v>
      </c>
      <c r="N380" s="28"/>
      <c r="S380">
        <v>13</v>
      </c>
      <c r="T380" s="28">
        <v>20000</v>
      </c>
      <c r="U380">
        <v>16</v>
      </c>
      <c r="V380" s="28"/>
      <c r="AA380">
        <v>82</v>
      </c>
      <c r="AB380" s="28">
        <v>20000</v>
      </c>
      <c r="AC380">
        <v>16</v>
      </c>
      <c r="AD380" s="28"/>
      <c r="AI380">
        <v>133</v>
      </c>
      <c r="AJ380" s="28">
        <v>50000</v>
      </c>
      <c r="AK380">
        <v>16</v>
      </c>
      <c r="AL380" s="28"/>
      <c r="AQ380">
        <v>15</v>
      </c>
      <c r="AR380" s="28">
        <v>50000</v>
      </c>
      <c r="AS380">
        <v>16</v>
      </c>
      <c r="AT380" s="28">
        <v>50000</v>
      </c>
      <c r="AU380">
        <v>15</v>
      </c>
    </row>
    <row r="381" spans="3:47" x14ac:dyDescent="0.25">
      <c r="C381">
        <v>186</v>
      </c>
      <c r="D381" s="28">
        <v>40000</v>
      </c>
      <c r="E381">
        <v>17</v>
      </c>
      <c r="F381" s="28"/>
      <c r="K381">
        <v>96</v>
      </c>
      <c r="L381" s="28">
        <v>20000</v>
      </c>
      <c r="M381">
        <v>17</v>
      </c>
      <c r="N381" s="28"/>
      <c r="S381">
        <v>40</v>
      </c>
      <c r="T381" s="28">
        <v>20000</v>
      </c>
      <c r="U381">
        <v>17</v>
      </c>
      <c r="V381" s="28"/>
      <c r="AA381">
        <v>26</v>
      </c>
      <c r="AB381" s="28">
        <v>20000</v>
      </c>
      <c r="AC381">
        <v>17</v>
      </c>
      <c r="AD381" s="28"/>
      <c r="AI381">
        <v>184</v>
      </c>
      <c r="AJ381" s="28">
        <v>30000</v>
      </c>
      <c r="AK381">
        <v>17</v>
      </c>
      <c r="AL381" s="28"/>
      <c r="AQ381">
        <v>56</v>
      </c>
      <c r="AR381" s="28">
        <v>50000</v>
      </c>
      <c r="AS381">
        <v>17</v>
      </c>
      <c r="AT381" s="28">
        <v>50000</v>
      </c>
      <c r="AU381">
        <v>56</v>
      </c>
    </row>
    <row r="382" spans="3:47" x14ac:dyDescent="0.25">
      <c r="C382">
        <v>144</v>
      </c>
      <c r="D382" s="28">
        <v>30000</v>
      </c>
      <c r="E382">
        <v>18</v>
      </c>
      <c r="F382" s="28"/>
      <c r="K382">
        <v>194</v>
      </c>
      <c r="L382" s="28">
        <v>20000</v>
      </c>
      <c r="M382">
        <v>18</v>
      </c>
      <c r="N382" s="28"/>
      <c r="S382">
        <v>23</v>
      </c>
      <c r="T382" s="28">
        <v>50000</v>
      </c>
      <c r="U382">
        <v>18</v>
      </c>
      <c r="V382" s="28"/>
      <c r="AA382">
        <v>17</v>
      </c>
      <c r="AB382" s="28">
        <v>20000</v>
      </c>
      <c r="AC382">
        <v>18</v>
      </c>
      <c r="AD382" s="28"/>
      <c r="AI382">
        <v>112</v>
      </c>
      <c r="AJ382" s="28">
        <v>20000</v>
      </c>
      <c r="AK382">
        <v>18</v>
      </c>
      <c r="AL382" s="28"/>
      <c r="AQ382">
        <v>55</v>
      </c>
      <c r="AR382" s="28">
        <v>50000</v>
      </c>
      <c r="AS382">
        <v>18</v>
      </c>
      <c r="AT382" s="28">
        <v>50000</v>
      </c>
      <c r="AU382">
        <v>55</v>
      </c>
    </row>
    <row r="383" spans="3:47" x14ac:dyDescent="0.25">
      <c r="C383">
        <v>188</v>
      </c>
      <c r="D383" s="28">
        <v>20000</v>
      </c>
      <c r="E383">
        <v>19</v>
      </c>
      <c r="F383" s="28"/>
      <c r="K383">
        <v>103</v>
      </c>
      <c r="L383" s="28">
        <v>20000</v>
      </c>
      <c r="M383">
        <v>19</v>
      </c>
      <c r="N383" s="28"/>
      <c r="S383">
        <v>24</v>
      </c>
      <c r="T383" s="28">
        <v>130000</v>
      </c>
      <c r="U383">
        <v>19</v>
      </c>
      <c r="V383" s="28"/>
      <c r="AA383">
        <v>63</v>
      </c>
      <c r="AB383" s="28">
        <v>20000</v>
      </c>
      <c r="AC383">
        <v>19</v>
      </c>
      <c r="AD383" s="28"/>
      <c r="AI383">
        <v>167</v>
      </c>
      <c r="AJ383" s="28">
        <v>50000</v>
      </c>
      <c r="AK383">
        <v>19</v>
      </c>
      <c r="AL383" s="28"/>
      <c r="AQ383">
        <v>47</v>
      </c>
      <c r="AR383" s="28">
        <v>30000</v>
      </c>
      <c r="AS383">
        <v>19</v>
      </c>
      <c r="AT383" s="28"/>
    </row>
    <row r="384" spans="3:47" x14ac:dyDescent="0.25">
      <c r="C384">
        <v>14</v>
      </c>
      <c r="D384" s="28">
        <v>20000</v>
      </c>
      <c r="E384">
        <v>20</v>
      </c>
      <c r="F384" s="28"/>
      <c r="K384">
        <v>175</v>
      </c>
      <c r="L384" s="28">
        <v>20000</v>
      </c>
      <c r="M384">
        <v>20</v>
      </c>
      <c r="N384" s="28"/>
      <c r="S384">
        <v>16</v>
      </c>
      <c r="T384" s="59">
        <v>20000</v>
      </c>
      <c r="U384">
        <v>20</v>
      </c>
      <c r="V384" s="59"/>
      <c r="AA384">
        <v>136</v>
      </c>
      <c r="AB384" s="28">
        <v>50000</v>
      </c>
      <c r="AC384">
        <v>20</v>
      </c>
      <c r="AD384" s="28"/>
      <c r="AI384">
        <v>186</v>
      </c>
      <c r="AJ384" s="28">
        <v>50000</v>
      </c>
      <c r="AK384">
        <v>20</v>
      </c>
      <c r="AL384" s="28"/>
      <c r="AQ384">
        <v>34</v>
      </c>
      <c r="AR384" s="28">
        <v>30000</v>
      </c>
      <c r="AS384">
        <v>20</v>
      </c>
      <c r="AT384" s="28"/>
    </row>
    <row r="385" spans="3:47" x14ac:dyDescent="0.25">
      <c r="C385">
        <v>22</v>
      </c>
      <c r="D385" s="28">
        <v>20000</v>
      </c>
      <c r="E385">
        <v>21</v>
      </c>
      <c r="F385" s="28"/>
      <c r="K385">
        <v>190</v>
      </c>
      <c r="L385" s="28">
        <v>20000</v>
      </c>
      <c r="M385">
        <v>21</v>
      </c>
      <c r="N385" s="28"/>
      <c r="S385">
        <v>26</v>
      </c>
      <c r="T385" s="59">
        <v>20000</v>
      </c>
      <c r="U385">
        <v>21</v>
      </c>
      <c r="V385" s="59"/>
      <c r="AA385">
        <v>125</v>
      </c>
      <c r="AB385" s="28">
        <v>20000</v>
      </c>
      <c r="AC385">
        <v>21</v>
      </c>
      <c r="AD385" s="28"/>
      <c r="AI385">
        <v>120</v>
      </c>
      <c r="AJ385" s="28">
        <v>50000</v>
      </c>
      <c r="AK385">
        <v>21</v>
      </c>
      <c r="AL385" s="28"/>
      <c r="AQ385">
        <v>22</v>
      </c>
      <c r="AR385" s="28">
        <v>20000</v>
      </c>
      <c r="AS385">
        <v>21</v>
      </c>
      <c r="AT385" s="28"/>
    </row>
    <row r="386" spans="3:47" x14ac:dyDescent="0.25">
      <c r="C386">
        <v>89</v>
      </c>
      <c r="D386" s="28">
        <v>20000</v>
      </c>
      <c r="E386">
        <v>22</v>
      </c>
      <c r="F386" s="28"/>
      <c r="K386">
        <v>41</v>
      </c>
      <c r="L386" s="28">
        <v>20000</v>
      </c>
      <c r="M386">
        <v>22</v>
      </c>
      <c r="N386" s="28"/>
      <c r="S386">
        <v>61</v>
      </c>
      <c r="T386" s="28">
        <v>30000</v>
      </c>
      <c r="U386">
        <v>22</v>
      </c>
      <c r="V386" s="28"/>
      <c r="AA386">
        <v>76</v>
      </c>
      <c r="AB386" s="28">
        <v>20000</v>
      </c>
      <c r="AC386">
        <v>22</v>
      </c>
      <c r="AD386" s="28"/>
      <c r="AI386">
        <v>179</v>
      </c>
      <c r="AJ386" s="28">
        <v>25000</v>
      </c>
      <c r="AK386">
        <v>22</v>
      </c>
      <c r="AL386" s="28"/>
      <c r="AQ386">
        <v>38</v>
      </c>
      <c r="AR386" s="28">
        <v>30000</v>
      </c>
      <c r="AS386">
        <v>22</v>
      </c>
      <c r="AT386" s="28">
        <v>30000</v>
      </c>
      <c r="AU386">
        <v>38</v>
      </c>
    </row>
    <row r="387" spans="3:47" x14ac:dyDescent="0.25">
      <c r="C387">
        <v>5</v>
      </c>
      <c r="D387" s="28">
        <v>10000</v>
      </c>
      <c r="E387">
        <v>23</v>
      </c>
      <c r="F387" s="28"/>
      <c r="K387">
        <v>153</v>
      </c>
      <c r="L387" s="28">
        <v>20000</v>
      </c>
      <c r="M387">
        <v>23</v>
      </c>
      <c r="N387" s="28"/>
      <c r="S387">
        <v>31</v>
      </c>
      <c r="T387" s="28">
        <v>50000</v>
      </c>
      <c r="U387">
        <v>23</v>
      </c>
      <c r="V387" s="28"/>
      <c r="AA387">
        <v>135</v>
      </c>
      <c r="AB387" s="28">
        <v>50000</v>
      </c>
      <c r="AC387">
        <v>23</v>
      </c>
      <c r="AD387" s="28"/>
      <c r="AI387">
        <v>40</v>
      </c>
      <c r="AJ387" s="28">
        <v>10000</v>
      </c>
      <c r="AK387">
        <v>23</v>
      </c>
      <c r="AL387" s="28"/>
      <c r="AQ387">
        <v>16</v>
      </c>
      <c r="AR387" s="28">
        <v>20000</v>
      </c>
      <c r="AS387">
        <v>23</v>
      </c>
      <c r="AT387" s="28"/>
    </row>
    <row r="388" spans="3:47" x14ac:dyDescent="0.25">
      <c r="C388">
        <v>220</v>
      </c>
      <c r="D388" s="28">
        <v>10000</v>
      </c>
      <c r="E388">
        <v>24</v>
      </c>
      <c r="F388" s="28"/>
      <c r="K388">
        <v>16</v>
      </c>
      <c r="L388" s="28">
        <v>20000</v>
      </c>
      <c r="M388">
        <v>24</v>
      </c>
      <c r="N388" s="28"/>
      <c r="S388">
        <v>4</v>
      </c>
      <c r="T388" s="28">
        <v>50000</v>
      </c>
      <c r="U388">
        <v>24</v>
      </c>
      <c r="V388" s="28"/>
      <c r="AA388">
        <v>160</v>
      </c>
      <c r="AB388" s="28">
        <v>20000</v>
      </c>
      <c r="AC388">
        <v>24</v>
      </c>
      <c r="AD388" s="28"/>
      <c r="AI388">
        <v>35</v>
      </c>
      <c r="AJ388" s="28">
        <v>10000</v>
      </c>
      <c r="AK388">
        <v>24</v>
      </c>
      <c r="AL388" s="28"/>
      <c r="AQ388">
        <v>30</v>
      </c>
      <c r="AR388" s="28">
        <v>30000</v>
      </c>
      <c r="AS388">
        <v>24</v>
      </c>
      <c r="AT388" s="28"/>
    </row>
    <row r="389" spans="3:47" x14ac:dyDescent="0.25">
      <c r="C389">
        <v>101</v>
      </c>
      <c r="D389" s="28">
        <v>20000</v>
      </c>
      <c r="E389">
        <v>25</v>
      </c>
      <c r="F389" s="28"/>
      <c r="K389">
        <v>34</v>
      </c>
      <c r="L389" s="28">
        <v>20000</v>
      </c>
      <c r="M389">
        <v>25</v>
      </c>
      <c r="N389" s="28"/>
      <c r="S389">
        <v>73</v>
      </c>
      <c r="T389" s="28">
        <v>100000</v>
      </c>
      <c r="U389">
        <v>25</v>
      </c>
      <c r="V389" s="28">
        <v>50000</v>
      </c>
      <c r="AA389">
        <v>62</v>
      </c>
      <c r="AB389" s="28">
        <v>20000</v>
      </c>
      <c r="AC389">
        <v>25</v>
      </c>
      <c r="AD389" s="28"/>
      <c r="AI389">
        <v>109</v>
      </c>
      <c r="AJ389" s="28">
        <v>20000</v>
      </c>
      <c r="AK389">
        <v>25</v>
      </c>
      <c r="AL389" s="28"/>
      <c r="AQ389">
        <v>43</v>
      </c>
      <c r="AR389" s="28">
        <v>20000</v>
      </c>
      <c r="AS389">
        <v>25</v>
      </c>
      <c r="AT389" s="28"/>
    </row>
    <row r="390" spans="3:47" x14ac:dyDescent="0.25">
      <c r="C390">
        <v>173</v>
      </c>
      <c r="D390" s="28">
        <v>20000</v>
      </c>
      <c r="E390">
        <v>26</v>
      </c>
      <c r="F390" s="28"/>
      <c r="K390">
        <v>160</v>
      </c>
      <c r="L390" s="28">
        <v>40000</v>
      </c>
      <c r="M390">
        <v>26</v>
      </c>
      <c r="N390" s="28"/>
      <c r="S390">
        <v>30</v>
      </c>
      <c r="T390" s="28">
        <v>50000</v>
      </c>
      <c r="U390">
        <v>26</v>
      </c>
      <c r="V390" s="28"/>
      <c r="AA390">
        <v>155</v>
      </c>
      <c r="AB390" s="28">
        <v>40000</v>
      </c>
      <c r="AC390">
        <v>26</v>
      </c>
      <c r="AD390" s="28"/>
      <c r="AI390">
        <v>26</v>
      </c>
      <c r="AJ390" s="28">
        <v>40000</v>
      </c>
      <c r="AK390">
        <v>26</v>
      </c>
      <c r="AL390" s="28"/>
      <c r="AQ390">
        <v>32</v>
      </c>
      <c r="AR390" s="28">
        <v>20000</v>
      </c>
      <c r="AS390">
        <v>26</v>
      </c>
      <c r="AT390" s="28"/>
    </row>
    <row r="391" spans="3:47" x14ac:dyDescent="0.25">
      <c r="C391">
        <v>24</v>
      </c>
      <c r="D391" s="28">
        <v>20000</v>
      </c>
      <c r="E391">
        <v>27</v>
      </c>
      <c r="F391" s="28"/>
      <c r="K391">
        <v>28</v>
      </c>
      <c r="L391" s="28">
        <v>40000</v>
      </c>
      <c r="M391">
        <v>27</v>
      </c>
      <c r="N391" s="28"/>
      <c r="S391">
        <v>27</v>
      </c>
      <c r="T391" s="28">
        <v>40000</v>
      </c>
      <c r="U391">
        <v>27</v>
      </c>
      <c r="V391" s="28"/>
      <c r="AA391">
        <v>161</v>
      </c>
      <c r="AB391" s="28">
        <v>20000</v>
      </c>
      <c r="AC391">
        <v>27</v>
      </c>
      <c r="AD391" s="28"/>
      <c r="AI391">
        <v>101</v>
      </c>
      <c r="AJ391" s="28">
        <v>50000</v>
      </c>
      <c r="AK391">
        <v>27</v>
      </c>
      <c r="AL391" s="28"/>
      <c r="AQ391">
        <v>18</v>
      </c>
      <c r="AR391" s="28">
        <v>40000</v>
      </c>
      <c r="AS391">
        <v>27</v>
      </c>
      <c r="AT391" s="28"/>
    </row>
    <row r="392" spans="3:47" x14ac:dyDescent="0.25">
      <c r="C392">
        <v>100</v>
      </c>
      <c r="D392" s="28">
        <v>20000</v>
      </c>
      <c r="E392">
        <v>28</v>
      </c>
      <c r="F392" s="28"/>
      <c r="K392">
        <v>52</v>
      </c>
      <c r="L392" s="28">
        <v>20000</v>
      </c>
      <c r="M392">
        <v>28</v>
      </c>
      <c r="N392" s="28"/>
      <c r="S392">
        <v>19</v>
      </c>
      <c r="T392" s="28">
        <v>20000</v>
      </c>
      <c r="U392">
        <v>28</v>
      </c>
      <c r="V392" s="28"/>
      <c r="AA392">
        <v>27</v>
      </c>
      <c r="AB392" s="28">
        <v>100000</v>
      </c>
      <c r="AC392">
        <v>28</v>
      </c>
      <c r="AD392" s="28"/>
      <c r="AI392">
        <v>16</v>
      </c>
      <c r="AJ392" s="28">
        <v>30000</v>
      </c>
      <c r="AK392">
        <v>28</v>
      </c>
      <c r="AL392" s="28"/>
      <c r="AQ392">
        <v>40</v>
      </c>
      <c r="AR392" s="28">
        <v>20000</v>
      </c>
      <c r="AS392">
        <v>28</v>
      </c>
      <c r="AT392" s="28"/>
    </row>
    <row r="393" spans="3:47" x14ac:dyDescent="0.25">
      <c r="C393">
        <v>177</v>
      </c>
      <c r="D393" s="28">
        <v>20000</v>
      </c>
      <c r="E393">
        <v>29</v>
      </c>
      <c r="F393" s="28"/>
      <c r="K393">
        <v>174</v>
      </c>
      <c r="L393" s="28">
        <v>20000</v>
      </c>
      <c r="M393">
        <v>29</v>
      </c>
      <c r="N393" s="28"/>
      <c r="S393">
        <v>39</v>
      </c>
      <c r="T393" s="28">
        <v>20000</v>
      </c>
      <c r="U393">
        <v>29</v>
      </c>
      <c r="V393" s="28"/>
      <c r="AA393">
        <v>29</v>
      </c>
      <c r="AB393" s="28">
        <v>30000</v>
      </c>
      <c r="AC393">
        <v>29</v>
      </c>
      <c r="AD393" s="28"/>
      <c r="AI393">
        <v>66</v>
      </c>
      <c r="AJ393" s="28">
        <v>20000</v>
      </c>
      <c r="AK393">
        <v>29</v>
      </c>
      <c r="AL393" s="28"/>
      <c r="AQ393">
        <v>27</v>
      </c>
      <c r="AR393" s="28">
        <v>20000</v>
      </c>
      <c r="AS393">
        <v>29</v>
      </c>
      <c r="AT393" s="28"/>
    </row>
    <row r="394" spans="3:47" x14ac:dyDescent="0.25">
      <c r="C394">
        <v>166</v>
      </c>
      <c r="D394" s="28">
        <v>70000</v>
      </c>
      <c r="E394">
        <v>30</v>
      </c>
      <c r="F394" s="28"/>
      <c r="K394">
        <v>154</v>
      </c>
      <c r="L394" s="28">
        <v>20000</v>
      </c>
      <c r="M394">
        <v>30</v>
      </c>
      <c r="N394" s="28"/>
      <c r="S394">
        <v>18</v>
      </c>
      <c r="T394" s="28">
        <v>20000</v>
      </c>
      <c r="U394">
        <v>30</v>
      </c>
      <c r="V394" s="28"/>
      <c r="AA394">
        <v>71</v>
      </c>
      <c r="AB394" s="28">
        <v>20000</v>
      </c>
      <c r="AC394">
        <v>30</v>
      </c>
      <c r="AD394" s="28"/>
      <c r="AI394">
        <v>38</v>
      </c>
      <c r="AJ394" s="28">
        <v>20000</v>
      </c>
      <c r="AK394">
        <v>30</v>
      </c>
      <c r="AL394" s="28"/>
      <c r="AQ394">
        <v>38</v>
      </c>
      <c r="AR394" s="28">
        <v>50000</v>
      </c>
      <c r="AS394">
        <v>30</v>
      </c>
      <c r="AT394" s="28"/>
    </row>
    <row r="395" spans="3:47" x14ac:dyDescent="0.25">
      <c r="C395">
        <v>140</v>
      </c>
      <c r="D395" s="28">
        <v>30000</v>
      </c>
      <c r="E395">
        <v>31</v>
      </c>
      <c r="F395" s="28"/>
      <c r="K395">
        <v>179</v>
      </c>
      <c r="L395" s="28">
        <v>40000</v>
      </c>
      <c r="M395">
        <v>31</v>
      </c>
      <c r="N395" s="28"/>
      <c r="S395">
        <v>69</v>
      </c>
      <c r="T395" s="28">
        <v>50000</v>
      </c>
      <c r="U395">
        <v>31</v>
      </c>
      <c r="V395" s="28"/>
      <c r="AA395">
        <v>40</v>
      </c>
      <c r="AB395" s="28">
        <v>20000</v>
      </c>
      <c r="AC395">
        <v>31</v>
      </c>
      <c r="AD395" s="28"/>
      <c r="AI395">
        <v>8</v>
      </c>
      <c r="AJ395" s="28">
        <v>20000</v>
      </c>
      <c r="AK395">
        <v>31</v>
      </c>
      <c r="AL395" s="28">
        <v>10000</v>
      </c>
      <c r="AM395">
        <v>8</v>
      </c>
      <c r="AQ395">
        <v>23</v>
      </c>
      <c r="AR395" s="28">
        <v>20000</v>
      </c>
      <c r="AS395">
        <v>31</v>
      </c>
      <c r="AT395" s="28"/>
    </row>
    <row r="396" spans="3:47" x14ac:dyDescent="0.25">
      <c r="C396">
        <v>221</v>
      </c>
      <c r="D396" s="28">
        <v>20000</v>
      </c>
      <c r="E396">
        <v>32</v>
      </c>
      <c r="F396" s="28"/>
      <c r="K396">
        <v>90</v>
      </c>
      <c r="L396" s="28">
        <v>20000</v>
      </c>
      <c r="M396">
        <v>32</v>
      </c>
      <c r="N396" s="28"/>
      <c r="S396">
        <v>44</v>
      </c>
      <c r="T396" s="28">
        <v>50000</v>
      </c>
      <c r="U396">
        <v>32</v>
      </c>
      <c r="V396" s="28"/>
      <c r="AA396">
        <v>138</v>
      </c>
      <c r="AB396" s="28">
        <v>30000</v>
      </c>
      <c r="AC396">
        <v>32</v>
      </c>
      <c r="AD396" s="28"/>
      <c r="AI396">
        <v>107</v>
      </c>
      <c r="AJ396" s="28">
        <v>20000</v>
      </c>
      <c r="AK396">
        <v>32</v>
      </c>
      <c r="AL396" s="28"/>
      <c r="AQ396">
        <v>45</v>
      </c>
      <c r="AR396" s="28">
        <v>20000</v>
      </c>
      <c r="AS396">
        <v>32</v>
      </c>
      <c r="AT396" s="28"/>
    </row>
    <row r="397" spans="3:47" x14ac:dyDescent="0.25">
      <c r="C397">
        <v>56</v>
      </c>
      <c r="D397" s="28">
        <v>20000</v>
      </c>
      <c r="E397">
        <v>33</v>
      </c>
      <c r="F397" s="28"/>
      <c r="K397">
        <v>219</v>
      </c>
      <c r="L397" s="28">
        <v>20000</v>
      </c>
      <c r="M397">
        <v>33</v>
      </c>
      <c r="N397" s="28"/>
      <c r="S397">
        <v>1</v>
      </c>
      <c r="T397" s="28">
        <v>10000</v>
      </c>
      <c r="U397">
        <v>33</v>
      </c>
      <c r="V397" s="28"/>
      <c r="AA397">
        <v>151</v>
      </c>
      <c r="AB397" s="28">
        <v>50000</v>
      </c>
      <c r="AC397">
        <v>33</v>
      </c>
      <c r="AD397" s="28"/>
      <c r="AI397">
        <v>134</v>
      </c>
      <c r="AJ397" s="28">
        <v>20000</v>
      </c>
      <c r="AK397">
        <v>33</v>
      </c>
      <c r="AL397" s="28"/>
      <c r="AQ397">
        <v>19</v>
      </c>
      <c r="AR397" s="28">
        <v>10000</v>
      </c>
      <c r="AS397">
        <v>33</v>
      </c>
      <c r="AT397" s="28"/>
    </row>
    <row r="398" spans="3:47" x14ac:dyDescent="0.25">
      <c r="C398">
        <v>82</v>
      </c>
      <c r="D398" s="28">
        <v>20000</v>
      </c>
      <c r="E398">
        <v>34</v>
      </c>
      <c r="F398" s="28"/>
      <c r="K398">
        <v>85</v>
      </c>
      <c r="L398" s="28">
        <v>20000</v>
      </c>
      <c r="M398">
        <v>34</v>
      </c>
      <c r="N398" s="28"/>
      <c r="S398">
        <v>53</v>
      </c>
      <c r="T398" s="28">
        <v>60000</v>
      </c>
      <c r="U398">
        <v>34</v>
      </c>
      <c r="V398" s="28">
        <v>50000</v>
      </c>
      <c r="W398">
        <v>53</v>
      </c>
      <c r="AA398">
        <v>22</v>
      </c>
      <c r="AB398" s="28">
        <v>20000</v>
      </c>
      <c r="AC398">
        <v>34</v>
      </c>
      <c r="AD398" s="28"/>
      <c r="AI398">
        <v>43</v>
      </c>
      <c r="AJ398" s="28">
        <v>30000</v>
      </c>
      <c r="AK398">
        <v>34</v>
      </c>
      <c r="AL398" s="28"/>
      <c r="AQ398">
        <v>33</v>
      </c>
      <c r="AR398" s="28">
        <v>50000</v>
      </c>
      <c r="AS398">
        <v>34</v>
      </c>
      <c r="AT398" s="28"/>
    </row>
    <row r="399" spans="3:47" x14ac:dyDescent="0.25">
      <c r="C399">
        <v>153</v>
      </c>
      <c r="D399" s="28">
        <v>20000</v>
      </c>
      <c r="E399">
        <v>35</v>
      </c>
      <c r="F399" s="28"/>
      <c r="K399">
        <v>97</v>
      </c>
      <c r="L399" s="28">
        <v>80000</v>
      </c>
      <c r="M399">
        <v>35</v>
      </c>
      <c r="N399" s="28"/>
      <c r="S399">
        <v>50</v>
      </c>
      <c r="T399" s="28">
        <v>30000</v>
      </c>
      <c r="U399">
        <v>35</v>
      </c>
      <c r="V399" s="28"/>
      <c r="AA399">
        <v>152</v>
      </c>
      <c r="AB399" s="28">
        <v>20000</v>
      </c>
      <c r="AC399">
        <v>35</v>
      </c>
      <c r="AD399" s="28"/>
      <c r="AI399">
        <v>131</v>
      </c>
      <c r="AJ399" s="28">
        <v>30000</v>
      </c>
      <c r="AK399">
        <v>35</v>
      </c>
      <c r="AL399" s="28"/>
      <c r="AR399" s="28">
        <v>60000</v>
      </c>
      <c r="AS399">
        <v>35</v>
      </c>
      <c r="AT399" s="28">
        <v>50000</v>
      </c>
    </row>
    <row r="400" spans="3:47" x14ac:dyDescent="0.25">
      <c r="C400">
        <v>152</v>
      </c>
      <c r="D400" s="28">
        <v>20000</v>
      </c>
      <c r="E400">
        <v>36</v>
      </c>
      <c r="F400" s="28"/>
      <c r="K400">
        <v>185</v>
      </c>
      <c r="L400" s="28">
        <v>20000</v>
      </c>
      <c r="M400">
        <v>36</v>
      </c>
      <c r="N400" s="28"/>
      <c r="S400">
        <v>15</v>
      </c>
      <c r="T400" s="28">
        <v>50000</v>
      </c>
      <c r="U400">
        <v>36</v>
      </c>
      <c r="V400" s="28"/>
      <c r="AA400">
        <v>90</v>
      </c>
      <c r="AB400" s="28">
        <v>10000</v>
      </c>
      <c r="AC400">
        <v>36</v>
      </c>
      <c r="AD400" s="28"/>
      <c r="AI400">
        <v>157</v>
      </c>
      <c r="AJ400" s="28">
        <v>50000</v>
      </c>
      <c r="AK400">
        <v>36</v>
      </c>
      <c r="AL400" s="28"/>
      <c r="AR400" s="28">
        <v>50000</v>
      </c>
      <c r="AS400">
        <v>36</v>
      </c>
      <c r="AT400" s="28">
        <v>50000</v>
      </c>
    </row>
    <row r="401" spans="3:46" x14ac:dyDescent="0.25">
      <c r="C401">
        <v>112</v>
      </c>
      <c r="D401" s="28">
        <v>40000</v>
      </c>
      <c r="E401">
        <v>37</v>
      </c>
      <c r="F401" s="28"/>
      <c r="K401">
        <v>99</v>
      </c>
      <c r="L401" s="28">
        <v>20000</v>
      </c>
      <c r="M401">
        <v>37</v>
      </c>
      <c r="N401" s="28"/>
      <c r="S401">
        <v>40</v>
      </c>
      <c r="T401" s="28">
        <v>20000</v>
      </c>
      <c r="U401">
        <v>37</v>
      </c>
      <c r="V401" s="28"/>
      <c r="AA401">
        <v>149</v>
      </c>
      <c r="AB401" s="28">
        <v>100000</v>
      </c>
      <c r="AC401">
        <v>37</v>
      </c>
      <c r="AD401" s="28"/>
      <c r="AI401">
        <v>68</v>
      </c>
      <c r="AJ401" s="28">
        <v>20000</v>
      </c>
      <c r="AK401">
        <v>37</v>
      </c>
      <c r="AL401" s="28"/>
      <c r="AR401" s="28">
        <v>50000</v>
      </c>
      <c r="AS401">
        <v>37</v>
      </c>
      <c r="AT401" s="28">
        <v>50000</v>
      </c>
    </row>
    <row r="402" spans="3:46" x14ac:dyDescent="0.25">
      <c r="C402">
        <v>49</v>
      </c>
      <c r="D402" s="28">
        <v>20000</v>
      </c>
      <c r="E402">
        <v>38</v>
      </c>
      <c r="F402" s="28"/>
      <c r="K402">
        <v>140</v>
      </c>
      <c r="L402" s="28">
        <v>20000</v>
      </c>
      <c r="M402">
        <v>38</v>
      </c>
      <c r="N402" s="28"/>
      <c r="T402" s="28">
        <v>50000</v>
      </c>
      <c r="U402">
        <v>38</v>
      </c>
      <c r="V402" s="28">
        <v>50000</v>
      </c>
      <c r="AA402">
        <v>154</v>
      </c>
      <c r="AB402" s="28">
        <v>50000</v>
      </c>
      <c r="AC402">
        <v>38</v>
      </c>
      <c r="AD402" s="28">
        <v>50000</v>
      </c>
      <c r="AE402">
        <v>154</v>
      </c>
      <c r="AI402">
        <v>36</v>
      </c>
      <c r="AJ402" s="28">
        <v>100000</v>
      </c>
      <c r="AK402">
        <v>38</v>
      </c>
      <c r="AL402" s="28"/>
      <c r="AR402" s="28">
        <v>60000</v>
      </c>
      <c r="AS402">
        <v>38</v>
      </c>
      <c r="AT402" s="28">
        <v>50000</v>
      </c>
    </row>
    <row r="403" spans="3:46" x14ac:dyDescent="0.25">
      <c r="C403">
        <v>26</v>
      </c>
      <c r="D403" s="28">
        <v>20000</v>
      </c>
      <c r="E403">
        <v>39</v>
      </c>
      <c r="F403" s="28"/>
      <c r="K403">
        <v>137</v>
      </c>
      <c r="L403" s="28">
        <v>40000</v>
      </c>
      <c r="M403">
        <v>39</v>
      </c>
      <c r="N403" s="28"/>
      <c r="T403" s="59">
        <v>50000</v>
      </c>
      <c r="U403" s="43">
        <v>39</v>
      </c>
      <c r="V403" s="59">
        <v>50000</v>
      </c>
      <c r="AA403">
        <v>96</v>
      </c>
      <c r="AB403" s="28">
        <v>50000</v>
      </c>
      <c r="AC403">
        <v>39</v>
      </c>
      <c r="AD403" s="28">
        <v>50000</v>
      </c>
      <c r="AE403">
        <v>96</v>
      </c>
      <c r="AI403">
        <v>73</v>
      </c>
      <c r="AJ403" s="28">
        <v>50000</v>
      </c>
      <c r="AK403">
        <v>39</v>
      </c>
      <c r="AL403" s="28"/>
      <c r="AR403" s="28">
        <v>100000</v>
      </c>
      <c r="AS403">
        <v>39</v>
      </c>
      <c r="AT403" s="28">
        <v>50000</v>
      </c>
    </row>
    <row r="404" spans="3:46" x14ac:dyDescent="0.25">
      <c r="C404">
        <v>218</v>
      </c>
      <c r="D404" s="28">
        <v>20000</v>
      </c>
      <c r="E404">
        <v>40</v>
      </c>
      <c r="F404" s="28"/>
      <c r="K404">
        <v>156</v>
      </c>
      <c r="L404" s="28">
        <v>20000</v>
      </c>
      <c r="M404">
        <v>40</v>
      </c>
      <c r="N404" s="28"/>
      <c r="T404" s="59">
        <v>30000</v>
      </c>
      <c r="U404">
        <v>40</v>
      </c>
      <c r="V404" s="59">
        <v>30000</v>
      </c>
      <c r="AA404">
        <v>156</v>
      </c>
      <c r="AB404" s="28">
        <v>50000</v>
      </c>
      <c r="AC404">
        <v>40</v>
      </c>
      <c r="AD404" s="28">
        <v>50000</v>
      </c>
      <c r="AE404">
        <v>156</v>
      </c>
      <c r="AI404">
        <v>51</v>
      </c>
      <c r="AJ404" s="28">
        <v>20000</v>
      </c>
      <c r="AK404">
        <v>40</v>
      </c>
      <c r="AL404" s="28"/>
      <c r="AR404" s="28">
        <v>50000</v>
      </c>
      <c r="AS404">
        <v>40</v>
      </c>
      <c r="AT404" s="28">
        <v>50000</v>
      </c>
    </row>
    <row r="405" spans="3:46" x14ac:dyDescent="0.25">
      <c r="C405">
        <v>126</v>
      </c>
      <c r="D405" s="28">
        <v>50000</v>
      </c>
      <c r="E405">
        <v>41</v>
      </c>
      <c r="F405" s="28"/>
      <c r="K405">
        <v>3</v>
      </c>
      <c r="L405" s="28">
        <v>50000</v>
      </c>
      <c r="M405">
        <v>41</v>
      </c>
      <c r="N405" s="28"/>
      <c r="T405" s="59">
        <v>50000</v>
      </c>
      <c r="U405" s="43">
        <v>41</v>
      </c>
      <c r="V405" s="59">
        <v>50000</v>
      </c>
      <c r="AB405" s="28">
        <v>30000</v>
      </c>
      <c r="AC405">
        <v>41</v>
      </c>
      <c r="AD405" s="28">
        <v>30000</v>
      </c>
      <c r="AI405">
        <v>93</v>
      </c>
      <c r="AJ405" s="28">
        <v>30000</v>
      </c>
      <c r="AK405">
        <v>41</v>
      </c>
      <c r="AL405" s="28"/>
      <c r="AR405" s="28">
        <v>40000</v>
      </c>
      <c r="AS405">
        <v>41</v>
      </c>
      <c r="AT405" s="28">
        <v>40000</v>
      </c>
    </row>
    <row r="406" spans="3:46" x14ac:dyDescent="0.25">
      <c r="C406">
        <v>86</v>
      </c>
      <c r="D406" s="28">
        <v>100000</v>
      </c>
      <c r="E406">
        <v>42</v>
      </c>
      <c r="F406" s="28"/>
      <c r="K406">
        <v>161</v>
      </c>
      <c r="L406" s="28">
        <v>50000</v>
      </c>
      <c r="M406">
        <v>42</v>
      </c>
      <c r="N406" s="28"/>
      <c r="T406" s="59">
        <v>50000</v>
      </c>
      <c r="U406">
        <v>42</v>
      </c>
      <c r="V406" s="59">
        <v>50000</v>
      </c>
      <c r="AB406" s="28">
        <v>20000</v>
      </c>
      <c r="AC406">
        <v>42</v>
      </c>
      <c r="AD406" s="28"/>
      <c r="AI406">
        <v>50</v>
      </c>
      <c r="AJ406" s="28">
        <v>20000</v>
      </c>
      <c r="AK406">
        <v>42</v>
      </c>
      <c r="AL406" s="28"/>
      <c r="AR406" s="28">
        <v>40000</v>
      </c>
      <c r="AS406">
        <v>42</v>
      </c>
      <c r="AT406" s="28">
        <v>40000</v>
      </c>
    </row>
    <row r="407" spans="3:46" x14ac:dyDescent="0.25">
      <c r="C407">
        <v>7</v>
      </c>
      <c r="D407" s="28">
        <v>50000</v>
      </c>
      <c r="E407">
        <v>43</v>
      </c>
      <c r="K407">
        <v>236</v>
      </c>
      <c r="L407" s="28">
        <v>100000</v>
      </c>
      <c r="M407">
        <v>43</v>
      </c>
      <c r="T407" s="59">
        <v>20000</v>
      </c>
      <c r="U407" s="43">
        <v>43</v>
      </c>
      <c r="V407" s="59">
        <v>20000</v>
      </c>
      <c r="AB407" s="59">
        <v>50000</v>
      </c>
      <c r="AC407">
        <v>43</v>
      </c>
      <c r="AD407" s="29"/>
      <c r="AI407">
        <v>48</v>
      </c>
      <c r="AJ407" s="28">
        <v>40000</v>
      </c>
      <c r="AK407">
        <v>43</v>
      </c>
      <c r="AL407" s="28"/>
      <c r="AR407" s="28">
        <v>20000</v>
      </c>
      <c r="AS407">
        <v>43</v>
      </c>
      <c r="AT407" s="28">
        <v>20000</v>
      </c>
    </row>
    <row r="408" spans="3:46" x14ac:dyDescent="0.25">
      <c r="C408">
        <v>159</v>
      </c>
      <c r="D408" s="59">
        <v>50000</v>
      </c>
      <c r="E408">
        <v>44</v>
      </c>
      <c r="F408" s="29"/>
      <c r="K408">
        <v>77</v>
      </c>
      <c r="L408" s="59">
        <v>50000</v>
      </c>
      <c r="M408">
        <v>44</v>
      </c>
      <c r="N408" s="29"/>
      <c r="T408" s="59">
        <v>15000</v>
      </c>
      <c r="U408">
        <v>44</v>
      </c>
      <c r="V408" s="59">
        <v>15000</v>
      </c>
      <c r="AB408" s="59">
        <v>100000</v>
      </c>
      <c r="AC408">
        <v>44</v>
      </c>
      <c r="AD408" s="28">
        <v>50000</v>
      </c>
      <c r="AI408">
        <v>148</v>
      </c>
      <c r="AJ408" s="28">
        <v>20000</v>
      </c>
      <c r="AK408">
        <v>44</v>
      </c>
      <c r="AL408" s="28"/>
      <c r="AR408" s="28">
        <v>40000</v>
      </c>
      <c r="AS408">
        <v>44</v>
      </c>
      <c r="AT408" s="28">
        <v>40000</v>
      </c>
    </row>
    <row r="409" spans="3:46" x14ac:dyDescent="0.25">
      <c r="C409">
        <v>163</v>
      </c>
      <c r="D409" s="59">
        <v>100000</v>
      </c>
      <c r="E409">
        <v>45</v>
      </c>
      <c r="F409" s="28"/>
      <c r="K409">
        <v>2</v>
      </c>
      <c r="L409" s="59">
        <v>50000</v>
      </c>
      <c r="M409">
        <v>45</v>
      </c>
      <c r="N409" s="28"/>
      <c r="T409" s="59">
        <v>50000</v>
      </c>
      <c r="U409" s="43">
        <v>45</v>
      </c>
      <c r="V409" s="59">
        <v>50000</v>
      </c>
      <c r="AB409" s="28">
        <v>50000</v>
      </c>
      <c r="AC409">
        <v>45</v>
      </c>
      <c r="AD409" s="28">
        <v>50000</v>
      </c>
      <c r="AI409">
        <v>77</v>
      </c>
      <c r="AJ409" s="28">
        <v>20000</v>
      </c>
      <c r="AK409">
        <v>45</v>
      </c>
      <c r="AL409" s="28"/>
      <c r="AR409" s="28">
        <v>100000</v>
      </c>
      <c r="AS409">
        <v>45</v>
      </c>
      <c r="AT409" s="28">
        <v>50000</v>
      </c>
    </row>
    <row r="410" spans="3:46" x14ac:dyDescent="0.25">
      <c r="C410">
        <v>25</v>
      </c>
      <c r="D410" s="28">
        <v>50000</v>
      </c>
      <c r="E410">
        <v>46</v>
      </c>
      <c r="F410" s="28"/>
      <c r="K410">
        <v>19</v>
      </c>
      <c r="L410" s="59">
        <v>50000</v>
      </c>
      <c r="M410">
        <v>46</v>
      </c>
      <c r="N410" s="28"/>
      <c r="T410" s="59">
        <v>50000</v>
      </c>
      <c r="U410">
        <v>46</v>
      </c>
      <c r="V410" s="59">
        <v>50000</v>
      </c>
      <c r="AB410" s="28">
        <v>50000</v>
      </c>
      <c r="AC410">
        <v>46</v>
      </c>
      <c r="AD410" s="28">
        <v>50000</v>
      </c>
      <c r="AI410">
        <v>162</v>
      </c>
      <c r="AJ410" s="28">
        <v>100000</v>
      </c>
      <c r="AK410">
        <v>46</v>
      </c>
      <c r="AL410" s="28"/>
      <c r="AR410" s="28">
        <v>60000</v>
      </c>
      <c r="AS410">
        <v>46</v>
      </c>
      <c r="AT410" s="28">
        <v>50000</v>
      </c>
    </row>
    <row r="411" spans="3:46" x14ac:dyDescent="0.25">
      <c r="C411">
        <v>162</v>
      </c>
      <c r="D411" s="28">
        <v>50000</v>
      </c>
      <c r="E411">
        <v>47</v>
      </c>
      <c r="F411" s="28"/>
      <c r="K411">
        <v>13</v>
      </c>
      <c r="L411" s="59">
        <v>50000</v>
      </c>
      <c r="M411">
        <v>47</v>
      </c>
      <c r="N411" s="28"/>
      <c r="T411" s="59">
        <v>50000</v>
      </c>
      <c r="U411" s="43">
        <v>47</v>
      </c>
      <c r="V411" s="59">
        <v>50000</v>
      </c>
      <c r="AB411" s="28"/>
      <c r="AC411">
        <v>47</v>
      </c>
      <c r="AI411">
        <v>58</v>
      </c>
      <c r="AJ411" s="28">
        <v>100000</v>
      </c>
      <c r="AK411">
        <v>47</v>
      </c>
      <c r="AL411" s="28"/>
      <c r="AR411" s="28">
        <v>50000</v>
      </c>
      <c r="AS411">
        <v>47</v>
      </c>
      <c r="AT411" s="28">
        <v>50000</v>
      </c>
    </row>
    <row r="412" spans="3:46" x14ac:dyDescent="0.25">
      <c r="C412">
        <v>137</v>
      </c>
      <c r="D412" s="28">
        <v>50000</v>
      </c>
      <c r="E412">
        <v>48</v>
      </c>
      <c r="F412" s="28"/>
      <c r="K412">
        <v>169</v>
      </c>
      <c r="L412" s="59">
        <v>50000</v>
      </c>
      <c r="M412">
        <v>48</v>
      </c>
      <c r="N412" s="28"/>
      <c r="S412" s="61"/>
      <c r="T412" s="59">
        <v>50000</v>
      </c>
      <c r="U412">
        <v>48</v>
      </c>
      <c r="V412" s="59">
        <v>50000</v>
      </c>
      <c r="AB412" s="28"/>
      <c r="AC412">
        <v>48</v>
      </c>
      <c r="AI412">
        <v>57</v>
      </c>
      <c r="AJ412" s="28">
        <v>100000</v>
      </c>
      <c r="AK412">
        <v>48</v>
      </c>
      <c r="AL412" s="28"/>
      <c r="AR412" s="28"/>
      <c r="AS412">
        <v>48</v>
      </c>
      <c r="AT412" s="28"/>
    </row>
    <row r="413" spans="3:46" x14ac:dyDescent="0.25">
      <c r="C413">
        <v>44</v>
      </c>
      <c r="D413" s="28">
        <v>50000</v>
      </c>
      <c r="E413">
        <v>49</v>
      </c>
      <c r="K413">
        <v>68</v>
      </c>
      <c r="L413" s="59">
        <v>50000</v>
      </c>
      <c r="M413">
        <v>49</v>
      </c>
      <c r="N413" s="28"/>
      <c r="T413" s="43"/>
      <c r="U413" s="43">
        <v>49</v>
      </c>
      <c r="V413" s="43"/>
      <c r="AB413" s="28"/>
      <c r="AC413">
        <v>49</v>
      </c>
      <c r="AI413">
        <v>139</v>
      </c>
      <c r="AJ413" s="29">
        <v>20000</v>
      </c>
      <c r="AK413">
        <v>49</v>
      </c>
      <c r="AL413" s="29"/>
      <c r="AR413" s="28"/>
      <c r="AS413">
        <v>49</v>
      </c>
    </row>
    <row r="414" spans="3:46" x14ac:dyDescent="0.25">
      <c r="C414">
        <v>178</v>
      </c>
      <c r="D414" s="59">
        <v>50000</v>
      </c>
      <c r="E414">
        <v>50</v>
      </c>
      <c r="F414" s="59"/>
      <c r="I414" t="s">
        <v>1359</v>
      </c>
      <c r="K414">
        <v>22</v>
      </c>
      <c r="L414" s="59">
        <v>50000</v>
      </c>
      <c r="M414">
        <v>50</v>
      </c>
      <c r="T414" s="43"/>
      <c r="U414">
        <v>50</v>
      </c>
      <c r="V414" s="43"/>
      <c r="AB414" s="59"/>
      <c r="AC414">
        <v>50</v>
      </c>
      <c r="AD414" s="29"/>
      <c r="AI414">
        <v>76</v>
      </c>
      <c r="AJ414" s="29">
        <v>20000</v>
      </c>
      <c r="AK414">
        <v>50</v>
      </c>
      <c r="AL414" s="28"/>
      <c r="AR414" s="28"/>
      <c r="AS414">
        <v>50</v>
      </c>
    </row>
    <row r="415" spans="3:46" x14ac:dyDescent="0.25">
      <c r="C415">
        <v>60</v>
      </c>
      <c r="D415" s="59">
        <v>50000</v>
      </c>
      <c r="E415">
        <v>51</v>
      </c>
      <c r="F415" s="59"/>
      <c r="K415">
        <v>35</v>
      </c>
      <c r="L415" s="59">
        <v>50000</v>
      </c>
      <c r="M415">
        <v>51</v>
      </c>
      <c r="T415" s="43"/>
      <c r="U415" s="43">
        <v>51</v>
      </c>
      <c r="V415" s="43"/>
      <c r="AB415" s="59"/>
      <c r="AC415">
        <v>51</v>
      </c>
      <c r="AD415" s="28"/>
      <c r="AI415">
        <v>106</v>
      </c>
      <c r="AJ415" s="28">
        <v>20000</v>
      </c>
      <c r="AK415">
        <v>51</v>
      </c>
      <c r="AL415" s="28"/>
      <c r="AR415" s="28"/>
      <c r="AS415">
        <v>51</v>
      </c>
      <c r="AT415" s="28"/>
    </row>
    <row r="416" spans="3:46" x14ac:dyDescent="0.25">
      <c r="C416">
        <v>116</v>
      </c>
      <c r="D416" s="28">
        <v>100000</v>
      </c>
      <c r="E416">
        <v>52</v>
      </c>
      <c r="F416" s="28"/>
      <c r="K416">
        <v>55</v>
      </c>
      <c r="L416" s="59">
        <v>50000</v>
      </c>
      <c r="M416">
        <v>52</v>
      </c>
      <c r="N416" s="29"/>
      <c r="T416" s="43"/>
      <c r="U416">
        <v>52</v>
      </c>
      <c r="V416" s="43"/>
      <c r="AB416" s="59"/>
      <c r="AC416">
        <v>52</v>
      </c>
      <c r="AD416" s="29"/>
      <c r="AI416">
        <v>165</v>
      </c>
      <c r="AJ416" s="28">
        <v>20000</v>
      </c>
      <c r="AK416">
        <v>52</v>
      </c>
      <c r="AL416" s="28"/>
      <c r="AR416" s="28"/>
      <c r="AS416">
        <v>52</v>
      </c>
      <c r="AT416" s="28"/>
    </row>
    <row r="417" spans="3:46" x14ac:dyDescent="0.25">
      <c r="C417">
        <v>39</v>
      </c>
      <c r="D417" s="28">
        <v>50000</v>
      </c>
      <c r="E417">
        <v>53</v>
      </c>
      <c r="F417" s="28"/>
      <c r="K417">
        <v>162</v>
      </c>
      <c r="L417" s="59">
        <v>50000</v>
      </c>
      <c r="M417">
        <v>53</v>
      </c>
      <c r="T417" s="43"/>
      <c r="U417" s="43">
        <v>53</v>
      </c>
      <c r="V417" s="43"/>
      <c r="AB417" s="59"/>
      <c r="AC417">
        <v>53</v>
      </c>
      <c r="AI417">
        <v>49</v>
      </c>
      <c r="AJ417" s="28">
        <v>20000</v>
      </c>
      <c r="AK417">
        <v>53</v>
      </c>
    </row>
    <row r="418" spans="3:46" x14ac:dyDescent="0.25">
      <c r="C418">
        <v>142</v>
      </c>
      <c r="D418" s="28">
        <v>50000</v>
      </c>
      <c r="E418">
        <v>54</v>
      </c>
      <c r="F418" s="28"/>
      <c r="K418">
        <v>51</v>
      </c>
      <c r="L418" s="59">
        <v>50000</v>
      </c>
      <c r="M418">
        <v>54</v>
      </c>
      <c r="T418" s="43"/>
      <c r="U418">
        <v>54</v>
      </c>
      <c r="V418" s="43"/>
      <c r="AB418" s="59"/>
      <c r="AC418">
        <v>54</v>
      </c>
      <c r="AI418">
        <v>86</v>
      </c>
      <c r="AJ418" s="28">
        <v>15000</v>
      </c>
      <c r="AK418">
        <v>54</v>
      </c>
    </row>
    <row r="419" spans="3:46" x14ac:dyDescent="0.25">
      <c r="C419">
        <v>18</v>
      </c>
      <c r="D419" s="28">
        <v>100000</v>
      </c>
      <c r="E419">
        <v>55</v>
      </c>
      <c r="F419" s="28"/>
      <c r="K419">
        <v>58</v>
      </c>
      <c r="L419" s="59">
        <v>50000</v>
      </c>
      <c r="M419">
        <v>55</v>
      </c>
      <c r="N419">
        <v>50000</v>
      </c>
      <c r="O419">
        <v>58</v>
      </c>
      <c r="T419" s="43"/>
      <c r="U419" s="43">
        <v>55</v>
      </c>
      <c r="V419" s="43"/>
      <c r="AB419" s="59"/>
      <c r="AC419">
        <v>55</v>
      </c>
      <c r="AI419">
        <v>42</v>
      </c>
      <c r="AJ419" s="28">
        <v>30000</v>
      </c>
      <c r="AK419">
        <v>55</v>
      </c>
    </row>
    <row r="420" spans="3:46" x14ac:dyDescent="0.25">
      <c r="D420" s="28">
        <v>50000</v>
      </c>
      <c r="E420">
        <v>56</v>
      </c>
      <c r="F420" s="28">
        <v>50000</v>
      </c>
      <c r="K420">
        <v>53</v>
      </c>
      <c r="L420" s="59">
        <v>50000</v>
      </c>
      <c r="M420">
        <v>56</v>
      </c>
      <c r="T420" s="43"/>
      <c r="U420">
        <v>56</v>
      </c>
      <c r="V420" s="43"/>
      <c r="AB420" s="59"/>
      <c r="AC420">
        <v>56</v>
      </c>
      <c r="AI420">
        <v>180</v>
      </c>
      <c r="AJ420" s="28">
        <v>15000</v>
      </c>
      <c r="AK420">
        <v>56</v>
      </c>
    </row>
    <row r="421" spans="3:46" x14ac:dyDescent="0.25">
      <c r="D421" s="28">
        <v>50000</v>
      </c>
      <c r="E421">
        <v>57</v>
      </c>
      <c r="F421" s="28">
        <v>50000</v>
      </c>
      <c r="K421">
        <v>26</v>
      </c>
      <c r="L421" s="59">
        <v>50000</v>
      </c>
      <c r="M421">
        <v>57</v>
      </c>
      <c r="T421" s="43"/>
      <c r="U421" s="43">
        <v>57</v>
      </c>
      <c r="V421" s="43"/>
      <c r="AB421" s="59"/>
      <c r="AC421">
        <v>57</v>
      </c>
      <c r="AI421">
        <v>136</v>
      </c>
      <c r="AJ421" s="59">
        <v>40000</v>
      </c>
      <c r="AK421">
        <v>57</v>
      </c>
      <c r="AL421" s="59"/>
      <c r="AM421" s="43"/>
      <c r="AR421" s="29">
        <f>SUM(AR365:AR420)</f>
        <v>1961000</v>
      </c>
      <c r="AT421" s="29">
        <f>SUM(AT365:AT420)</f>
        <v>1000000</v>
      </c>
    </row>
    <row r="422" spans="3:46" x14ac:dyDescent="0.25">
      <c r="D422" s="28"/>
      <c r="E422">
        <v>58</v>
      </c>
      <c r="K422">
        <v>9</v>
      </c>
      <c r="L422" s="28">
        <v>50000</v>
      </c>
      <c r="M422">
        <v>58</v>
      </c>
      <c r="T422" s="43"/>
      <c r="U422">
        <v>58</v>
      </c>
      <c r="V422" s="43"/>
      <c r="AB422" s="59"/>
      <c r="AC422">
        <v>58</v>
      </c>
      <c r="AJ422" s="59">
        <v>25000</v>
      </c>
      <c r="AK422">
        <v>58</v>
      </c>
      <c r="AL422" s="59">
        <v>25000</v>
      </c>
      <c r="AM422" s="43"/>
      <c r="AR422" s="29">
        <f>AR421-AT421</f>
        <v>961000</v>
      </c>
      <c r="AT422" s="28"/>
    </row>
    <row r="423" spans="3:46" x14ac:dyDescent="0.25">
      <c r="D423" s="28"/>
      <c r="E423">
        <v>59</v>
      </c>
      <c r="K423">
        <v>120</v>
      </c>
      <c r="L423" s="28">
        <v>100000</v>
      </c>
      <c r="M423">
        <v>59</v>
      </c>
      <c r="T423" s="43"/>
      <c r="U423" s="43">
        <v>59</v>
      </c>
      <c r="V423" s="43"/>
      <c r="AB423" s="59"/>
      <c r="AC423">
        <v>59</v>
      </c>
      <c r="AJ423" s="59">
        <v>50000</v>
      </c>
      <c r="AK423">
        <v>59</v>
      </c>
      <c r="AL423">
        <v>50000</v>
      </c>
      <c r="AM423" s="43"/>
    </row>
    <row r="424" spans="3:46" x14ac:dyDescent="0.25">
      <c r="D424" s="28"/>
      <c r="E424">
        <v>60</v>
      </c>
      <c r="K424">
        <v>75</v>
      </c>
      <c r="L424" s="28">
        <v>50000</v>
      </c>
      <c r="M424">
        <v>60</v>
      </c>
      <c r="T424" s="43"/>
      <c r="U424">
        <v>60</v>
      </c>
      <c r="V424" s="43"/>
      <c r="AB424" s="59"/>
      <c r="AC424">
        <v>60</v>
      </c>
      <c r="AJ424" s="59">
        <v>50000</v>
      </c>
      <c r="AK424">
        <v>60</v>
      </c>
      <c r="AL424">
        <v>50000</v>
      </c>
      <c r="AM424" s="43"/>
    </row>
    <row r="425" spans="3:46" x14ac:dyDescent="0.25">
      <c r="D425" s="28"/>
      <c r="E425">
        <v>61</v>
      </c>
      <c r="K425">
        <v>125</v>
      </c>
      <c r="L425" s="28">
        <v>50000</v>
      </c>
      <c r="M425">
        <v>61</v>
      </c>
      <c r="T425" s="43"/>
      <c r="U425" s="43">
        <v>61</v>
      </c>
      <c r="V425" s="43"/>
      <c r="AB425" s="59"/>
      <c r="AC425">
        <v>61</v>
      </c>
      <c r="AJ425" s="59">
        <v>50000</v>
      </c>
      <c r="AK425">
        <v>61</v>
      </c>
      <c r="AL425">
        <v>50000</v>
      </c>
    </row>
    <row r="426" spans="3:46" x14ac:dyDescent="0.25">
      <c r="D426" s="28"/>
      <c r="E426">
        <v>62</v>
      </c>
      <c r="K426">
        <v>91</v>
      </c>
      <c r="L426" s="28">
        <v>50000</v>
      </c>
      <c r="M426">
        <v>62</v>
      </c>
      <c r="T426" s="43"/>
      <c r="U426">
        <v>62</v>
      </c>
      <c r="V426" s="43"/>
      <c r="AB426" s="59"/>
      <c r="AC426">
        <v>62</v>
      </c>
      <c r="AJ426" s="59">
        <v>50000</v>
      </c>
      <c r="AK426">
        <v>62</v>
      </c>
      <c r="AL426">
        <v>50000</v>
      </c>
    </row>
    <row r="427" spans="3:46" x14ac:dyDescent="0.25">
      <c r="D427" s="28"/>
      <c r="E427">
        <v>63</v>
      </c>
      <c r="K427">
        <v>30</v>
      </c>
      <c r="L427" s="28">
        <v>50000</v>
      </c>
      <c r="M427">
        <v>63</v>
      </c>
      <c r="T427" s="43"/>
      <c r="U427" s="43">
        <v>63</v>
      </c>
      <c r="V427" s="43"/>
      <c r="AB427" s="59"/>
      <c r="AC427">
        <v>63</v>
      </c>
      <c r="AJ427" s="59"/>
      <c r="AK427">
        <v>63</v>
      </c>
    </row>
    <row r="428" spans="3:46" x14ac:dyDescent="0.25">
      <c r="D428" s="28"/>
      <c r="E428">
        <v>64</v>
      </c>
      <c r="L428" s="28">
        <v>50000</v>
      </c>
      <c r="M428">
        <v>64</v>
      </c>
      <c r="N428" s="28">
        <v>50000</v>
      </c>
      <c r="T428" s="43"/>
      <c r="U428">
        <v>64</v>
      </c>
      <c r="V428" s="43"/>
      <c r="AB428" s="59"/>
      <c r="AC428">
        <v>64</v>
      </c>
      <c r="AJ428" s="59"/>
      <c r="AK428">
        <v>64</v>
      </c>
    </row>
    <row r="429" spans="3:46" x14ac:dyDescent="0.25">
      <c r="D429" s="28"/>
      <c r="E429">
        <v>65</v>
      </c>
      <c r="L429" s="28">
        <v>50000</v>
      </c>
      <c r="M429">
        <v>65</v>
      </c>
      <c r="N429" s="28">
        <v>50000</v>
      </c>
      <c r="T429" s="29">
        <f>SUM(T365:T428)</f>
        <v>1915000</v>
      </c>
      <c r="V429" s="29">
        <f>SUM(V365:V428)</f>
        <v>745000</v>
      </c>
      <c r="AB429" s="29">
        <f>SUM(AB365:AB428)</f>
        <v>1895000</v>
      </c>
      <c r="AD429" s="29">
        <f>SUM(AD365:AD428)</f>
        <v>400000</v>
      </c>
      <c r="AJ429" s="29">
        <f>SUM(AJ365:AJ428)</f>
        <v>2155000</v>
      </c>
      <c r="AL429" s="29">
        <f>SUM(AL365:AL428)</f>
        <v>465000</v>
      </c>
    </row>
    <row r="430" spans="3:46" x14ac:dyDescent="0.25">
      <c r="D430" s="28"/>
      <c r="E430">
        <v>66</v>
      </c>
      <c r="L430" s="28">
        <v>50000</v>
      </c>
      <c r="M430">
        <v>66</v>
      </c>
      <c r="N430" s="28">
        <v>50000</v>
      </c>
      <c r="T430" s="29">
        <f>T429-V429</f>
        <v>1170000</v>
      </c>
      <c r="V430" s="28"/>
      <c r="AB430" s="29">
        <f>AB429-AD429</f>
        <v>1495000</v>
      </c>
      <c r="AD430" s="28"/>
      <c r="AJ430" s="29">
        <f>AJ429-AL429</f>
        <v>1690000</v>
      </c>
      <c r="AL430" s="28"/>
    </row>
    <row r="431" spans="3:46" x14ac:dyDescent="0.25">
      <c r="D431" s="28"/>
      <c r="E431">
        <v>67</v>
      </c>
      <c r="L431" s="28">
        <v>100000</v>
      </c>
      <c r="M431">
        <v>67</v>
      </c>
      <c r="N431" s="28">
        <v>50000</v>
      </c>
      <c r="T431" s="29"/>
      <c r="V431" s="29"/>
      <c r="AB431" s="59"/>
      <c r="AJ431" s="59"/>
    </row>
    <row r="432" spans="3:46" x14ac:dyDescent="0.25">
      <c r="D432" s="28"/>
      <c r="E432">
        <v>68</v>
      </c>
      <c r="L432" s="28"/>
      <c r="M432">
        <v>68</v>
      </c>
      <c r="AB432" s="59"/>
      <c r="AJ432" s="59"/>
    </row>
    <row r="433" spans="1:47" x14ac:dyDescent="0.25">
      <c r="D433" s="29">
        <f>SUM(D365:D432)</f>
        <v>2240000</v>
      </c>
      <c r="F433" s="29">
        <f>SUM(F365:F432)</f>
        <v>300000</v>
      </c>
      <c r="L433" s="29">
        <f>SUM(L365:L432)</f>
        <v>2490000</v>
      </c>
      <c r="N433" s="29">
        <f>SUM(N365:N432)</f>
        <v>300000</v>
      </c>
      <c r="AB433" s="59"/>
      <c r="AJ433" s="59"/>
    </row>
    <row r="434" spans="1:47" x14ac:dyDescent="0.25">
      <c r="D434" s="29">
        <f>D433-F433</f>
        <v>1940000</v>
      </c>
      <c r="F434" s="28"/>
      <c r="L434" s="29">
        <f>L433-N433</f>
        <v>2190000</v>
      </c>
      <c r="N434" s="28"/>
      <c r="AB434" s="59"/>
      <c r="AJ434" s="59"/>
    </row>
    <row r="435" spans="1:47" x14ac:dyDescent="0.25">
      <c r="D435" s="28"/>
      <c r="L435" s="28"/>
      <c r="AB435" s="59"/>
      <c r="AJ435" s="59"/>
    </row>
    <row r="436" spans="1:47" x14ac:dyDescent="0.25">
      <c r="A436" s="30" t="s">
        <v>10</v>
      </c>
      <c r="B436" s="30" t="s">
        <v>0</v>
      </c>
      <c r="C436" s="30" t="s">
        <v>2</v>
      </c>
      <c r="D436" s="30" t="s">
        <v>1297</v>
      </c>
      <c r="E436" s="30"/>
      <c r="F436" s="33"/>
      <c r="G436" s="30"/>
      <c r="I436" s="30" t="s">
        <v>10</v>
      </c>
      <c r="J436" s="30" t="s">
        <v>0</v>
      </c>
      <c r="K436" s="30" t="s">
        <v>2</v>
      </c>
      <c r="L436" s="30" t="s">
        <v>1297</v>
      </c>
      <c r="M436" s="30"/>
      <c r="N436" s="33"/>
      <c r="O436" s="30"/>
      <c r="P436" s="30"/>
      <c r="Q436" s="30" t="s">
        <v>10</v>
      </c>
      <c r="R436" s="30" t="s">
        <v>0</v>
      </c>
      <c r="S436" s="30" t="s">
        <v>2</v>
      </c>
      <c r="T436" s="30" t="s">
        <v>1297</v>
      </c>
      <c r="U436" s="30"/>
      <c r="V436" s="33"/>
      <c r="Y436" s="30" t="s">
        <v>10</v>
      </c>
      <c r="Z436" s="30" t="s">
        <v>0</v>
      </c>
      <c r="AA436" s="30" t="s">
        <v>2</v>
      </c>
      <c r="AB436" s="30" t="s">
        <v>1297</v>
      </c>
      <c r="AC436" s="30"/>
      <c r="AD436" s="33"/>
      <c r="AE436" s="30"/>
      <c r="AG436" s="30" t="s">
        <v>10</v>
      </c>
      <c r="AH436" s="30" t="s">
        <v>0</v>
      </c>
      <c r="AI436" s="30" t="s">
        <v>2</v>
      </c>
      <c r="AJ436" s="30" t="s">
        <v>1297</v>
      </c>
      <c r="AK436" s="30"/>
      <c r="AL436" s="33"/>
      <c r="AO436" s="30" t="s">
        <v>10</v>
      </c>
      <c r="AP436" s="30" t="s">
        <v>0</v>
      </c>
      <c r="AQ436" s="30" t="s">
        <v>2</v>
      </c>
      <c r="AR436" s="30" t="s">
        <v>1297</v>
      </c>
    </row>
    <row r="437" spans="1:47" x14ac:dyDescent="0.25">
      <c r="A437" s="32">
        <v>43143</v>
      </c>
      <c r="B437" s="30" t="s">
        <v>1336</v>
      </c>
      <c r="C437">
        <v>146</v>
      </c>
      <c r="D437" s="28">
        <v>50000</v>
      </c>
      <c r="E437">
        <v>1</v>
      </c>
      <c r="F437" s="28">
        <v>50000</v>
      </c>
      <c r="G437">
        <v>146</v>
      </c>
      <c r="I437" s="32">
        <v>43144</v>
      </c>
      <c r="J437" s="30" t="s">
        <v>1337</v>
      </c>
      <c r="K437">
        <v>74</v>
      </c>
      <c r="L437" s="28">
        <v>50000</v>
      </c>
      <c r="M437">
        <v>1</v>
      </c>
      <c r="N437" s="28">
        <v>50000</v>
      </c>
      <c r="O437">
        <v>74</v>
      </c>
      <c r="Q437" s="32">
        <v>43145</v>
      </c>
      <c r="R437" s="30" t="s">
        <v>1361</v>
      </c>
      <c r="S437">
        <v>52</v>
      </c>
      <c r="T437" s="28">
        <v>100000</v>
      </c>
      <c r="U437">
        <v>1</v>
      </c>
      <c r="V437" s="28">
        <v>50000</v>
      </c>
      <c r="W437">
        <v>52</v>
      </c>
      <c r="Y437" s="32">
        <v>43146</v>
      </c>
      <c r="Z437" s="30" t="s">
        <v>1348</v>
      </c>
      <c r="AA437">
        <v>72</v>
      </c>
      <c r="AB437" s="28">
        <v>50000</v>
      </c>
      <c r="AC437">
        <v>1</v>
      </c>
      <c r="AD437" s="28">
        <v>50000</v>
      </c>
      <c r="AE437">
        <v>72</v>
      </c>
      <c r="AG437" s="32">
        <v>43147</v>
      </c>
      <c r="AH437" s="30" t="s">
        <v>1347</v>
      </c>
      <c r="AI437">
        <v>11</v>
      </c>
      <c r="AJ437" s="28">
        <v>50000</v>
      </c>
      <c r="AK437">
        <v>1</v>
      </c>
      <c r="AL437" s="28"/>
      <c r="AO437" s="32">
        <v>43138</v>
      </c>
      <c r="AP437" s="30" t="s">
        <v>1362</v>
      </c>
      <c r="AQ437">
        <v>76</v>
      </c>
      <c r="AR437" s="28">
        <v>20000</v>
      </c>
      <c r="AS437">
        <v>1</v>
      </c>
      <c r="AT437" s="28">
        <v>20000</v>
      </c>
      <c r="AU437">
        <v>76</v>
      </c>
    </row>
    <row r="438" spans="1:47" x14ac:dyDescent="0.25">
      <c r="C438">
        <v>191</v>
      </c>
      <c r="D438" s="28">
        <v>50000</v>
      </c>
      <c r="E438">
        <v>2</v>
      </c>
      <c r="F438" s="28">
        <v>50000</v>
      </c>
      <c r="G438">
        <v>191</v>
      </c>
      <c r="K438">
        <v>44</v>
      </c>
      <c r="L438" s="28">
        <v>50000</v>
      </c>
      <c r="M438">
        <v>2</v>
      </c>
      <c r="N438" s="28">
        <v>50000</v>
      </c>
      <c r="O438">
        <v>44</v>
      </c>
      <c r="S438">
        <v>46</v>
      </c>
      <c r="T438" s="28">
        <v>20000</v>
      </c>
      <c r="U438">
        <v>2</v>
      </c>
      <c r="V438" s="28">
        <v>20000</v>
      </c>
      <c r="W438">
        <v>46</v>
      </c>
      <c r="AA438">
        <v>88</v>
      </c>
      <c r="AB438" s="28">
        <v>50000</v>
      </c>
      <c r="AC438">
        <v>2</v>
      </c>
      <c r="AD438" s="28">
        <v>50000</v>
      </c>
      <c r="AE438">
        <v>88</v>
      </c>
      <c r="AI438">
        <v>191</v>
      </c>
      <c r="AJ438" s="28">
        <v>50000</v>
      </c>
      <c r="AK438">
        <v>2</v>
      </c>
      <c r="AL438" s="28">
        <v>50000</v>
      </c>
      <c r="AM438">
        <v>191</v>
      </c>
      <c r="AQ438">
        <v>74</v>
      </c>
      <c r="AR438" s="28">
        <v>20000</v>
      </c>
      <c r="AS438">
        <v>2</v>
      </c>
      <c r="AT438" s="28">
        <v>20000</v>
      </c>
      <c r="AU438">
        <v>74</v>
      </c>
    </row>
    <row r="439" spans="1:47" x14ac:dyDescent="0.25">
      <c r="C439">
        <v>196</v>
      </c>
      <c r="D439" s="28">
        <v>50000</v>
      </c>
      <c r="E439">
        <v>3</v>
      </c>
      <c r="F439" s="28">
        <v>50000</v>
      </c>
      <c r="G439">
        <v>196</v>
      </c>
      <c r="K439">
        <v>40</v>
      </c>
      <c r="L439" s="28">
        <v>50000</v>
      </c>
      <c r="M439">
        <v>3</v>
      </c>
      <c r="N439" s="28">
        <v>50000</v>
      </c>
      <c r="O439">
        <v>40</v>
      </c>
      <c r="S439">
        <v>89</v>
      </c>
      <c r="T439" s="28">
        <v>50000</v>
      </c>
      <c r="U439">
        <v>3</v>
      </c>
      <c r="V439" s="28">
        <v>50000</v>
      </c>
      <c r="W439">
        <v>89</v>
      </c>
      <c r="AA439">
        <v>137</v>
      </c>
      <c r="AB439" s="28">
        <v>25000</v>
      </c>
      <c r="AC439">
        <v>3</v>
      </c>
      <c r="AD439" s="28">
        <v>25000</v>
      </c>
      <c r="AE439">
        <v>137</v>
      </c>
      <c r="AI439">
        <v>20</v>
      </c>
      <c r="AJ439" s="28">
        <v>10000</v>
      </c>
      <c r="AK439">
        <v>3</v>
      </c>
      <c r="AL439" s="28">
        <v>10000</v>
      </c>
      <c r="AM439">
        <v>20</v>
      </c>
      <c r="AR439" s="28">
        <v>50000</v>
      </c>
      <c r="AS439">
        <v>3</v>
      </c>
      <c r="AT439" s="28">
        <v>50000</v>
      </c>
    </row>
    <row r="440" spans="1:47" x14ac:dyDescent="0.25">
      <c r="C440">
        <v>235</v>
      </c>
      <c r="D440" s="28">
        <v>50000</v>
      </c>
      <c r="E440">
        <v>4</v>
      </c>
      <c r="F440" s="28">
        <v>50000</v>
      </c>
      <c r="G440">
        <v>235</v>
      </c>
      <c r="K440">
        <v>32</v>
      </c>
      <c r="L440" s="28">
        <v>50000</v>
      </c>
      <c r="M440">
        <v>4</v>
      </c>
      <c r="N440" s="28">
        <v>50000</v>
      </c>
      <c r="O440">
        <v>32</v>
      </c>
      <c r="S440">
        <v>91</v>
      </c>
      <c r="T440" s="28">
        <v>50000</v>
      </c>
      <c r="U440">
        <v>4</v>
      </c>
      <c r="V440" s="28">
        <v>50000</v>
      </c>
      <c r="W440">
        <v>91</v>
      </c>
      <c r="AA440">
        <v>35</v>
      </c>
      <c r="AB440" s="28">
        <v>30000</v>
      </c>
      <c r="AC440">
        <v>4</v>
      </c>
      <c r="AD440" s="28">
        <v>30000</v>
      </c>
      <c r="AE440">
        <v>35</v>
      </c>
      <c r="AI440">
        <v>146</v>
      </c>
      <c r="AJ440" s="28">
        <v>100000</v>
      </c>
      <c r="AK440">
        <v>4</v>
      </c>
      <c r="AL440" s="28"/>
      <c r="AR440" s="28">
        <v>50000</v>
      </c>
      <c r="AS440">
        <v>4</v>
      </c>
      <c r="AT440" s="28">
        <v>50000</v>
      </c>
    </row>
    <row r="441" spans="1:47" x14ac:dyDescent="0.25">
      <c r="C441">
        <v>240</v>
      </c>
      <c r="D441" s="28">
        <v>50000</v>
      </c>
      <c r="E441">
        <v>5</v>
      </c>
      <c r="F441" s="28">
        <v>50000</v>
      </c>
      <c r="G441">
        <v>240</v>
      </c>
      <c r="K441">
        <v>190</v>
      </c>
      <c r="L441" s="28">
        <v>20000</v>
      </c>
      <c r="M441">
        <v>5</v>
      </c>
      <c r="N441" s="28"/>
      <c r="S441">
        <v>76</v>
      </c>
      <c r="T441" s="28">
        <v>20000</v>
      </c>
      <c r="U441">
        <v>5</v>
      </c>
      <c r="V441" s="28">
        <v>20000</v>
      </c>
      <c r="W441">
        <v>76</v>
      </c>
      <c r="AA441">
        <v>64</v>
      </c>
      <c r="AB441" s="28">
        <v>20000</v>
      </c>
      <c r="AC441">
        <v>5</v>
      </c>
      <c r="AD441" s="28">
        <v>20000</v>
      </c>
      <c r="AE441">
        <v>64</v>
      </c>
      <c r="AI441">
        <v>50</v>
      </c>
      <c r="AJ441" s="28">
        <v>20000</v>
      </c>
      <c r="AK441">
        <v>5</v>
      </c>
      <c r="AL441" s="28"/>
      <c r="AR441" s="28">
        <v>50000</v>
      </c>
      <c r="AS441">
        <v>5</v>
      </c>
      <c r="AT441" s="28">
        <v>50000</v>
      </c>
    </row>
    <row r="442" spans="1:47" x14ac:dyDescent="0.25">
      <c r="C442">
        <v>239</v>
      </c>
      <c r="D442" s="28">
        <v>50000</v>
      </c>
      <c r="E442">
        <v>6</v>
      </c>
      <c r="F442" s="28">
        <v>50000</v>
      </c>
      <c r="G442">
        <v>239</v>
      </c>
      <c r="K442">
        <v>29</v>
      </c>
      <c r="L442" s="28">
        <v>20000</v>
      </c>
      <c r="M442">
        <v>6</v>
      </c>
      <c r="N442" s="28"/>
      <c r="S442">
        <v>45</v>
      </c>
      <c r="T442" s="28">
        <v>50000</v>
      </c>
      <c r="U442">
        <v>6</v>
      </c>
      <c r="V442" s="28">
        <v>50000</v>
      </c>
      <c r="W442">
        <v>45</v>
      </c>
      <c r="AA442">
        <v>108</v>
      </c>
      <c r="AB442" s="28">
        <v>50000</v>
      </c>
      <c r="AC442">
        <v>6</v>
      </c>
      <c r="AD442" s="28">
        <v>50000</v>
      </c>
      <c r="AE442">
        <v>108</v>
      </c>
      <c r="AI442">
        <v>85</v>
      </c>
      <c r="AJ442" s="28">
        <v>20000</v>
      </c>
      <c r="AK442">
        <v>6</v>
      </c>
      <c r="AL442" s="28"/>
      <c r="AR442" s="28">
        <v>50000</v>
      </c>
      <c r="AS442">
        <v>6</v>
      </c>
      <c r="AT442" s="28">
        <v>50000</v>
      </c>
    </row>
    <row r="443" spans="1:47" x14ac:dyDescent="0.25">
      <c r="C443">
        <v>248</v>
      </c>
      <c r="D443" s="28">
        <v>50000</v>
      </c>
      <c r="E443">
        <v>7</v>
      </c>
      <c r="F443" s="28">
        <v>50000</v>
      </c>
      <c r="G443">
        <v>248</v>
      </c>
      <c r="K443">
        <v>234</v>
      </c>
      <c r="L443" s="28">
        <v>50000</v>
      </c>
      <c r="M443">
        <v>7</v>
      </c>
      <c r="N443" s="28">
        <v>50000</v>
      </c>
      <c r="O443">
        <v>234</v>
      </c>
      <c r="S443">
        <v>54</v>
      </c>
      <c r="T443" s="28">
        <v>30000</v>
      </c>
      <c r="U443">
        <v>7</v>
      </c>
      <c r="V443" s="28">
        <v>30000</v>
      </c>
      <c r="W443">
        <v>54</v>
      </c>
      <c r="AA443">
        <v>133</v>
      </c>
      <c r="AB443" s="28">
        <v>50000</v>
      </c>
      <c r="AC443">
        <v>7</v>
      </c>
      <c r="AD443" s="28">
        <v>50000</v>
      </c>
      <c r="AE443">
        <v>133</v>
      </c>
      <c r="AI443">
        <v>168</v>
      </c>
      <c r="AJ443" s="28">
        <v>50000</v>
      </c>
      <c r="AK443">
        <v>7</v>
      </c>
      <c r="AL443" s="28"/>
      <c r="AR443" s="28">
        <v>50000</v>
      </c>
      <c r="AS443">
        <v>7</v>
      </c>
      <c r="AT443" s="28">
        <v>50000</v>
      </c>
    </row>
    <row r="444" spans="1:47" x14ac:dyDescent="0.25">
      <c r="C444">
        <v>243</v>
      </c>
      <c r="D444" s="28">
        <v>20000</v>
      </c>
      <c r="E444">
        <v>8</v>
      </c>
      <c r="F444" s="28">
        <v>20000</v>
      </c>
      <c r="G444">
        <v>243</v>
      </c>
      <c r="K444">
        <v>18</v>
      </c>
      <c r="L444" s="28">
        <v>15000</v>
      </c>
      <c r="M444">
        <v>8</v>
      </c>
      <c r="N444" s="28"/>
      <c r="S444">
        <v>20</v>
      </c>
      <c r="T444" s="28">
        <v>50000</v>
      </c>
      <c r="U444">
        <v>8</v>
      </c>
      <c r="V444" s="28">
        <v>50000</v>
      </c>
      <c r="W444">
        <v>20</v>
      </c>
      <c r="AA444">
        <v>153</v>
      </c>
      <c r="AB444" s="28">
        <v>50000</v>
      </c>
      <c r="AC444">
        <v>8</v>
      </c>
      <c r="AD444" s="28"/>
      <c r="AI444">
        <v>53</v>
      </c>
      <c r="AJ444" s="28">
        <v>30000</v>
      </c>
      <c r="AK444">
        <v>8</v>
      </c>
      <c r="AL444" s="28"/>
      <c r="AR444" s="28">
        <v>50000</v>
      </c>
      <c r="AS444">
        <v>8</v>
      </c>
      <c r="AT444" s="28">
        <v>50000</v>
      </c>
    </row>
    <row r="445" spans="1:47" x14ac:dyDescent="0.25">
      <c r="C445">
        <v>148</v>
      </c>
      <c r="D445" s="28">
        <v>50000</v>
      </c>
      <c r="E445">
        <v>9</v>
      </c>
      <c r="F445" s="28"/>
      <c r="K445">
        <v>155</v>
      </c>
      <c r="L445" s="28">
        <v>50000</v>
      </c>
      <c r="M445">
        <v>9</v>
      </c>
      <c r="N445" s="28"/>
      <c r="S445">
        <v>84</v>
      </c>
      <c r="T445" s="28">
        <v>10000</v>
      </c>
      <c r="U445">
        <v>9</v>
      </c>
      <c r="V445" s="28">
        <v>10000</v>
      </c>
      <c r="W445">
        <v>84</v>
      </c>
      <c r="AA445">
        <v>113</v>
      </c>
      <c r="AB445" s="28">
        <v>50000</v>
      </c>
      <c r="AC445">
        <v>9</v>
      </c>
      <c r="AD445" s="28"/>
      <c r="AI445">
        <v>135</v>
      </c>
      <c r="AJ445" s="28">
        <v>100000</v>
      </c>
      <c r="AK445">
        <v>9</v>
      </c>
      <c r="AL445" s="28"/>
      <c r="AR445" s="28">
        <v>150000</v>
      </c>
      <c r="AS445">
        <v>9</v>
      </c>
      <c r="AT445" s="28">
        <v>50000</v>
      </c>
    </row>
    <row r="446" spans="1:47" x14ac:dyDescent="0.25">
      <c r="C446">
        <v>225</v>
      </c>
      <c r="D446" s="28">
        <v>50000</v>
      </c>
      <c r="E446">
        <v>10</v>
      </c>
      <c r="F446" s="28"/>
      <c r="K446">
        <v>49</v>
      </c>
      <c r="L446" s="28">
        <v>100000</v>
      </c>
      <c r="M446">
        <v>10</v>
      </c>
      <c r="N446" s="28"/>
      <c r="S446">
        <v>83</v>
      </c>
      <c r="T446" s="28">
        <v>50000</v>
      </c>
      <c r="U446">
        <v>10</v>
      </c>
      <c r="V446" s="28">
        <v>50000</v>
      </c>
      <c r="W446">
        <v>83</v>
      </c>
      <c r="AA446">
        <v>67</v>
      </c>
      <c r="AB446" s="28">
        <v>50000</v>
      </c>
      <c r="AC446">
        <v>10</v>
      </c>
      <c r="AD446" s="28"/>
      <c r="AI446">
        <v>109</v>
      </c>
      <c r="AJ446" s="28">
        <v>10000</v>
      </c>
      <c r="AK446">
        <v>10</v>
      </c>
      <c r="AL446" s="28"/>
      <c r="AR446" s="28">
        <v>100000</v>
      </c>
      <c r="AS446">
        <v>10</v>
      </c>
      <c r="AT446" s="28">
        <v>50000</v>
      </c>
    </row>
    <row r="447" spans="1:47" x14ac:dyDescent="0.25">
      <c r="C447">
        <v>110</v>
      </c>
      <c r="D447" s="28">
        <v>50000</v>
      </c>
      <c r="E447">
        <v>11</v>
      </c>
      <c r="F447" s="28"/>
      <c r="K447">
        <v>48</v>
      </c>
      <c r="L447" s="28">
        <v>100000</v>
      </c>
      <c r="M447">
        <v>11</v>
      </c>
      <c r="N447" s="28"/>
      <c r="S447">
        <v>16</v>
      </c>
      <c r="T447" s="28">
        <v>20000</v>
      </c>
      <c r="U447">
        <v>11</v>
      </c>
      <c r="V447" s="28"/>
      <c r="AA447">
        <v>89</v>
      </c>
      <c r="AB447" s="28">
        <v>50000</v>
      </c>
      <c r="AC447">
        <v>11</v>
      </c>
      <c r="AD447" s="28"/>
      <c r="AI447">
        <v>35</v>
      </c>
      <c r="AJ447" s="28">
        <v>10000</v>
      </c>
      <c r="AK447">
        <v>11</v>
      </c>
      <c r="AL447" s="28"/>
      <c r="AR447" s="28">
        <v>200000</v>
      </c>
      <c r="AS447">
        <v>11</v>
      </c>
      <c r="AT447" s="28">
        <v>50000</v>
      </c>
    </row>
    <row r="448" spans="1:47" x14ac:dyDescent="0.25">
      <c r="C448">
        <v>147</v>
      </c>
      <c r="D448" s="28">
        <v>50000</v>
      </c>
      <c r="E448">
        <v>12</v>
      </c>
      <c r="F448" s="28"/>
      <c r="K448">
        <v>168</v>
      </c>
      <c r="L448" s="28">
        <v>50000</v>
      </c>
      <c r="M448">
        <v>12</v>
      </c>
      <c r="N448" s="28"/>
      <c r="S448">
        <v>73</v>
      </c>
      <c r="T448" s="28">
        <v>50000</v>
      </c>
      <c r="U448">
        <v>12</v>
      </c>
      <c r="V448" s="28"/>
      <c r="AA448">
        <v>100</v>
      </c>
      <c r="AB448" s="28">
        <v>20000</v>
      </c>
      <c r="AC448">
        <v>12</v>
      </c>
      <c r="AD448" s="28"/>
      <c r="AI448">
        <v>110</v>
      </c>
      <c r="AJ448" s="28">
        <v>33000</v>
      </c>
      <c r="AK448">
        <v>12</v>
      </c>
      <c r="AL448" s="28"/>
      <c r="AQ448">
        <v>17</v>
      </c>
      <c r="AR448" s="28">
        <v>50000</v>
      </c>
      <c r="AS448">
        <v>12</v>
      </c>
      <c r="AT448" s="28"/>
    </row>
    <row r="449" spans="3:46" x14ac:dyDescent="0.25">
      <c r="C449">
        <v>7</v>
      </c>
      <c r="D449" s="28">
        <v>50000</v>
      </c>
      <c r="E449">
        <v>13</v>
      </c>
      <c r="F449" s="28"/>
      <c r="K449">
        <v>11</v>
      </c>
      <c r="L449" s="28">
        <v>50000</v>
      </c>
      <c r="M449">
        <v>13</v>
      </c>
      <c r="N449" s="28"/>
      <c r="S449">
        <v>26</v>
      </c>
      <c r="T449" s="28">
        <v>20000</v>
      </c>
      <c r="U449">
        <v>13</v>
      </c>
      <c r="V449" s="28"/>
      <c r="AA449">
        <v>13</v>
      </c>
      <c r="AB449" s="28">
        <v>10000</v>
      </c>
      <c r="AC449">
        <v>13</v>
      </c>
      <c r="AD449" s="28"/>
      <c r="AI449">
        <v>66</v>
      </c>
      <c r="AJ449" s="28">
        <v>20000</v>
      </c>
      <c r="AK449">
        <v>13</v>
      </c>
      <c r="AL449" s="28"/>
      <c r="AQ449">
        <v>21</v>
      </c>
      <c r="AR449" s="28">
        <v>50000</v>
      </c>
      <c r="AS449">
        <v>13</v>
      </c>
      <c r="AT449" s="28"/>
    </row>
    <row r="450" spans="3:46" x14ac:dyDescent="0.25">
      <c r="C450">
        <v>83</v>
      </c>
      <c r="D450" s="28">
        <v>50000</v>
      </c>
      <c r="E450">
        <v>14</v>
      </c>
      <c r="F450" s="28"/>
      <c r="K450">
        <v>89</v>
      </c>
      <c r="L450" s="28">
        <v>50000</v>
      </c>
      <c r="M450">
        <v>14</v>
      </c>
      <c r="N450" s="28"/>
      <c r="S450">
        <v>24</v>
      </c>
      <c r="T450" s="28">
        <v>20000</v>
      </c>
      <c r="U450">
        <v>14</v>
      </c>
      <c r="V450" s="28"/>
      <c r="AA450">
        <v>63</v>
      </c>
      <c r="AB450" s="28">
        <v>20000</v>
      </c>
      <c r="AC450">
        <v>14</v>
      </c>
      <c r="AD450" s="28"/>
      <c r="AI450">
        <v>8</v>
      </c>
      <c r="AJ450" s="28">
        <v>20000</v>
      </c>
      <c r="AK450">
        <v>14</v>
      </c>
      <c r="AL450" s="28"/>
      <c r="AQ450">
        <v>43</v>
      </c>
      <c r="AR450" s="28">
        <v>50000</v>
      </c>
      <c r="AS450">
        <v>14</v>
      </c>
      <c r="AT450" s="28"/>
    </row>
    <row r="451" spans="3:46" x14ac:dyDescent="0.25">
      <c r="C451">
        <v>203</v>
      </c>
      <c r="D451" s="28">
        <v>50000</v>
      </c>
      <c r="E451">
        <v>15</v>
      </c>
      <c r="F451" s="28"/>
      <c r="K451">
        <v>139</v>
      </c>
      <c r="L451" s="28">
        <v>50000</v>
      </c>
      <c r="M451">
        <v>15</v>
      </c>
      <c r="N451" s="28"/>
      <c r="S451">
        <v>17</v>
      </c>
      <c r="T451" s="28">
        <v>20000</v>
      </c>
      <c r="U451">
        <v>15</v>
      </c>
      <c r="V451" s="28"/>
      <c r="AA451">
        <v>54</v>
      </c>
      <c r="AB451" s="28">
        <v>30000</v>
      </c>
      <c r="AC451">
        <v>15</v>
      </c>
      <c r="AD451" s="28"/>
      <c r="AI451">
        <v>16</v>
      </c>
      <c r="AJ451" s="28">
        <v>30000</v>
      </c>
      <c r="AK451">
        <v>15</v>
      </c>
      <c r="AL451" s="28"/>
      <c r="AQ451">
        <v>25</v>
      </c>
      <c r="AR451" s="28">
        <v>50000</v>
      </c>
      <c r="AS451">
        <v>15</v>
      </c>
      <c r="AT451" s="28"/>
    </row>
    <row r="452" spans="3:46" x14ac:dyDescent="0.25">
      <c r="C452">
        <v>132</v>
      </c>
      <c r="D452" s="28">
        <v>50000</v>
      </c>
      <c r="E452">
        <v>16</v>
      </c>
      <c r="F452" s="28"/>
      <c r="K452">
        <v>142</v>
      </c>
      <c r="L452" s="28">
        <v>100000</v>
      </c>
      <c r="M452">
        <v>16</v>
      </c>
      <c r="N452" s="28"/>
      <c r="S452">
        <v>59</v>
      </c>
      <c r="T452" s="28">
        <v>40000</v>
      </c>
      <c r="U452">
        <v>16</v>
      </c>
      <c r="V452" s="28"/>
      <c r="AA452">
        <v>96</v>
      </c>
      <c r="AB452" s="28">
        <v>50000</v>
      </c>
      <c r="AC452">
        <v>16</v>
      </c>
      <c r="AD452" s="28"/>
      <c r="AI452">
        <v>183</v>
      </c>
      <c r="AJ452" s="28">
        <v>20000</v>
      </c>
      <c r="AK452">
        <v>16</v>
      </c>
      <c r="AL452" s="28"/>
      <c r="AQ452">
        <v>33</v>
      </c>
      <c r="AR452" s="28">
        <v>100000</v>
      </c>
      <c r="AS452">
        <v>16</v>
      </c>
      <c r="AT452" s="28"/>
    </row>
    <row r="453" spans="3:46" x14ac:dyDescent="0.25">
      <c r="C453">
        <v>210</v>
      </c>
      <c r="D453" s="28">
        <v>50000</v>
      </c>
      <c r="E453">
        <v>17</v>
      </c>
      <c r="F453" s="28"/>
      <c r="K453">
        <v>6</v>
      </c>
      <c r="L453" s="28">
        <v>50000</v>
      </c>
      <c r="M453">
        <v>17</v>
      </c>
      <c r="N453" s="28"/>
      <c r="S453">
        <v>47</v>
      </c>
      <c r="T453" s="28">
        <v>55000</v>
      </c>
      <c r="U453">
        <v>17</v>
      </c>
      <c r="V453" s="28"/>
      <c r="AA453">
        <v>83</v>
      </c>
      <c r="AB453" s="28">
        <v>50000</v>
      </c>
      <c r="AC453">
        <v>17</v>
      </c>
      <c r="AD453" s="28"/>
      <c r="AI453">
        <v>26</v>
      </c>
      <c r="AJ453" s="28">
        <v>40000</v>
      </c>
      <c r="AK453">
        <v>17</v>
      </c>
      <c r="AL453" s="28"/>
      <c r="AQ453">
        <v>3</v>
      </c>
      <c r="AR453" s="28">
        <v>50000</v>
      </c>
      <c r="AS453">
        <v>17</v>
      </c>
      <c r="AT453" s="28"/>
    </row>
    <row r="454" spans="3:46" x14ac:dyDescent="0.25">
      <c r="C454">
        <v>1</v>
      </c>
      <c r="D454" s="28">
        <v>50000</v>
      </c>
      <c r="E454">
        <v>18</v>
      </c>
      <c r="F454" s="28"/>
      <c r="K454">
        <v>97</v>
      </c>
      <c r="L454" s="28">
        <v>50000</v>
      </c>
      <c r="M454">
        <v>18</v>
      </c>
      <c r="N454" s="28"/>
      <c r="S454">
        <v>1</v>
      </c>
      <c r="T454" s="28">
        <v>10000</v>
      </c>
      <c r="U454">
        <v>18</v>
      </c>
      <c r="V454" s="28"/>
      <c r="AA454">
        <v>26</v>
      </c>
      <c r="AB454" s="28">
        <v>20000</v>
      </c>
      <c r="AC454">
        <v>18</v>
      </c>
      <c r="AD454" s="28"/>
      <c r="AI454">
        <v>71</v>
      </c>
      <c r="AJ454" s="28">
        <v>30000</v>
      </c>
      <c r="AK454">
        <v>18</v>
      </c>
      <c r="AL454" s="28"/>
      <c r="AQ454">
        <v>7</v>
      </c>
      <c r="AR454" s="28">
        <v>50000</v>
      </c>
      <c r="AS454">
        <v>18</v>
      </c>
      <c r="AT454" s="28"/>
    </row>
    <row r="455" spans="3:46" x14ac:dyDescent="0.25">
      <c r="C455">
        <v>80</v>
      </c>
      <c r="D455" s="28">
        <v>100000</v>
      </c>
      <c r="E455">
        <v>19</v>
      </c>
      <c r="F455" s="28">
        <v>50000</v>
      </c>
      <c r="G455">
        <v>80</v>
      </c>
      <c r="K455">
        <v>135</v>
      </c>
      <c r="L455" s="28">
        <v>30000</v>
      </c>
      <c r="M455">
        <v>19</v>
      </c>
      <c r="N455" s="28"/>
      <c r="S455">
        <v>39</v>
      </c>
      <c r="T455" s="28">
        <v>20000</v>
      </c>
      <c r="U455">
        <v>19</v>
      </c>
      <c r="V455" s="28"/>
      <c r="AA455">
        <v>17</v>
      </c>
      <c r="AB455" s="28">
        <v>20000</v>
      </c>
      <c r="AC455">
        <v>19</v>
      </c>
      <c r="AD455" s="28"/>
      <c r="AI455">
        <v>126</v>
      </c>
      <c r="AJ455" s="28">
        <v>30000</v>
      </c>
      <c r="AK455">
        <v>19</v>
      </c>
      <c r="AL455" s="28"/>
      <c r="AQ455">
        <v>40</v>
      </c>
      <c r="AR455" s="28">
        <v>20000</v>
      </c>
      <c r="AS455">
        <v>19</v>
      </c>
      <c r="AT455" s="28"/>
    </row>
    <row r="456" spans="3:46" x14ac:dyDescent="0.25">
      <c r="C456">
        <v>114</v>
      </c>
      <c r="D456" s="28">
        <v>50000</v>
      </c>
      <c r="E456">
        <v>20</v>
      </c>
      <c r="F456" s="28"/>
      <c r="K456">
        <v>144</v>
      </c>
      <c r="L456" s="28">
        <v>10000</v>
      </c>
      <c r="M456">
        <v>20</v>
      </c>
      <c r="N456" s="28"/>
      <c r="S456">
        <v>8</v>
      </c>
      <c r="T456" s="59">
        <v>20000</v>
      </c>
      <c r="U456">
        <v>20</v>
      </c>
      <c r="V456" s="59"/>
      <c r="AA456">
        <v>158</v>
      </c>
      <c r="AB456" s="28">
        <v>20000</v>
      </c>
      <c r="AC456">
        <v>20</v>
      </c>
      <c r="AD456" s="28"/>
      <c r="AI456">
        <v>80</v>
      </c>
      <c r="AJ456" s="28">
        <v>50000</v>
      </c>
      <c r="AK456">
        <v>20</v>
      </c>
      <c r="AL456" s="28"/>
      <c r="AQ456">
        <v>23</v>
      </c>
      <c r="AR456" s="28">
        <v>20000</v>
      </c>
      <c r="AS456">
        <v>20</v>
      </c>
      <c r="AT456" s="28"/>
    </row>
    <row r="457" spans="3:46" x14ac:dyDescent="0.25">
      <c r="C457">
        <v>116</v>
      </c>
      <c r="D457" s="28">
        <v>100000</v>
      </c>
      <c r="E457">
        <v>21</v>
      </c>
      <c r="F457" s="28"/>
      <c r="K457">
        <v>62</v>
      </c>
      <c r="L457" s="28">
        <v>10000</v>
      </c>
      <c r="M457">
        <v>21</v>
      </c>
      <c r="N457" s="28"/>
      <c r="S457">
        <v>25</v>
      </c>
      <c r="T457" s="59">
        <v>20000</v>
      </c>
      <c r="U457">
        <v>21</v>
      </c>
      <c r="V457" s="59"/>
      <c r="AA457">
        <v>119</v>
      </c>
      <c r="AB457" s="28">
        <v>20000</v>
      </c>
      <c r="AC457">
        <v>21</v>
      </c>
      <c r="AD457" s="28"/>
      <c r="AI457">
        <v>106</v>
      </c>
      <c r="AJ457" s="28">
        <v>10000</v>
      </c>
      <c r="AK457">
        <v>21</v>
      </c>
      <c r="AL457" s="28"/>
      <c r="AQ457">
        <v>38</v>
      </c>
      <c r="AR457" s="28">
        <v>20000</v>
      </c>
      <c r="AS457">
        <v>21</v>
      </c>
      <c r="AT457" s="28"/>
    </row>
    <row r="458" spans="3:46" x14ac:dyDescent="0.25">
      <c r="C458">
        <v>205</v>
      </c>
      <c r="D458" s="28">
        <v>50000</v>
      </c>
      <c r="E458">
        <v>22</v>
      </c>
      <c r="F458" s="28"/>
      <c r="K458">
        <v>69</v>
      </c>
      <c r="L458" s="28">
        <v>50000</v>
      </c>
      <c r="M458">
        <v>22</v>
      </c>
      <c r="N458" s="28"/>
      <c r="S458">
        <v>86</v>
      </c>
      <c r="T458" s="28">
        <v>20000</v>
      </c>
      <c r="U458">
        <v>22</v>
      </c>
      <c r="V458" s="28"/>
      <c r="AA458">
        <v>74</v>
      </c>
      <c r="AB458" s="28">
        <v>20000</v>
      </c>
      <c r="AC458">
        <v>22</v>
      </c>
      <c r="AD458" s="28"/>
      <c r="AI458">
        <v>100</v>
      </c>
      <c r="AJ458" s="28">
        <v>25000</v>
      </c>
      <c r="AK458">
        <v>22</v>
      </c>
      <c r="AL458" s="28"/>
      <c r="AQ458">
        <v>2</v>
      </c>
      <c r="AR458" s="28">
        <v>40000</v>
      </c>
      <c r="AS458">
        <v>22</v>
      </c>
      <c r="AT458" s="28"/>
    </row>
    <row r="459" spans="3:46" x14ac:dyDescent="0.25">
      <c r="C459">
        <v>21</v>
      </c>
      <c r="D459" s="28">
        <v>50000</v>
      </c>
      <c r="E459">
        <v>23</v>
      </c>
      <c r="F459" s="28"/>
      <c r="K459">
        <v>173</v>
      </c>
      <c r="L459" s="28">
        <v>30000</v>
      </c>
      <c r="M459">
        <v>23</v>
      </c>
      <c r="N459" s="28"/>
      <c r="S459">
        <v>43</v>
      </c>
      <c r="T459" s="28">
        <v>20000</v>
      </c>
      <c r="U459">
        <v>23</v>
      </c>
      <c r="V459" s="28"/>
      <c r="AA459">
        <v>31</v>
      </c>
      <c r="AB459" s="28">
        <v>50000</v>
      </c>
      <c r="AC459">
        <v>23</v>
      </c>
      <c r="AD459" s="28"/>
      <c r="AI459">
        <v>2</v>
      </c>
      <c r="AJ459" s="28">
        <v>20000</v>
      </c>
      <c r="AK459">
        <v>23</v>
      </c>
      <c r="AL459" s="28"/>
      <c r="AQ459">
        <v>22</v>
      </c>
      <c r="AR459" s="28">
        <v>20000</v>
      </c>
      <c r="AS459">
        <v>23</v>
      </c>
      <c r="AT459" s="28"/>
    </row>
    <row r="460" spans="3:46" x14ac:dyDescent="0.25">
      <c r="C460">
        <v>202</v>
      </c>
      <c r="D460" s="28">
        <v>50000</v>
      </c>
      <c r="E460">
        <v>24</v>
      </c>
      <c r="F460" s="28"/>
      <c r="K460">
        <v>127</v>
      </c>
      <c r="L460" s="28">
        <v>30000</v>
      </c>
      <c r="M460">
        <v>24</v>
      </c>
      <c r="N460" s="28"/>
      <c r="S460">
        <v>7</v>
      </c>
      <c r="T460" s="28">
        <v>20000</v>
      </c>
      <c r="U460">
        <v>24</v>
      </c>
      <c r="V460" s="28"/>
      <c r="AA460">
        <v>107</v>
      </c>
      <c r="AB460" s="28">
        <v>50000</v>
      </c>
      <c r="AC460">
        <v>24</v>
      </c>
      <c r="AD460" s="28"/>
      <c r="AI460">
        <v>68</v>
      </c>
      <c r="AJ460" s="28">
        <v>20000</v>
      </c>
      <c r="AK460">
        <v>24</v>
      </c>
      <c r="AL460" s="28"/>
      <c r="AQ460">
        <v>16</v>
      </c>
      <c r="AR460" s="28">
        <v>20000</v>
      </c>
      <c r="AS460">
        <v>24</v>
      </c>
      <c r="AT460" s="28"/>
    </row>
    <row r="461" spans="3:46" x14ac:dyDescent="0.25">
      <c r="C461">
        <v>186</v>
      </c>
      <c r="D461" s="28">
        <v>50000</v>
      </c>
      <c r="E461">
        <v>25</v>
      </c>
      <c r="F461" s="28"/>
      <c r="K461">
        <v>191</v>
      </c>
      <c r="L461" s="28">
        <v>30000</v>
      </c>
      <c r="M461">
        <v>25</v>
      </c>
      <c r="N461" s="28"/>
      <c r="S461">
        <v>18</v>
      </c>
      <c r="T461" s="28">
        <v>20000</v>
      </c>
      <c r="U461">
        <v>25</v>
      </c>
      <c r="V461" s="28"/>
      <c r="AA461">
        <v>124</v>
      </c>
      <c r="AB461" s="28">
        <v>50000</v>
      </c>
      <c r="AC461">
        <v>25</v>
      </c>
      <c r="AD461" s="28"/>
      <c r="AI461">
        <v>129</v>
      </c>
      <c r="AJ461" s="28">
        <v>70000</v>
      </c>
      <c r="AK461">
        <v>25</v>
      </c>
      <c r="AL461" s="28"/>
      <c r="AQ461">
        <v>27</v>
      </c>
      <c r="AR461" s="28">
        <v>20000</v>
      </c>
      <c r="AS461">
        <v>25</v>
      </c>
      <c r="AT461" s="28"/>
    </row>
    <row r="462" spans="3:46" x14ac:dyDescent="0.25">
      <c r="C462">
        <v>190</v>
      </c>
      <c r="D462" s="28">
        <v>70000</v>
      </c>
      <c r="E462">
        <v>26</v>
      </c>
      <c r="F462" s="28"/>
      <c r="K462">
        <v>50</v>
      </c>
      <c r="L462" s="28">
        <v>10000</v>
      </c>
      <c r="M462">
        <v>26</v>
      </c>
      <c r="N462" s="28"/>
      <c r="S462">
        <v>29</v>
      </c>
      <c r="T462" s="28">
        <v>20000</v>
      </c>
      <c r="U462">
        <v>26</v>
      </c>
      <c r="V462" s="28"/>
      <c r="AA462">
        <v>75</v>
      </c>
      <c r="AB462" s="28">
        <v>20000</v>
      </c>
      <c r="AC462">
        <v>26</v>
      </c>
      <c r="AD462" s="28"/>
      <c r="AI462">
        <v>123</v>
      </c>
      <c r="AJ462" s="28">
        <v>20000</v>
      </c>
      <c r="AK462">
        <v>26</v>
      </c>
      <c r="AL462" s="28"/>
      <c r="AQ462">
        <v>13</v>
      </c>
      <c r="AR462" s="28">
        <v>20000</v>
      </c>
      <c r="AS462">
        <v>26</v>
      </c>
      <c r="AT462" s="28"/>
    </row>
    <row r="463" spans="3:46" x14ac:dyDescent="0.25">
      <c r="C463">
        <v>27</v>
      </c>
      <c r="D463" s="28">
        <v>30000</v>
      </c>
      <c r="E463">
        <v>27</v>
      </c>
      <c r="F463" s="28"/>
      <c r="K463">
        <v>87</v>
      </c>
      <c r="L463" s="28">
        <v>10000</v>
      </c>
      <c r="M463">
        <v>27</v>
      </c>
      <c r="N463" s="28"/>
      <c r="S463">
        <v>19</v>
      </c>
      <c r="T463" s="28">
        <v>20000</v>
      </c>
      <c r="U463">
        <v>27</v>
      </c>
      <c r="V463" s="28"/>
      <c r="AA463">
        <v>93</v>
      </c>
      <c r="AB463" s="28">
        <v>30000</v>
      </c>
      <c r="AC463">
        <v>27</v>
      </c>
      <c r="AD463" s="28"/>
      <c r="AI463">
        <v>107</v>
      </c>
      <c r="AJ463" s="28">
        <v>20000</v>
      </c>
      <c r="AK463">
        <v>27</v>
      </c>
      <c r="AL463" s="28"/>
      <c r="AQ463">
        <v>45</v>
      </c>
      <c r="AR463" s="28">
        <v>20000</v>
      </c>
      <c r="AS463">
        <v>27</v>
      </c>
      <c r="AT463" s="28"/>
    </row>
    <row r="464" spans="3:46" x14ac:dyDescent="0.25">
      <c r="C464">
        <v>175</v>
      </c>
      <c r="D464" s="28">
        <v>20000</v>
      </c>
      <c r="E464">
        <v>28</v>
      </c>
      <c r="F464" s="28"/>
      <c r="K464">
        <v>7</v>
      </c>
      <c r="L464" s="28">
        <v>10000</v>
      </c>
      <c r="M464">
        <v>28</v>
      </c>
      <c r="N464" s="28"/>
      <c r="S464">
        <v>2</v>
      </c>
      <c r="T464" s="28">
        <v>10000</v>
      </c>
      <c r="U464">
        <v>28</v>
      </c>
      <c r="V464" s="28"/>
      <c r="AA464">
        <v>128</v>
      </c>
      <c r="AB464" s="28">
        <v>50000</v>
      </c>
      <c r="AC464">
        <v>28</v>
      </c>
      <c r="AD464" s="28"/>
      <c r="AI464">
        <v>155</v>
      </c>
      <c r="AJ464" s="28">
        <v>20000</v>
      </c>
      <c r="AK464">
        <v>28</v>
      </c>
      <c r="AL464" s="28"/>
      <c r="AQ464">
        <v>14</v>
      </c>
      <c r="AR464" s="28">
        <v>10000</v>
      </c>
      <c r="AS464">
        <v>28</v>
      </c>
      <c r="AT464" s="28"/>
    </row>
    <row r="465" spans="3:46" x14ac:dyDescent="0.25">
      <c r="C465">
        <v>9</v>
      </c>
      <c r="D465" s="28">
        <v>20000</v>
      </c>
      <c r="E465">
        <v>29</v>
      </c>
      <c r="F465" s="28"/>
      <c r="K465">
        <v>24</v>
      </c>
      <c r="L465" s="28">
        <v>80000</v>
      </c>
      <c r="M465">
        <v>29</v>
      </c>
      <c r="N465" s="28"/>
      <c r="S465">
        <v>56</v>
      </c>
      <c r="T465" s="28">
        <v>50000</v>
      </c>
      <c r="U465">
        <v>29</v>
      </c>
      <c r="V465" s="28"/>
      <c r="AA465">
        <v>150</v>
      </c>
      <c r="AB465" s="28">
        <v>50000</v>
      </c>
      <c r="AC465">
        <v>29</v>
      </c>
      <c r="AD465" s="28"/>
      <c r="AI465">
        <v>56</v>
      </c>
      <c r="AJ465" s="28">
        <v>20000</v>
      </c>
      <c r="AK465">
        <v>29</v>
      </c>
      <c r="AL465" s="28"/>
      <c r="AQ465">
        <v>19</v>
      </c>
      <c r="AR465" s="28">
        <v>10000</v>
      </c>
      <c r="AS465">
        <v>29</v>
      </c>
      <c r="AT465" s="28"/>
    </row>
    <row r="466" spans="3:46" x14ac:dyDescent="0.25">
      <c r="C466">
        <v>89</v>
      </c>
      <c r="D466" s="28">
        <v>20000</v>
      </c>
      <c r="E466">
        <v>30</v>
      </c>
      <c r="F466" s="28"/>
      <c r="K466">
        <v>64</v>
      </c>
      <c r="L466" s="28">
        <v>20000</v>
      </c>
      <c r="M466">
        <v>30</v>
      </c>
      <c r="N466" s="28"/>
      <c r="S466">
        <v>77</v>
      </c>
      <c r="T466" s="28">
        <v>20000</v>
      </c>
      <c r="U466">
        <v>30</v>
      </c>
      <c r="V466" s="28"/>
      <c r="AA466">
        <v>10</v>
      </c>
      <c r="AB466" s="28">
        <v>20000</v>
      </c>
      <c r="AC466">
        <v>30</v>
      </c>
      <c r="AD466" s="28"/>
      <c r="AI466">
        <v>36</v>
      </c>
      <c r="AJ466" s="28">
        <v>40000</v>
      </c>
      <c r="AK466">
        <v>30</v>
      </c>
      <c r="AL466" s="28"/>
      <c r="AQ466">
        <v>40</v>
      </c>
      <c r="AR466" s="28">
        <v>30000</v>
      </c>
      <c r="AS466">
        <v>30</v>
      </c>
      <c r="AT466" s="28"/>
    </row>
    <row r="467" spans="3:46" x14ac:dyDescent="0.25">
      <c r="C467">
        <v>188</v>
      </c>
      <c r="D467" s="28">
        <v>20000</v>
      </c>
      <c r="E467">
        <v>31</v>
      </c>
      <c r="F467" s="28"/>
      <c r="K467">
        <v>126</v>
      </c>
      <c r="L467" s="28">
        <v>20000</v>
      </c>
      <c r="M467">
        <v>31</v>
      </c>
      <c r="N467" s="28"/>
      <c r="S467">
        <v>53</v>
      </c>
      <c r="T467" s="28">
        <v>20000</v>
      </c>
      <c r="U467">
        <v>31</v>
      </c>
      <c r="V467" s="28"/>
      <c r="AA467">
        <v>130</v>
      </c>
      <c r="AB467" s="28">
        <v>20000</v>
      </c>
      <c r="AC467">
        <v>31</v>
      </c>
      <c r="AD467" s="28"/>
      <c r="AI467">
        <v>146</v>
      </c>
      <c r="AJ467" s="28">
        <v>30000</v>
      </c>
      <c r="AK467">
        <v>31</v>
      </c>
      <c r="AL467" s="28"/>
      <c r="AQ467">
        <v>47</v>
      </c>
      <c r="AR467" s="28">
        <v>30000</v>
      </c>
      <c r="AS467">
        <v>31</v>
      </c>
      <c r="AT467" s="28"/>
    </row>
    <row r="468" spans="3:46" x14ac:dyDescent="0.25">
      <c r="C468">
        <v>66</v>
      </c>
      <c r="D468" s="28">
        <v>20000</v>
      </c>
      <c r="E468">
        <v>32</v>
      </c>
      <c r="F468" s="28"/>
      <c r="K468">
        <v>28</v>
      </c>
      <c r="L468" s="28">
        <v>20000</v>
      </c>
      <c r="M468">
        <v>32</v>
      </c>
      <c r="N468" s="28"/>
      <c r="S468">
        <v>74</v>
      </c>
      <c r="T468" s="28">
        <v>30000</v>
      </c>
      <c r="U468">
        <v>32</v>
      </c>
      <c r="V468" s="28"/>
      <c r="AA468">
        <v>21</v>
      </c>
      <c r="AB468" s="28">
        <v>20000</v>
      </c>
      <c r="AC468">
        <v>32</v>
      </c>
      <c r="AD468" s="28"/>
      <c r="AI468">
        <v>83</v>
      </c>
      <c r="AJ468" s="28">
        <v>50000</v>
      </c>
      <c r="AK468">
        <v>32</v>
      </c>
      <c r="AL468" s="28"/>
      <c r="AR468" s="28"/>
      <c r="AS468">
        <v>32</v>
      </c>
      <c r="AT468" s="28"/>
    </row>
    <row r="469" spans="3:46" x14ac:dyDescent="0.25">
      <c r="C469">
        <v>176</v>
      </c>
      <c r="D469" s="28">
        <v>20000</v>
      </c>
      <c r="E469">
        <v>33</v>
      </c>
      <c r="F469" s="28"/>
      <c r="K469">
        <v>194</v>
      </c>
      <c r="L469" s="28">
        <v>20000</v>
      </c>
      <c r="M469">
        <v>33</v>
      </c>
      <c r="N469" s="28"/>
      <c r="S469">
        <v>21</v>
      </c>
      <c r="T469" s="28">
        <v>30000</v>
      </c>
      <c r="U469">
        <v>33</v>
      </c>
      <c r="V469" s="28"/>
      <c r="AA469">
        <v>62</v>
      </c>
      <c r="AB469" s="28">
        <v>20000</v>
      </c>
      <c r="AC469">
        <v>33</v>
      </c>
      <c r="AD469" s="28"/>
      <c r="AI469">
        <v>164</v>
      </c>
      <c r="AJ469" s="28">
        <v>50000</v>
      </c>
      <c r="AK469">
        <v>33</v>
      </c>
      <c r="AL469" s="28">
        <v>30000</v>
      </c>
      <c r="AM469">
        <v>164</v>
      </c>
      <c r="AR469" s="28"/>
      <c r="AS469">
        <v>33</v>
      </c>
      <c r="AT469" s="28"/>
    </row>
    <row r="470" spans="3:46" x14ac:dyDescent="0.25">
      <c r="C470">
        <v>100</v>
      </c>
      <c r="D470" s="28">
        <v>20000</v>
      </c>
      <c r="E470">
        <v>34</v>
      </c>
      <c r="F470" s="28"/>
      <c r="K470">
        <v>201</v>
      </c>
      <c r="L470" s="28">
        <v>20000</v>
      </c>
      <c r="M470">
        <v>34</v>
      </c>
      <c r="N470" s="28"/>
      <c r="S470">
        <v>57</v>
      </c>
      <c r="T470" s="28">
        <v>50000</v>
      </c>
      <c r="U470">
        <v>34</v>
      </c>
      <c r="V470" s="28"/>
      <c r="AA470">
        <v>22</v>
      </c>
      <c r="AB470" s="28">
        <v>20000</v>
      </c>
      <c r="AC470">
        <v>34</v>
      </c>
      <c r="AD470" s="28"/>
      <c r="AI470">
        <v>28</v>
      </c>
      <c r="AJ470" s="28">
        <v>30000</v>
      </c>
      <c r="AK470">
        <v>34</v>
      </c>
      <c r="AL470" s="28">
        <v>10000</v>
      </c>
      <c r="AM470">
        <v>28</v>
      </c>
      <c r="AR470" s="28"/>
      <c r="AS470">
        <v>34</v>
      </c>
      <c r="AT470" s="28"/>
    </row>
    <row r="471" spans="3:46" x14ac:dyDescent="0.25">
      <c r="C471">
        <v>96</v>
      </c>
      <c r="D471" s="28">
        <v>20000</v>
      </c>
      <c r="E471">
        <v>35</v>
      </c>
      <c r="F471" s="28"/>
      <c r="K471">
        <v>90</v>
      </c>
      <c r="L471" s="28">
        <v>20000</v>
      </c>
      <c r="M471">
        <v>35</v>
      </c>
      <c r="N471" s="28"/>
      <c r="S471">
        <v>27</v>
      </c>
      <c r="T471" s="28">
        <v>40000</v>
      </c>
      <c r="U471">
        <v>35</v>
      </c>
      <c r="V471" s="28"/>
      <c r="AA471">
        <v>47</v>
      </c>
      <c r="AB471" s="28">
        <v>20000</v>
      </c>
      <c r="AC471">
        <v>35</v>
      </c>
      <c r="AD471" s="28"/>
      <c r="AI471">
        <v>96</v>
      </c>
      <c r="AJ471" s="28">
        <v>30000</v>
      </c>
      <c r="AK471">
        <v>35</v>
      </c>
      <c r="AL471" s="28"/>
      <c r="AR471" s="28"/>
      <c r="AS471">
        <v>35</v>
      </c>
      <c r="AT471" s="28"/>
    </row>
    <row r="472" spans="3:46" x14ac:dyDescent="0.25">
      <c r="C472">
        <v>156</v>
      </c>
      <c r="D472" s="28">
        <v>20000</v>
      </c>
      <c r="E472">
        <v>36</v>
      </c>
      <c r="F472" s="28"/>
      <c r="K472">
        <v>156</v>
      </c>
      <c r="L472" s="28">
        <v>20000</v>
      </c>
      <c r="M472">
        <v>36</v>
      </c>
      <c r="N472" s="28"/>
      <c r="S472">
        <v>72</v>
      </c>
      <c r="T472" s="28">
        <v>20000</v>
      </c>
      <c r="U472">
        <v>36</v>
      </c>
      <c r="V472" s="28"/>
      <c r="AA472">
        <v>24</v>
      </c>
      <c r="AB472" s="28">
        <v>50000</v>
      </c>
      <c r="AC472">
        <v>36</v>
      </c>
      <c r="AD472" s="28"/>
      <c r="AI472">
        <v>91</v>
      </c>
      <c r="AJ472" s="28">
        <v>20000</v>
      </c>
      <c r="AK472">
        <v>36</v>
      </c>
      <c r="AL472" s="28"/>
      <c r="AR472" s="28"/>
      <c r="AS472">
        <v>36</v>
      </c>
      <c r="AT472" s="28"/>
    </row>
    <row r="473" spans="3:46" x14ac:dyDescent="0.25">
      <c r="C473">
        <v>165</v>
      </c>
      <c r="D473" s="28">
        <v>20000</v>
      </c>
      <c r="E473">
        <v>37</v>
      </c>
      <c r="F473" s="28"/>
      <c r="K473">
        <v>154</v>
      </c>
      <c r="L473" s="28">
        <v>20000</v>
      </c>
      <c r="M473">
        <v>37</v>
      </c>
      <c r="N473" s="28"/>
      <c r="S473">
        <v>12</v>
      </c>
      <c r="T473" s="28">
        <v>20000</v>
      </c>
      <c r="U473">
        <v>37</v>
      </c>
      <c r="V473" s="28"/>
      <c r="AA473">
        <v>156</v>
      </c>
      <c r="AB473" s="28">
        <v>50000</v>
      </c>
      <c r="AC473">
        <v>37</v>
      </c>
      <c r="AD473" s="28">
        <v>50000</v>
      </c>
      <c r="AE473">
        <v>156</v>
      </c>
      <c r="AI473">
        <v>49</v>
      </c>
      <c r="AJ473" s="28">
        <v>20000</v>
      </c>
      <c r="AK473">
        <v>37</v>
      </c>
      <c r="AL473" s="28"/>
      <c r="AR473" s="28"/>
      <c r="AS473">
        <v>37</v>
      </c>
      <c r="AT473" s="28"/>
    </row>
    <row r="474" spans="3:46" x14ac:dyDescent="0.25">
      <c r="C474">
        <v>170</v>
      </c>
      <c r="D474" s="28">
        <v>60000</v>
      </c>
      <c r="E474">
        <v>38</v>
      </c>
      <c r="F474" s="28"/>
      <c r="K474">
        <v>88</v>
      </c>
      <c r="L474" s="28">
        <v>20000</v>
      </c>
      <c r="M474">
        <v>38</v>
      </c>
      <c r="N474" s="28"/>
      <c r="S474">
        <v>14</v>
      </c>
      <c r="T474" s="28">
        <v>20000</v>
      </c>
      <c r="U474">
        <v>38</v>
      </c>
      <c r="V474" s="28"/>
      <c r="AA474">
        <v>37</v>
      </c>
      <c r="AB474" s="28">
        <v>40000</v>
      </c>
      <c r="AC474">
        <v>38</v>
      </c>
      <c r="AD474" s="28"/>
      <c r="AI474">
        <v>77</v>
      </c>
      <c r="AJ474" s="28">
        <v>20000</v>
      </c>
      <c r="AK474">
        <v>38</v>
      </c>
      <c r="AL474" s="28"/>
      <c r="AR474" s="28"/>
      <c r="AS474">
        <v>38</v>
      </c>
      <c r="AT474" s="28"/>
    </row>
    <row r="475" spans="3:46" x14ac:dyDescent="0.25">
      <c r="C475">
        <v>155</v>
      </c>
      <c r="D475" s="28">
        <v>20000</v>
      </c>
      <c r="E475">
        <v>39</v>
      </c>
      <c r="F475" s="28"/>
      <c r="K475">
        <v>34</v>
      </c>
      <c r="L475" s="28">
        <v>20000</v>
      </c>
      <c r="M475">
        <v>39</v>
      </c>
      <c r="N475" s="28"/>
      <c r="S475">
        <v>62</v>
      </c>
      <c r="T475" s="59">
        <v>30000</v>
      </c>
      <c r="U475" s="43">
        <v>39</v>
      </c>
      <c r="V475" s="59"/>
      <c r="AA475">
        <v>91</v>
      </c>
      <c r="AB475" s="28">
        <v>20000</v>
      </c>
      <c r="AC475">
        <v>39</v>
      </c>
      <c r="AD475" s="28"/>
      <c r="AI475">
        <v>86</v>
      </c>
      <c r="AJ475" s="28">
        <v>10000</v>
      </c>
      <c r="AK475">
        <v>39</v>
      </c>
      <c r="AL475" s="28"/>
      <c r="AR475" s="28"/>
      <c r="AS475">
        <v>39</v>
      </c>
      <c r="AT475" s="28"/>
    </row>
    <row r="476" spans="3:46" x14ac:dyDescent="0.25">
      <c r="C476">
        <v>24</v>
      </c>
      <c r="D476" s="28">
        <v>20000</v>
      </c>
      <c r="E476">
        <v>40</v>
      </c>
      <c r="F476" s="28"/>
      <c r="K476">
        <v>200</v>
      </c>
      <c r="L476" s="28">
        <v>40000</v>
      </c>
      <c r="M476">
        <v>40</v>
      </c>
      <c r="N476" s="28"/>
      <c r="S476">
        <v>71</v>
      </c>
      <c r="T476" s="59">
        <v>20000</v>
      </c>
      <c r="U476">
        <v>40</v>
      </c>
      <c r="V476" s="59"/>
      <c r="AA476">
        <v>154</v>
      </c>
      <c r="AB476" s="28">
        <v>20000</v>
      </c>
      <c r="AC476">
        <v>40</v>
      </c>
      <c r="AD476" s="28"/>
      <c r="AI476">
        <v>75</v>
      </c>
      <c r="AJ476" s="28">
        <v>10000</v>
      </c>
      <c r="AK476">
        <v>40</v>
      </c>
      <c r="AL476" s="28"/>
      <c r="AR476" s="28"/>
      <c r="AS476">
        <v>40</v>
      </c>
      <c r="AT476" s="28"/>
    </row>
    <row r="477" spans="3:46" x14ac:dyDescent="0.25">
      <c r="C477">
        <v>62</v>
      </c>
      <c r="D477" s="28">
        <v>60000</v>
      </c>
      <c r="E477">
        <v>41</v>
      </c>
      <c r="F477" s="28"/>
      <c r="K477">
        <v>99</v>
      </c>
      <c r="L477" s="28">
        <v>20000</v>
      </c>
      <c r="M477">
        <v>41</v>
      </c>
      <c r="N477" s="28"/>
      <c r="S477">
        <v>6</v>
      </c>
      <c r="T477" s="59">
        <v>50000</v>
      </c>
      <c r="U477" s="43">
        <v>41</v>
      </c>
      <c r="V477" s="59"/>
      <c r="AA477">
        <v>152</v>
      </c>
      <c r="AB477" s="28">
        <v>20000</v>
      </c>
      <c r="AC477">
        <v>41</v>
      </c>
      <c r="AD477" s="28"/>
      <c r="AI477">
        <v>25</v>
      </c>
      <c r="AJ477" s="28">
        <v>30000</v>
      </c>
      <c r="AK477">
        <v>41</v>
      </c>
      <c r="AL477" s="28"/>
      <c r="AR477" s="28"/>
      <c r="AS477">
        <v>41</v>
      </c>
      <c r="AT477" s="28"/>
    </row>
    <row r="478" spans="3:46" x14ac:dyDescent="0.25">
      <c r="C478">
        <v>195</v>
      </c>
      <c r="D478" s="28">
        <v>20000</v>
      </c>
      <c r="E478">
        <v>42</v>
      </c>
      <c r="F478" s="28"/>
      <c r="K478">
        <v>85</v>
      </c>
      <c r="L478" s="28">
        <v>20000</v>
      </c>
      <c r="M478">
        <v>42</v>
      </c>
      <c r="N478" s="28"/>
      <c r="T478" s="59">
        <v>30000</v>
      </c>
      <c r="U478">
        <v>42</v>
      </c>
      <c r="V478" s="59">
        <v>30000</v>
      </c>
      <c r="AA478">
        <v>38</v>
      </c>
      <c r="AB478" s="28">
        <v>50000</v>
      </c>
      <c r="AC478">
        <v>42</v>
      </c>
      <c r="AD478" s="28"/>
      <c r="AI478">
        <v>112</v>
      </c>
      <c r="AJ478" s="28">
        <v>20000</v>
      </c>
      <c r="AK478">
        <v>42</v>
      </c>
      <c r="AL478" s="28"/>
      <c r="AR478" s="28"/>
      <c r="AS478">
        <v>42</v>
      </c>
      <c r="AT478" s="28"/>
    </row>
    <row r="479" spans="3:46" x14ac:dyDescent="0.25">
      <c r="C479">
        <v>33</v>
      </c>
      <c r="D479" s="28">
        <v>20000</v>
      </c>
      <c r="E479">
        <v>43</v>
      </c>
      <c r="K479">
        <v>8</v>
      </c>
      <c r="L479" s="28">
        <v>20000</v>
      </c>
      <c r="M479">
        <v>43</v>
      </c>
      <c r="T479" s="59">
        <v>50000</v>
      </c>
      <c r="U479" s="43">
        <v>43</v>
      </c>
      <c r="V479" s="59">
        <v>50000</v>
      </c>
      <c r="AA479">
        <v>12</v>
      </c>
      <c r="AB479" s="59">
        <v>50000</v>
      </c>
      <c r="AC479">
        <v>43</v>
      </c>
      <c r="AD479" s="29"/>
      <c r="AI479">
        <v>81</v>
      </c>
      <c r="AJ479" s="28">
        <v>20000</v>
      </c>
      <c r="AK479">
        <v>43</v>
      </c>
      <c r="AL479" s="28"/>
      <c r="AR479" s="28"/>
      <c r="AS479">
        <v>43</v>
      </c>
      <c r="AT479" s="28"/>
    </row>
    <row r="480" spans="3:46" x14ac:dyDescent="0.25">
      <c r="C480">
        <v>82</v>
      </c>
      <c r="D480" s="59">
        <v>20000</v>
      </c>
      <c r="E480">
        <v>44</v>
      </c>
      <c r="F480" s="29"/>
      <c r="L480" s="59">
        <v>25000</v>
      </c>
      <c r="M480">
        <v>44</v>
      </c>
      <c r="N480" s="59">
        <v>25000</v>
      </c>
      <c r="T480" s="59">
        <v>60000</v>
      </c>
      <c r="U480">
        <v>44</v>
      </c>
      <c r="V480" s="59">
        <v>50000</v>
      </c>
      <c r="AA480">
        <v>14</v>
      </c>
      <c r="AB480" s="59">
        <v>20000</v>
      </c>
      <c r="AC480">
        <v>44</v>
      </c>
      <c r="AD480" s="28"/>
      <c r="AI480">
        <v>165</v>
      </c>
      <c r="AJ480" s="28">
        <v>50000</v>
      </c>
      <c r="AK480">
        <v>44</v>
      </c>
      <c r="AL480" s="28"/>
      <c r="AR480" s="28"/>
      <c r="AS480">
        <v>44</v>
      </c>
      <c r="AT480" s="28"/>
    </row>
    <row r="481" spans="3:46" x14ac:dyDescent="0.25">
      <c r="C481">
        <v>101</v>
      </c>
      <c r="D481" s="59">
        <v>20000</v>
      </c>
      <c r="E481">
        <v>45</v>
      </c>
      <c r="F481" s="28"/>
      <c r="L481" s="59">
        <v>50000</v>
      </c>
      <c r="M481">
        <v>45</v>
      </c>
      <c r="N481" s="59">
        <v>50000</v>
      </c>
      <c r="T481" s="59"/>
      <c r="U481" s="43">
        <v>45</v>
      </c>
      <c r="V481" s="59"/>
      <c r="AA481">
        <v>40</v>
      </c>
      <c r="AB481" s="28">
        <v>20000</v>
      </c>
      <c r="AC481">
        <v>45</v>
      </c>
      <c r="AD481" s="28"/>
      <c r="AI481">
        <v>63</v>
      </c>
      <c r="AJ481" s="28">
        <v>50000</v>
      </c>
      <c r="AK481">
        <v>45</v>
      </c>
      <c r="AL481" s="28"/>
      <c r="AR481" s="28"/>
      <c r="AS481">
        <v>45</v>
      </c>
      <c r="AT481" s="28"/>
    </row>
    <row r="482" spans="3:46" x14ac:dyDescent="0.25">
      <c r="C482">
        <v>61</v>
      </c>
      <c r="D482" s="28">
        <v>20000</v>
      </c>
      <c r="E482">
        <v>46</v>
      </c>
      <c r="F482" s="28"/>
      <c r="L482" s="59">
        <v>50000</v>
      </c>
      <c r="M482">
        <v>46</v>
      </c>
      <c r="N482" s="59">
        <v>50000</v>
      </c>
      <c r="T482" s="59"/>
      <c r="U482">
        <v>46</v>
      </c>
      <c r="V482" s="59"/>
      <c r="AA482">
        <v>65</v>
      </c>
      <c r="AB482" s="28">
        <v>10000</v>
      </c>
      <c r="AC482">
        <v>46</v>
      </c>
      <c r="AD482" s="28"/>
      <c r="AI482">
        <v>40</v>
      </c>
      <c r="AJ482" s="28">
        <v>10000</v>
      </c>
      <c r="AK482">
        <v>46</v>
      </c>
      <c r="AL482" s="28"/>
      <c r="AR482" s="28"/>
      <c r="AS482">
        <v>46</v>
      </c>
      <c r="AT482" s="28"/>
    </row>
    <row r="483" spans="3:46" x14ac:dyDescent="0.25">
      <c r="C483">
        <v>173</v>
      </c>
      <c r="D483" s="28">
        <v>20000</v>
      </c>
      <c r="E483">
        <v>47</v>
      </c>
      <c r="F483" s="28"/>
      <c r="L483" s="59">
        <v>50000</v>
      </c>
      <c r="M483">
        <v>47</v>
      </c>
      <c r="N483" s="59">
        <v>50000</v>
      </c>
      <c r="T483" s="59"/>
      <c r="U483" s="43">
        <v>47</v>
      </c>
      <c r="V483" s="59"/>
      <c r="AA483">
        <v>129</v>
      </c>
      <c r="AB483" s="28">
        <v>40000</v>
      </c>
      <c r="AC483">
        <v>47</v>
      </c>
      <c r="AI483">
        <v>78</v>
      </c>
      <c r="AJ483" s="28">
        <v>30000</v>
      </c>
      <c r="AK483">
        <v>47</v>
      </c>
      <c r="AL483" s="28"/>
      <c r="AR483" s="28"/>
      <c r="AS483">
        <v>47</v>
      </c>
      <c r="AT483" s="28"/>
    </row>
    <row r="484" spans="3:46" x14ac:dyDescent="0.25">
      <c r="C484">
        <v>177</v>
      </c>
      <c r="D484" s="28">
        <v>20000</v>
      </c>
      <c r="E484">
        <v>48</v>
      </c>
      <c r="F484" s="28"/>
      <c r="L484" s="59">
        <v>50000</v>
      </c>
      <c r="M484">
        <v>48</v>
      </c>
      <c r="N484" s="59">
        <v>50000</v>
      </c>
      <c r="S484" s="61"/>
      <c r="T484" s="59"/>
      <c r="U484">
        <v>48</v>
      </c>
      <c r="V484" s="59"/>
      <c r="AA484">
        <v>99</v>
      </c>
      <c r="AB484" s="28">
        <v>30000</v>
      </c>
      <c r="AC484">
        <v>48</v>
      </c>
      <c r="AD484" s="43">
        <v>20000</v>
      </c>
      <c r="AE484">
        <v>99</v>
      </c>
      <c r="AI484">
        <v>46</v>
      </c>
      <c r="AJ484" s="28">
        <v>20000</v>
      </c>
      <c r="AK484">
        <v>48</v>
      </c>
      <c r="AL484" s="28"/>
      <c r="AR484" s="28"/>
      <c r="AS484">
        <v>48</v>
      </c>
      <c r="AT484" s="28"/>
    </row>
    <row r="485" spans="3:46" x14ac:dyDescent="0.25">
      <c r="C485">
        <v>26</v>
      </c>
      <c r="D485" s="28">
        <v>20000</v>
      </c>
      <c r="E485">
        <v>49</v>
      </c>
      <c r="L485" s="59">
        <v>50000</v>
      </c>
      <c r="M485">
        <v>49</v>
      </c>
      <c r="N485" s="59">
        <v>50000</v>
      </c>
      <c r="T485" s="43"/>
      <c r="U485" s="43">
        <v>49</v>
      </c>
      <c r="V485" s="43"/>
      <c r="AA485">
        <v>92</v>
      </c>
      <c r="AB485" s="28">
        <v>50000</v>
      </c>
      <c r="AC485">
        <v>49</v>
      </c>
      <c r="AD485" s="43"/>
      <c r="AI485">
        <v>166</v>
      </c>
      <c r="AJ485" s="59">
        <v>30000</v>
      </c>
      <c r="AK485">
        <v>49</v>
      </c>
      <c r="AL485" s="29"/>
      <c r="AR485" s="28"/>
      <c r="AS485">
        <v>49</v>
      </c>
    </row>
    <row r="486" spans="3:46" x14ac:dyDescent="0.25">
      <c r="C486">
        <v>218</v>
      </c>
      <c r="D486" s="59">
        <v>20000</v>
      </c>
      <c r="E486">
        <v>50</v>
      </c>
      <c r="F486" s="59"/>
      <c r="I486" t="s">
        <v>1359</v>
      </c>
      <c r="L486" s="59">
        <v>50000</v>
      </c>
      <c r="M486">
        <v>50</v>
      </c>
      <c r="N486" s="59">
        <v>50000</v>
      </c>
      <c r="T486" s="43"/>
      <c r="U486">
        <v>50</v>
      </c>
      <c r="V486" s="43"/>
      <c r="AA486">
        <v>112</v>
      </c>
      <c r="AB486" s="59">
        <v>30000</v>
      </c>
      <c r="AC486">
        <v>50</v>
      </c>
      <c r="AD486" s="59"/>
      <c r="AI486">
        <v>10</v>
      </c>
      <c r="AJ486" s="59">
        <v>20000</v>
      </c>
      <c r="AK486">
        <v>50</v>
      </c>
      <c r="AL486" s="28"/>
      <c r="AR486" s="28"/>
      <c r="AS486">
        <v>50</v>
      </c>
    </row>
    <row r="487" spans="3:46" x14ac:dyDescent="0.25">
      <c r="C487">
        <v>14</v>
      </c>
      <c r="D487" s="59">
        <v>20000</v>
      </c>
      <c r="E487">
        <v>51</v>
      </c>
      <c r="F487" s="59"/>
      <c r="L487" s="59">
        <v>50000</v>
      </c>
      <c r="M487">
        <v>51</v>
      </c>
      <c r="N487" s="59">
        <v>50000</v>
      </c>
      <c r="T487" s="43"/>
      <c r="U487" s="43">
        <v>51</v>
      </c>
      <c r="V487" s="43"/>
      <c r="AA487">
        <v>159</v>
      </c>
      <c r="AB487" s="59">
        <v>25000</v>
      </c>
      <c r="AC487">
        <v>51</v>
      </c>
      <c r="AD487" s="59"/>
      <c r="AI487">
        <v>176</v>
      </c>
      <c r="AJ487" s="28">
        <v>20000</v>
      </c>
      <c r="AK487">
        <v>51</v>
      </c>
      <c r="AL487" s="28"/>
      <c r="AR487" s="28"/>
      <c r="AS487">
        <v>51</v>
      </c>
      <c r="AT487" s="28"/>
    </row>
    <row r="488" spans="3:46" x14ac:dyDescent="0.25">
      <c r="C488">
        <v>93</v>
      </c>
      <c r="D488" s="28">
        <v>40000</v>
      </c>
      <c r="E488">
        <v>52</v>
      </c>
      <c r="F488" s="28"/>
      <c r="L488" s="59">
        <v>100000</v>
      </c>
      <c r="M488">
        <v>52</v>
      </c>
      <c r="N488" s="59">
        <v>50000</v>
      </c>
      <c r="T488" s="43"/>
      <c r="U488">
        <v>52</v>
      </c>
      <c r="V488" s="43"/>
      <c r="AB488" s="59">
        <v>30000</v>
      </c>
      <c r="AC488">
        <v>52</v>
      </c>
      <c r="AD488" s="59">
        <v>30000</v>
      </c>
      <c r="AI488">
        <v>188</v>
      </c>
      <c r="AJ488" s="28">
        <v>50000</v>
      </c>
      <c r="AK488">
        <v>52</v>
      </c>
      <c r="AL488" s="28"/>
      <c r="AR488" s="28"/>
      <c r="AS488">
        <v>52</v>
      </c>
      <c r="AT488" s="28"/>
    </row>
    <row r="489" spans="3:46" x14ac:dyDescent="0.25">
      <c r="C489">
        <v>2</v>
      </c>
      <c r="D489" s="28">
        <v>20000</v>
      </c>
      <c r="E489">
        <v>53</v>
      </c>
      <c r="F489" s="28">
        <v>10000</v>
      </c>
      <c r="G489">
        <v>2</v>
      </c>
      <c r="L489" s="59">
        <v>50000</v>
      </c>
      <c r="M489">
        <v>53</v>
      </c>
      <c r="N489" s="59">
        <v>50000</v>
      </c>
      <c r="T489" s="43"/>
      <c r="U489" s="43">
        <v>53</v>
      </c>
      <c r="V489" s="43"/>
      <c r="AB489" s="59">
        <v>50000</v>
      </c>
      <c r="AC489">
        <v>53</v>
      </c>
      <c r="AD489" s="43">
        <v>50000</v>
      </c>
      <c r="AI489">
        <v>181</v>
      </c>
      <c r="AJ489" s="28">
        <v>40000</v>
      </c>
      <c r="AK489">
        <v>53</v>
      </c>
    </row>
    <row r="490" spans="3:46" x14ac:dyDescent="0.25">
      <c r="C490">
        <v>117</v>
      </c>
      <c r="D490" s="28">
        <v>20000</v>
      </c>
      <c r="E490">
        <v>54</v>
      </c>
      <c r="F490" s="28"/>
      <c r="L490" s="59">
        <v>200000</v>
      </c>
      <c r="M490">
        <v>54</v>
      </c>
      <c r="N490" s="59">
        <v>50000</v>
      </c>
      <c r="T490" s="43"/>
      <c r="U490">
        <v>54</v>
      </c>
      <c r="V490" s="43"/>
      <c r="AB490" s="59">
        <v>50000</v>
      </c>
      <c r="AC490">
        <v>54</v>
      </c>
      <c r="AD490" s="43">
        <v>50000</v>
      </c>
      <c r="AI490">
        <v>136</v>
      </c>
      <c r="AJ490" s="28">
        <v>20000</v>
      </c>
      <c r="AK490">
        <v>54</v>
      </c>
    </row>
    <row r="491" spans="3:46" x14ac:dyDescent="0.25">
      <c r="C491">
        <v>194</v>
      </c>
      <c r="D491" s="28">
        <v>20000</v>
      </c>
      <c r="E491">
        <v>55</v>
      </c>
      <c r="F491" s="28"/>
      <c r="L491" s="59"/>
      <c r="M491">
        <v>55</v>
      </c>
      <c r="T491" s="43"/>
      <c r="U491" s="43">
        <v>55</v>
      </c>
      <c r="V491" s="43"/>
      <c r="AB491" s="59"/>
      <c r="AC491">
        <v>55</v>
      </c>
      <c r="AD491" s="43"/>
      <c r="AI491">
        <v>170</v>
      </c>
      <c r="AJ491" s="28">
        <v>20000</v>
      </c>
      <c r="AK491">
        <v>55</v>
      </c>
    </row>
    <row r="492" spans="3:46" x14ac:dyDescent="0.25">
      <c r="C492">
        <v>206</v>
      </c>
      <c r="D492" s="28">
        <v>20000</v>
      </c>
      <c r="E492">
        <v>56</v>
      </c>
      <c r="F492" s="28"/>
      <c r="L492" s="59"/>
      <c r="M492">
        <v>56</v>
      </c>
      <c r="T492" s="43"/>
      <c r="U492">
        <v>56</v>
      </c>
      <c r="V492" s="43"/>
      <c r="AB492" s="59"/>
      <c r="AC492">
        <v>56</v>
      </c>
      <c r="AD492" s="43"/>
      <c r="AI492">
        <v>101</v>
      </c>
      <c r="AJ492" s="28">
        <v>50000</v>
      </c>
      <c r="AK492">
        <v>56</v>
      </c>
    </row>
    <row r="493" spans="3:46" x14ac:dyDescent="0.25">
      <c r="C493">
        <v>221</v>
      </c>
      <c r="D493" s="28">
        <v>20000</v>
      </c>
      <c r="E493">
        <v>57</v>
      </c>
      <c r="F493" s="28"/>
      <c r="L493" s="59"/>
      <c r="M493">
        <v>57</v>
      </c>
      <c r="T493" s="43"/>
      <c r="U493" s="43">
        <v>57</v>
      </c>
      <c r="V493" s="43"/>
      <c r="AB493" s="59"/>
      <c r="AC493">
        <v>57</v>
      </c>
      <c r="AD493" s="43"/>
      <c r="AJ493" s="59">
        <v>70000</v>
      </c>
      <c r="AK493">
        <v>57</v>
      </c>
      <c r="AL493" s="59">
        <v>50000</v>
      </c>
      <c r="AM493" s="43"/>
      <c r="AR493" s="29">
        <f>SUM(AR437:AR492)</f>
        <v>1470000</v>
      </c>
      <c r="AT493" s="29">
        <f>SUM(AT437:AT492)</f>
        <v>490000</v>
      </c>
    </row>
    <row r="494" spans="3:46" x14ac:dyDescent="0.25">
      <c r="C494">
        <v>123</v>
      </c>
      <c r="D494" s="28">
        <v>40000</v>
      </c>
      <c r="E494">
        <v>58</v>
      </c>
      <c r="L494" s="28"/>
      <c r="M494">
        <v>58</v>
      </c>
      <c r="T494" s="43"/>
      <c r="U494">
        <v>58</v>
      </c>
      <c r="V494" s="43"/>
      <c r="AB494" s="59"/>
      <c r="AC494">
        <v>58</v>
      </c>
      <c r="AD494" s="43"/>
      <c r="AJ494" s="59">
        <v>100000</v>
      </c>
      <c r="AK494">
        <v>58</v>
      </c>
      <c r="AL494" s="59">
        <v>50000</v>
      </c>
      <c r="AM494" s="43"/>
      <c r="AR494" s="29">
        <f>AR493-AT493</f>
        <v>980000</v>
      </c>
      <c r="AT494" s="28"/>
    </row>
    <row r="495" spans="3:46" x14ac:dyDescent="0.25">
      <c r="C495">
        <v>207</v>
      </c>
      <c r="D495" s="28">
        <v>20000</v>
      </c>
      <c r="E495">
        <v>59</v>
      </c>
      <c r="L495" s="28"/>
      <c r="M495">
        <v>59</v>
      </c>
      <c r="T495" s="43"/>
      <c r="U495" s="43">
        <v>59</v>
      </c>
      <c r="V495" s="43"/>
      <c r="AB495" s="59"/>
      <c r="AC495">
        <v>59</v>
      </c>
      <c r="AD495" s="43"/>
      <c r="AJ495" s="59">
        <v>50000</v>
      </c>
      <c r="AK495">
        <v>59</v>
      </c>
      <c r="AL495">
        <v>50000</v>
      </c>
      <c r="AM495" s="43"/>
    </row>
    <row r="496" spans="3:46" x14ac:dyDescent="0.25">
      <c r="C496">
        <v>56</v>
      </c>
      <c r="D496" s="28">
        <v>20000</v>
      </c>
      <c r="E496">
        <v>60</v>
      </c>
      <c r="L496" s="28"/>
      <c r="M496">
        <v>60</v>
      </c>
      <c r="T496" s="43"/>
      <c r="U496">
        <v>60</v>
      </c>
      <c r="V496" s="43"/>
      <c r="AB496" s="59"/>
      <c r="AC496">
        <v>60</v>
      </c>
      <c r="AD496" s="43"/>
      <c r="AJ496" s="59"/>
      <c r="AK496">
        <v>60</v>
      </c>
      <c r="AM496" s="43"/>
    </row>
    <row r="497" spans="3:38" x14ac:dyDescent="0.25">
      <c r="C497">
        <v>124</v>
      </c>
      <c r="D497" s="28">
        <v>20000</v>
      </c>
      <c r="E497">
        <v>61</v>
      </c>
      <c r="L497" s="28"/>
      <c r="M497">
        <v>61</v>
      </c>
      <c r="T497" s="43"/>
      <c r="U497" s="43">
        <v>61</v>
      </c>
      <c r="V497" s="43"/>
      <c r="AB497" s="59"/>
      <c r="AC497">
        <v>61</v>
      </c>
      <c r="AD497" s="43"/>
      <c r="AJ497" s="59"/>
      <c r="AK497">
        <v>61</v>
      </c>
    </row>
    <row r="498" spans="3:38" x14ac:dyDescent="0.25">
      <c r="C498">
        <v>50</v>
      </c>
      <c r="D498" s="28">
        <v>20000</v>
      </c>
      <c r="E498">
        <v>62</v>
      </c>
      <c r="L498" s="28"/>
      <c r="M498">
        <v>62</v>
      </c>
      <c r="T498" s="43"/>
      <c r="U498">
        <v>62</v>
      </c>
      <c r="V498" s="43"/>
      <c r="AB498" s="59"/>
      <c r="AC498">
        <v>62</v>
      </c>
      <c r="AD498" s="43"/>
      <c r="AJ498" s="59"/>
      <c r="AK498">
        <v>62</v>
      </c>
    </row>
    <row r="499" spans="3:38" x14ac:dyDescent="0.25">
      <c r="C499">
        <v>151</v>
      </c>
      <c r="D499" s="28">
        <v>30000</v>
      </c>
      <c r="E499">
        <v>63</v>
      </c>
      <c r="L499" s="28"/>
      <c r="M499">
        <v>63</v>
      </c>
      <c r="T499" s="43"/>
      <c r="U499" s="43">
        <v>63</v>
      </c>
      <c r="V499" s="43"/>
      <c r="AB499" s="59"/>
      <c r="AC499">
        <v>63</v>
      </c>
      <c r="AD499" s="43"/>
      <c r="AJ499" s="59"/>
      <c r="AK499">
        <v>63</v>
      </c>
    </row>
    <row r="500" spans="3:38" x14ac:dyDescent="0.25">
      <c r="C500">
        <v>20</v>
      </c>
      <c r="D500" s="28">
        <v>30000</v>
      </c>
      <c r="E500">
        <v>64</v>
      </c>
      <c r="L500" s="28"/>
      <c r="M500">
        <v>64</v>
      </c>
      <c r="N500" s="28"/>
      <c r="T500" s="43"/>
      <c r="U500">
        <v>64</v>
      </c>
      <c r="V500" s="43"/>
      <c r="AB500" s="59"/>
      <c r="AC500">
        <v>64</v>
      </c>
      <c r="AD500" s="43"/>
      <c r="AJ500" s="59"/>
      <c r="AK500">
        <v>64</v>
      </c>
    </row>
    <row r="501" spans="3:38" x14ac:dyDescent="0.25">
      <c r="C501">
        <v>131</v>
      </c>
      <c r="D501" s="28">
        <v>30000</v>
      </c>
      <c r="E501">
        <v>65</v>
      </c>
      <c r="L501" s="29">
        <f>SUM(L437:L500)</f>
        <v>2280000</v>
      </c>
      <c r="N501" s="29">
        <f>SUM(N437:N500)</f>
        <v>775000</v>
      </c>
      <c r="T501" s="29">
        <f>SUM(T437:T500)</f>
        <v>1395000</v>
      </c>
      <c r="V501" s="29">
        <f>SUM(V437:V500)</f>
        <v>510000</v>
      </c>
      <c r="AB501" s="29">
        <f>SUM(AB437:AB500)</f>
        <v>1830000</v>
      </c>
      <c r="AD501" s="29">
        <f>SUM(AD437:AD500)</f>
        <v>475000</v>
      </c>
      <c r="AJ501" s="29">
        <f>SUM(AJ437:AJ500)</f>
        <v>1958000</v>
      </c>
      <c r="AL501" s="29">
        <f>SUM(AL437:AL500)</f>
        <v>250000</v>
      </c>
    </row>
    <row r="502" spans="3:38" x14ac:dyDescent="0.25">
      <c r="C502">
        <v>36</v>
      </c>
      <c r="D502" s="28">
        <v>30000</v>
      </c>
      <c r="E502">
        <v>66</v>
      </c>
      <c r="L502" s="29">
        <f>L501-N501</f>
        <v>1505000</v>
      </c>
      <c r="N502" s="28"/>
      <c r="T502" s="29">
        <f>T501-V501</f>
        <v>885000</v>
      </c>
      <c r="V502" s="28"/>
      <c r="AB502" s="29">
        <f>AB501-AD501</f>
        <v>1355000</v>
      </c>
      <c r="AD502" s="28"/>
      <c r="AJ502" s="29">
        <f>AJ501-AL501</f>
        <v>1708000</v>
      </c>
      <c r="AL502" s="28"/>
    </row>
    <row r="503" spans="3:38" x14ac:dyDescent="0.25">
      <c r="C503">
        <v>167</v>
      </c>
      <c r="D503" s="28">
        <v>30000</v>
      </c>
      <c r="E503">
        <v>67</v>
      </c>
      <c r="L503" s="28"/>
      <c r="N503" s="28"/>
      <c r="T503" s="29"/>
      <c r="V503" s="29"/>
      <c r="AB503" s="59"/>
      <c r="AJ503" s="59"/>
    </row>
    <row r="504" spans="3:38" x14ac:dyDescent="0.25">
      <c r="C504">
        <v>40</v>
      </c>
      <c r="D504" s="28">
        <v>30000</v>
      </c>
      <c r="E504">
        <v>68</v>
      </c>
      <c r="L504" s="28"/>
      <c r="AB504" s="59"/>
      <c r="AJ504" s="59"/>
    </row>
    <row r="505" spans="3:38" x14ac:dyDescent="0.25">
      <c r="C505">
        <v>174</v>
      </c>
      <c r="D505" s="28">
        <v>25000</v>
      </c>
      <c r="E505">
        <v>69</v>
      </c>
      <c r="L505" s="29"/>
      <c r="N505" s="29"/>
      <c r="AB505" s="59"/>
      <c r="AJ505" s="59"/>
    </row>
    <row r="506" spans="3:38" x14ac:dyDescent="0.25">
      <c r="C506">
        <v>98</v>
      </c>
      <c r="D506" s="28">
        <v>130000</v>
      </c>
      <c r="E506">
        <v>70</v>
      </c>
      <c r="L506" s="29"/>
      <c r="N506" s="28"/>
      <c r="AB506" s="59"/>
      <c r="AJ506" s="59"/>
    </row>
    <row r="507" spans="3:38" x14ac:dyDescent="0.25">
      <c r="D507" s="28">
        <v>50000</v>
      </c>
      <c r="E507">
        <v>71</v>
      </c>
      <c r="F507">
        <v>50000</v>
      </c>
    </row>
    <row r="508" spans="3:38" x14ac:dyDescent="0.25">
      <c r="D508" s="28">
        <v>50000</v>
      </c>
      <c r="E508">
        <v>72</v>
      </c>
      <c r="F508">
        <v>50000</v>
      </c>
    </row>
    <row r="509" spans="3:38" x14ac:dyDescent="0.25">
      <c r="D509" s="28">
        <v>20000</v>
      </c>
      <c r="E509">
        <v>73</v>
      </c>
      <c r="F509">
        <v>20000</v>
      </c>
    </row>
    <row r="510" spans="3:38" x14ac:dyDescent="0.25">
      <c r="D510" s="28">
        <v>150000</v>
      </c>
      <c r="E510">
        <v>74</v>
      </c>
      <c r="F510">
        <v>50000</v>
      </c>
    </row>
    <row r="511" spans="3:38" x14ac:dyDescent="0.25">
      <c r="E511">
        <v>75</v>
      </c>
    </row>
    <row r="512" spans="3:38" x14ac:dyDescent="0.25">
      <c r="E512">
        <v>76</v>
      </c>
    </row>
    <row r="513" spans="1:47" x14ac:dyDescent="0.25">
      <c r="D513" s="29">
        <f>SUM(D437:D512)</f>
        <v>2845000</v>
      </c>
      <c r="F513" s="29">
        <f>SUM(F437:F512)</f>
        <v>600000</v>
      </c>
    </row>
    <row r="514" spans="1:47" x14ac:dyDescent="0.25">
      <c r="D514" s="29">
        <f>D513-F513</f>
        <v>2245000</v>
      </c>
      <c r="F514" s="28"/>
    </row>
    <row r="516" spans="1:47" x14ac:dyDescent="0.25">
      <c r="A516" s="30" t="s">
        <v>10</v>
      </c>
      <c r="B516" s="30" t="s">
        <v>0</v>
      </c>
      <c r="C516" s="30" t="s">
        <v>2</v>
      </c>
      <c r="D516" s="30" t="s">
        <v>1297</v>
      </c>
      <c r="E516" s="30"/>
      <c r="F516" s="33"/>
      <c r="G516" s="30"/>
      <c r="I516" s="30" t="s">
        <v>10</v>
      </c>
      <c r="J516" s="30" t="s">
        <v>0</v>
      </c>
      <c r="K516" s="30" t="s">
        <v>2</v>
      </c>
      <c r="L516" s="30" t="s">
        <v>1297</v>
      </c>
      <c r="M516" s="30"/>
      <c r="N516" s="33"/>
      <c r="O516" s="30"/>
      <c r="P516" s="30"/>
      <c r="Q516" s="30" t="s">
        <v>10</v>
      </c>
      <c r="R516" s="30" t="s">
        <v>0</v>
      </c>
      <c r="S516" s="30" t="s">
        <v>2</v>
      </c>
      <c r="T516" s="30" t="s">
        <v>1297</v>
      </c>
      <c r="U516" s="30"/>
      <c r="V516" s="33"/>
      <c r="Y516" s="30" t="s">
        <v>10</v>
      </c>
      <c r="Z516" s="30" t="s">
        <v>0</v>
      </c>
      <c r="AA516" s="30" t="s">
        <v>2</v>
      </c>
      <c r="AB516" s="30" t="s">
        <v>1297</v>
      </c>
      <c r="AC516" s="30"/>
      <c r="AD516" s="33"/>
      <c r="AE516" s="30"/>
      <c r="AG516" s="30" t="s">
        <v>10</v>
      </c>
      <c r="AH516" s="30" t="s">
        <v>0</v>
      </c>
      <c r="AI516" s="30" t="s">
        <v>2</v>
      </c>
      <c r="AJ516" s="30" t="s">
        <v>1297</v>
      </c>
      <c r="AK516" s="30"/>
      <c r="AL516" s="33"/>
      <c r="AO516" s="30" t="s">
        <v>10</v>
      </c>
      <c r="AP516" s="30" t="s">
        <v>0</v>
      </c>
      <c r="AQ516" s="30" t="s">
        <v>2</v>
      </c>
      <c r="AR516" s="30" t="s">
        <v>1297</v>
      </c>
    </row>
    <row r="517" spans="1:47" x14ac:dyDescent="0.25">
      <c r="A517" s="32">
        <v>43150</v>
      </c>
      <c r="B517" s="30" t="s">
        <v>1336</v>
      </c>
      <c r="C517">
        <v>243</v>
      </c>
      <c r="D517" s="28">
        <v>30000</v>
      </c>
      <c r="E517">
        <v>1</v>
      </c>
      <c r="F517" s="28">
        <v>30000</v>
      </c>
      <c r="G517">
        <v>243</v>
      </c>
      <c r="I517" s="32">
        <v>43151</v>
      </c>
      <c r="J517" s="30" t="s">
        <v>1337</v>
      </c>
      <c r="K517">
        <v>93</v>
      </c>
      <c r="L517" s="28">
        <v>50000</v>
      </c>
      <c r="M517">
        <v>1</v>
      </c>
      <c r="N517" s="28">
        <v>50000</v>
      </c>
      <c r="O517">
        <v>93</v>
      </c>
      <c r="Q517" s="32">
        <v>43152</v>
      </c>
      <c r="R517" s="30" t="s">
        <v>1361</v>
      </c>
      <c r="S517">
        <v>98</v>
      </c>
      <c r="T517" s="28">
        <v>50000</v>
      </c>
      <c r="U517">
        <v>1</v>
      </c>
      <c r="V517" s="28">
        <v>50000</v>
      </c>
      <c r="W517">
        <v>98</v>
      </c>
      <c r="Y517" s="32">
        <v>43153</v>
      </c>
      <c r="Z517" s="30" t="s">
        <v>1348</v>
      </c>
      <c r="AA517">
        <v>54</v>
      </c>
      <c r="AB517" s="28">
        <v>20000</v>
      </c>
      <c r="AC517">
        <v>1</v>
      </c>
      <c r="AD517" s="28">
        <v>20000</v>
      </c>
      <c r="AE517">
        <v>54</v>
      </c>
      <c r="AG517" s="32">
        <v>43154</v>
      </c>
      <c r="AH517" s="30" t="s">
        <v>1347</v>
      </c>
      <c r="AI517">
        <v>63</v>
      </c>
      <c r="AJ517" s="28">
        <v>35000</v>
      </c>
      <c r="AK517">
        <v>1</v>
      </c>
      <c r="AL517" s="28"/>
      <c r="AO517" s="32">
        <v>43153</v>
      </c>
      <c r="AP517" s="30" t="s">
        <v>1450</v>
      </c>
      <c r="AQ517">
        <v>79</v>
      </c>
      <c r="AR517" s="28">
        <v>50000</v>
      </c>
      <c r="AS517">
        <v>1</v>
      </c>
      <c r="AT517" s="28">
        <v>50000</v>
      </c>
      <c r="AU517">
        <v>79</v>
      </c>
    </row>
    <row r="518" spans="1:47" x14ac:dyDescent="0.25">
      <c r="C518">
        <v>245</v>
      </c>
      <c r="D518" s="28">
        <v>50000</v>
      </c>
      <c r="E518">
        <v>2</v>
      </c>
      <c r="F518" s="28">
        <v>50000</v>
      </c>
      <c r="G518">
        <v>245</v>
      </c>
      <c r="K518">
        <v>117</v>
      </c>
      <c r="L518" s="28">
        <v>40000</v>
      </c>
      <c r="M518">
        <v>2</v>
      </c>
      <c r="N518" s="28">
        <v>40000</v>
      </c>
      <c r="O518">
        <v>117</v>
      </c>
      <c r="S518">
        <v>2</v>
      </c>
      <c r="T518" s="28">
        <v>20000</v>
      </c>
      <c r="U518">
        <v>2</v>
      </c>
      <c r="V518" s="28">
        <v>20000</v>
      </c>
      <c r="W518">
        <v>2</v>
      </c>
      <c r="AA518">
        <v>59</v>
      </c>
      <c r="AB518" s="28">
        <v>50000</v>
      </c>
      <c r="AC518">
        <v>2</v>
      </c>
      <c r="AD518" s="28">
        <v>50000</v>
      </c>
      <c r="AE518">
        <v>59</v>
      </c>
      <c r="AI518">
        <v>50</v>
      </c>
      <c r="AJ518" s="28">
        <v>25000</v>
      </c>
      <c r="AK518">
        <v>2</v>
      </c>
      <c r="AL518" s="28"/>
      <c r="AQ518">
        <v>89</v>
      </c>
      <c r="AR518" s="28">
        <v>50000</v>
      </c>
      <c r="AS518">
        <v>2</v>
      </c>
      <c r="AT518" s="28">
        <v>50000</v>
      </c>
      <c r="AU518">
        <v>89</v>
      </c>
    </row>
    <row r="519" spans="1:47" x14ac:dyDescent="0.25">
      <c r="C519">
        <v>242</v>
      </c>
      <c r="D519" s="28">
        <v>50000</v>
      </c>
      <c r="E519">
        <v>3</v>
      </c>
      <c r="F519" s="28">
        <v>50000</v>
      </c>
      <c r="G519">
        <v>242</v>
      </c>
      <c r="K519">
        <v>99</v>
      </c>
      <c r="L519" s="28">
        <v>50000</v>
      </c>
      <c r="M519">
        <v>3</v>
      </c>
      <c r="N519" s="28">
        <v>50000</v>
      </c>
      <c r="O519">
        <v>99</v>
      </c>
      <c r="S519">
        <v>82</v>
      </c>
      <c r="T519" s="28">
        <v>50000</v>
      </c>
      <c r="U519">
        <v>3</v>
      </c>
      <c r="V519" s="28">
        <v>50000</v>
      </c>
      <c r="W519">
        <v>82</v>
      </c>
      <c r="AA519">
        <v>114</v>
      </c>
      <c r="AB519" s="28">
        <v>50000</v>
      </c>
      <c r="AC519">
        <v>3</v>
      </c>
      <c r="AD519" s="28">
        <v>50000</v>
      </c>
      <c r="AE519">
        <v>114</v>
      </c>
      <c r="AI519">
        <v>16</v>
      </c>
      <c r="AJ519" s="28">
        <v>25000</v>
      </c>
      <c r="AK519">
        <v>3</v>
      </c>
      <c r="AL519" s="28"/>
      <c r="AQ519">
        <v>67</v>
      </c>
      <c r="AR519" s="28">
        <v>20000</v>
      </c>
      <c r="AS519">
        <v>3</v>
      </c>
      <c r="AT519" s="28">
        <v>20000</v>
      </c>
      <c r="AU519">
        <v>67</v>
      </c>
    </row>
    <row r="520" spans="1:47" x14ac:dyDescent="0.25">
      <c r="C520">
        <v>247</v>
      </c>
      <c r="D520" s="28">
        <v>50000</v>
      </c>
      <c r="E520">
        <v>4</v>
      </c>
      <c r="F520" s="28">
        <v>50000</v>
      </c>
      <c r="G520">
        <v>247</v>
      </c>
      <c r="K520">
        <v>66</v>
      </c>
      <c r="L520" s="28">
        <v>100000</v>
      </c>
      <c r="M520">
        <v>4</v>
      </c>
      <c r="N520" s="28">
        <v>50000</v>
      </c>
      <c r="O520">
        <v>66</v>
      </c>
      <c r="S520">
        <v>96</v>
      </c>
      <c r="T520" s="28">
        <v>50000</v>
      </c>
      <c r="U520">
        <v>4</v>
      </c>
      <c r="V520" s="28">
        <v>50000</v>
      </c>
      <c r="W520">
        <v>96</v>
      </c>
      <c r="AA520">
        <v>117</v>
      </c>
      <c r="AB520" s="28">
        <v>50000</v>
      </c>
      <c r="AC520">
        <v>4</v>
      </c>
      <c r="AD520" s="28">
        <v>20000</v>
      </c>
      <c r="AE520">
        <v>117</v>
      </c>
      <c r="AI520">
        <v>194</v>
      </c>
      <c r="AJ520" s="28">
        <v>50000</v>
      </c>
      <c r="AK520">
        <v>4</v>
      </c>
      <c r="AL520" s="28">
        <v>50000</v>
      </c>
      <c r="AM520">
        <v>194</v>
      </c>
      <c r="AQ520">
        <v>81</v>
      </c>
      <c r="AR520" s="28">
        <v>40000</v>
      </c>
      <c r="AS520">
        <v>4</v>
      </c>
      <c r="AT520" s="28">
        <v>40000</v>
      </c>
      <c r="AU520">
        <v>81</v>
      </c>
    </row>
    <row r="521" spans="1:47" x14ac:dyDescent="0.25">
      <c r="C521">
        <v>98</v>
      </c>
      <c r="D521" s="28">
        <v>50000</v>
      </c>
      <c r="E521">
        <v>5</v>
      </c>
      <c r="F521" s="28">
        <v>50000</v>
      </c>
      <c r="G521">
        <v>98</v>
      </c>
      <c r="K521">
        <v>175</v>
      </c>
      <c r="L521" s="28">
        <v>20000</v>
      </c>
      <c r="M521">
        <v>5</v>
      </c>
      <c r="N521" s="28">
        <v>20000</v>
      </c>
      <c r="O521">
        <v>175</v>
      </c>
      <c r="S521">
        <v>47</v>
      </c>
      <c r="T521" s="28">
        <v>20000</v>
      </c>
      <c r="U521">
        <v>5</v>
      </c>
      <c r="V521" s="28">
        <v>20000</v>
      </c>
      <c r="W521">
        <v>47</v>
      </c>
      <c r="AA521">
        <v>137</v>
      </c>
      <c r="AB521" s="28">
        <v>20000</v>
      </c>
      <c r="AC521">
        <v>5</v>
      </c>
      <c r="AD521" s="28">
        <v>20000</v>
      </c>
      <c r="AE521">
        <v>137</v>
      </c>
      <c r="AI521">
        <v>155</v>
      </c>
      <c r="AJ521" s="28">
        <v>60000</v>
      </c>
      <c r="AK521">
        <v>5</v>
      </c>
      <c r="AL521" s="28">
        <v>50000</v>
      </c>
      <c r="AM521">
        <v>155</v>
      </c>
      <c r="AQ521">
        <v>77</v>
      </c>
      <c r="AR521" s="28">
        <v>15000</v>
      </c>
      <c r="AS521">
        <v>5</v>
      </c>
      <c r="AT521" s="28">
        <v>15000</v>
      </c>
      <c r="AU521">
        <v>77</v>
      </c>
    </row>
    <row r="522" spans="1:47" x14ac:dyDescent="0.25">
      <c r="C522">
        <v>22</v>
      </c>
      <c r="D522" s="28">
        <v>20000</v>
      </c>
      <c r="E522">
        <v>6</v>
      </c>
      <c r="F522" s="28">
        <v>20000</v>
      </c>
      <c r="G522">
        <v>22</v>
      </c>
      <c r="K522">
        <v>79</v>
      </c>
      <c r="L522" s="28">
        <v>30000</v>
      </c>
      <c r="M522">
        <v>6</v>
      </c>
      <c r="N522" s="28"/>
      <c r="S522">
        <v>46</v>
      </c>
      <c r="T522" s="28">
        <v>20000</v>
      </c>
      <c r="U522">
        <v>6</v>
      </c>
      <c r="V522" s="28">
        <v>20000</v>
      </c>
      <c r="W522">
        <v>46</v>
      </c>
      <c r="AA522">
        <v>51</v>
      </c>
      <c r="AB522" s="28">
        <v>30000</v>
      </c>
      <c r="AC522">
        <v>6</v>
      </c>
      <c r="AD522" s="28"/>
      <c r="AI522">
        <v>20</v>
      </c>
      <c r="AJ522" s="28">
        <v>30000</v>
      </c>
      <c r="AK522">
        <v>6</v>
      </c>
      <c r="AL522" s="28">
        <v>30000</v>
      </c>
      <c r="AM522">
        <v>20</v>
      </c>
      <c r="AQ522">
        <v>69</v>
      </c>
      <c r="AR522" s="28">
        <v>50000</v>
      </c>
      <c r="AS522">
        <v>6</v>
      </c>
      <c r="AT522" s="28">
        <v>50000</v>
      </c>
      <c r="AU522">
        <v>69</v>
      </c>
    </row>
    <row r="523" spans="1:47" x14ac:dyDescent="0.25">
      <c r="C523">
        <v>141</v>
      </c>
      <c r="D523" s="28">
        <v>100000</v>
      </c>
      <c r="E523">
        <v>7</v>
      </c>
      <c r="F523" s="28">
        <v>50000</v>
      </c>
      <c r="G523">
        <v>141</v>
      </c>
      <c r="K523">
        <v>108</v>
      </c>
      <c r="L523" s="28">
        <v>30000</v>
      </c>
      <c r="M523">
        <v>7</v>
      </c>
      <c r="N523" s="28"/>
      <c r="S523">
        <v>83</v>
      </c>
      <c r="T523" s="28">
        <v>20000</v>
      </c>
      <c r="U523">
        <v>7</v>
      </c>
      <c r="V523" s="28"/>
      <c r="AA523">
        <v>52</v>
      </c>
      <c r="AB523" s="28">
        <v>50000</v>
      </c>
      <c r="AC523">
        <v>7</v>
      </c>
      <c r="AD523" s="28"/>
      <c r="AI523">
        <v>42</v>
      </c>
      <c r="AJ523" s="28">
        <v>25000</v>
      </c>
      <c r="AK523">
        <v>7</v>
      </c>
      <c r="AL523" s="28">
        <v>25000</v>
      </c>
      <c r="AM523">
        <v>42</v>
      </c>
      <c r="AQ523">
        <v>17</v>
      </c>
      <c r="AR523" s="28">
        <v>50000</v>
      </c>
      <c r="AS523">
        <v>7</v>
      </c>
      <c r="AT523" s="28">
        <v>50000</v>
      </c>
      <c r="AU523">
        <v>17</v>
      </c>
    </row>
    <row r="524" spans="1:47" x14ac:dyDescent="0.25">
      <c r="C524">
        <v>100</v>
      </c>
      <c r="D524" s="28">
        <v>20000</v>
      </c>
      <c r="E524">
        <v>8</v>
      </c>
      <c r="F524" s="28">
        <v>20000</v>
      </c>
      <c r="G524">
        <v>100</v>
      </c>
      <c r="K524">
        <v>42</v>
      </c>
      <c r="L524" s="28">
        <v>30000</v>
      </c>
      <c r="M524">
        <v>8</v>
      </c>
      <c r="N524" s="28"/>
      <c r="S524">
        <v>59</v>
      </c>
      <c r="T524" s="28">
        <v>30000</v>
      </c>
      <c r="U524">
        <v>8</v>
      </c>
      <c r="V524" s="28"/>
      <c r="AA524">
        <v>29</v>
      </c>
      <c r="AB524" s="28">
        <v>50000</v>
      </c>
      <c r="AC524">
        <v>8</v>
      </c>
      <c r="AD524" s="28"/>
      <c r="AI524">
        <v>41</v>
      </c>
      <c r="AJ524" s="28">
        <v>30000</v>
      </c>
      <c r="AK524">
        <v>8</v>
      </c>
      <c r="AL524" s="28">
        <v>30000</v>
      </c>
      <c r="AM524">
        <v>41</v>
      </c>
      <c r="AQ524">
        <v>45</v>
      </c>
      <c r="AR524" s="28">
        <v>20000</v>
      </c>
      <c r="AS524">
        <v>8</v>
      </c>
      <c r="AT524" s="28">
        <v>20000</v>
      </c>
      <c r="AU524">
        <v>45</v>
      </c>
    </row>
    <row r="525" spans="1:47" x14ac:dyDescent="0.25">
      <c r="C525">
        <v>83</v>
      </c>
      <c r="D525" s="28">
        <v>110000</v>
      </c>
      <c r="E525">
        <v>9</v>
      </c>
      <c r="F525" s="28">
        <v>50000</v>
      </c>
      <c r="G525">
        <v>83</v>
      </c>
      <c r="K525">
        <v>101</v>
      </c>
      <c r="L525" s="28">
        <v>150000</v>
      </c>
      <c r="M525">
        <v>9</v>
      </c>
      <c r="N525" s="28"/>
      <c r="S525">
        <v>50</v>
      </c>
      <c r="T525" s="28">
        <v>15000</v>
      </c>
      <c r="U525">
        <v>9</v>
      </c>
      <c r="V525" s="28"/>
      <c r="AA525">
        <v>62</v>
      </c>
      <c r="AB525" s="28">
        <v>20000</v>
      </c>
      <c r="AC525">
        <v>9</v>
      </c>
      <c r="AD525" s="28"/>
      <c r="AI525">
        <v>104</v>
      </c>
      <c r="AJ525" s="28">
        <v>20000</v>
      </c>
      <c r="AK525">
        <v>9</v>
      </c>
      <c r="AL525" s="28">
        <v>20000</v>
      </c>
      <c r="AM525">
        <v>104</v>
      </c>
      <c r="AQ525">
        <v>31</v>
      </c>
      <c r="AR525" s="28">
        <v>20000</v>
      </c>
      <c r="AS525">
        <v>9</v>
      </c>
      <c r="AT525" s="28">
        <v>5000</v>
      </c>
      <c r="AU525">
        <v>31</v>
      </c>
    </row>
    <row r="526" spans="1:47" x14ac:dyDescent="0.25">
      <c r="C526">
        <v>233</v>
      </c>
      <c r="D526" s="28">
        <v>100000</v>
      </c>
      <c r="E526">
        <v>10</v>
      </c>
      <c r="F526" s="28">
        <v>50000</v>
      </c>
      <c r="G526">
        <v>233</v>
      </c>
      <c r="K526">
        <v>154</v>
      </c>
      <c r="L526" s="28">
        <v>30000</v>
      </c>
      <c r="M526">
        <v>10</v>
      </c>
      <c r="N526" s="28"/>
      <c r="S526">
        <v>8</v>
      </c>
      <c r="T526" s="28">
        <v>20000</v>
      </c>
      <c r="U526">
        <v>10</v>
      </c>
      <c r="V526" s="28"/>
      <c r="AA526">
        <v>46</v>
      </c>
      <c r="AB526" s="28">
        <v>20000</v>
      </c>
      <c r="AC526">
        <v>10</v>
      </c>
      <c r="AD526" s="28"/>
      <c r="AI526">
        <v>4</v>
      </c>
      <c r="AJ526" s="28">
        <v>25000</v>
      </c>
      <c r="AK526">
        <v>10</v>
      </c>
      <c r="AL526" s="28">
        <v>25000</v>
      </c>
      <c r="AM526">
        <v>4</v>
      </c>
      <c r="AQ526">
        <v>40</v>
      </c>
      <c r="AR526" s="28">
        <v>20000</v>
      </c>
      <c r="AS526">
        <v>10</v>
      </c>
      <c r="AT526" s="28">
        <v>20000</v>
      </c>
      <c r="AU526">
        <v>40</v>
      </c>
    </row>
    <row r="527" spans="1:47" x14ac:dyDescent="0.25">
      <c r="C527">
        <v>146</v>
      </c>
      <c r="D527" s="28">
        <v>50000</v>
      </c>
      <c r="E527">
        <v>11</v>
      </c>
      <c r="F527" s="28">
        <v>50000</v>
      </c>
      <c r="G527">
        <v>146</v>
      </c>
      <c r="K527">
        <v>184</v>
      </c>
      <c r="L527" s="28">
        <v>50000</v>
      </c>
      <c r="M527">
        <v>11</v>
      </c>
      <c r="N527" s="28"/>
      <c r="S527">
        <v>62</v>
      </c>
      <c r="T527" s="28">
        <v>30000</v>
      </c>
      <c r="U527">
        <v>11</v>
      </c>
      <c r="V527" s="28"/>
      <c r="AA527">
        <v>20</v>
      </c>
      <c r="AB527" s="28">
        <v>20000</v>
      </c>
      <c r="AC527">
        <v>11</v>
      </c>
      <c r="AD527" s="28"/>
      <c r="AI527">
        <v>65</v>
      </c>
      <c r="AJ527" s="28">
        <v>20000</v>
      </c>
      <c r="AK527">
        <v>11</v>
      </c>
      <c r="AL527" s="28">
        <v>10000</v>
      </c>
      <c r="AM527">
        <v>65</v>
      </c>
      <c r="AQ527">
        <v>32</v>
      </c>
      <c r="AR527" s="28">
        <v>20000</v>
      </c>
      <c r="AS527">
        <v>11</v>
      </c>
      <c r="AT527" s="28"/>
    </row>
    <row r="528" spans="1:47" x14ac:dyDescent="0.25">
      <c r="C528">
        <v>66</v>
      </c>
      <c r="D528" s="28">
        <v>20000</v>
      </c>
      <c r="E528">
        <v>12</v>
      </c>
      <c r="F528" s="28">
        <v>20000</v>
      </c>
      <c r="G528">
        <v>66</v>
      </c>
      <c r="K528">
        <v>31</v>
      </c>
      <c r="L528" s="28">
        <v>50000</v>
      </c>
      <c r="M528">
        <v>12</v>
      </c>
      <c r="N528" s="28"/>
      <c r="S528">
        <v>58</v>
      </c>
      <c r="T528" s="28">
        <v>50000</v>
      </c>
      <c r="U528">
        <v>12</v>
      </c>
      <c r="V528" s="28"/>
      <c r="AA528">
        <v>58</v>
      </c>
      <c r="AB528" s="28">
        <v>20000</v>
      </c>
      <c r="AC528">
        <v>12</v>
      </c>
      <c r="AD528" s="28"/>
      <c r="AI528">
        <v>133</v>
      </c>
      <c r="AJ528" s="28">
        <v>50000</v>
      </c>
      <c r="AK528">
        <v>12</v>
      </c>
      <c r="AL528" s="28"/>
      <c r="AQ528">
        <v>17</v>
      </c>
      <c r="AR528" s="28">
        <v>50000</v>
      </c>
      <c r="AS528">
        <v>12</v>
      </c>
      <c r="AT528" s="28"/>
    </row>
    <row r="529" spans="3:47" x14ac:dyDescent="0.25">
      <c r="C529">
        <v>89</v>
      </c>
      <c r="D529" s="28">
        <v>20000</v>
      </c>
      <c r="E529">
        <v>13</v>
      </c>
      <c r="F529" s="28"/>
      <c r="K529">
        <v>114</v>
      </c>
      <c r="L529" s="28">
        <v>100000</v>
      </c>
      <c r="M529">
        <v>13</v>
      </c>
      <c r="N529" s="28"/>
      <c r="S529">
        <v>18</v>
      </c>
      <c r="T529" s="28">
        <v>20000</v>
      </c>
      <c r="U529">
        <v>13</v>
      </c>
      <c r="V529" s="28"/>
      <c r="AA529">
        <v>55</v>
      </c>
      <c r="AB529" s="28">
        <v>10000</v>
      </c>
      <c r="AC529">
        <v>13</v>
      </c>
      <c r="AD529" s="28"/>
      <c r="AI529">
        <v>190</v>
      </c>
      <c r="AJ529" s="28">
        <v>20000</v>
      </c>
      <c r="AK529">
        <v>13</v>
      </c>
      <c r="AL529" s="28"/>
      <c r="AQ529">
        <v>38</v>
      </c>
      <c r="AR529" s="28">
        <v>20000</v>
      </c>
      <c r="AS529">
        <v>13</v>
      </c>
      <c r="AT529" s="28"/>
    </row>
    <row r="530" spans="3:47" x14ac:dyDescent="0.25">
      <c r="C530">
        <v>175</v>
      </c>
      <c r="D530" s="28">
        <v>20000</v>
      </c>
      <c r="E530">
        <v>14</v>
      </c>
      <c r="F530" s="28"/>
      <c r="K530">
        <v>192</v>
      </c>
      <c r="L530" s="28">
        <v>50000</v>
      </c>
      <c r="M530">
        <v>14</v>
      </c>
      <c r="N530" s="28"/>
      <c r="S530">
        <v>24</v>
      </c>
      <c r="T530" s="28">
        <v>20000</v>
      </c>
      <c r="U530">
        <v>14</v>
      </c>
      <c r="V530" s="28"/>
      <c r="AA530">
        <v>158</v>
      </c>
      <c r="AB530" s="28">
        <v>20000</v>
      </c>
      <c r="AC530">
        <v>14</v>
      </c>
      <c r="AD530" s="28"/>
      <c r="AI530">
        <v>109</v>
      </c>
      <c r="AJ530" s="28">
        <v>10000</v>
      </c>
      <c r="AK530">
        <v>14</v>
      </c>
      <c r="AL530" s="28"/>
      <c r="AQ530">
        <v>73</v>
      </c>
      <c r="AR530" s="28">
        <v>100000</v>
      </c>
      <c r="AS530">
        <v>14</v>
      </c>
      <c r="AT530" s="28">
        <v>50000</v>
      </c>
      <c r="AU530">
        <v>73</v>
      </c>
    </row>
    <row r="531" spans="3:47" x14ac:dyDescent="0.25">
      <c r="C531">
        <v>147</v>
      </c>
      <c r="D531" s="28">
        <v>20000</v>
      </c>
      <c r="E531">
        <v>15</v>
      </c>
      <c r="F531" s="28"/>
      <c r="K531">
        <v>76</v>
      </c>
      <c r="L531" s="28">
        <v>50000</v>
      </c>
      <c r="M531">
        <v>15</v>
      </c>
      <c r="N531" s="28"/>
      <c r="S531">
        <v>76</v>
      </c>
      <c r="T531" s="28">
        <v>20000</v>
      </c>
      <c r="U531">
        <v>15</v>
      </c>
      <c r="V531" s="28"/>
      <c r="AA531">
        <v>96</v>
      </c>
      <c r="AB531" s="28">
        <v>20000</v>
      </c>
      <c r="AC531">
        <v>15</v>
      </c>
      <c r="AD531" s="28"/>
      <c r="AI531">
        <v>171</v>
      </c>
      <c r="AJ531" s="28">
        <v>50000</v>
      </c>
      <c r="AK531">
        <v>15</v>
      </c>
      <c r="AL531" s="28"/>
      <c r="AQ531">
        <v>21</v>
      </c>
      <c r="AR531" s="28">
        <v>50000</v>
      </c>
      <c r="AS531">
        <v>15</v>
      </c>
      <c r="AT531" s="28"/>
    </row>
    <row r="532" spans="3:47" x14ac:dyDescent="0.25">
      <c r="C532">
        <v>19</v>
      </c>
      <c r="D532" s="28">
        <v>20000</v>
      </c>
      <c r="E532">
        <v>16</v>
      </c>
      <c r="F532" s="28"/>
      <c r="K532">
        <v>67</v>
      </c>
      <c r="L532" s="28">
        <v>50000</v>
      </c>
      <c r="M532">
        <v>16</v>
      </c>
      <c r="N532" s="28"/>
      <c r="S532">
        <v>32</v>
      </c>
      <c r="T532" s="28">
        <v>40000</v>
      </c>
      <c r="U532">
        <v>16</v>
      </c>
      <c r="V532" s="28"/>
      <c r="AA532">
        <v>17</v>
      </c>
      <c r="AB532" s="28">
        <v>20000</v>
      </c>
      <c r="AC532">
        <v>16</v>
      </c>
      <c r="AD532" s="28"/>
      <c r="AI532">
        <v>165</v>
      </c>
      <c r="AJ532" s="28">
        <v>50000</v>
      </c>
      <c r="AK532">
        <v>16</v>
      </c>
      <c r="AL532" s="28"/>
      <c r="AQ532">
        <v>34</v>
      </c>
      <c r="AR532" s="28">
        <v>30000</v>
      </c>
      <c r="AS532">
        <v>16</v>
      </c>
      <c r="AT532" s="28"/>
    </row>
    <row r="533" spans="3:47" x14ac:dyDescent="0.25">
      <c r="C533">
        <v>173</v>
      </c>
      <c r="D533" s="28">
        <v>20000</v>
      </c>
      <c r="E533">
        <v>17</v>
      </c>
      <c r="F533" s="28"/>
      <c r="K533">
        <v>91</v>
      </c>
      <c r="L533" s="28">
        <v>50000</v>
      </c>
      <c r="M533">
        <v>17</v>
      </c>
      <c r="N533" s="28"/>
      <c r="S533">
        <v>20</v>
      </c>
      <c r="T533" s="28">
        <v>30000</v>
      </c>
      <c r="U533">
        <v>17</v>
      </c>
      <c r="V533" s="28"/>
      <c r="AA533">
        <v>26</v>
      </c>
      <c r="AB533" s="28">
        <v>20000</v>
      </c>
      <c r="AC533">
        <v>17</v>
      </c>
      <c r="AD533" s="28"/>
      <c r="AI533">
        <v>107</v>
      </c>
      <c r="AJ533" s="28">
        <v>20000</v>
      </c>
      <c r="AK533">
        <v>17</v>
      </c>
      <c r="AL533" s="28"/>
      <c r="AQ533">
        <v>56</v>
      </c>
      <c r="AR533" s="28">
        <v>10000</v>
      </c>
      <c r="AS533">
        <v>17</v>
      </c>
      <c r="AT533" s="28"/>
    </row>
    <row r="534" spans="3:47" x14ac:dyDescent="0.25">
      <c r="C534">
        <v>220</v>
      </c>
      <c r="D534" s="28">
        <v>40000</v>
      </c>
      <c r="E534">
        <v>18</v>
      </c>
      <c r="F534" s="28"/>
      <c r="K534">
        <v>84</v>
      </c>
      <c r="L534" s="28">
        <v>50000</v>
      </c>
      <c r="M534">
        <v>18</v>
      </c>
      <c r="N534" s="28"/>
      <c r="S534">
        <v>91</v>
      </c>
      <c r="T534" s="28">
        <v>20000</v>
      </c>
      <c r="U534">
        <v>18</v>
      </c>
      <c r="V534" s="28"/>
      <c r="AA534">
        <v>35</v>
      </c>
      <c r="AB534" s="28">
        <v>20000</v>
      </c>
      <c r="AC534">
        <v>18</v>
      </c>
      <c r="AD534" s="28"/>
      <c r="AI534">
        <v>187</v>
      </c>
      <c r="AJ534" s="28">
        <v>10000</v>
      </c>
      <c r="AK534">
        <v>18</v>
      </c>
      <c r="AL534" s="28"/>
      <c r="AQ534">
        <v>84</v>
      </c>
      <c r="AR534" s="28">
        <v>20000</v>
      </c>
      <c r="AS534">
        <v>18</v>
      </c>
      <c r="AT534" s="28"/>
    </row>
    <row r="535" spans="3:47" x14ac:dyDescent="0.25">
      <c r="C535">
        <v>206</v>
      </c>
      <c r="D535" s="28">
        <v>40000</v>
      </c>
      <c r="E535">
        <v>19</v>
      </c>
      <c r="F535" s="28"/>
      <c r="K535">
        <v>133</v>
      </c>
      <c r="L535" s="28">
        <v>50000</v>
      </c>
      <c r="M535">
        <v>19</v>
      </c>
      <c r="N535" s="28"/>
      <c r="S535">
        <v>89</v>
      </c>
      <c r="T535" s="28">
        <v>20000</v>
      </c>
      <c r="U535">
        <v>19</v>
      </c>
      <c r="V535" s="28"/>
      <c r="AA535">
        <v>115</v>
      </c>
      <c r="AB535" s="28">
        <v>50000</v>
      </c>
      <c r="AC535">
        <v>19</v>
      </c>
      <c r="AD535" s="28"/>
      <c r="AI535">
        <v>111</v>
      </c>
      <c r="AJ535" s="28">
        <v>50000</v>
      </c>
      <c r="AK535">
        <v>19</v>
      </c>
      <c r="AL535" s="28"/>
      <c r="AQ535">
        <v>88</v>
      </c>
      <c r="AR535" s="28">
        <v>20000</v>
      </c>
      <c r="AS535">
        <v>19</v>
      </c>
      <c r="AT535" s="28"/>
    </row>
    <row r="536" spans="3:47" x14ac:dyDescent="0.25">
      <c r="C536">
        <v>177</v>
      </c>
      <c r="D536" s="28">
        <v>20000</v>
      </c>
      <c r="E536">
        <v>20</v>
      </c>
      <c r="F536" s="28"/>
      <c r="K536">
        <v>172</v>
      </c>
      <c r="L536" s="28">
        <v>100000</v>
      </c>
      <c r="M536">
        <v>20</v>
      </c>
      <c r="N536" s="28"/>
      <c r="S536">
        <v>88</v>
      </c>
      <c r="T536" s="59">
        <v>20000</v>
      </c>
      <c r="U536">
        <v>20</v>
      </c>
      <c r="V536" s="59"/>
      <c r="AA536">
        <v>83</v>
      </c>
      <c r="AB536" s="28">
        <v>50000</v>
      </c>
      <c r="AC536">
        <v>20</v>
      </c>
      <c r="AD536" s="28"/>
      <c r="AI536">
        <v>77</v>
      </c>
      <c r="AJ536" s="28">
        <v>20000</v>
      </c>
      <c r="AK536">
        <v>20</v>
      </c>
      <c r="AL536" s="28"/>
      <c r="AQ536">
        <v>33</v>
      </c>
      <c r="AR536" s="28">
        <v>50000</v>
      </c>
      <c r="AS536">
        <v>20</v>
      </c>
      <c r="AT536" s="28"/>
    </row>
    <row r="537" spans="3:47" x14ac:dyDescent="0.25">
      <c r="C537">
        <v>112</v>
      </c>
      <c r="D537" s="28">
        <v>40000</v>
      </c>
      <c r="E537">
        <v>21</v>
      </c>
      <c r="F537" s="28"/>
      <c r="K537">
        <v>99</v>
      </c>
      <c r="L537" s="28">
        <v>20000</v>
      </c>
      <c r="M537">
        <v>21</v>
      </c>
      <c r="N537" s="28"/>
      <c r="S537">
        <v>48</v>
      </c>
      <c r="T537" s="59">
        <v>10000</v>
      </c>
      <c r="U537">
        <v>21</v>
      </c>
      <c r="V537" s="59"/>
      <c r="AA537">
        <v>119</v>
      </c>
      <c r="AB537" s="28">
        <v>20000</v>
      </c>
      <c r="AC537">
        <v>21</v>
      </c>
      <c r="AD537" s="28"/>
      <c r="AI537">
        <v>71</v>
      </c>
      <c r="AJ537" s="28">
        <v>20000</v>
      </c>
      <c r="AK537">
        <v>21</v>
      </c>
      <c r="AL537" s="28"/>
      <c r="AQ537">
        <v>43</v>
      </c>
      <c r="AR537" s="28">
        <v>50000</v>
      </c>
      <c r="AS537">
        <v>21</v>
      </c>
      <c r="AT537" s="28"/>
    </row>
    <row r="538" spans="3:47" x14ac:dyDescent="0.25">
      <c r="C538">
        <v>73</v>
      </c>
      <c r="D538" s="28">
        <v>20000</v>
      </c>
      <c r="E538">
        <v>22</v>
      </c>
      <c r="F538" s="28"/>
      <c r="K538">
        <v>182</v>
      </c>
      <c r="L538" s="28">
        <v>30000</v>
      </c>
      <c r="M538">
        <v>22</v>
      </c>
      <c r="N538" s="28"/>
      <c r="S538">
        <v>73</v>
      </c>
      <c r="T538" s="28">
        <v>50000</v>
      </c>
      <c r="U538">
        <v>22</v>
      </c>
      <c r="V538" s="28"/>
      <c r="AA538">
        <v>107</v>
      </c>
      <c r="AB538" s="28">
        <v>10000</v>
      </c>
      <c r="AC538">
        <v>22</v>
      </c>
      <c r="AD538" s="28"/>
      <c r="AI538">
        <v>89</v>
      </c>
      <c r="AJ538" s="28">
        <v>50000</v>
      </c>
      <c r="AK538">
        <v>22</v>
      </c>
      <c r="AL538" s="28"/>
      <c r="AQ538">
        <v>25</v>
      </c>
      <c r="AR538" s="28">
        <v>50000</v>
      </c>
      <c r="AS538">
        <v>22</v>
      </c>
      <c r="AT538" s="28"/>
    </row>
    <row r="539" spans="3:47" x14ac:dyDescent="0.25">
      <c r="C539">
        <v>250</v>
      </c>
      <c r="D539" s="28">
        <v>20000</v>
      </c>
      <c r="E539">
        <v>23</v>
      </c>
      <c r="F539" s="28"/>
      <c r="K539">
        <v>126</v>
      </c>
      <c r="L539" s="28">
        <v>30000</v>
      </c>
      <c r="M539">
        <v>23</v>
      </c>
      <c r="N539" s="28"/>
      <c r="S539">
        <v>61</v>
      </c>
      <c r="T539" s="28">
        <v>30000</v>
      </c>
      <c r="U539">
        <v>23</v>
      </c>
      <c r="V539" s="28"/>
      <c r="AA539">
        <v>75</v>
      </c>
      <c r="AB539" s="28">
        <v>20000</v>
      </c>
      <c r="AC539">
        <v>23</v>
      </c>
      <c r="AD539" s="28"/>
      <c r="AI539">
        <v>53</v>
      </c>
      <c r="AJ539" s="28">
        <v>20000</v>
      </c>
      <c r="AK539">
        <v>23</v>
      </c>
      <c r="AL539" s="28"/>
      <c r="AQ539">
        <v>3</v>
      </c>
      <c r="AR539" s="28">
        <v>50000</v>
      </c>
      <c r="AS539">
        <v>23</v>
      </c>
      <c r="AT539" s="28"/>
    </row>
    <row r="540" spans="3:47" x14ac:dyDescent="0.25">
      <c r="C540">
        <v>195</v>
      </c>
      <c r="D540" s="28">
        <v>20000</v>
      </c>
      <c r="E540">
        <v>24</v>
      </c>
      <c r="F540" s="28"/>
      <c r="K540">
        <v>144</v>
      </c>
      <c r="L540" s="28">
        <v>10000</v>
      </c>
      <c r="M540">
        <v>24</v>
      </c>
      <c r="N540" s="28"/>
      <c r="S540">
        <v>29</v>
      </c>
      <c r="T540" s="28">
        <v>20000</v>
      </c>
      <c r="U540">
        <v>24</v>
      </c>
      <c r="V540" s="28"/>
      <c r="AA540">
        <v>124</v>
      </c>
      <c r="AB540" s="28">
        <v>50000</v>
      </c>
      <c r="AC540">
        <v>24</v>
      </c>
      <c r="AD540" s="28"/>
      <c r="AI540">
        <v>6</v>
      </c>
      <c r="AJ540" s="28">
        <v>50000</v>
      </c>
      <c r="AK540">
        <v>24</v>
      </c>
      <c r="AL540" s="28"/>
      <c r="AQ540">
        <v>24</v>
      </c>
      <c r="AR540" s="28">
        <v>50000</v>
      </c>
      <c r="AS540">
        <v>24</v>
      </c>
      <c r="AT540" s="28"/>
    </row>
    <row r="541" spans="3:47" x14ac:dyDescent="0.25">
      <c r="C541">
        <v>82</v>
      </c>
      <c r="D541" s="28">
        <v>20000</v>
      </c>
      <c r="E541">
        <v>25</v>
      </c>
      <c r="F541" s="28"/>
      <c r="K541">
        <v>188</v>
      </c>
      <c r="L541" s="28">
        <v>10000</v>
      </c>
      <c r="M541">
        <v>25</v>
      </c>
      <c r="N541" s="28"/>
      <c r="S541">
        <v>40</v>
      </c>
      <c r="T541" s="28">
        <v>30000</v>
      </c>
      <c r="U541">
        <v>25</v>
      </c>
      <c r="V541" s="28"/>
      <c r="AA541">
        <v>48</v>
      </c>
      <c r="AB541" s="28">
        <v>20000</v>
      </c>
      <c r="AC541">
        <v>25</v>
      </c>
      <c r="AD541" s="28"/>
      <c r="AI541">
        <v>81</v>
      </c>
      <c r="AJ541" s="28">
        <v>20000</v>
      </c>
      <c r="AK541">
        <v>25</v>
      </c>
      <c r="AL541" s="28"/>
      <c r="AQ541">
        <v>12</v>
      </c>
      <c r="AR541" s="28">
        <v>50000</v>
      </c>
      <c r="AS541">
        <v>25</v>
      </c>
      <c r="AT541" s="28"/>
    </row>
    <row r="542" spans="3:47" x14ac:dyDescent="0.25">
      <c r="C542">
        <v>227</v>
      </c>
      <c r="D542" s="28">
        <v>20000</v>
      </c>
      <c r="E542">
        <v>26</v>
      </c>
      <c r="F542" s="28"/>
      <c r="K542">
        <v>80</v>
      </c>
      <c r="L542" s="28">
        <v>60000</v>
      </c>
      <c r="M542">
        <v>26</v>
      </c>
      <c r="N542" s="28"/>
      <c r="S542">
        <v>77</v>
      </c>
      <c r="T542" s="28">
        <v>30000</v>
      </c>
      <c r="U542">
        <v>26</v>
      </c>
      <c r="V542" s="28"/>
      <c r="AA542">
        <v>161</v>
      </c>
      <c r="AB542" s="28">
        <v>20000</v>
      </c>
      <c r="AC542">
        <v>26</v>
      </c>
      <c r="AD542" s="28"/>
      <c r="AI542">
        <v>112</v>
      </c>
      <c r="AJ542" s="28">
        <v>20000</v>
      </c>
      <c r="AK542">
        <v>26</v>
      </c>
      <c r="AL542" s="28"/>
      <c r="AQ542">
        <v>28</v>
      </c>
      <c r="AR542" s="28">
        <v>50000</v>
      </c>
      <c r="AS542">
        <v>26</v>
      </c>
      <c r="AT542" s="28"/>
    </row>
    <row r="543" spans="3:47" x14ac:dyDescent="0.25">
      <c r="C543">
        <v>172</v>
      </c>
      <c r="D543" s="28">
        <v>20000</v>
      </c>
      <c r="E543">
        <v>27</v>
      </c>
      <c r="F543" s="28"/>
      <c r="K543">
        <v>103</v>
      </c>
      <c r="L543" s="28">
        <v>20000</v>
      </c>
      <c r="M543">
        <v>27</v>
      </c>
      <c r="N543" s="28"/>
      <c r="S543">
        <v>14</v>
      </c>
      <c r="T543" s="28">
        <v>20000</v>
      </c>
      <c r="U543">
        <v>27</v>
      </c>
      <c r="V543" s="28"/>
      <c r="AA543">
        <v>130</v>
      </c>
      <c r="AB543" s="28">
        <v>20000</v>
      </c>
      <c r="AC543">
        <v>27</v>
      </c>
      <c r="AD543" s="28"/>
      <c r="AI543">
        <v>185</v>
      </c>
      <c r="AJ543" s="28">
        <v>50000</v>
      </c>
      <c r="AK543">
        <v>27</v>
      </c>
      <c r="AL543" s="28"/>
      <c r="AQ543">
        <v>6</v>
      </c>
      <c r="AR543" s="28">
        <v>100000</v>
      </c>
      <c r="AS543">
        <v>27</v>
      </c>
      <c r="AT543" s="28"/>
    </row>
    <row r="544" spans="3:47" x14ac:dyDescent="0.25">
      <c r="C544">
        <v>158</v>
      </c>
      <c r="D544" s="28">
        <v>20000</v>
      </c>
      <c r="E544">
        <v>28</v>
      </c>
      <c r="F544" s="28"/>
      <c r="K544">
        <v>52</v>
      </c>
      <c r="L544" s="28">
        <v>20000</v>
      </c>
      <c r="M544">
        <v>28</v>
      </c>
      <c r="N544" s="28"/>
      <c r="S544">
        <v>72</v>
      </c>
      <c r="T544" s="28">
        <v>20000</v>
      </c>
      <c r="U544">
        <v>28</v>
      </c>
      <c r="V544" s="28"/>
      <c r="AA544">
        <v>147</v>
      </c>
      <c r="AB544" s="28">
        <v>20000</v>
      </c>
      <c r="AC544">
        <v>28</v>
      </c>
      <c r="AD544" s="28"/>
      <c r="AI544">
        <v>2</v>
      </c>
      <c r="AJ544" s="28">
        <v>20000</v>
      </c>
      <c r="AK544">
        <v>28</v>
      </c>
      <c r="AL544" s="28"/>
      <c r="AQ544">
        <v>58</v>
      </c>
      <c r="AR544" s="28">
        <v>20000</v>
      </c>
      <c r="AS544">
        <v>28</v>
      </c>
      <c r="AT544" s="28"/>
    </row>
    <row r="545" spans="3:47" x14ac:dyDescent="0.25">
      <c r="C545">
        <v>194</v>
      </c>
      <c r="D545" s="28">
        <v>20000</v>
      </c>
      <c r="E545">
        <v>29</v>
      </c>
      <c r="F545" s="28"/>
      <c r="K545">
        <v>179</v>
      </c>
      <c r="L545" s="28">
        <v>40000</v>
      </c>
      <c r="M545">
        <v>29</v>
      </c>
      <c r="N545" s="28"/>
      <c r="S545">
        <v>13</v>
      </c>
      <c r="T545" s="28">
        <v>20000</v>
      </c>
      <c r="U545">
        <v>29</v>
      </c>
      <c r="V545" s="28"/>
      <c r="AA545">
        <v>146</v>
      </c>
      <c r="AB545" s="28">
        <v>20000</v>
      </c>
      <c r="AC545">
        <v>29</v>
      </c>
      <c r="AD545" s="28"/>
      <c r="AI545">
        <v>49</v>
      </c>
      <c r="AJ545" s="28">
        <v>20000</v>
      </c>
      <c r="AK545">
        <v>29</v>
      </c>
      <c r="AL545" s="28"/>
      <c r="AQ545">
        <v>74</v>
      </c>
      <c r="AR545" s="28">
        <v>20000</v>
      </c>
      <c r="AS545">
        <v>29</v>
      </c>
      <c r="AT545" s="28">
        <v>20000</v>
      </c>
      <c r="AU545">
        <v>74</v>
      </c>
    </row>
    <row r="546" spans="3:47" x14ac:dyDescent="0.25">
      <c r="C546">
        <v>185</v>
      </c>
      <c r="D546" s="28">
        <v>50000</v>
      </c>
      <c r="E546">
        <v>30</v>
      </c>
      <c r="F546" s="28"/>
      <c r="K546">
        <v>90</v>
      </c>
      <c r="L546" s="28">
        <v>20000</v>
      </c>
      <c r="M546">
        <v>30</v>
      </c>
      <c r="N546" s="28"/>
      <c r="S546">
        <v>1</v>
      </c>
      <c r="T546" s="28">
        <v>10000</v>
      </c>
      <c r="U546">
        <v>30</v>
      </c>
      <c r="V546" s="28"/>
      <c r="AA546">
        <v>63</v>
      </c>
      <c r="AB546" s="28">
        <v>20000</v>
      </c>
      <c r="AC546">
        <v>30</v>
      </c>
      <c r="AD546" s="28"/>
      <c r="AI546">
        <v>87</v>
      </c>
      <c r="AJ546" s="28">
        <v>20000</v>
      </c>
      <c r="AK546">
        <v>30</v>
      </c>
      <c r="AL546" s="28"/>
      <c r="AQ546">
        <v>23</v>
      </c>
      <c r="AR546" s="28">
        <v>20000</v>
      </c>
      <c r="AS546">
        <v>30</v>
      </c>
      <c r="AT546" s="28"/>
    </row>
    <row r="547" spans="3:47" x14ac:dyDescent="0.25">
      <c r="C547">
        <v>204</v>
      </c>
      <c r="D547" s="28">
        <v>50000</v>
      </c>
      <c r="E547">
        <v>31</v>
      </c>
      <c r="F547" s="28"/>
      <c r="K547">
        <v>184</v>
      </c>
      <c r="L547" s="28">
        <v>20000</v>
      </c>
      <c r="M547">
        <v>31</v>
      </c>
      <c r="N547" s="28"/>
      <c r="S547">
        <v>43</v>
      </c>
      <c r="T547" s="28">
        <v>20000</v>
      </c>
      <c r="U547">
        <v>31</v>
      </c>
      <c r="V547" s="28"/>
      <c r="AA547">
        <v>65</v>
      </c>
      <c r="AB547" s="28">
        <v>10000</v>
      </c>
      <c r="AC547">
        <v>31</v>
      </c>
      <c r="AD547" s="28"/>
      <c r="AI547">
        <v>76</v>
      </c>
      <c r="AJ547" s="28">
        <v>20000</v>
      </c>
      <c r="AK547">
        <v>31</v>
      </c>
      <c r="AL547" s="28"/>
      <c r="AQ547">
        <v>47</v>
      </c>
      <c r="AR547" s="28">
        <v>30000</v>
      </c>
      <c r="AS547">
        <v>31</v>
      </c>
      <c r="AT547" s="28"/>
    </row>
    <row r="548" spans="3:47" x14ac:dyDescent="0.25">
      <c r="C548">
        <v>128</v>
      </c>
      <c r="D548" s="28">
        <v>100000</v>
      </c>
      <c r="E548">
        <v>32</v>
      </c>
      <c r="F548" s="28"/>
      <c r="K548">
        <v>156</v>
      </c>
      <c r="L548" s="28">
        <v>20000</v>
      </c>
      <c r="M548">
        <v>32</v>
      </c>
      <c r="N548" s="28"/>
      <c r="S548">
        <v>53</v>
      </c>
      <c r="T548" s="28">
        <v>20000</v>
      </c>
      <c r="U548">
        <v>32</v>
      </c>
      <c r="V548" s="28"/>
      <c r="AA548">
        <v>156</v>
      </c>
      <c r="AB548" s="28">
        <v>50000</v>
      </c>
      <c r="AC548">
        <v>32</v>
      </c>
      <c r="AD548" s="28"/>
      <c r="AI548">
        <v>43</v>
      </c>
      <c r="AJ548" s="28">
        <v>30000</v>
      </c>
      <c r="AK548">
        <v>32</v>
      </c>
      <c r="AL548" s="28"/>
      <c r="AQ548">
        <v>2</v>
      </c>
      <c r="AR548" s="28">
        <v>40000</v>
      </c>
      <c r="AS548">
        <v>32</v>
      </c>
      <c r="AT548" s="28"/>
    </row>
    <row r="549" spans="3:47" x14ac:dyDescent="0.25">
      <c r="C549">
        <v>216</v>
      </c>
      <c r="D549" s="28">
        <v>50000</v>
      </c>
      <c r="E549">
        <v>33</v>
      </c>
      <c r="F549" s="28"/>
      <c r="K549">
        <v>153</v>
      </c>
      <c r="L549" s="28">
        <v>20000</v>
      </c>
      <c r="M549">
        <v>33</v>
      </c>
      <c r="N549" s="28"/>
      <c r="S549">
        <v>26</v>
      </c>
      <c r="T549" s="28">
        <v>20000</v>
      </c>
      <c r="U549">
        <v>33</v>
      </c>
      <c r="V549" s="28"/>
      <c r="AA549">
        <v>91</v>
      </c>
      <c r="AB549" s="28">
        <v>20000</v>
      </c>
      <c r="AC549">
        <v>33</v>
      </c>
      <c r="AD549" s="28"/>
      <c r="AI549">
        <v>104</v>
      </c>
      <c r="AJ549" s="28">
        <v>20000</v>
      </c>
      <c r="AK549">
        <v>33</v>
      </c>
      <c r="AL549" s="28"/>
      <c r="AQ549">
        <v>13</v>
      </c>
      <c r="AR549" s="28">
        <v>20000</v>
      </c>
      <c r="AS549">
        <v>33</v>
      </c>
      <c r="AT549" s="28"/>
    </row>
    <row r="550" spans="3:47" x14ac:dyDescent="0.25">
      <c r="C550">
        <v>235</v>
      </c>
      <c r="D550" s="28">
        <v>50000</v>
      </c>
      <c r="E550">
        <v>34</v>
      </c>
      <c r="F550" s="28"/>
      <c r="K550">
        <v>207</v>
      </c>
      <c r="L550" s="28">
        <v>20000</v>
      </c>
      <c r="M550">
        <v>34</v>
      </c>
      <c r="N550" s="28"/>
      <c r="S550">
        <v>12</v>
      </c>
      <c r="T550" s="28">
        <v>10000</v>
      </c>
      <c r="U550">
        <v>34</v>
      </c>
      <c r="V550" s="28"/>
      <c r="AA550">
        <v>42</v>
      </c>
      <c r="AB550" s="28">
        <v>50000</v>
      </c>
      <c r="AC550">
        <v>34</v>
      </c>
      <c r="AD550" s="28"/>
      <c r="AI550">
        <v>93</v>
      </c>
      <c r="AJ550" s="28">
        <v>20000</v>
      </c>
      <c r="AK550">
        <v>34</v>
      </c>
      <c r="AL550" s="28"/>
      <c r="AQ550">
        <v>22</v>
      </c>
      <c r="AR550" s="28">
        <v>20000</v>
      </c>
      <c r="AS550">
        <v>34</v>
      </c>
      <c r="AT550" s="28"/>
    </row>
    <row r="551" spans="3:47" x14ac:dyDescent="0.25">
      <c r="C551">
        <v>180</v>
      </c>
      <c r="D551" s="28">
        <v>50000</v>
      </c>
      <c r="E551">
        <v>35</v>
      </c>
      <c r="F551" s="28"/>
      <c r="K551">
        <v>219</v>
      </c>
      <c r="L551" s="28">
        <v>20000</v>
      </c>
      <c r="M551">
        <v>35</v>
      </c>
      <c r="N551" s="28"/>
      <c r="S551">
        <v>86</v>
      </c>
      <c r="T551" s="28">
        <v>20000</v>
      </c>
      <c r="U551">
        <v>35</v>
      </c>
      <c r="V551" s="28"/>
      <c r="AA551">
        <v>56</v>
      </c>
      <c r="AB551" s="28">
        <v>10000</v>
      </c>
      <c r="AC551">
        <v>35</v>
      </c>
      <c r="AD551" s="28"/>
      <c r="AI551">
        <v>85</v>
      </c>
      <c r="AJ551" s="28">
        <v>20000</v>
      </c>
      <c r="AK551">
        <v>35</v>
      </c>
      <c r="AL551" s="28"/>
      <c r="AQ551">
        <v>14</v>
      </c>
      <c r="AR551" s="28">
        <v>10000</v>
      </c>
      <c r="AS551">
        <v>35</v>
      </c>
      <c r="AT551" s="28"/>
    </row>
    <row r="552" spans="3:47" x14ac:dyDescent="0.25">
      <c r="C552">
        <v>179</v>
      </c>
      <c r="D552" s="28">
        <v>50000</v>
      </c>
      <c r="E552">
        <v>36</v>
      </c>
      <c r="F552" s="28"/>
      <c r="K552">
        <v>95</v>
      </c>
      <c r="L552" s="28">
        <v>20000</v>
      </c>
      <c r="M552">
        <v>36</v>
      </c>
      <c r="N552" s="28"/>
      <c r="S552">
        <v>71</v>
      </c>
      <c r="T552" s="28">
        <v>20000</v>
      </c>
      <c r="U552">
        <v>36</v>
      </c>
      <c r="V552" s="28"/>
      <c r="AA552">
        <v>13</v>
      </c>
      <c r="AB552" s="28">
        <v>10000</v>
      </c>
      <c r="AC552">
        <v>36</v>
      </c>
      <c r="AD552" s="28"/>
      <c r="AI552">
        <v>5</v>
      </c>
      <c r="AJ552" s="28">
        <v>50000</v>
      </c>
      <c r="AK552">
        <v>36</v>
      </c>
      <c r="AL552" s="28"/>
      <c r="AR552" s="28">
        <v>20000</v>
      </c>
      <c r="AS552">
        <v>36</v>
      </c>
      <c r="AT552" s="28">
        <v>20000</v>
      </c>
    </row>
    <row r="553" spans="3:47" x14ac:dyDescent="0.25">
      <c r="C553">
        <v>92</v>
      </c>
      <c r="D553" s="28">
        <v>100000</v>
      </c>
      <c r="E553">
        <v>37</v>
      </c>
      <c r="F553" s="28"/>
      <c r="K553">
        <v>34</v>
      </c>
      <c r="L553" s="28">
        <v>20000</v>
      </c>
      <c r="M553">
        <v>37</v>
      </c>
      <c r="N553" s="28"/>
      <c r="S553">
        <v>16</v>
      </c>
      <c r="T553" s="28">
        <v>20000</v>
      </c>
      <c r="U553">
        <v>37</v>
      </c>
      <c r="V553" s="28"/>
      <c r="AA553">
        <v>152</v>
      </c>
      <c r="AB553" s="28">
        <v>20000</v>
      </c>
      <c r="AC553">
        <v>37</v>
      </c>
      <c r="AD553" s="28"/>
      <c r="AI553">
        <v>164</v>
      </c>
      <c r="AJ553" s="28">
        <v>20000</v>
      </c>
      <c r="AK553">
        <v>37</v>
      </c>
      <c r="AL553" s="28"/>
      <c r="AR553" s="28">
        <v>50000</v>
      </c>
      <c r="AS553">
        <v>37</v>
      </c>
      <c r="AT553" s="28">
        <v>50000</v>
      </c>
    </row>
    <row r="554" spans="3:47" x14ac:dyDescent="0.25">
      <c r="C554">
        <v>190</v>
      </c>
      <c r="D554" s="28">
        <v>50000</v>
      </c>
      <c r="E554">
        <v>38</v>
      </c>
      <c r="F554" s="28"/>
      <c r="K554">
        <v>140</v>
      </c>
      <c r="L554" s="28">
        <v>100000</v>
      </c>
      <c r="M554">
        <v>38</v>
      </c>
      <c r="N554" s="28">
        <v>50000</v>
      </c>
      <c r="O554">
        <v>140</v>
      </c>
      <c r="S554">
        <v>27</v>
      </c>
      <c r="T554" s="28">
        <v>40000</v>
      </c>
      <c r="U554">
        <v>38</v>
      </c>
      <c r="V554" s="28"/>
      <c r="AA554">
        <v>138</v>
      </c>
      <c r="AB554" s="28">
        <v>30000</v>
      </c>
      <c r="AC554">
        <v>38</v>
      </c>
      <c r="AD554" s="28"/>
      <c r="AI554">
        <v>40</v>
      </c>
      <c r="AJ554" s="28">
        <v>10000</v>
      </c>
      <c r="AK554">
        <v>38</v>
      </c>
      <c r="AL554" s="28"/>
      <c r="AR554" s="28">
        <v>50000</v>
      </c>
      <c r="AS554">
        <v>38</v>
      </c>
      <c r="AT554" s="28">
        <v>50000</v>
      </c>
    </row>
    <row r="555" spans="3:47" x14ac:dyDescent="0.25">
      <c r="C555">
        <v>209</v>
      </c>
      <c r="D555" s="28">
        <v>50000</v>
      </c>
      <c r="E555">
        <v>39</v>
      </c>
      <c r="F555" s="28"/>
      <c r="K555">
        <v>190</v>
      </c>
      <c r="L555" s="28">
        <v>70000</v>
      </c>
      <c r="M555">
        <v>39</v>
      </c>
      <c r="N555" s="28"/>
      <c r="T555" s="59">
        <v>50000</v>
      </c>
      <c r="U555" s="43">
        <v>39</v>
      </c>
      <c r="V555" s="59">
        <v>50000</v>
      </c>
      <c r="AA555">
        <v>154</v>
      </c>
      <c r="AB555" s="28">
        <v>20000</v>
      </c>
      <c r="AC555">
        <v>39</v>
      </c>
      <c r="AD555" s="28"/>
      <c r="AI555">
        <v>166</v>
      </c>
      <c r="AJ555" s="28">
        <v>20000</v>
      </c>
      <c r="AK555">
        <v>39</v>
      </c>
      <c r="AL555" s="28"/>
      <c r="AR555" s="28">
        <v>50000</v>
      </c>
      <c r="AS555">
        <v>39</v>
      </c>
      <c r="AT555" s="28">
        <v>50000</v>
      </c>
    </row>
    <row r="556" spans="3:47" x14ac:dyDescent="0.25">
      <c r="C556">
        <v>145</v>
      </c>
      <c r="D556" s="28">
        <v>50000</v>
      </c>
      <c r="E556">
        <v>40</v>
      </c>
      <c r="F556" s="28"/>
      <c r="L556" s="28">
        <v>50000</v>
      </c>
      <c r="M556">
        <v>40</v>
      </c>
      <c r="N556" s="28">
        <v>50000</v>
      </c>
      <c r="T556" s="59">
        <v>50000</v>
      </c>
      <c r="U556">
        <v>40</v>
      </c>
      <c r="V556" s="59">
        <v>50000</v>
      </c>
      <c r="AA556">
        <v>102</v>
      </c>
      <c r="AB556" s="28">
        <v>50000</v>
      </c>
      <c r="AC556">
        <v>40</v>
      </c>
      <c r="AD556" s="28"/>
      <c r="AI556">
        <v>44</v>
      </c>
      <c r="AJ556" s="28">
        <v>50000</v>
      </c>
      <c r="AK556">
        <v>40</v>
      </c>
      <c r="AL556" s="28"/>
      <c r="AR556" s="28">
        <v>50000</v>
      </c>
      <c r="AS556">
        <v>40</v>
      </c>
      <c r="AT556" s="28">
        <v>50000</v>
      </c>
    </row>
    <row r="557" spans="3:47" x14ac:dyDescent="0.25">
      <c r="C557">
        <v>225</v>
      </c>
      <c r="D557" s="28">
        <v>50000</v>
      </c>
      <c r="E557">
        <v>41</v>
      </c>
      <c r="F557" s="28"/>
      <c r="L557" s="28">
        <v>50000</v>
      </c>
      <c r="M557">
        <v>41</v>
      </c>
      <c r="N557" s="28">
        <v>50000</v>
      </c>
      <c r="T557" s="59">
        <v>60000</v>
      </c>
      <c r="U557" s="43">
        <v>41</v>
      </c>
      <c r="V557" s="59">
        <v>50000</v>
      </c>
      <c r="AA557">
        <v>40</v>
      </c>
      <c r="AB557" s="28">
        <v>20000</v>
      </c>
      <c r="AC557">
        <v>41</v>
      </c>
      <c r="AD557" s="28"/>
      <c r="AI557">
        <v>86</v>
      </c>
      <c r="AJ557" s="28">
        <v>10000</v>
      </c>
      <c r="AK557">
        <v>41</v>
      </c>
      <c r="AL557" s="28"/>
      <c r="AR557" s="28">
        <v>50000</v>
      </c>
      <c r="AS557">
        <v>41</v>
      </c>
      <c r="AT557" s="28">
        <v>50000</v>
      </c>
    </row>
    <row r="558" spans="3:47" x14ac:dyDescent="0.25">
      <c r="C558">
        <v>222</v>
      </c>
      <c r="D558" s="28">
        <v>50000</v>
      </c>
      <c r="E558">
        <v>42</v>
      </c>
      <c r="F558" s="28"/>
      <c r="L558" s="28">
        <v>50000</v>
      </c>
      <c r="M558">
        <v>42</v>
      </c>
      <c r="N558" s="28">
        <v>50000</v>
      </c>
      <c r="T558" s="59"/>
      <c r="U558">
        <v>42</v>
      </c>
      <c r="V558" s="59"/>
      <c r="AA558">
        <v>14</v>
      </c>
      <c r="AB558" s="28">
        <v>20000</v>
      </c>
      <c r="AC558">
        <v>42</v>
      </c>
      <c r="AD558" s="28"/>
      <c r="AI558">
        <v>38</v>
      </c>
      <c r="AJ558" s="28">
        <v>20000</v>
      </c>
      <c r="AK558">
        <v>42</v>
      </c>
      <c r="AL558" s="28"/>
      <c r="AR558" s="28">
        <v>50000</v>
      </c>
      <c r="AS558">
        <v>42</v>
      </c>
      <c r="AT558" s="28">
        <v>50000</v>
      </c>
    </row>
    <row r="559" spans="3:47" x14ac:dyDescent="0.25">
      <c r="C559">
        <v>186</v>
      </c>
      <c r="D559" s="28">
        <v>50000</v>
      </c>
      <c r="E559">
        <v>43</v>
      </c>
      <c r="L559" s="28">
        <v>50000</v>
      </c>
      <c r="M559">
        <v>43</v>
      </c>
      <c r="N559" s="28">
        <v>50000</v>
      </c>
      <c r="T559" s="59"/>
      <c r="U559" s="43">
        <v>43</v>
      </c>
      <c r="V559" s="59"/>
      <c r="AA559">
        <v>71</v>
      </c>
      <c r="AB559" s="59">
        <v>40000</v>
      </c>
      <c r="AC559">
        <v>43</v>
      </c>
      <c r="AD559" s="29"/>
      <c r="AI559">
        <v>68</v>
      </c>
      <c r="AJ559" s="28">
        <v>50000</v>
      </c>
      <c r="AK559">
        <v>43</v>
      </c>
      <c r="AL559" s="28"/>
      <c r="AR559" s="28">
        <v>100000</v>
      </c>
      <c r="AS559">
        <v>43</v>
      </c>
      <c r="AT559" s="28">
        <v>50000</v>
      </c>
    </row>
    <row r="560" spans="3:47" x14ac:dyDescent="0.25">
      <c r="C560">
        <v>24</v>
      </c>
      <c r="D560" s="59">
        <v>15000</v>
      </c>
      <c r="E560">
        <v>44</v>
      </c>
      <c r="F560" s="29"/>
      <c r="L560" s="59">
        <v>50000</v>
      </c>
      <c r="M560">
        <v>44</v>
      </c>
      <c r="N560" s="59">
        <v>50000</v>
      </c>
      <c r="T560" s="59"/>
      <c r="U560">
        <v>44</v>
      </c>
      <c r="V560" s="59"/>
      <c r="AA560">
        <v>90</v>
      </c>
      <c r="AB560" s="59">
        <v>10000</v>
      </c>
      <c r="AC560">
        <v>44</v>
      </c>
      <c r="AD560" s="28"/>
      <c r="AI560">
        <v>114</v>
      </c>
      <c r="AJ560" s="28">
        <v>20000</v>
      </c>
      <c r="AK560">
        <v>44</v>
      </c>
      <c r="AL560" s="28"/>
      <c r="AR560" s="28">
        <v>100000</v>
      </c>
      <c r="AS560">
        <v>44</v>
      </c>
      <c r="AT560" s="28">
        <v>50000</v>
      </c>
    </row>
    <row r="561" spans="3:46" x14ac:dyDescent="0.25">
      <c r="C561">
        <v>27</v>
      </c>
      <c r="D561" s="59">
        <v>30000</v>
      </c>
      <c r="E561">
        <v>45</v>
      </c>
      <c r="F561" s="28"/>
      <c r="L561" s="59">
        <v>20000</v>
      </c>
      <c r="M561">
        <v>45</v>
      </c>
      <c r="N561" s="59">
        <v>20000</v>
      </c>
      <c r="T561" s="59"/>
      <c r="U561" s="43">
        <v>45</v>
      </c>
      <c r="V561" s="59"/>
      <c r="AA561">
        <v>72</v>
      </c>
      <c r="AB561" s="28">
        <v>20000</v>
      </c>
      <c r="AC561">
        <v>45</v>
      </c>
      <c r="AD561" s="28"/>
      <c r="AI561">
        <v>193</v>
      </c>
      <c r="AJ561" s="28">
        <v>20000</v>
      </c>
      <c r="AK561">
        <v>45</v>
      </c>
      <c r="AL561" s="28"/>
      <c r="AR561" s="28">
        <v>220000</v>
      </c>
      <c r="AS561">
        <v>45</v>
      </c>
      <c r="AT561" s="28">
        <v>50000</v>
      </c>
    </row>
    <row r="562" spans="3:46" x14ac:dyDescent="0.25">
      <c r="C562">
        <v>94</v>
      </c>
      <c r="D562" s="28">
        <v>15000</v>
      </c>
      <c r="E562">
        <v>46</v>
      </c>
      <c r="F562" s="28"/>
      <c r="L562" s="59">
        <v>30000</v>
      </c>
      <c r="M562">
        <v>46</v>
      </c>
      <c r="N562" s="59">
        <v>30000</v>
      </c>
      <c r="T562" s="59"/>
      <c r="U562">
        <v>46</v>
      </c>
      <c r="V562" s="59"/>
      <c r="AA562">
        <v>157</v>
      </c>
      <c r="AB562" s="28">
        <v>60000</v>
      </c>
      <c r="AC562">
        <v>46</v>
      </c>
      <c r="AD562" s="28"/>
      <c r="AI562">
        <v>56</v>
      </c>
      <c r="AJ562" s="28">
        <v>20000</v>
      </c>
      <c r="AK562">
        <v>46</v>
      </c>
      <c r="AL562" s="28"/>
      <c r="AR562" s="28"/>
      <c r="AS562">
        <v>46</v>
      </c>
      <c r="AT562" s="28"/>
    </row>
    <row r="563" spans="3:46" x14ac:dyDescent="0.25">
      <c r="C563">
        <v>104</v>
      </c>
      <c r="D563" s="28">
        <v>50000</v>
      </c>
      <c r="E563">
        <v>47</v>
      </c>
      <c r="F563" s="28"/>
      <c r="L563" s="59"/>
      <c r="M563">
        <v>47</v>
      </c>
      <c r="N563" s="59"/>
      <c r="T563" s="59"/>
      <c r="U563" s="43">
        <v>47</v>
      </c>
      <c r="V563" s="59"/>
      <c r="AA563">
        <v>43</v>
      </c>
      <c r="AB563" s="28">
        <v>20000</v>
      </c>
      <c r="AC563">
        <v>47</v>
      </c>
      <c r="AI563">
        <v>130</v>
      </c>
      <c r="AJ563" s="28">
        <v>40000</v>
      </c>
      <c r="AK563">
        <v>47</v>
      </c>
      <c r="AL563" s="28"/>
      <c r="AR563" s="28"/>
      <c r="AS563">
        <v>47</v>
      </c>
      <c r="AT563" s="28"/>
    </row>
    <row r="564" spans="3:46" x14ac:dyDescent="0.25">
      <c r="C564">
        <v>40</v>
      </c>
      <c r="D564" s="28">
        <v>60000</v>
      </c>
      <c r="E564">
        <v>48</v>
      </c>
      <c r="F564" s="28"/>
      <c r="L564" s="59"/>
      <c r="M564">
        <v>48</v>
      </c>
      <c r="N564" s="59"/>
      <c r="S564" s="61"/>
      <c r="T564" s="59"/>
      <c r="U564">
        <v>48</v>
      </c>
      <c r="V564" s="59"/>
      <c r="AB564" s="28">
        <v>50000</v>
      </c>
      <c r="AC564">
        <v>48</v>
      </c>
      <c r="AD564" s="43">
        <v>50000</v>
      </c>
      <c r="AI564">
        <v>128</v>
      </c>
      <c r="AJ564" s="28">
        <v>30000</v>
      </c>
      <c r="AK564">
        <v>48</v>
      </c>
      <c r="AL564" s="28"/>
      <c r="AR564" s="28"/>
      <c r="AS564">
        <v>48</v>
      </c>
      <c r="AT564" s="28"/>
    </row>
    <row r="565" spans="3:46" x14ac:dyDescent="0.25">
      <c r="C565">
        <v>14</v>
      </c>
      <c r="D565" s="28">
        <v>20000</v>
      </c>
      <c r="E565">
        <v>49</v>
      </c>
      <c r="L565" s="59"/>
      <c r="M565">
        <v>49</v>
      </c>
      <c r="N565" s="59"/>
      <c r="T565" s="43"/>
      <c r="U565" s="43">
        <v>49</v>
      </c>
      <c r="V565" s="43"/>
      <c r="AB565" s="28"/>
      <c r="AC565">
        <v>49</v>
      </c>
      <c r="AD565" s="43"/>
      <c r="AI565">
        <v>131</v>
      </c>
      <c r="AJ565" s="59">
        <v>30000</v>
      </c>
      <c r="AK565">
        <v>49</v>
      </c>
      <c r="AL565" s="29"/>
      <c r="AR565" s="28"/>
      <c r="AS565">
        <v>49</v>
      </c>
    </row>
    <row r="566" spans="3:46" x14ac:dyDescent="0.25">
      <c r="C566">
        <v>49</v>
      </c>
      <c r="D566" s="59">
        <v>30000</v>
      </c>
      <c r="E566">
        <v>50</v>
      </c>
      <c r="F566" s="59"/>
      <c r="I566" t="s">
        <v>1359</v>
      </c>
      <c r="L566" s="59"/>
      <c r="M566">
        <v>50</v>
      </c>
      <c r="N566" s="59"/>
      <c r="T566" s="43"/>
      <c r="U566">
        <v>50</v>
      </c>
      <c r="V566" s="43"/>
      <c r="AB566" s="59"/>
      <c r="AC566">
        <v>50</v>
      </c>
      <c r="AD566" s="59"/>
      <c r="AI566">
        <v>91</v>
      </c>
      <c r="AJ566" s="59">
        <v>20000</v>
      </c>
      <c r="AK566">
        <v>50</v>
      </c>
      <c r="AL566" s="28"/>
      <c r="AR566" s="28"/>
      <c r="AS566">
        <v>50</v>
      </c>
    </row>
    <row r="567" spans="3:46" x14ac:dyDescent="0.25">
      <c r="C567">
        <v>213</v>
      </c>
      <c r="D567" s="59">
        <v>30000</v>
      </c>
      <c r="E567">
        <v>51</v>
      </c>
      <c r="F567" s="59"/>
      <c r="L567" s="59"/>
      <c r="M567">
        <v>51</v>
      </c>
      <c r="N567" s="59"/>
      <c r="T567" s="43"/>
      <c r="U567" s="43">
        <v>51</v>
      </c>
      <c r="V567" s="43"/>
      <c r="AB567" s="59"/>
      <c r="AC567">
        <v>51</v>
      </c>
      <c r="AD567" s="59"/>
      <c r="AI567">
        <v>101</v>
      </c>
      <c r="AJ567" s="28">
        <v>50000</v>
      </c>
      <c r="AK567">
        <v>51</v>
      </c>
      <c r="AL567" s="28"/>
      <c r="AR567" s="28"/>
      <c r="AS567">
        <v>51</v>
      </c>
      <c r="AT567" s="28"/>
    </row>
    <row r="568" spans="3:46" x14ac:dyDescent="0.25">
      <c r="C568">
        <v>140</v>
      </c>
      <c r="D568" s="28">
        <v>30000</v>
      </c>
      <c r="E568">
        <v>52</v>
      </c>
      <c r="F568" s="28"/>
      <c r="L568" s="59"/>
      <c r="M568">
        <v>52</v>
      </c>
      <c r="N568" s="59"/>
      <c r="T568" s="43"/>
      <c r="U568">
        <v>52</v>
      </c>
      <c r="V568" s="43"/>
      <c r="AB568" s="59"/>
      <c r="AC568">
        <v>52</v>
      </c>
      <c r="AD568" s="59"/>
      <c r="AI568">
        <v>136</v>
      </c>
      <c r="AJ568" s="28">
        <v>20000</v>
      </c>
      <c r="AK568">
        <v>52</v>
      </c>
      <c r="AL568" s="28"/>
      <c r="AR568" s="28"/>
      <c r="AS568">
        <v>52</v>
      </c>
      <c r="AT568" s="28"/>
    </row>
    <row r="569" spans="3:46" x14ac:dyDescent="0.25">
      <c r="C569">
        <v>113</v>
      </c>
      <c r="D569" s="28">
        <v>30000</v>
      </c>
      <c r="E569">
        <v>53</v>
      </c>
      <c r="F569" s="28"/>
      <c r="L569" s="59"/>
      <c r="M569">
        <v>53</v>
      </c>
      <c r="N569" s="59"/>
      <c r="T569" s="43"/>
      <c r="U569" s="43">
        <v>53</v>
      </c>
      <c r="V569" s="43"/>
      <c r="AB569" s="59"/>
      <c r="AC569">
        <v>53</v>
      </c>
      <c r="AD569" s="43"/>
      <c r="AI569">
        <v>170</v>
      </c>
      <c r="AJ569" s="28">
        <v>20000</v>
      </c>
      <c r="AK569">
        <v>53</v>
      </c>
    </row>
    <row r="570" spans="3:46" x14ac:dyDescent="0.25">
      <c r="C570">
        <v>74</v>
      </c>
      <c r="D570" s="28">
        <v>30000</v>
      </c>
      <c r="E570">
        <v>54</v>
      </c>
      <c r="F570" s="28"/>
      <c r="L570" s="59"/>
      <c r="M570">
        <v>54</v>
      </c>
      <c r="N570" s="59"/>
      <c r="T570" s="43"/>
      <c r="U570">
        <v>54</v>
      </c>
      <c r="V570" s="43"/>
      <c r="AB570" s="59"/>
      <c r="AC570">
        <v>54</v>
      </c>
      <c r="AD570" s="43"/>
      <c r="AI570">
        <v>191</v>
      </c>
      <c r="AJ570" s="28">
        <v>20000</v>
      </c>
      <c r="AK570">
        <v>54</v>
      </c>
    </row>
    <row r="571" spans="3:46" x14ac:dyDescent="0.25">
      <c r="D571" s="28">
        <v>40000</v>
      </c>
      <c r="E571">
        <v>55</v>
      </c>
      <c r="F571" s="28">
        <v>40000</v>
      </c>
      <c r="L571" s="59"/>
      <c r="M571">
        <v>55</v>
      </c>
      <c r="T571" s="43"/>
      <c r="U571" s="43">
        <v>55</v>
      </c>
      <c r="V571" s="43"/>
      <c r="AB571" s="59"/>
      <c r="AC571">
        <v>55</v>
      </c>
      <c r="AD571" s="43"/>
      <c r="AI571">
        <v>66</v>
      </c>
      <c r="AJ571" s="28">
        <v>20000</v>
      </c>
      <c r="AK571">
        <v>55</v>
      </c>
    </row>
    <row r="572" spans="3:46" x14ac:dyDescent="0.25">
      <c r="D572" s="28">
        <v>50000</v>
      </c>
      <c r="E572">
        <v>56</v>
      </c>
      <c r="F572" s="28">
        <v>50000</v>
      </c>
      <c r="L572" s="59"/>
      <c r="M572">
        <v>56</v>
      </c>
      <c r="T572" s="43"/>
      <c r="U572">
        <v>56</v>
      </c>
      <c r="V572" s="43"/>
      <c r="AB572" s="59"/>
      <c r="AC572">
        <v>56</v>
      </c>
      <c r="AD572" s="43"/>
      <c r="AI572">
        <v>8</v>
      </c>
      <c r="AJ572" s="28">
        <v>20000</v>
      </c>
      <c r="AK572">
        <v>56</v>
      </c>
    </row>
    <row r="573" spans="3:46" x14ac:dyDescent="0.25">
      <c r="D573" s="28">
        <v>100000</v>
      </c>
      <c r="E573">
        <v>57</v>
      </c>
      <c r="F573" s="28">
        <v>50000</v>
      </c>
      <c r="L573" s="59"/>
      <c r="M573">
        <v>57</v>
      </c>
      <c r="T573" s="43"/>
      <c r="U573" s="43">
        <v>57</v>
      </c>
      <c r="V573" s="43"/>
      <c r="AB573" s="59"/>
      <c r="AC573">
        <v>57</v>
      </c>
      <c r="AD573" s="43"/>
      <c r="AI573">
        <v>183</v>
      </c>
      <c r="AJ573" s="59">
        <v>20000</v>
      </c>
      <c r="AK573">
        <v>57</v>
      </c>
      <c r="AL573" s="59"/>
      <c r="AM573" s="43"/>
      <c r="AR573" s="29">
        <f>SUM(AR517:AR572)</f>
        <v>2025000</v>
      </c>
      <c r="AT573" s="29">
        <f>SUM(AT517:AT572)</f>
        <v>860000</v>
      </c>
    </row>
    <row r="574" spans="3:46" x14ac:dyDescent="0.25">
      <c r="D574" s="28"/>
      <c r="E574">
        <v>58</v>
      </c>
      <c r="L574" s="28"/>
      <c r="M574">
        <v>58</v>
      </c>
      <c r="T574" s="43"/>
      <c r="U574">
        <v>58</v>
      </c>
      <c r="V574" s="43"/>
      <c r="AB574" s="59"/>
      <c r="AC574">
        <v>58</v>
      </c>
      <c r="AD574" s="43"/>
      <c r="AI574">
        <v>110</v>
      </c>
      <c r="AJ574" s="59">
        <v>20000</v>
      </c>
      <c r="AK574">
        <v>58</v>
      </c>
      <c r="AL574" s="59"/>
      <c r="AM574" s="43"/>
      <c r="AR574" s="29">
        <f>AR573-AT573</f>
        <v>1165000</v>
      </c>
      <c r="AT574" s="28"/>
    </row>
    <row r="575" spans="3:46" x14ac:dyDescent="0.25">
      <c r="D575" s="28"/>
      <c r="E575">
        <v>59</v>
      </c>
      <c r="L575" s="28"/>
      <c r="M575">
        <v>59</v>
      </c>
      <c r="T575" s="43"/>
      <c r="U575" s="43">
        <v>59</v>
      </c>
      <c r="V575" s="43"/>
      <c r="AB575" s="59"/>
      <c r="AC575">
        <v>59</v>
      </c>
      <c r="AD575" s="43"/>
      <c r="AI575">
        <v>38</v>
      </c>
      <c r="AJ575" s="59">
        <v>20000</v>
      </c>
      <c r="AK575">
        <v>59</v>
      </c>
      <c r="AM575" s="43"/>
    </row>
    <row r="576" spans="3:46" x14ac:dyDescent="0.25">
      <c r="D576" s="28"/>
      <c r="E576">
        <v>60</v>
      </c>
      <c r="L576" s="28"/>
      <c r="M576">
        <v>60</v>
      </c>
      <c r="T576" s="43"/>
      <c r="U576">
        <v>60</v>
      </c>
      <c r="V576" s="43"/>
      <c r="AB576" s="59"/>
      <c r="AC576">
        <v>60</v>
      </c>
      <c r="AD576" s="43"/>
      <c r="AI576">
        <v>35</v>
      </c>
      <c r="AJ576" s="59">
        <v>10000</v>
      </c>
      <c r="AK576">
        <v>60</v>
      </c>
      <c r="AM576" s="43"/>
    </row>
    <row r="577" spans="1:47" x14ac:dyDescent="0.25">
      <c r="D577" s="28"/>
      <c r="E577">
        <v>61</v>
      </c>
      <c r="L577" s="28"/>
      <c r="M577">
        <v>61</v>
      </c>
      <c r="T577" s="43"/>
      <c r="U577" s="43">
        <v>61</v>
      </c>
      <c r="V577" s="43"/>
      <c r="AB577" s="59"/>
      <c r="AC577">
        <v>61</v>
      </c>
      <c r="AD577" s="43"/>
      <c r="AI577">
        <v>90</v>
      </c>
      <c r="AJ577" s="59">
        <v>50000</v>
      </c>
      <c r="AK577">
        <v>61</v>
      </c>
    </row>
    <row r="578" spans="1:47" x14ac:dyDescent="0.25">
      <c r="D578" s="28"/>
      <c r="E578">
        <v>62</v>
      </c>
      <c r="L578" s="28"/>
      <c r="M578">
        <v>62</v>
      </c>
      <c r="T578" s="43"/>
      <c r="U578">
        <v>62</v>
      </c>
      <c r="V578" s="43"/>
      <c r="AB578" s="59"/>
      <c r="AC578">
        <v>62</v>
      </c>
      <c r="AD578" s="43"/>
      <c r="AI578">
        <v>179</v>
      </c>
      <c r="AJ578" s="59">
        <v>20000</v>
      </c>
      <c r="AK578">
        <v>62</v>
      </c>
    </row>
    <row r="579" spans="1:47" x14ac:dyDescent="0.25">
      <c r="D579" s="28"/>
      <c r="E579">
        <v>63</v>
      </c>
      <c r="L579" s="28"/>
      <c r="M579">
        <v>63</v>
      </c>
      <c r="T579" s="43"/>
      <c r="U579" s="43">
        <v>63</v>
      </c>
      <c r="V579" s="43"/>
      <c r="AB579" s="59"/>
      <c r="AC579">
        <v>63</v>
      </c>
      <c r="AD579" s="43"/>
      <c r="AJ579" s="59">
        <v>50000</v>
      </c>
      <c r="AK579">
        <v>63</v>
      </c>
      <c r="AL579">
        <v>50000</v>
      </c>
    </row>
    <row r="580" spans="1:47" x14ac:dyDescent="0.25">
      <c r="D580" s="28"/>
      <c r="E580">
        <v>64</v>
      </c>
      <c r="L580" s="28"/>
      <c r="M580">
        <v>64</v>
      </c>
      <c r="N580" s="28"/>
      <c r="T580" s="43"/>
      <c r="U580">
        <v>64</v>
      </c>
      <c r="V580" s="43"/>
      <c r="AB580" s="59"/>
      <c r="AC580">
        <v>64</v>
      </c>
      <c r="AD580" s="43"/>
      <c r="AJ580" s="59">
        <v>20000</v>
      </c>
      <c r="AK580">
        <v>64</v>
      </c>
      <c r="AL580">
        <v>20000</v>
      </c>
    </row>
    <row r="581" spans="1:47" x14ac:dyDescent="0.25">
      <c r="D581" s="29">
        <f>SUM(D517:D580)</f>
        <v>2380000</v>
      </c>
      <c r="F581" s="29">
        <f>SUM(F517:F580)</f>
        <v>630000</v>
      </c>
      <c r="L581" s="29">
        <f>SUM(L517:L580)</f>
        <v>2000000</v>
      </c>
      <c r="N581" s="29">
        <f>SUM(N517:N580)</f>
        <v>560000</v>
      </c>
      <c r="T581" s="29">
        <f>SUM(T517:T580)</f>
        <v>1135000</v>
      </c>
      <c r="V581" s="29">
        <f>SUM(V517:V580)</f>
        <v>360000</v>
      </c>
      <c r="AB581" s="29">
        <f>SUM(AB517:AB580)</f>
        <v>1340000</v>
      </c>
      <c r="AD581" s="29">
        <f>SUM(AD517:AD580)</f>
        <v>210000</v>
      </c>
      <c r="AJ581" s="29">
        <f>SUM(AJ517:AJ580)</f>
        <v>1795000</v>
      </c>
      <c r="AL581" s="29">
        <f>SUM(AL517:AL580)</f>
        <v>310000</v>
      </c>
    </row>
    <row r="582" spans="1:47" x14ac:dyDescent="0.25">
      <c r="D582" s="29">
        <f>D581-F581</f>
        <v>1750000</v>
      </c>
      <c r="F582" s="28"/>
      <c r="L582" s="29">
        <f>L581-N581</f>
        <v>1440000</v>
      </c>
      <c r="N582" s="28"/>
      <c r="T582" s="29">
        <f>T581-V581</f>
        <v>775000</v>
      </c>
      <c r="V582" s="28"/>
      <c r="AB582" s="29">
        <f>AB581-AD581</f>
        <v>1130000</v>
      </c>
      <c r="AD582" s="28"/>
      <c r="AJ582" s="29">
        <f>AJ581-AL581</f>
        <v>1485000</v>
      </c>
      <c r="AL582" s="28"/>
    </row>
    <row r="583" spans="1:47" x14ac:dyDescent="0.25">
      <c r="D583" s="28"/>
      <c r="L583" s="28"/>
      <c r="N583" s="28"/>
      <c r="T583" s="29"/>
      <c r="V583" s="29"/>
      <c r="AB583" s="59"/>
      <c r="AJ583" s="59"/>
    </row>
    <row r="584" spans="1:47" x14ac:dyDescent="0.25">
      <c r="A584" s="30" t="s">
        <v>10</v>
      </c>
      <c r="B584" s="30" t="s">
        <v>0</v>
      </c>
      <c r="C584" s="30" t="s">
        <v>2</v>
      </c>
      <c r="D584" s="30" t="s">
        <v>1297</v>
      </c>
      <c r="E584" s="30"/>
      <c r="F584" s="33"/>
      <c r="G584" s="30"/>
      <c r="I584" s="30" t="s">
        <v>10</v>
      </c>
      <c r="J584" s="30" t="s">
        <v>0</v>
      </c>
      <c r="K584" s="30" t="s">
        <v>2</v>
      </c>
      <c r="L584" s="30" t="s">
        <v>1297</v>
      </c>
      <c r="M584" s="30"/>
      <c r="N584" s="33"/>
      <c r="O584" s="30"/>
      <c r="P584" s="30"/>
      <c r="Q584" s="30" t="s">
        <v>10</v>
      </c>
      <c r="R584" s="30" t="s">
        <v>0</v>
      </c>
      <c r="S584" s="30" t="s">
        <v>2</v>
      </c>
      <c r="T584" s="30" t="s">
        <v>1297</v>
      </c>
      <c r="U584" s="30"/>
      <c r="V584" s="33"/>
      <c r="Y584" s="30" t="s">
        <v>10</v>
      </c>
      <c r="Z584" s="30" t="s">
        <v>0</v>
      </c>
      <c r="AA584" s="30" t="s">
        <v>2</v>
      </c>
      <c r="AB584" s="30" t="s">
        <v>1297</v>
      </c>
      <c r="AC584" s="30"/>
      <c r="AD584" s="33"/>
      <c r="AE584" s="30"/>
      <c r="AG584" s="30" t="s">
        <v>10</v>
      </c>
      <c r="AH584" s="30" t="s">
        <v>0</v>
      </c>
      <c r="AI584" s="30" t="s">
        <v>2</v>
      </c>
      <c r="AJ584" s="30" t="s">
        <v>1297</v>
      </c>
      <c r="AK584" s="30"/>
      <c r="AL584" s="33"/>
      <c r="AO584" s="30" t="s">
        <v>10</v>
      </c>
      <c r="AP584" s="30" t="s">
        <v>0</v>
      </c>
      <c r="AQ584" s="30" t="s">
        <v>2</v>
      </c>
      <c r="AR584" s="30" t="s">
        <v>1297</v>
      </c>
    </row>
    <row r="585" spans="1:47" x14ac:dyDescent="0.25">
      <c r="A585" s="32">
        <v>43157</v>
      </c>
      <c r="B585" s="30" t="s">
        <v>1336</v>
      </c>
      <c r="C585">
        <v>225</v>
      </c>
      <c r="D585" s="28">
        <v>100000</v>
      </c>
      <c r="E585">
        <v>1</v>
      </c>
      <c r="F585" s="28">
        <v>50000</v>
      </c>
      <c r="G585">
        <v>225</v>
      </c>
      <c r="I585" s="32">
        <v>43158</v>
      </c>
      <c r="J585" s="30" t="s">
        <v>1337</v>
      </c>
      <c r="K585">
        <v>130</v>
      </c>
      <c r="L585" s="28">
        <v>20000</v>
      </c>
      <c r="M585">
        <v>1</v>
      </c>
      <c r="N585" s="28">
        <v>20000</v>
      </c>
      <c r="O585">
        <v>130</v>
      </c>
      <c r="Q585" s="32">
        <v>43159</v>
      </c>
      <c r="R585" s="30" t="s">
        <v>1361</v>
      </c>
      <c r="S585">
        <v>50</v>
      </c>
      <c r="T585" s="28">
        <v>20000</v>
      </c>
      <c r="U585">
        <v>1</v>
      </c>
      <c r="V585" s="28">
        <v>20000</v>
      </c>
      <c r="W585">
        <v>50</v>
      </c>
      <c r="Y585" s="32">
        <v>43160</v>
      </c>
      <c r="Z585" s="30" t="s">
        <v>1348</v>
      </c>
      <c r="AA585">
        <v>93</v>
      </c>
      <c r="AB585" s="28">
        <v>30000</v>
      </c>
      <c r="AC585">
        <v>1</v>
      </c>
      <c r="AD585" s="28"/>
      <c r="AG585" s="32">
        <v>43161</v>
      </c>
      <c r="AH585" s="30" t="s">
        <v>1347</v>
      </c>
      <c r="AI585">
        <v>187</v>
      </c>
      <c r="AJ585" s="28">
        <v>20000</v>
      </c>
      <c r="AK585">
        <v>1</v>
      </c>
      <c r="AL585" s="28">
        <v>20000</v>
      </c>
      <c r="AM585">
        <v>187</v>
      </c>
      <c r="AO585" s="32">
        <v>43161</v>
      </c>
      <c r="AP585" s="30" t="s">
        <v>1450</v>
      </c>
      <c r="AQ585">
        <v>38</v>
      </c>
      <c r="AR585" s="28">
        <v>30000</v>
      </c>
      <c r="AS585">
        <v>1</v>
      </c>
      <c r="AT585" s="28">
        <v>30000</v>
      </c>
      <c r="AU585">
        <v>38</v>
      </c>
    </row>
    <row r="586" spans="1:47" x14ac:dyDescent="0.25">
      <c r="C586">
        <v>211</v>
      </c>
      <c r="D586" s="28">
        <v>50000</v>
      </c>
      <c r="E586">
        <v>2</v>
      </c>
      <c r="F586" s="28">
        <v>50000</v>
      </c>
      <c r="G586">
        <v>211</v>
      </c>
      <c r="K586">
        <v>5</v>
      </c>
      <c r="L586" s="28">
        <v>50000</v>
      </c>
      <c r="M586">
        <v>2</v>
      </c>
      <c r="N586" s="28"/>
      <c r="S586">
        <v>10</v>
      </c>
      <c r="T586" s="28">
        <v>50000</v>
      </c>
      <c r="U586">
        <v>2</v>
      </c>
      <c r="V586" s="28"/>
      <c r="AA586">
        <v>85</v>
      </c>
      <c r="AB586" s="28">
        <v>20000</v>
      </c>
      <c r="AC586">
        <v>2</v>
      </c>
      <c r="AD586" s="28"/>
      <c r="AI586">
        <v>30</v>
      </c>
      <c r="AJ586" s="28">
        <v>50000</v>
      </c>
      <c r="AK586">
        <v>2</v>
      </c>
      <c r="AL586" s="28"/>
      <c r="AQ586">
        <v>33</v>
      </c>
      <c r="AR586" s="28">
        <v>50000</v>
      </c>
      <c r="AS586">
        <v>2</v>
      </c>
      <c r="AT586" s="28">
        <v>50000</v>
      </c>
      <c r="AU586">
        <v>33</v>
      </c>
    </row>
    <row r="587" spans="1:47" x14ac:dyDescent="0.25">
      <c r="C587">
        <v>22</v>
      </c>
      <c r="D587" s="28">
        <v>40000</v>
      </c>
      <c r="E587">
        <v>3</v>
      </c>
      <c r="F587" s="28">
        <v>40000</v>
      </c>
      <c r="G587">
        <v>22</v>
      </c>
      <c r="K587">
        <v>47</v>
      </c>
      <c r="L587" s="28">
        <v>100000</v>
      </c>
      <c r="M587">
        <v>3</v>
      </c>
      <c r="N587" s="28">
        <v>50000</v>
      </c>
      <c r="O587">
        <v>47</v>
      </c>
      <c r="S587">
        <v>80</v>
      </c>
      <c r="T587" s="28">
        <v>50000</v>
      </c>
      <c r="U587">
        <v>3</v>
      </c>
      <c r="V587" s="28"/>
      <c r="AA587">
        <v>122</v>
      </c>
      <c r="AB587" s="28">
        <v>50000</v>
      </c>
      <c r="AC587">
        <v>3</v>
      </c>
      <c r="AD587" s="28"/>
      <c r="AI587">
        <v>58</v>
      </c>
      <c r="AJ587" s="28">
        <v>100000</v>
      </c>
      <c r="AK587">
        <v>3</v>
      </c>
      <c r="AL587" s="28">
        <v>50000</v>
      </c>
      <c r="AM587">
        <v>58</v>
      </c>
      <c r="AQ587">
        <v>51</v>
      </c>
      <c r="AR587" s="28">
        <v>50000</v>
      </c>
      <c r="AS587">
        <v>3</v>
      </c>
      <c r="AT587" s="28"/>
    </row>
    <row r="588" spans="1:47" x14ac:dyDescent="0.25">
      <c r="C588">
        <v>136</v>
      </c>
      <c r="D588" s="28">
        <v>30000</v>
      </c>
      <c r="E588">
        <v>4</v>
      </c>
      <c r="F588" s="28">
        <v>30000</v>
      </c>
      <c r="G588">
        <v>136</v>
      </c>
      <c r="K588">
        <v>63</v>
      </c>
      <c r="L588" s="28">
        <v>50000</v>
      </c>
      <c r="M588">
        <v>4</v>
      </c>
      <c r="N588" s="28"/>
      <c r="S588">
        <v>69</v>
      </c>
      <c r="T588" s="28">
        <v>40000</v>
      </c>
      <c r="U588">
        <v>4</v>
      </c>
      <c r="V588" s="28"/>
      <c r="AA588">
        <v>96</v>
      </c>
      <c r="AB588" s="28">
        <v>20000</v>
      </c>
      <c r="AC588">
        <v>4</v>
      </c>
      <c r="AD588" s="28"/>
      <c r="AI588">
        <v>133</v>
      </c>
      <c r="AJ588" s="28">
        <v>50000</v>
      </c>
      <c r="AK588">
        <v>4</v>
      </c>
      <c r="AL588" s="28"/>
      <c r="AQ588">
        <v>64</v>
      </c>
      <c r="AR588" s="28">
        <v>50000</v>
      </c>
      <c r="AS588">
        <v>4</v>
      </c>
      <c r="AT588" s="28"/>
    </row>
    <row r="589" spans="1:47" x14ac:dyDescent="0.25">
      <c r="C589">
        <v>151</v>
      </c>
      <c r="D589" s="28">
        <v>30000</v>
      </c>
      <c r="E589">
        <v>5</v>
      </c>
      <c r="F589" s="28"/>
      <c r="K589">
        <v>196</v>
      </c>
      <c r="L589" s="28">
        <v>50000</v>
      </c>
      <c r="M589">
        <v>5</v>
      </c>
      <c r="N589" s="28"/>
      <c r="S589">
        <v>76</v>
      </c>
      <c r="T589" s="28">
        <v>20000</v>
      </c>
      <c r="U589">
        <v>5</v>
      </c>
      <c r="V589" s="28"/>
      <c r="AA589">
        <v>55</v>
      </c>
      <c r="AB589" s="28">
        <v>10000</v>
      </c>
      <c r="AC589">
        <v>5</v>
      </c>
      <c r="AD589" s="28"/>
      <c r="AI589">
        <v>153</v>
      </c>
      <c r="AJ589" s="28">
        <v>50000</v>
      </c>
      <c r="AK589">
        <v>5</v>
      </c>
      <c r="AL589" s="28"/>
      <c r="AQ589">
        <v>63</v>
      </c>
      <c r="AR589" s="28">
        <v>50000</v>
      </c>
      <c r="AS589">
        <v>5</v>
      </c>
      <c r="AT589" s="28"/>
    </row>
    <row r="590" spans="1:47" x14ac:dyDescent="0.25">
      <c r="C590">
        <v>21</v>
      </c>
      <c r="D590" s="28">
        <v>50000</v>
      </c>
      <c r="E590">
        <v>6</v>
      </c>
      <c r="F590" s="28"/>
      <c r="K590">
        <v>121</v>
      </c>
      <c r="L590" s="28">
        <v>50000</v>
      </c>
      <c r="M590">
        <v>6</v>
      </c>
      <c r="N590" s="28"/>
      <c r="S590">
        <v>83</v>
      </c>
      <c r="T590" s="28">
        <v>20000</v>
      </c>
      <c r="U590">
        <v>6</v>
      </c>
      <c r="V590" s="28"/>
      <c r="AA590">
        <v>158</v>
      </c>
      <c r="AB590" s="28">
        <v>20000</v>
      </c>
      <c r="AC590">
        <v>6</v>
      </c>
      <c r="AD590" s="28"/>
      <c r="AI590">
        <v>49</v>
      </c>
      <c r="AJ590" s="28">
        <v>20000</v>
      </c>
      <c r="AK590">
        <v>6</v>
      </c>
      <c r="AL590" s="28"/>
      <c r="AQ590">
        <v>48</v>
      </c>
      <c r="AR590" s="28">
        <v>50000</v>
      </c>
      <c r="AS590">
        <v>6</v>
      </c>
      <c r="AT590" s="28"/>
    </row>
    <row r="591" spans="1:47" x14ac:dyDescent="0.25">
      <c r="C591">
        <v>205</v>
      </c>
      <c r="D591" s="28">
        <v>50000</v>
      </c>
      <c r="E591">
        <v>7</v>
      </c>
      <c r="F591" s="28"/>
      <c r="K591">
        <v>20</v>
      </c>
      <c r="L591" s="28">
        <v>50000</v>
      </c>
      <c r="M591">
        <v>7</v>
      </c>
      <c r="N591" s="28"/>
      <c r="S591">
        <v>81</v>
      </c>
      <c r="T591" s="28">
        <v>20000</v>
      </c>
      <c r="U591">
        <v>7</v>
      </c>
      <c r="V591" s="28">
        <v>20000</v>
      </c>
      <c r="W591">
        <v>81</v>
      </c>
      <c r="AA591">
        <v>145</v>
      </c>
      <c r="AB591" s="28">
        <v>30000</v>
      </c>
      <c r="AC591">
        <v>7</v>
      </c>
      <c r="AD591" s="28"/>
      <c r="AI591">
        <v>135</v>
      </c>
      <c r="AJ591" s="28">
        <v>30000</v>
      </c>
      <c r="AK591">
        <v>7</v>
      </c>
      <c r="AL591" s="28"/>
      <c r="AQ591">
        <v>41</v>
      </c>
      <c r="AR591" s="28">
        <v>50000</v>
      </c>
      <c r="AS591">
        <v>7</v>
      </c>
      <c r="AT591" s="28"/>
    </row>
    <row r="592" spans="1:47" x14ac:dyDescent="0.25">
      <c r="C592">
        <v>33</v>
      </c>
      <c r="D592" s="28">
        <v>30000</v>
      </c>
      <c r="E592">
        <v>8</v>
      </c>
      <c r="F592" s="28"/>
      <c r="K592">
        <v>11</v>
      </c>
      <c r="L592" s="28">
        <v>50000</v>
      </c>
      <c r="M592">
        <v>8</v>
      </c>
      <c r="N592" s="28"/>
      <c r="S592">
        <v>46</v>
      </c>
      <c r="T592" s="28">
        <v>20000</v>
      </c>
      <c r="U592">
        <v>8</v>
      </c>
      <c r="V592" s="28"/>
      <c r="AA592">
        <v>119</v>
      </c>
      <c r="AB592" s="28">
        <v>20000</v>
      </c>
      <c r="AC592">
        <v>8</v>
      </c>
      <c r="AD592" s="28"/>
      <c r="AI592">
        <v>184</v>
      </c>
      <c r="AJ592" s="28">
        <v>30000</v>
      </c>
      <c r="AK592">
        <v>8</v>
      </c>
      <c r="AL592" s="28"/>
      <c r="AQ592">
        <v>21</v>
      </c>
      <c r="AR592" s="28">
        <v>50000</v>
      </c>
      <c r="AS592">
        <v>8</v>
      </c>
      <c r="AT592" s="28"/>
    </row>
    <row r="593" spans="3:46" x14ac:dyDescent="0.25">
      <c r="C593">
        <v>83</v>
      </c>
      <c r="D593" s="28">
        <v>110000</v>
      </c>
      <c r="E593">
        <v>9</v>
      </c>
      <c r="F593" s="28">
        <v>50000</v>
      </c>
      <c r="G593">
        <v>83</v>
      </c>
      <c r="K593">
        <v>190</v>
      </c>
      <c r="L593" s="28">
        <v>50000</v>
      </c>
      <c r="M593">
        <v>9</v>
      </c>
      <c r="N593" s="28"/>
      <c r="S593">
        <v>29</v>
      </c>
      <c r="T593" s="28">
        <v>20000</v>
      </c>
      <c r="U593">
        <v>9</v>
      </c>
      <c r="V593" s="28"/>
      <c r="AA593">
        <v>140</v>
      </c>
      <c r="AB593" s="28">
        <v>180000</v>
      </c>
      <c r="AC593">
        <v>9</v>
      </c>
      <c r="AD593" s="28"/>
      <c r="AI593">
        <v>4</v>
      </c>
      <c r="AJ593" s="28">
        <v>20000</v>
      </c>
      <c r="AK593">
        <v>9</v>
      </c>
      <c r="AL593" s="28"/>
      <c r="AQ593">
        <v>2</v>
      </c>
      <c r="AR593" s="28">
        <v>40000</v>
      </c>
      <c r="AS593">
        <v>9</v>
      </c>
      <c r="AT593" s="28"/>
    </row>
    <row r="594" spans="3:46" x14ac:dyDescent="0.25">
      <c r="C594">
        <v>44</v>
      </c>
      <c r="D594" s="28">
        <v>30000</v>
      </c>
      <c r="E594">
        <v>10</v>
      </c>
      <c r="F594" s="28"/>
      <c r="K594">
        <v>80</v>
      </c>
      <c r="L594" s="28">
        <v>20000</v>
      </c>
      <c r="M594">
        <v>10</v>
      </c>
      <c r="N594" s="28"/>
      <c r="S594">
        <v>14</v>
      </c>
      <c r="T594" s="28">
        <v>20000</v>
      </c>
      <c r="U594">
        <v>10</v>
      </c>
      <c r="V594" s="28"/>
      <c r="AA594">
        <v>35</v>
      </c>
      <c r="AB594" s="28">
        <v>20000</v>
      </c>
      <c r="AC594">
        <v>10</v>
      </c>
      <c r="AD594" s="28"/>
      <c r="AI594">
        <v>193</v>
      </c>
      <c r="AJ594" s="28">
        <v>20000</v>
      </c>
      <c r="AK594">
        <v>10</v>
      </c>
      <c r="AL594" s="28"/>
      <c r="AQ594">
        <v>24</v>
      </c>
      <c r="AR594" s="28">
        <v>20000</v>
      </c>
      <c r="AS594">
        <v>10</v>
      </c>
      <c r="AT594" s="28"/>
    </row>
    <row r="595" spans="3:46" x14ac:dyDescent="0.25">
      <c r="C595">
        <v>131</v>
      </c>
      <c r="D595" s="28">
        <v>30000</v>
      </c>
      <c r="E595">
        <v>11</v>
      </c>
      <c r="F595" s="28"/>
      <c r="K595">
        <v>207</v>
      </c>
      <c r="L595" s="28">
        <v>20000</v>
      </c>
      <c r="M595">
        <v>11</v>
      </c>
      <c r="N595" s="28"/>
      <c r="S595">
        <v>65</v>
      </c>
      <c r="T595" s="28">
        <v>50000</v>
      </c>
      <c r="U595">
        <v>11</v>
      </c>
      <c r="V595" s="28"/>
      <c r="AA595">
        <v>123</v>
      </c>
      <c r="AB595" s="28">
        <v>30000</v>
      </c>
      <c r="AC595">
        <v>11</v>
      </c>
      <c r="AD595" s="28"/>
      <c r="AI595">
        <v>151</v>
      </c>
      <c r="AJ595" s="28">
        <v>50000</v>
      </c>
      <c r="AK595">
        <v>11</v>
      </c>
      <c r="AL595" s="28"/>
      <c r="AQ595">
        <v>29</v>
      </c>
      <c r="AR595" s="28">
        <v>20000</v>
      </c>
      <c r="AS595">
        <v>11</v>
      </c>
      <c r="AT595" s="28"/>
    </row>
    <row r="596" spans="3:46" x14ac:dyDescent="0.25">
      <c r="C596">
        <v>117</v>
      </c>
      <c r="D596" s="28">
        <v>20000</v>
      </c>
      <c r="E596">
        <v>12</v>
      </c>
      <c r="F596" s="28">
        <v>20000</v>
      </c>
      <c r="G596">
        <v>117</v>
      </c>
      <c r="K596">
        <v>201</v>
      </c>
      <c r="L596" s="28">
        <v>20000</v>
      </c>
      <c r="M596">
        <v>12</v>
      </c>
      <c r="N596" s="28"/>
      <c r="S596">
        <v>86</v>
      </c>
      <c r="T596" s="28">
        <v>20000</v>
      </c>
      <c r="U596">
        <v>12</v>
      </c>
      <c r="V596" s="28"/>
      <c r="AA596">
        <v>17</v>
      </c>
      <c r="AB596" s="28">
        <v>20000</v>
      </c>
      <c r="AC596">
        <v>12</v>
      </c>
      <c r="AD596" s="28"/>
      <c r="AI596">
        <v>127</v>
      </c>
      <c r="AJ596" s="28">
        <v>80000</v>
      </c>
      <c r="AK596">
        <v>12</v>
      </c>
      <c r="AL596" s="28"/>
      <c r="AQ596">
        <v>28</v>
      </c>
      <c r="AR596" s="28">
        <v>20000</v>
      </c>
      <c r="AS596">
        <v>12</v>
      </c>
      <c r="AT596" s="28"/>
    </row>
    <row r="597" spans="3:46" x14ac:dyDescent="0.25">
      <c r="C597">
        <v>100</v>
      </c>
      <c r="D597" s="28">
        <v>20000</v>
      </c>
      <c r="E597">
        <v>13</v>
      </c>
      <c r="F597" s="28">
        <v>20000</v>
      </c>
      <c r="G597">
        <v>100</v>
      </c>
      <c r="K597">
        <v>95</v>
      </c>
      <c r="L597" s="28">
        <v>20000</v>
      </c>
      <c r="M597">
        <v>13</v>
      </c>
      <c r="N597" s="28"/>
      <c r="S597">
        <v>60</v>
      </c>
      <c r="T597" s="28">
        <v>50000</v>
      </c>
      <c r="U597">
        <v>13</v>
      </c>
      <c r="V597" s="28"/>
      <c r="AA597">
        <v>62</v>
      </c>
      <c r="AB597" s="28">
        <v>20000</v>
      </c>
      <c r="AC597">
        <v>13</v>
      </c>
      <c r="AD597" s="28"/>
      <c r="AI597">
        <v>84</v>
      </c>
      <c r="AJ597" s="28">
        <v>50000</v>
      </c>
      <c r="AK597">
        <v>13</v>
      </c>
      <c r="AL597" s="28"/>
      <c r="AQ597">
        <v>56</v>
      </c>
      <c r="AR597" s="28">
        <v>20000</v>
      </c>
      <c r="AS597">
        <v>13</v>
      </c>
      <c r="AT597" s="28"/>
    </row>
    <row r="598" spans="3:46" x14ac:dyDescent="0.25">
      <c r="C598">
        <v>158</v>
      </c>
      <c r="D598" s="28">
        <v>30000</v>
      </c>
      <c r="E598">
        <v>14</v>
      </c>
      <c r="F598" s="28"/>
      <c r="K598">
        <v>87</v>
      </c>
      <c r="L598" s="28">
        <v>20000</v>
      </c>
      <c r="M598">
        <v>14</v>
      </c>
      <c r="N598" s="28"/>
      <c r="S598">
        <v>42</v>
      </c>
      <c r="T598" s="28">
        <v>30000</v>
      </c>
      <c r="U598">
        <v>14</v>
      </c>
      <c r="V598" s="28"/>
      <c r="AA598">
        <v>21</v>
      </c>
      <c r="AB598" s="28">
        <v>20000</v>
      </c>
      <c r="AC598">
        <v>14</v>
      </c>
      <c r="AD598" s="28"/>
      <c r="AI598">
        <v>161</v>
      </c>
      <c r="AJ598" s="28">
        <v>50000</v>
      </c>
      <c r="AK598">
        <v>14</v>
      </c>
      <c r="AL598" s="28"/>
      <c r="AQ598">
        <v>27</v>
      </c>
      <c r="AR598" s="28">
        <v>20000</v>
      </c>
      <c r="AS598">
        <v>14</v>
      </c>
      <c r="AT598" s="28"/>
    </row>
    <row r="599" spans="3:46" x14ac:dyDescent="0.25">
      <c r="C599">
        <v>5</v>
      </c>
      <c r="D599" s="28">
        <v>10000</v>
      </c>
      <c r="E599">
        <v>15</v>
      </c>
      <c r="F599" s="28"/>
      <c r="K599">
        <v>36</v>
      </c>
      <c r="L599" s="28">
        <v>40000</v>
      </c>
      <c r="M599">
        <v>15</v>
      </c>
      <c r="N599" s="28"/>
      <c r="S599">
        <v>21</v>
      </c>
      <c r="T599" s="28">
        <v>30000</v>
      </c>
      <c r="U599">
        <v>15</v>
      </c>
      <c r="V599" s="28"/>
      <c r="AA599">
        <v>10</v>
      </c>
      <c r="AB599" s="28">
        <v>15000</v>
      </c>
      <c r="AC599">
        <v>15</v>
      </c>
      <c r="AD599" s="28"/>
      <c r="AI599">
        <v>5</v>
      </c>
      <c r="AJ599" s="28">
        <v>20000</v>
      </c>
      <c r="AK599">
        <v>15</v>
      </c>
      <c r="AL599" s="28"/>
      <c r="AQ599">
        <v>34</v>
      </c>
      <c r="AR599" s="28">
        <v>30000</v>
      </c>
      <c r="AS599">
        <v>15</v>
      </c>
      <c r="AT599" s="28"/>
    </row>
    <row r="600" spans="3:46" x14ac:dyDescent="0.25">
      <c r="C600">
        <v>82</v>
      </c>
      <c r="D600" s="28">
        <v>30000</v>
      </c>
      <c r="E600">
        <v>16</v>
      </c>
      <c r="F600" s="28"/>
      <c r="K600">
        <v>193</v>
      </c>
      <c r="L600" s="28">
        <v>60000</v>
      </c>
      <c r="M600">
        <v>16</v>
      </c>
      <c r="N600" s="28"/>
      <c r="S600">
        <v>59</v>
      </c>
      <c r="T600" s="28">
        <v>30000</v>
      </c>
      <c r="U600">
        <v>16</v>
      </c>
      <c r="V600" s="28"/>
      <c r="AA600">
        <v>133</v>
      </c>
      <c r="AB600" s="28">
        <v>30000</v>
      </c>
      <c r="AC600">
        <v>16</v>
      </c>
      <c r="AD600" s="28"/>
      <c r="AI600">
        <v>176</v>
      </c>
      <c r="AJ600" s="28">
        <v>20000</v>
      </c>
      <c r="AK600">
        <v>16</v>
      </c>
      <c r="AL600" s="28"/>
      <c r="AQ600">
        <v>30</v>
      </c>
      <c r="AR600" s="28">
        <v>30000</v>
      </c>
      <c r="AS600">
        <v>16</v>
      </c>
      <c r="AT600" s="28"/>
    </row>
    <row r="601" spans="3:46" x14ac:dyDescent="0.25">
      <c r="C601">
        <v>89</v>
      </c>
      <c r="D601" s="28">
        <v>20000</v>
      </c>
      <c r="E601">
        <v>17</v>
      </c>
      <c r="F601" s="28"/>
      <c r="K601">
        <v>144</v>
      </c>
      <c r="L601" s="28">
        <v>10000</v>
      </c>
      <c r="M601">
        <v>17</v>
      </c>
      <c r="N601" s="28"/>
      <c r="S601">
        <v>72</v>
      </c>
      <c r="T601" s="28">
        <v>20000</v>
      </c>
      <c r="U601">
        <v>17</v>
      </c>
      <c r="V601" s="28"/>
      <c r="AA601">
        <v>159</v>
      </c>
      <c r="AB601" s="28">
        <v>20000</v>
      </c>
      <c r="AC601">
        <v>17</v>
      </c>
      <c r="AD601" s="28"/>
      <c r="AI601">
        <v>183</v>
      </c>
      <c r="AJ601" s="28">
        <v>20000</v>
      </c>
      <c r="AK601">
        <v>17</v>
      </c>
      <c r="AL601" s="28"/>
      <c r="AQ601">
        <v>14</v>
      </c>
      <c r="AR601" s="28">
        <v>10000</v>
      </c>
      <c r="AS601">
        <v>17</v>
      </c>
      <c r="AT601" s="28"/>
    </row>
    <row r="602" spans="3:46" x14ac:dyDescent="0.25">
      <c r="C602">
        <v>188</v>
      </c>
      <c r="D602" s="28">
        <v>20000</v>
      </c>
      <c r="E602">
        <v>18</v>
      </c>
      <c r="F602" s="28"/>
      <c r="K602">
        <v>33</v>
      </c>
      <c r="L602" s="28">
        <v>30000</v>
      </c>
      <c r="M602">
        <v>18</v>
      </c>
      <c r="N602" s="28"/>
      <c r="S602">
        <v>16</v>
      </c>
      <c r="T602" s="28">
        <v>20000</v>
      </c>
      <c r="U602">
        <v>18</v>
      </c>
      <c r="V602" s="28"/>
      <c r="AA602">
        <v>132</v>
      </c>
      <c r="AB602" s="28">
        <v>50000</v>
      </c>
      <c r="AC602">
        <v>18</v>
      </c>
      <c r="AD602" s="28"/>
      <c r="AI602">
        <v>52</v>
      </c>
      <c r="AJ602" s="28">
        <v>20000</v>
      </c>
      <c r="AK602">
        <v>18</v>
      </c>
      <c r="AL602" s="28"/>
      <c r="AQ602">
        <v>88</v>
      </c>
      <c r="AR602" s="28">
        <v>10000</v>
      </c>
      <c r="AS602">
        <v>18</v>
      </c>
      <c r="AT602" s="28"/>
    </row>
    <row r="603" spans="3:46" x14ac:dyDescent="0.25">
      <c r="C603">
        <v>206</v>
      </c>
      <c r="D603" s="28">
        <v>20000</v>
      </c>
      <c r="E603">
        <v>19</v>
      </c>
      <c r="F603" s="28"/>
      <c r="K603">
        <v>90</v>
      </c>
      <c r="L603" s="28">
        <v>20000</v>
      </c>
      <c r="M603">
        <v>19</v>
      </c>
      <c r="N603" s="28"/>
      <c r="S603">
        <v>52</v>
      </c>
      <c r="T603" s="28">
        <v>60000</v>
      </c>
      <c r="U603">
        <v>19</v>
      </c>
      <c r="V603" s="28"/>
      <c r="AA603">
        <v>19</v>
      </c>
      <c r="AB603" s="28">
        <v>30000</v>
      </c>
      <c r="AC603">
        <v>19</v>
      </c>
      <c r="AD603" s="28"/>
      <c r="AI603">
        <v>81</v>
      </c>
      <c r="AJ603" s="28">
        <v>20000</v>
      </c>
      <c r="AK603">
        <v>19</v>
      </c>
      <c r="AL603" s="28"/>
      <c r="AQ603">
        <v>12</v>
      </c>
      <c r="AR603" s="28">
        <v>30000</v>
      </c>
      <c r="AS603">
        <v>19</v>
      </c>
      <c r="AT603" s="28"/>
    </row>
    <row r="604" spans="3:46" x14ac:dyDescent="0.25">
      <c r="C604">
        <v>45</v>
      </c>
      <c r="D604" s="28">
        <v>30000</v>
      </c>
      <c r="E604">
        <v>20</v>
      </c>
      <c r="F604" s="28"/>
      <c r="K604">
        <v>34</v>
      </c>
      <c r="L604" s="28">
        <v>20000</v>
      </c>
      <c r="M604">
        <v>20</v>
      </c>
      <c r="N604" s="28"/>
      <c r="S604">
        <v>54</v>
      </c>
      <c r="T604" s="59">
        <v>40000</v>
      </c>
      <c r="U604">
        <v>20</v>
      </c>
      <c r="V604" s="59"/>
      <c r="AA604">
        <v>161</v>
      </c>
      <c r="AB604" s="28">
        <v>20000</v>
      </c>
      <c r="AC604">
        <v>20</v>
      </c>
      <c r="AD604" s="28"/>
      <c r="AI604">
        <v>37</v>
      </c>
      <c r="AJ604" s="28">
        <v>50000</v>
      </c>
      <c r="AK604">
        <v>20</v>
      </c>
      <c r="AL604" s="28"/>
      <c r="AQ604">
        <v>89</v>
      </c>
      <c r="AR604" s="28">
        <v>50000</v>
      </c>
      <c r="AS604">
        <v>20</v>
      </c>
      <c r="AT604" s="28"/>
    </row>
    <row r="605" spans="3:46" x14ac:dyDescent="0.25">
      <c r="C605">
        <v>3</v>
      </c>
      <c r="D605" s="28">
        <v>10000</v>
      </c>
      <c r="E605">
        <v>21</v>
      </c>
      <c r="F605" s="28"/>
      <c r="K605">
        <v>194</v>
      </c>
      <c r="L605" s="28">
        <v>20000</v>
      </c>
      <c r="M605">
        <v>21</v>
      </c>
      <c r="N605" s="28"/>
      <c r="S605">
        <v>26</v>
      </c>
      <c r="T605" s="59">
        <v>40000</v>
      </c>
      <c r="U605">
        <v>21</v>
      </c>
      <c r="V605" s="59"/>
      <c r="AA605">
        <v>142</v>
      </c>
      <c r="AB605" s="28">
        <v>30000</v>
      </c>
      <c r="AC605">
        <v>21</v>
      </c>
      <c r="AD605" s="28"/>
      <c r="AI605">
        <v>41</v>
      </c>
      <c r="AJ605" s="28">
        <v>30000</v>
      </c>
      <c r="AK605">
        <v>21</v>
      </c>
      <c r="AL605" s="28"/>
      <c r="AQ605">
        <v>25</v>
      </c>
      <c r="AR605" s="28">
        <v>50000</v>
      </c>
      <c r="AS605">
        <v>21</v>
      </c>
      <c r="AT605" s="28"/>
    </row>
    <row r="606" spans="3:46" x14ac:dyDescent="0.25">
      <c r="C606">
        <v>101</v>
      </c>
      <c r="D606" s="28">
        <v>20000</v>
      </c>
      <c r="E606">
        <v>22</v>
      </c>
      <c r="F606" s="28"/>
      <c r="K606">
        <v>185</v>
      </c>
      <c r="L606" s="28">
        <v>10000</v>
      </c>
      <c r="M606">
        <v>22</v>
      </c>
      <c r="N606" s="28"/>
      <c r="S606">
        <v>71</v>
      </c>
      <c r="T606" s="28">
        <v>20000</v>
      </c>
      <c r="U606">
        <v>22</v>
      </c>
      <c r="V606" s="28"/>
      <c r="AA606">
        <v>32</v>
      </c>
      <c r="AB606" s="28">
        <v>20000</v>
      </c>
      <c r="AC606">
        <v>22</v>
      </c>
      <c r="AD606" s="28"/>
      <c r="AI606">
        <v>51</v>
      </c>
      <c r="AJ606" s="28">
        <v>20000</v>
      </c>
      <c r="AK606">
        <v>22</v>
      </c>
      <c r="AL606" s="28"/>
      <c r="AQ606">
        <v>3</v>
      </c>
      <c r="AR606" s="28">
        <v>50000</v>
      </c>
      <c r="AS606">
        <v>22</v>
      </c>
      <c r="AT606" s="28"/>
    </row>
    <row r="607" spans="3:46" x14ac:dyDescent="0.25">
      <c r="C607">
        <v>54</v>
      </c>
      <c r="D607" s="28">
        <v>50000</v>
      </c>
      <c r="E607">
        <v>23</v>
      </c>
      <c r="F607" s="28"/>
      <c r="K607">
        <v>155</v>
      </c>
      <c r="L607" s="28">
        <v>20000</v>
      </c>
      <c r="M607">
        <v>23</v>
      </c>
      <c r="N607" s="28"/>
      <c r="S607">
        <v>78</v>
      </c>
      <c r="T607" s="28">
        <v>20000</v>
      </c>
      <c r="U607">
        <v>23</v>
      </c>
      <c r="V607" s="28"/>
      <c r="AA607">
        <v>46</v>
      </c>
      <c r="AB607" s="28">
        <v>100000</v>
      </c>
      <c r="AC607">
        <v>23</v>
      </c>
      <c r="AD607" s="28"/>
      <c r="AI607">
        <v>158</v>
      </c>
      <c r="AJ607" s="28">
        <v>100000</v>
      </c>
      <c r="AK607">
        <v>23</v>
      </c>
      <c r="AL607" s="28"/>
      <c r="AQ607">
        <v>111</v>
      </c>
      <c r="AR607" s="28">
        <v>50000</v>
      </c>
      <c r="AS607">
        <v>23</v>
      </c>
      <c r="AT607" s="28"/>
    </row>
    <row r="608" spans="3:46" x14ac:dyDescent="0.25">
      <c r="C608">
        <v>226</v>
      </c>
      <c r="D608" s="28">
        <v>50000</v>
      </c>
      <c r="E608">
        <v>24</v>
      </c>
      <c r="F608" s="28"/>
      <c r="K608">
        <v>27</v>
      </c>
      <c r="L608" s="28">
        <v>20000</v>
      </c>
      <c r="M608">
        <v>24</v>
      </c>
      <c r="N608" s="28"/>
      <c r="S608">
        <v>43</v>
      </c>
      <c r="T608" s="28">
        <v>20000</v>
      </c>
      <c r="U608">
        <v>24</v>
      </c>
      <c r="V608" s="28"/>
      <c r="AA608">
        <v>44</v>
      </c>
      <c r="AB608" s="28">
        <v>50000</v>
      </c>
      <c r="AC608">
        <v>24</v>
      </c>
      <c r="AD608" s="28"/>
      <c r="AI608">
        <v>117</v>
      </c>
      <c r="AJ608" s="28">
        <v>50000</v>
      </c>
      <c r="AK608">
        <v>24</v>
      </c>
      <c r="AL608" s="28"/>
      <c r="AQ608">
        <v>4</v>
      </c>
      <c r="AR608" s="28">
        <v>50000</v>
      </c>
      <c r="AS608">
        <v>24</v>
      </c>
      <c r="AT608" s="28"/>
    </row>
    <row r="609" spans="3:46" x14ac:dyDescent="0.25">
      <c r="C609">
        <v>135</v>
      </c>
      <c r="D609" s="28">
        <v>50000</v>
      </c>
      <c r="E609">
        <v>25</v>
      </c>
      <c r="F609" s="28"/>
      <c r="K609">
        <v>99</v>
      </c>
      <c r="L609" s="28">
        <v>20000</v>
      </c>
      <c r="M609">
        <v>25</v>
      </c>
      <c r="N609" s="28"/>
      <c r="S609">
        <v>31</v>
      </c>
      <c r="T609" s="28">
        <v>20000</v>
      </c>
      <c r="U609">
        <v>25</v>
      </c>
      <c r="V609" s="28"/>
      <c r="AA609">
        <v>111</v>
      </c>
      <c r="AB609" s="28">
        <v>100000</v>
      </c>
      <c r="AC609">
        <v>25</v>
      </c>
      <c r="AD609" s="28"/>
      <c r="AI609">
        <v>130</v>
      </c>
      <c r="AJ609" s="28">
        <v>20000</v>
      </c>
      <c r="AK609">
        <v>25</v>
      </c>
      <c r="AL609" s="28"/>
      <c r="AQ609">
        <v>49</v>
      </c>
      <c r="AR609" s="28">
        <v>50000</v>
      </c>
      <c r="AS609">
        <v>25</v>
      </c>
      <c r="AT609" s="28"/>
    </row>
    <row r="610" spans="3:46" x14ac:dyDescent="0.25">
      <c r="C610">
        <v>209</v>
      </c>
      <c r="D610" s="28">
        <v>50000</v>
      </c>
      <c r="E610">
        <v>26</v>
      </c>
      <c r="F610" s="28"/>
      <c r="K610">
        <v>21</v>
      </c>
      <c r="L610" s="28">
        <v>30000</v>
      </c>
      <c r="M610">
        <v>26</v>
      </c>
      <c r="N610" s="28"/>
      <c r="S610">
        <v>53</v>
      </c>
      <c r="T610" s="28">
        <v>20000</v>
      </c>
      <c r="U610">
        <v>26</v>
      </c>
      <c r="V610" s="28"/>
      <c r="AA610">
        <v>126</v>
      </c>
      <c r="AB610" s="28">
        <v>50000</v>
      </c>
      <c r="AC610">
        <v>26</v>
      </c>
      <c r="AD610" s="28"/>
      <c r="AI610">
        <v>22</v>
      </c>
      <c r="AJ610" s="28">
        <v>30000</v>
      </c>
      <c r="AK610">
        <v>26</v>
      </c>
      <c r="AL610" s="28"/>
      <c r="AQ610">
        <v>5</v>
      </c>
      <c r="AR610" s="28">
        <v>50000</v>
      </c>
      <c r="AS610">
        <v>26</v>
      </c>
      <c r="AT610" s="28"/>
    </row>
    <row r="611" spans="3:46" x14ac:dyDescent="0.25">
      <c r="C611">
        <v>7</v>
      </c>
      <c r="D611" s="28">
        <v>50000</v>
      </c>
      <c r="E611">
        <v>27</v>
      </c>
      <c r="F611" s="28"/>
      <c r="K611">
        <v>96</v>
      </c>
      <c r="L611" s="28">
        <v>20000</v>
      </c>
      <c r="M611">
        <v>27</v>
      </c>
      <c r="N611" s="28"/>
      <c r="S611">
        <v>49</v>
      </c>
      <c r="T611" s="28">
        <v>20000</v>
      </c>
      <c r="U611">
        <v>27</v>
      </c>
      <c r="V611" s="28"/>
      <c r="AA611">
        <v>129</v>
      </c>
      <c r="AB611" s="28">
        <v>50000</v>
      </c>
      <c r="AC611">
        <v>27</v>
      </c>
      <c r="AD611" s="28"/>
      <c r="AI611">
        <v>71</v>
      </c>
      <c r="AJ611" s="28">
        <v>20000</v>
      </c>
      <c r="AK611">
        <v>27</v>
      </c>
      <c r="AL611" s="28"/>
      <c r="AQ611">
        <v>18</v>
      </c>
      <c r="AR611" s="28">
        <v>50000</v>
      </c>
      <c r="AS611">
        <v>27</v>
      </c>
      <c r="AT611" s="28"/>
    </row>
    <row r="612" spans="3:46" x14ac:dyDescent="0.25">
      <c r="C612">
        <v>118</v>
      </c>
      <c r="D612" s="28">
        <v>50000</v>
      </c>
      <c r="E612">
        <v>28</v>
      </c>
      <c r="F612" s="28"/>
      <c r="K612">
        <v>191</v>
      </c>
      <c r="L612" s="28">
        <v>30000</v>
      </c>
      <c r="M612">
        <v>28</v>
      </c>
      <c r="N612" s="28"/>
      <c r="S612">
        <v>51</v>
      </c>
      <c r="T612" s="28">
        <v>20000</v>
      </c>
      <c r="U612">
        <v>28</v>
      </c>
      <c r="V612" s="28"/>
      <c r="AA612">
        <v>43</v>
      </c>
      <c r="AB612" s="28">
        <v>20000</v>
      </c>
      <c r="AC612">
        <v>28</v>
      </c>
      <c r="AD612" s="28"/>
      <c r="AI612">
        <v>162</v>
      </c>
      <c r="AJ612" s="28">
        <v>10000</v>
      </c>
      <c r="AK612">
        <v>28</v>
      </c>
      <c r="AL612" s="28"/>
      <c r="AQ612">
        <v>70</v>
      </c>
      <c r="AR612" s="28">
        <v>50000</v>
      </c>
      <c r="AS612">
        <v>28</v>
      </c>
      <c r="AT612" s="28"/>
    </row>
    <row r="613" spans="3:46" x14ac:dyDescent="0.25">
      <c r="C613">
        <v>148</v>
      </c>
      <c r="D613" s="28">
        <v>100000</v>
      </c>
      <c r="E613">
        <v>29</v>
      </c>
      <c r="F613" s="28"/>
      <c r="K613">
        <v>95</v>
      </c>
      <c r="L613" s="28">
        <v>15000</v>
      </c>
      <c r="M613">
        <v>29</v>
      </c>
      <c r="N613" s="28"/>
      <c r="S613">
        <v>47</v>
      </c>
      <c r="T613" s="28">
        <v>20000</v>
      </c>
      <c r="U613">
        <v>29</v>
      </c>
      <c r="V613" s="28"/>
      <c r="AA613">
        <v>130</v>
      </c>
      <c r="AB613" s="28">
        <v>20000</v>
      </c>
      <c r="AC613">
        <v>29</v>
      </c>
      <c r="AD613" s="28"/>
      <c r="AI613">
        <v>77</v>
      </c>
      <c r="AJ613" s="28">
        <v>20000</v>
      </c>
      <c r="AK613">
        <v>29</v>
      </c>
      <c r="AL613" s="28"/>
      <c r="AQ613">
        <v>22</v>
      </c>
      <c r="AR613" s="28">
        <v>20000</v>
      </c>
      <c r="AS613">
        <v>29</v>
      </c>
      <c r="AT613" s="28"/>
    </row>
    <row r="614" spans="3:46" x14ac:dyDescent="0.25">
      <c r="C614">
        <v>238</v>
      </c>
      <c r="D614" s="28">
        <v>50000</v>
      </c>
      <c r="E614">
        <v>30</v>
      </c>
      <c r="F614" s="28"/>
      <c r="K614">
        <v>1</v>
      </c>
      <c r="L614" s="28">
        <v>10000</v>
      </c>
      <c r="M614">
        <v>30</v>
      </c>
      <c r="N614" s="28"/>
      <c r="S614">
        <v>37</v>
      </c>
      <c r="T614" s="28">
        <v>100000</v>
      </c>
      <c r="U614">
        <v>30</v>
      </c>
      <c r="V614" s="28"/>
      <c r="AA614">
        <v>146</v>
      </c>
      <c r="AB614" s="28">
        <v>20000</v>
      </c>
      <c r="AC614">
        <v>30</v>
      </c>
      <c r="AD614" s="28"/>
      <c r="AI614">
        <v>85</v>
      </c>
      <c r="AJ614" s="28">
        <v>20000</v>
      </c>
      <c r="AK614">
        <v>30</v>
      </c>
      <c r="AL614" s="28"/>
      <c r="AQ614">
        <v>58</v>
      </c>
      <c r="AR614" s="28">
        <v>20000</v>
      </c>
      <c r="AS614">
        <v>30</v>
      </c>
      <c r="AT614" s="28"/>
    </row>
    <row r="615" spans="3:46" x14ac:dyDescent="0.25">
      <c r="C615">
        <v>38</v>
      </c>
      <c r="D615" s="28">
        <v>50000</v>
      </c>
      <c r="E615">
        <v>31</v>
      </c>
      <c r="F615" s="28"/>
      <c r="K615">
        <v>79</v>
      </c>
      <c r="L615" s="28">
        <v>30000</v>
      </c>
      <c r="M615">
        <v>31</v>
      </c>
      <c r="N615" s="28"/>
      <c r="S615">
        <v>75</v>
      </c>
      <c r="T615" s="28">
        <v>30000</v>
      </c>
      <c r="U615">
        <v>31</v>
      </c>
      <c r="V615" s="28"/>
      <c r="AA615">
        <v>160</v>
      </c>
      <c r="AB615" s="28">
        <v>20000</v>
      </c>
      <c r="AC615">
        <v>31</v>
      </c>
      <c r="AD615" s="28"/>
      <c r="AI615">
        <v>96</v>
      </c>
      <c r="AJ615" s="28">
        <v>30000</v>
      </c>
      <c r="AK615">
        <v>31</v>
      </c>
      <c r="AL615" s="28"/>
      <c r="AQ615">
        <v>47</v>
      </c>
      <c r="AR615" s="28">
        <v>30000</v>
      </c>
      <c r="AS615">
        <v>31</v>
      </c>
      <c r="AT615" s="28"/>
    </row>
    <row r="616" spans="3:46" x14ac:dyDescent="0.25">
      <c r="C616">
        <v>139</v>
      </c>
      <c r="D616" s="28">
        <v>10000</v>
      </c>
      <c r="E616">
        <v>32</v>
      </c>
      <c r="F616" s="28"/>
      <c r="K616">
        <v>46</v>
      </c>
      <c r="L616" s="28">
        <v>30000</v>
      </c>
      <c r="M616">
        <v>32</v>
      </c>
      <c r="N616" s="28"/>
      <c r="S616">
        <v>91</v>
      </c>
      <c r="T616" s="28">
        <v>20000</v>
      </c>
      <c r="U616">
        <v>32</v>
      </c>
      <c r="V616" s="28"/>
      <c r="AA616">
        <v>63</v>
      </c>
      <c r="AB616" s="28">
        <v>20000</v>
      </c>
      <c r="AC616">
        <v>32</v>
      </c>
      <c r="AD616" s="28"/>
      <c r="AI616">
        <v>155</v>
      </c>
      <c r="AJ616" s="28">
        <v>50000</v>
      </c>
      <c r="AK616">
        <v>32</v>
      </c>
      <c r="AL616" s="28"/>
      <c r="AQ616">
        <v>36</v>
      </c>
      <c r="AR616" s="28">
        <v>60000</v>
      </c>
      <c r="AS616">
        <v>32</v>
      </c>
      <c r="AT616" s="28"/>
    </row>
    <row r="617" spans="3:46" x14ac:dyDescent="0.25">
      <c r="C617">
        <v>194</v>
      </c>
      <c r="D617" s="28">
        <v>20000</v>
      </c>
      <c r="E617">
        <v>33</v>
      </c>
      <c r="F617" s="28"/>
      <c r="K617">
        <v>132</v>
      </c>
      <c r="L617" s="28">
        <v>50000</v>
      </c>
      <c r="M617">
        <v>33</v>
      </c>
      <c r="N617" s="28"/>
      <c r="S617">
        <v>5</v>
      </c>
      <c r="T617" s="28">
        <v>50000</v>
      </c>
      <c r="U617">
        <v>33</v>
      </c>
      <c r="V617" s="28"/>
      <c r="AA617">
        <v>13</v>
      </c>
      <c r="AB617" s="28">
        <v>10000</v>
      </c>
      <c r="AC617">
        <v>33</v>
      </c>
      <c r="AD617" s="28"/>
      <c r="AI617">
        <v>107</v>
      </c>
      <c r="AJ617" s="28">
        <v>20000</v>
      </c>
      <c r="AK617">
        <v>33</v>
      </c>
      <c r="AL617" s="28"/>
      <c r="AQ617">
        <v>84</v>
      </c>
      <c r="AR617" s="28">
        <v>20000</v>
      </c>
      <c r="AS617">
        <v>33</v>
      </c>
      <c r="AT617" s="28"/>
    </row>
    <row r="618" spans="3:46" x14ac:dyDescent="0.25">
      <c r="C618">
        <v>195</v>
      </c>
      <c r="D618" s="28">
        <v>20000</v>
      </c>
      <c r="E618">
        <v>34</v>
      </c>
      <c r="F618" s="28"/>
      <c r="K618">
        <v>29</v>
      </c>
      <c r="L618" s="28">
        <v>20000</v>
      </c>
      <c r="M618">
        <v>34</v>
      </c>
      <c r="N618" s="28"/>
      <c r="S618">
        <v>88</v>
      </c>
      <c r="T618" s="28">
        <v>20000</v>
      </c>
      <c r="U618">
        <v>34</v>
      </c>
      <c r="V618" s="28"/>
      <c r="AA618">
        <v>91</v>
      </c>
      <c r="AB618" s="28">
        <v>20000</v>
      </c>
      <c r="AC618">
        <v>34</v>
      </c>
      <c r="AD618" s="28"/>
      <c r="AI618">
        <v>143</v>
      </c>
      <c r="AJ618" s="28">
        <v>30000</v>
      </c>
      <c r="AK618">
        <v>34</v>
      </c>
      <c r="AL618" s="28"/>
      <c r="AQ618">
        <v>40</v>
      </c>
      <c r="AR618" s="28">
        <v>20000</v>
      </c>
      <c r="AS618">
        <v>34</v>
      </c>
      <c r="AT618" s="28"/>
    </row>
    <row r="619" spans="3:46" x14ac:dyDescent="0.25">
      <c r="C619">
        <v>188</v>
      </c>
      <c r="D619" s="28">
        <v>50000</v>
      </c>
      <c r="E619">
        <v>35</v>
      </c>
      <c r="F619" s="28"/>
      <c r="K619">
        <v>175</v>
      </c>
      <c r="L619" s="28">
        <v>20000</v>
      </c>
      <c r="M619">
        <v>35</v>
      </c>
      <c r="N619" s="28"/>
      <c r="S619">
        <v>96</v>
      </c>
      <c r="T619" s="28">
        <v>20000</v>
      </c>
      <c r="U619">
        <v>35</v>
      </c>
      <c r="V619" s="28"/>
      <c r="AA619">
        <v>6</v>
      </c>
      <c r="AB619" s="28">
        <v>50000</v>
      </c>
      <c r="AC619">
        <v>35</v>
      </c>
      <c r="AD619" s="28"/>
      <c r="AI619">
        <v>36</v>
      </c>
      <c r="AJ619" s="28">
        <v>30000</v>
      </c>
      <c r="AK619">
        <v>35</v>
      </c>
      <c r="AL619" s="28"/>
      <c r="AQ619">
        <v>62</v>
      </c>
      <c r="AR619" s="28">
        <v>60000</v>
      </c>
      <c r="AS619">
        <v>35</v>
      </c>
      <c r="AT619" s="28"/>
    </row>
    <row r="620" spans="3:46" x14ac:dyDescent="0.25">
      <c r="C620">
        <v>26</v>
      </c>
      <c r="D620" s="28">
        <v>20000</v>
      </c>
      <c r="E620">
        <v>36</v>
      </c>
      <c r="F620" s="28"/>
      <c r="K620">
        <v>156</v>
      </c>
      <c r="L620" s="28">
        <v>20000</v>
      </c>
      <c r="M620">
        <v>36</v>
      </c>
      <c r="N620" s="28"/>
      <c r="S620">
        <v>18</v>
      </c>
      <c r="T620" s="28">
        <v>20000</v>
      </c>
      <c r="U620">
        <v>36</v>
      </c>
      <c r="V620" s="28"/>
      <c r="AA620">
        <v>87</v>
      </c>
      <c r="AB620" s="28">
        <v>50000</v>
      </c>
      <c r="AC620">
        <v>36</v>
      </c>
      <c r="AD620" s="28"/>
      <c r="AI620">
        <v>142</v>
      </c>
      <c r="AJ620" s="28">
        <v>70000</v>
      </c>
      <c r="AK620">
        <v>36</v>
      </c>
      <c r="AL620" s="28"/>
      <c r="AQ620">
        <v>45</v>
      </c>
      <c r="AR620" s="28">
        <v>20000</v>
      </c>
      <c r="AS620">
        <v>36</v>
      </c>
      <c r="AT620" s="28"/>
    </row>
    <row r="621" spans="3:46" x14ac:dyDescent="0.25">
      <c r="C621">
        <v>218</v>
      </c>
      <c r="D621" s="28">
        <v>20000</v>
      </c>
      <c r="E621">
        <v>37</v>
      </c>
      <c r="F621" s="28"/>
      <c r="K621">
        <v>39</v>
      </c>
      <c r="L621" s="28">
        <v>20000</v>
      </c>
      <c r="M621">
        <v>37</v>
      </c>
      <c r="N621" s="28"/>
      <c r="S621">
        <v>7</v>
      </c>
      <c r="T621" s="28">
        <v>10000</v>
      </c>
      <c r="U621">
        <v>37</v>
      </c>
      <c r="V621" s="28"/>
      <c r="AA621">
        <v>3</v>
      </c>
      <c r="AB621" s="28">
        <v>100000</v>
      </c>
      <c r="AC621">
        <v>37</v>
      </c>
      <c r="AD621" s="28"/>
      <c r="AI621">
        <v>139</v>
      </c>
      <c r="AJ621" s="28">
        <v>20000</v>
      </c>
      <c r="AK621">
        <v>37</v>
      </c>
      <c r="AL621" s="28"/>
      <c r="AQ621">
        <v>32</v>
      </c>
      <c r="AR621" s="28">
        <v>20000</v>
      </c>
      <c r="AS621">
        <v>37</v>
      </c>
      <c r="AT621" s="28"/>
    </row>
    <row r="622" spans="3:46" x14ac:dyDescent="0.25">
      <c r="C622">
        <v>221</v>
      </c>
      <c r="D622" s="28">
        <v>20000</v>
      </c>
      <c r="E622">
        <v>38</v>
      </c>
      <c r="F622" s="28"/>
      <c r="K622">
        <v>167</v>
      </c>
      <c r="L622" s="28">
        <v>160000</v>
      </c>
      <c r="M622">
        <v>38</v>
      </c>
      <c r="N622" s="28"/>
      <c r="S622">
        <v>45</v>
      </c>
      <c r="T622" s="28">
        <v>30000</v>
      </c>
      <c r="U622">
        <v>38</v>
      </c>
      <c r="V622" s="28"/>
      <c r="AA622">
        <v>47</v>
      </c>
      <c r="AB622" s="28">
        <v>20000</v>
      </c>
      <c r="AC622">
        <v>38</v>
      </c>
      <c r="AD622" s="28"/>
      <c r="AI622">
        <v>148</v>
      </c>
      <c r="AJ622" s="28">
        <v>20000</v>
      </c>
      <c r="AK622">
        <v>38</v>
      </c>
      <c r="AL622" s="28"/>
      <c r="AQ622">
        <v>67</v>
      </c>
      <c r="AR622" s="28">
        <v>40000</v>
      </c>
      <c r="AS622">
        <v>38</v>
      </c>
      <c r="AT622" s="28"/>
    </row>
    <row r="623" spans="3:46" x14ac:dyDescent="0.25">
      <c r="C623">
        <v>123</v>
      </c>
      <c r="D623" s="28">
        <v>40000</v>
      </c>
      <c r="E623">
        <v>39</v>
      </c>
      <c r="F623" s="28"/>
      <c r="L623" s="28">
        <v>50000</v>
      </c>
      <c r="M623">
        <v>39</v>
      </c>
      <c r="N623" s="28">
        <v>50000</v>
      </c>
      <c r="S623">
        <v>89</v>
      </c>
      <c r="T623" s="59">
        <v>20000</v>
      </c>
      <c r="U623" s="43">
        <v>39</v>
      </c>
      <c r="V623" s="59"/>
      <c r="AA623">
        <v>8</v>
      </c>
      <c r="AB623" s="28">
        <v>60000</v>
      </c>
      <c r="AC623">
        <v>39</v>
      </c>
      <c r="AD623" s="28"/>
      <c r="AI623">
        <v>50</v>
      </c>
      <c r="AJ623" s="28">
        <v>20000</v>
      </c>
      <c r="AK623">
        <v>39</v>
      </c>
      <c r="AL623" s="28"/>
      <c r="AQ623">
        <v>74</v>
      </c>
      <c r="AR623" s="28">
        <v>20000</v>
      </c>
      <c r="AS623">
        <v>39</v>
      </c>
      <c r="AT623" s="28"/>
    </row>
    <row r="624" spans="3:46" x14ac:dyDescent="0.25">
      <c r="C624">
        <v>9</v>
      </c>
      <c r="D624" s="28">
        <v>20000</v>
      </c>
      <c r="E624">
        <v>40</v>
      </c>
      <c r="F624" s="28"/>
      <c r="L624" s="28"/>
      <c r="M624">
        <v>40</v>
      </c>
      <c r="N624" s="28"/>
      <c r="S624">
        <v>44</v>
      </c>
      <c r="T624" s="59">
        <v>30000</v>
      </c>
      <c r="U624">
        <v>40</v>
      </c>
      <c r="V624" s="59"/>
      <c r="AA624">
        <v>154</v>
      </c>
      <c r="AB624" s="28">
        <v>20000</v>
      </c>
      <c r="AC624">
        <v>40</v>
      </c>
      <c r="AD624" s="28"/>
      <c r="AI624">
        <v>56</v>
      </c>
      <c r="AJ624" s="28">
        <v>20000</v>
      </c>
      <c r="AK624">
        <v>40</v>
      </c>
      <c r="AL624" s="28"/>
      <c r="AQ624">
        <v>59</v>
      </c>
      <c r="AR624" s="28">
        <v>70000</v>
      </c>
      <c r="AS624">
        <v>40</v>
      </c>
      <c r="AT624" s="28"/>
    </row>
    <row r="625" spans="3:47" x14ac:dyDescent="0.25">
      <c r="C625">
        <v>172</v>
      </c>
      <c r="D625" s="28">
        <v>20000</v>
      </c>
      <c r="E625">
        <v>41</v>
      </c>
      <c r="F625" s="28"/>
      <c r="L625" s="28"/>
      <c r="M625">
        <v>41</v>
      </c>
      <c r="N625" s="28"/>
      <c r="S625">
        <v>19</v>
      </c>
      <c r="T625" s="59">
        <v>20000</v>
      </c>
      <c r="U625" s="43">
        <v>41</v>
      </c>
      <c r="V625" s="59"/>
      <c r="AA625">
        <v>78</v>
      </c>
      <c r="AB625" s="28">
        <v>100000</v>
      </c>
      <c r="AC625">
        <v>41</v>
      </c>
      <c r="AD625" s="28"/>
      <c r="AI625">
        <v>191</v>
      </c>
      <c r="AJ625" s="28">
        <v>20000</v>
      </c>
      <c r="AK625">
        <v>41</v>
      </c>
      <c r="AL625" s="28"/>
      <c r="AQ625">
        <v>42</v>
      </c>
      <c r="AR625" s="28">
        <v>30000</v>
      </c>
      <c r="AS625">
        <v>41</v>
      </c>
      <c r="AT625" s="28"/>
    </row>
    <row r="626" spans="3:47" x14ac:dyDescent="0.25">
      <c r="C626">
        <v>250</v>
      </c>
      <c r="D626" s="28">
        <v>20000</v>
      </c>
      <c r="E626">
        <v>42</v>
      </c>
      <c r="F626" s="28"/>
      <c r="L626" s="28"/>
      <c r="M626">
        <v>42</v>
      </c>
      <c r="N626" s="28"/>
      <c r="S626">
        <v>98</v>
      </c>
      <c r="T626" s="59">
        <v>30000</v>
      </c>
      <c r="U626">
        <v>42</v>
      </c>
      <c r="V626" s="59"/>
      <c r="AA626">
        <v>152</v>
      </c>
      <c r="AB626" s="28">
        <v>20000</v>
      </c>
      <c r="AC626">
        <v>42</v>
      </c>
      <c r="AD626" s="28"/>
      <c r="AI626">
        <v>182</v>
      </c>
      <c r="AJ626" s="28">
        <v>100000</v>
      </c>
      <c r="AK626">
        <v>42</v>
      </c>
      <c r="AL626" s="28"/>
      <c r="AQ626">
        <v>19</v>
      </c>
      <c r="AR626" s="28">
        <v>10000</v>
      </c>
      <c r="AS626">
        <v>42</v>
      </c>
      <c r="AT626" s="28"/>
    </row>
    <row r="627" spans="3:47" x14ac:dyDescent="0.25">
      <c r="C627">
        <v>173</v>
      </c>
      <c r="D627" s="28">
        <v>20000</v>
      </c>
      <c r="E627">
        <v>43</v>
      </c>
      <c r="L627" s="28"/>
      <c r="M627">
        <v>43</v>
      </c>
      <c r="N627" s="28"/>
      <c r="T627" s="59">
        <v>30000</v>
      </c>
      <c r="U627" s="43">
        <v>43</v>
      </c>
      <c r="V627" s="59">
        <v>30000</v>
      </c>
      <c r="AA627">
        <v>112</v>
      </c>
      <c r="AB627" s="59">
        <v>30000</v>
      </c>
      <c r="AC627">
        <v>43</v>
      </c>
      <c r="AD627" s="29"/>
      <c r="AI627">
        <v>80</v>
      </c>
      <c r="AJ627" s="28">
        <v>30000</v>
      </c>
      <c r="AK627">
        <v>43</v>
      </c>
      <c r="AL627" s="28"/>
      <c r="AQ627">
        <v>31</v>
      </c>
      <c r="AR627" s="28">
        <v>20000</v>
      </c>
      <c r="AS627">
        <v>43</v>
      </c>
      <c r="AT627" s="28"/>
    </row>
    <row r="628" spans="3:47" x14ac:dyDescent="0.25">
      <c r="C628">
        <v>66</v>
      </c>
      <c r="D628" s="59">
        <v>20000</v>
      </c>
      <c r="E628">
        <v>44</v>
      </c>
      <c r="F628" s="59">
        <v>20000</v>
      </c>
      <c r="G628">
        <v>66</v>
      </c>
      <c r="L628" s="59"/>
      <c r="M628">
        <v>44</v>
      </c>
      <c r="N628" s="59"/>
      <c r="T628" s="59"/>
      <c r="U628">
        <v>44</v>
      </c>
      <c r="V628" s="59"/>
      <c r="AA628">
        <v>121</v>
      </c>
      <c r="AB628" s="59">
        <v>50000</v>
      </c>
      <c r="AC628">
        <v>44</v>
      </c>
      <c r="AD628" s="28"/>
      <c r="AI628">
        <v>87</v>
      </c>
      <c r="AJ628" s="28">
        <v>20000</v>
      </c>
      <c r="AK628">
        <v>44</v>
      </c>
      <c r="AL628" s="28"/>
      <c r="AQ628">
        <v>23</v>
      </c>
      <c r="AR628" s="28">
        <v>20000</v>
      </c>
      <c r="AS628">
        <v>44</v>
      </c>
      <c r="AT628" s="28"/>
    </row>
    <row r="629" spans="3:47" x14ac:dyDescent="0.25">
      <c r="C629">
        <v>56</v>
      </c>
      <c r="D629" s="59">
        <v>20000</v>
      </c>
      <c r="E629">
        <v>45</v>
      </c>
      <c r="F629" s="28"/>
      <c r="L629" s="59"/>
      <c r="M629">
        <v>45</v>
      </c>
      <c r="N629" s="59"/>
      <c r="T629" s="59"/>
      <c r="U629" s="43">
        <v>45</v>
      </c>
      <c r="V629" s="59"/>
      <c r="AA629">
        <v>103</v>
      </c>
      <c r="AB629" s="28">
        <v>50000</v>
      </c>
      <c r="AC629">
        <v>45</v>
      </c>
      <c r="AD629" s="28"/>
      <c r="AI629">
        <v>157</v>
      </c>
      <c r="AJ629" s="28">
        <v>50000</v>
      </c>
      <c r="AK629">
        <v>45</v>
      </c>
      <c r="AL629" s="28"/>
      <c r="AQ629">
        <v>92</v>
      </c>
      <c r="AR629" s="28">
        <v>20000</v>
      </c>
      <c r="AS629">
        <v>45</v>
      </c>
      <c r="AT629" s="28"/>
    </row>
    <row r="630" spans="3:47" x14ac:dyDescent="0.25">
      <c r="C630">
        <v>24</v>
      </c>
      <c r="D630" s="28">
        <v>50000</v>
      </c>
      <c r="E630">
        <v>46</v>
      </c>
      <c r="F630" s="28">
        <v>50000</v>
      </c>
      <c r="G630">
        <v>24</v>
      </c>
      <c r="L630" s="59"/>
      <c r="M630">
        <v>46</v>
      </c>
      <c r="N630" s="59"/>
      <c r="T630" s="59"/>
      <c r="U630">
        <v>46</v>
      </c>
      <c r="V630" s="59"/>
      <c r="AA630">
        <v>30</v>
      </c>
      <c r="AB630" s="28">
        <v>50000</v>
      </c>
      <c r="AC630">
        <v>46</v>
      </c>
      <c r="AD630" s="28"/>
      <c r="AI630">
        <v>119</v>
      </c>
      <c r="AJ630" s="28">
        <v>100000</v>
      </c>
      <c r="AK630">
        <v>46</v>
      </c>
      <c r="AL630" s="28"/>
      <c r="AQ630">
        <v>68</v>
      </c>
      <c r="AR630" s="28">
        <v>20000</v>
      </c>
      <c r="AS630">
        <v>46</v>
      </c>
      <c r="AT630" s="28">
        <v>10000</v>
      </c>
      <c r="AU630">
        <v>68</v>
      </c>
    </row>
    <row r="631" spans="3:47" x14ac:dyDescent="0.25">
      <c r="D631" s="28">
        <v>50000</v>
      </c>
      <c r="E631">
        <v>47</v>
      </c>
      <c r="F631" s="28">
        <v>50000</v>
      </c>
      <c r="L631" s="59"/>
      <c r="M631">
        <v>47</v>
      </c>
      <c r="N631" s="59"/>
      <c r="T631" s="59"/>
      <c r="U631" s="43">
        <v>47</v>
      </c>
      <c r="V631" s="59"/>
      <c r="AA631">
        <v>57</v>
      </c>
      <c r="AB631" s="28">
        <v>50000</v>
      </c>
      <c r="AC631">
        <v>47</v>
      </c>
      <c r="AI631">
        <v>141</v>
      </c>
      <c r="AJ631" s="28">
        <v>50000</v>
      </c>
      <c r="AK631">
        <v>47</v>
      </c>
      <c r="AL631" s="28"/>
      <c r="AQ631">
        <v>102</v>
      </c>
      <c r="AR631" s="28">
        <v>50000</v>
      </c>
      <c r="AS631">
        <v>47</v>
      </c>
      <c r="AT631" s="28">
        <v>50000</v>
      </c>
      <c r="AU631">
        <v>102</v>
      </c>
    </row>
    <row r="632" spans="3:47" x14ac:dyDescent="0.25">
      <c r="D632" s="28">
        <v>50000</v>
      </c>
      <c r="E632">
        <v>48</v>
      </c>
      <c r="F632" s="28">
        <v>50000</v>
      </c>
      <c r="L632" s="59"/>
      <c r="M632">
        <v>48</v>
      </c>
      <c r="N632" s="59"/>
      <c r="S632" s="61"/>
      <c r="T632" s="59"/>
      <c r="U632">
        <v>48</v>
      </c>
      <c r="V632" s="59"/>
      <c r="AA632">
        <v>40</v>
      </c>
      <c r="AB632" s="28">
        <v>20000</v>
      </c>
      <c r="AC632">
        <v>48</v>
      </c>
      <c r="AD632" s="43"/>
      <c r="AI632">
        <v>109</v>
      </c>
      <c r="AJ632" s="28">
        <v>10000</v>
      </c>
      <c r="AK632">
        <v>48</v>
      </c>
      <c r="AL632" s="28"/>
      <c r="AQ632">
        <v>106</v>
      </c>
      <c r="AR632" s="28">
        <v>50000</v>
      </c>
      <c r="AS632">
        <v>48</v>
      </c>
      <c r="AT632" s="28">
        <v>50000</v>
      </c>
      <c r="AU632">
        <v>106</v>
      </c>
    </row>
    <row r="633" spans="3:47" x14ac:dyDescent="0.25">
      <c r="D633" s="28">
        <v>60000</v>
      </c>
      <c r="E633">
        <v>49</v>
      </c>
      <c r="F633" s="28">
        <v>50000</v>
      </c>
      <c r="L633" s="59"/>
      <c r="M633">
        <v>49</v>
      </c>
      <c r="N633" s="59"/>
      <c r="T633" s="43"/>
      <c r="U633" s="43">
        <v>49</v>
      </c>
      <c r="V633" s="43"/>
      <c r="AA633">
        <v>90</v>
      </c>
      <c r="AB633" s="28">
        <v>10000</v>
      </c>
      <c r="AC633">
        <v>49</v>
      </c>
      <c r="AD633" s="43"/>
      <c r="AI633">
        <v>68</v>
      </c>
      <c r="AJ633" s="59">
        <v>20000</v>
      </c>
      <c r="AK633">
        <v>49</v>
      </c>
      <c r="AL633" s="29"/>
      <c r="AQ633">
        <v>104</v>
      </c>
      <c r="AR633" s="28">
        <v>50000</v>
      </c>
      <c r="AS633">
        <v>49</v>
      </c>
      <c r="AT633" s="28">
        <v>50000</v>
      </c>
      <c r="AU633">
        <v>104</v>
      </c>
    </row>
    <row r="634" spans="3:47" x14ac:dyDescent="0.25">
      <c r="D634" s="59"/>
      <c r="E634">
        <v>50</v>
      </c>
      <c r="F634" s="59"/>
      <c r="I634" t="s">
        <v>1359</v>
      </c>
      <c r="L634" s="59"/>
      <c r="M634">
        <v>50</v>
      </c>
      <c r="N634" s="59"/>
      <c r="T634" s="43"/>
      <c r="U634">
        <v>50</v>
      </c>
      <c r="V634" s="43"/>
      <c r="AA634">
        <v>14</v>
      </c>
      <c r="AB634" s="59">
        <v>20000</v>
      </c>
      <c r="AC634">
        <v>50</v>
      </c>
      <c r="AD634" s="59"/>
      <c r="AI634">
        <v>38</v>
      </c>
      <c r="AJ634" s="59">
        <v>20000</v>
      </c>
      <c r="AK634">
        <v>50</v>
      </c>
      <c r="AL634" s="28"/>
      <c r="AQ634">
        <v>72</v>
      </c>
      <c r="AR634" s="28">
        <v>50000</v>
      </c>
      <c r="AS634">
        <v>50</v>
      </c>
      <c r="AT634" s="28">
        <v>50000</v>
      </c>
      <c r="AU634">
        <v>72</v>
      </c>
    </row>
    <row r="635" spans="3:47" x14ac:dyDescent="0.25">
      <c r="D635" s="59"/>
      <c r="E635">
        <v>51</v>
      </c>
      <c r="F635" s="59"/>
      <c r="L635" s="59"/>
      <c r="M635">
        <v>51</v>
      </c>
      <c r="N635" s="59"/>
      <c r="T635" s="43"/>
      <c r="U635" s="43">
        <v>51</v>
      </c>
      <c r="V635" s="43"/>
      <c r="AA635">
        <v>2</v>
      </c>
      <c r="AB635" s="59">
        <v>40000</v>
      </c>
      <c r="AC635">
        <v>51</v>
      </c>
      <c r="AD635" s="59"/>
      <c r="AI635">
        <v>78</v>
      </c>
      <c r="AJ635" s="28">
        <v>20000</v>
      </c>
      <c r="AK635">
        <v>51</v>
      </c>
      <c r="AL635" s="28"/>
      <c r="AQ635">
        <v>99</v>
      </c>
      <c r="AR635" s="28">
        <v>50000</v>
      </c>
      <c r="AS635">
        <v>51</v>
      </c>
      <c r="AT635" s="28">
        <v>50000</v>
      </c>
      <c r="AU635">
        <v>99</v>
      </c>
    </row>
    <row r="636" spans="3:47" x14ac:dyDescent="0.25">
      <c r="D636" s="28"/>
      <c r="E636">
        <v>52</v>
      </c>
      <c r="F636" s="28"/>
      <c r="L636" s="59"/>
      <c r="M636">
        <v>52</v>
      </c>
      <c r="N636" s="59"/>
      <c r="T636" s="43"/>
      <c r="U636">
        <v>52</v>
      </c>
      <c r="V636" s="43"/>
      <c r="AA636">
        <v>71</v>
      </c>
      <c r="AB636" s="59">
        <v>20000</v>
      </c>
      <c r="AC636">
        <v>52</v>
      </c>
      <c r="AD636" s="59"/>
      <c r="AI636">
        <v>46</v>
      </c>
      <c r="AJ636" s="28">
        <v>20000</v>
      </c>
      <c r="AK636">
        <v>52</v>
      </c>
      <c r="AL636" s="28"/>
      <c r="AQ636">
        <v>113</v>
      </c>
      <c r="AR636" s="28">
        <v>50000</v>
      </c>
      <c r="AS636">
        <v>52</v>
      </c>
      <c r="AT636" s="28">
        <v>50000</v>
      </c>
      <c r="AU636">
        <v>113</v>
      </c>
    </row>
    <row r="637" spans="3:47" x14ac:dyDescent="0.25">
      <c r="D637" s="28"/>
      <c r="E637">
        <v>53</v>
      </c>
      <c r="F637" s="28"/>
      <c r="L637" s="59"/>
      <c r="M637">
        <v>53</v>
      </c>
      <c r="N637" s="59"/>
      <c r="T637" s="43"/>
      <c r="U637" s="43">
        <v>53</v>
      </c>
      <c r="V637" s="43"/>
      <c r="AA637">
        <v>72</v>
      </c>
      <c r="AB637" s="59">
        <v>20000</v>
      </c>
      <c r="AC637">
        <v>53</v>
      </c>
      <c r="AD637" s="43"/>
      <c r="AI637">
        <v>40</v>
      </c>
      <c r="AJ637" s="28">
        <v>10000</v>
      </c>
      <c r="AK637">
        <v>53</v>
      </c>
      <c r="AQ637">
        <v>109</v>
      </c>
      <c r="AR637" s="28">
        <v>50000</v>
      </c>
      <c r="AS637">
        <v>53</v>
      </c>
      <c r="AT637" s="28">
        <v>50000</v>
      </c>
      <c r="AU637">
        <v>109</v>
      </c>
    </row>
    <row r="638" spans="3:47" x14ac:dyDescent="0.25">
      <c r="D638" s="28"/>
      <c r="E638">
        <v>54</v>
      </c>
      <c r="F638" s="28"/>
      <c r="L638" s="59"/>
      <c r="M638">
        <v>54</v>
      </c>
      <c r="N638" s="59"/>
      <c r="T638" s="43"/>
      <c r="U638">
        <v>54</v>
      </c>
      <c r="V638" s="43"/>
      <c r="AA638">
        <v>54</v>
      </c>
      <c r="AB638" s="59">
        <v>20000</v>
      </c>
      <c r="AC638">
        <v>54</v>
      </c>
      <c r="AD638" s="43"/>
      <c r="AI638">
        <v>75</v>
      </c>
      <c r="AJ638" s="28">
        <v>20000</v>
      </c>
      <c r="AK638">
        <v>54</v>
      </c>
      <c r="AQ638">
        <v>86</v>
      </c>
      <c r="AR638" s="28">
        <v>50000</v>
      </c>
      <c r="AS638">
        <v>54</v>
      </c>
      <c r="AT638" s="28">
        <v>50000</v>
      </c>
      <c r="AU638">
        <v>86</v>
      </c>
    </row>
    <row r="639" spans="3:47" x14ac:dyDescent="0.25">
      <c r="D639" s="28"/>
      <c r="E639">
        <v>55</v>
      </c>
      <c r="F639" s="28"/>
      <c r="L639" s="59"/>
      <c r="M639">
        <v>55</v>
      </c>
      <c r="T639" s="43"/>
      <c r="U639" s="43">
        <v>55</v>
      </c>
      <c r="V639" s="43"/>
      <c r="AA639">
        <v>27</v>
      </c>
      <c r="AB639" s="59">
        <v>50000</v>
      </c>
      <c r="AC639">
        <v>55</v>
      </c>
      <c r="AD639" s="43"/>
      <c r="AI639">
        <v>185</v>
      </c>
      <c r="AJ639" s="28">
        <v>30000</v>
      </c>
      <c r="AK639">
        <v>55</v>
      </c>
      <c r="AQ639">
        <v>107</v>
      </c>
      <c r="AR639" s="28">
        <v>20000</v>
      </c>
      <c r="AS639">
        <v>55</v>
      </c>
      <c r="AT639" s="28">
        <v>20000</v>
      </c>
      <c r="AU639">
        <v>107</v>
      </c>
    </row>
    <row r="640" spans="3:47" x14ac:dyDescent="0.25">
      <c r="D640" s="28"/>
      <c r="E640">
        <v>56</v>
      </c>
      <c r="F640" s="28"/>
      <c r="L640" s="59"/>
      <c r="M640">
        <v>56</v>
      </c>
      <c r="T640" s="43"/>
      <c r="U640">
        <v>56</v>
      </c>
      <c r="V640" s="43"/>
      <c r="AA640">
        <v>11</v>
      </c>
      <c r="AB640" s="59">
        <v>50000</v>
      </c>
      <c r="AC640">
        <v>56</v>
      </c>
      <c r="AD640" s="43"/>
      <c r="AI640">
        <v>101</v>
      </c>
      <c r="AJ640" s="28">
        <v>50000</v>
      </c>
      <c r="AK640">
        <v>56</v>
      </c>
      <c r="AR640" s="28">
        <v>30000</v>
      </c>
      <c r="AS640">
        <v>56</v>
      </c>
      <c r="AT640" s="28">
        <v>30000</v>
      </c>
    </row>
    <row r="641" spans="4:46" x14ac:dyDescent="0.25">
      <c r="D641" s="28"/>
      <c r="E641">
        <v>57</v>
      </c>
      <c r="F641" s="28"/>
      <c r="L641" s="59"/>
      <c r="M641">
        <v>57</v>
      </c>
      <c r="T641" s="43"/>
      <c r="U641" s="43">
        <v>57</v>
      </c>
      <c r="V641" s="43"/>
      <c r="AA641">
        <v>156</v>
      </c>
      <c r="AB641" s="59">
        <v>50000</v>
      </c>
      <c r="AC641">
        <v>57</v>
      </c>
      <c r="AD641" s="43"/>
      <c r="AI641">
        <v>95</v>
      </c>
      <c r="AJ641" s="59">
        <v>50000</v>
      </c>
      <c r="AK641">
        <v>57</v>
      </c>
      <c r="AL641" s="59"/>
      <c r="AM641" s="43"/>
      <c r="AR641" s="29">
        <v>40000</v>
      </c>
      <c r="AS641">
        <v>57</v>
      </c>
      <c r="AT641" s="29">
        <v>40000</v>
      </c>
    </row>
    <row r="642" spans="4:46" x14ac:dyDescent="0.25">
      <c r="D642" s="28"/>
      <c r="E642">
        <v>58</v>
      </c>
      <c r="L642" s="28"/>
      <c r="M642">
        <v>58</v>
      </c>
      <c r="T642" s="43"/>
      <c r="U642">
        <v>58</v>
      </c>
      <c r="V642" s="43"/>
      <c r="AA642">
        <v>149</v>
      </c>
      <c r="AB642" s="59">
        <v>50000</v>
      </c>
      <c r="AC642">
        <v>58</v>
      </c>
      <c r="AD642" s="43"/>
      <c r="AI642">
        <v>20</v>
      </c>
      <c r="AJ642" s="59">
        <v>30000</v>
      </c>
      <c r="AK642">
        <v>58</v>
      </c>
      <c r="AL642" s="59"/>
      <c r="AM642" s="43"/>
      <c r="AR642" s="29">
        <v>40000</v>
      </c>
      <c r="AS642">
        <v>58</v>
      </c>
      <c r="AT642" s="28">
        <v>40000</v>
      </c>
    </row>
    <row r="643" spans="4:46" x14ac:dyDescent="0.25">
      <c r="D643" s="28"/>
      <c r="E643">
        <v>59</v>
      </c>
      <c r="L643" s="28"/>
      <c r="M643">
        <v>59</v>
      </c>
      <c r="T643" s="43"/>
      <c r="U643" s="43">
        <v>59</v>
      </c>
      <c r="V643" s="43"/>
      <c r="AA643">
        <v>84</v>
      </c>
      <c r="AB643" s="59">
        <v>50000</v>
      </c>
      <c r="AC643">
        <v>59</v>
      </c>
      <c r="AD643" s="43"/>
      <c r="AI643">
        <v>18</v>
      </c>
      <c r="AJ643" s="59">
        <v>10000</v>
      </c>
      <c r="AK643">
        <v>59</v>
      </c>
      <c r="AM643" s="43"/>
      <c r="AR643" s="28">
        <v>50000</v>
      </c>
      <c r="AS643">
        <v>59</v>
      </c>
      <c r="AT643" s="28">
        <v>50000</v>
      </c>
    </row>
    <row r="644" spans="4:46" x14ac:dyDescent="0.25">
      <c r="D644" s="28"/>
      <c r="E644">
        <v>60</v>
      </c>
      <c r="L644" s="28"/>
      <c r="M644">
        <v>60</v>
      </c>
      <c r="T644" s="43"/>
      <c r="U644">
        <v>60</v>
      </c>
      <c r="V644" s="43"/>
      <c r="AA644">
        <v>7</v>
      </c>
      <c r="AB644" s="59">
        <v>50000</v>
      </c>
      <c r="AC644">
        <v>60</v>
      </c>
      <c r="AD644" s="43"/>
      <c r="AI644">
        <v>26</v>
      </c>
      <c r="AJ644" s="59">
        <v>40000</v>
      </c>
      <c r="AK644">
        <v>60</v>
      </c>
      <c r="AM644" s="43"/>
      <c r="AR644" s="28">
        <v>60000</v>
      </c>
      <c r="AS644">
        <v>60</v>
      </c>
      <c r="AT644" s="28">
        <v>50000</v>
      </c>
    </row>
    <row r="645" spans="4:46" x14ac:dyDescent="0.25">
      <c r="D645" s="28"/>
      <c r="E645">
        <v>61</v>
      </c>
      <c r="L645" s="28"/>
      <c r="M645">
        <v>61</v>
      </c>
      <c r="T645" s="43"/>
      <c r="U645" s="43">
        <v>61</v>
      </c>
      <c r="V645" s="43"/>
      <c r="AA645">
        <v>50</v>
      </c>
      <c r="AB645" s="59">
        <v>50000</v>
      </c>
      <c r="AC645">
        <v>61</v>
      </c>
      <c r="AD645" s="43"/>
      <c r="AI645">
        <v>66</v>
      </c>
      <c r="AJ645" s="59">
        <v>20000</v>
      </c>
      <c r="AK645">
        <v>61</v>
      </c>
      <c r="AR645" s="28">
        <v>50000</v>
      </c>
      <c r="AS645">
        <v>61</v>
      </c>
      <c r="AT645" s="28">
        <v>50000</v>
      </c>
    </row>
    <row r="646" spans="4:46" x14ac:dyDescent="0.25">
      <c r="D646" s="28"/>
      <c r="E646">
        <v>62</v>
      </c>
      <c r="L646" s="28"/>
      <c r="M646">
        <v>62</v>
      </c>
      <c r="T646" s="43"/>
      <c r="U646">
        <v>62</v>
      </c>
      <c r="V646" s="43"/>
      <c r="AA646">
        <v>151</v>
      </c>
      <c r="AB646" s="59">
        <v>50000</v>
      </c>
      <c r="AC646">
        <v>62</v>
      </c>
      <c r="AD646" s="43"/>
      <c r="AI646">
        <v>8</v>
      </c>
      <c r="AJ646" s="59">
        <v>20000</v>
      </c>
      <c r="AK646">
        <v>62</v>
      </c>
      <c r="AR646" s="28">
        <v>60000</v>
      </c>
      <c r="AS646">
        <v>62</v>
      </c>
      <c r="AT646" s="28">
        <v>50000</v>
      </c>
    </row>
    <row r="647" spans="4:46" x14ac:dyDescent="0.25">
      <c r="D647" s="28"/>
      <c r="E647">
        <v>63</v>
      </c>
      <c r="L647" s="28"/>
      <c r="M647">
        <v>63</v>
      </c>
      <c r="T647" s="43"/>
      <c r="U647" s="43">
        <v>63</v>
      </c>
      <c r="V647" s="43"/>
      <c r="AA647">
        <v>22</v>
      </c>
      <c r="AB647" s="59">
        <v>20000</v>
      </c>
      <c r="AC647">
        <v>63</v>
      </c>
      <c r="AD647" s="43">
        <v>20000</v>
      </c>
      <c r="AE647" s="43">
        <v>22</v>
      </c>
      <c r="AI647">
        <v>170</v>
      </c>
      <c r="AJ647" s="59">
        <v>20000</v>
      </c>
      <c r="AK647">
        <v>63</v>
      </c>
      <c r="AR647" s="28">
        <v>80000</v>
      </c>
      <c r="AS647">
        <v>63</v>
      </c>
      <c r="AT647" s="28">
        <v>50000</v>
      </c>
    </row>
    <row r="648" spans="4:46" x14ac:dyDescent="0.25">
      <c r="D648" s="28"/>
      <c r="E648">
        <v>64</v>
      </c>
      <c r="L648" s="28"/>
      <c r="M648">
        <v>64</v>
      </c>
      <c r="N648" s="28"/>
      <c r="T648" s="43"/>
      <c r="U648">
        <v>64</v>
      </c>
      <c r="V648" s="43"/>
      <c r="AB648" s="59">
        <v>30000</v>
      </c>
      <c r="AC648">
        <v>64</v>
      </c>
      <c r="AD648" s="43">
        <v>30000</v>
      </c>
      <c r="AI648">
        <v>136</v>
      </c>
      <c r="AJ648" s="59">
        <v>20000</v>
      </c>
      <c r="AK648">
        <v>64</v>
      </c>
      <c r="AR648" s="28">
        <v>100000</v>
      </c>
      <c r="AS648">
        <v>64</v>
      </c>
      <c r="AT648" s="28">
        <v>50000</v>
      </c>
    </row>
    <row r="649" spans="4:46" x14ac:dyDescent="0.25">
      <c r="D649" s="29">
        <f>SUM(D585:D648)</f>
        <v>1810000</v>
      </c>
      <c r="F649" s="29">
        <f>SUM(F585:F648)</f>
        <v>480000</v>
      </c>
      <c r="L649" s="29">
        <f>SUM(L585:L648)</f>
        <v>1345000</v>
      </c>
      <c r="N649" s="29">
        <f>SUM(N585:N648)</f>
        <v>120000</v>
      </c>
      <c r="T649" s="29">
        <f>SUM(T585:T648)</f>
        <v>1260000</v>
      </c>
      <c r="V649" s="29">
        <f>SUM(V585:V648)</f>
        <v>70000</v>
      </c>
      <c r="AB649" s="59">
        <v>50000</v>
      </c>
      <c r="AC649">
        <v>65</v>
      </c>
      <c r="AD649">
        <v>50000</v>
      </c>
      <c r="AI649">
        <v>93</v>
      </c>
      <c r="AJ649" s="59">
        <v>20000</v>
      </c>
      <c r="AK649">
        <v>65</v>
      </c>
      <c r="AS649">
        <v>65</v>
      </c>
    </row>
    <row r="650" spans="4:46" x14ac:dyDescent="0.25">
      <c r="D650" s="29">
        <f>D649-F649</f>
        <v>1330000</v>
      </c>
      <c r="F650" s="28"/>
      <c r="L650" s="29">
        <f>L649-N649</f>
        <v>1225000</v>
      </c>
      <c r="N650" s="28"/>
      <c r="T650" s="29">
        <f>T649-V649</f>
        <v>1190000</v>
      </c>
      <c r="V650" s="28"/>
      <c r="AB650" s="29">
        <f>SUM(AB585:AB649)</f>
        <v>2485000</v>
      </c>
      <c r="AD650" s="29">
        <f>SUM(AD585:AD649)</f>
        <v>100000</v>
      </c>
      <c r="AJ650" s="59">
        <v>60000</v>
      </c>
      <c r="AK650">
        <v>66</v>
      </c>
      <c r="AL650">
        <v>50000</v>
      </c>
      <c r="AR650" s="29">
        <f>SUM(AR585:AR649)</f>
        <v>2530000</v>
      </c>
      <c r="AT650" s="29">
        <f>SUM(AT585:AT649)</f>
        <v>920000</v>
      </c>
    </row>
    <row r="651" spans="4:46" x14ac:dyDescent="0.25">
      <c r="AB651" s="29">
        <f>AB650-AD650</f>
        <v>2385000</v>
      </c>
      <c r="AD651" s="28"/>
      <c r="AI651">
        <v>192</v>
      </c>
      <c r="AJ651" s="59">
        <v>50000</v>
      </c>
      <c r="AK651">
        <v>67</v>
      </c>
      <c r="AL651">
        <v>50000</v>
      </c>
      <c r="AM651">
        <v>192</v>
      </c>
      <c r="AR651" s="29">
        <f>AR650-AT650</f>
        <v>1610000</v>
      </c>
      <c r="AT651" s="28"/>
    </row>
    <row r="652" spans="4:46" x14ac:dyDescent="0.25">
      <c r="AJ652" s="59">
        <v>50000</v>
      </c>
      <c r="AK652">
        <v>68</v>
      </c>
      <c r="AL652">
        <v>50000</v>
      </c>
    </row>
    <row r="653" spans="4:46" x14ac:dyDescent="0.25">
      <c r="AI653">
        <v>144</v>
      </c>
      <c r="AJ653" s="59">
        <v>25000</v>
      </c>
      <c r="AK653">
        <v>69</v>
      </c>
    </row>
    <row r="654" spans="4:46" x14ac:dyDescent="0.25">
      <c r="AI654">
        <v>178</v>
      </c>
      <c r="AJ654" s="59">
        <v>50000</v>
      </c>
      <c r="AK654">
        <v>70</v>
      </c>
      <c r="AL654">
        <v>50000</v>
      </c>
      <c r="AM654">
        <v>178</v>
      </c>
    </row>
    <row r="655" spans="4:46" x14ac:dyDescent="0.25">
      <c r="AI655">
        <v>11</v>
      </c>
      <c r="AJ655" s="59">
        <v>50000</v>
      </c>
      <c r="AK655">
        <v>71</v>
      </c>
    </row>
    <row r="656" spans="4:46" x14ac:dyDescent="0.25">
      <c r="AJ656" s="59">
        <v>50000</v>
      </c>
      <c r="AK656">
        <v>72</v>
      </c>
      <c r="AL656">
        <v>50000</v>
      </c>
    </row>
    <row r="657" spans="1:47" x14ac:dyDescent="0.25">
      <c r="AJ657" s="59">
        <v>50000</v>
      </c>
      <c r="AK657">
        <v>73</v>
      </c>
      <c r="AL657">
        <v>50000</v>
      </c>
    </row>
    <row r="658" spans="1:47" x14ac:dyDescent="0.25">
      <c r="AJ658" s="59">
        <v>50000</v>
      </c>
      <c r="AK658">
        <v>74</v>
      </c>
      <c r="AL658">
        <v>50000</v>
      </c>
    </row>
    <row r="659" spans="1:47" x14ac:dyDescent="0.25">
      <c r="AK659">
        <v>75</v>
      </c>
    </row>
    <row r="660" spans="1:47" x14ac:dyDescent="0.25">
      <c r="AJ660" s="29">
        <f>SUM(AJ585:AJ659)</f>
        <v>2635000</v>
      </c>
      <c r="AL660" s="29">
        <f>SUM(AL585:AL659)</f>
        <v>420000</v>
      </c>
    </row>
    <row r="661" spans="1:47" x14ac:dyDescent="0.25">
      <c r="AJ661" s="29">
        <f>AJ660-AL660</f>
        <v>2215000</v>
      </c>
      <c r="AL661" s="28"/>
    </row>
    <row r="663" spans="1:47" x14ac:dyDescent="0.25">
      <c r="A663" s="30" t="s">
        <v>10</v>
      </c>
      <c r="B663" s="30" t="s">
        <v>0</v>
      </c>
      <c r="C663" s="30" t="s">
        <v>2</v>
      </c>
      <c r="D663" s="30" t="s">
        <v>1297</v>
      </c>
      <c r="E663" s="30"/>
      <c r="F663" s="33"/>
      <c r="G663" s="30"/>
      <c r="I663" s="30" t="s">
        <v>10</v>
      </c>
      <c r="J663" s="30" t="s">
        <v>0</v>
      </c>
      <c r="K663" s="30" t="s">
        <v>2</v>
      </c>
      <c r="L663" s="30" t="s">
        <v>1297</v>
      </c>
      <c r="M663" s="30"/>
      <c r="N663" s="33"/>
      <c r="O663" s="30"/>
      <c r="P663" s="30"/>
      <c r="Q663" s="30" t="s">
        <v>10</v>
      </c>
      <c r="R663" s="30" t="s">
        <v>0</v>
      </c>
      <c r="S663" s="30" t="s">
        <v>2</v>
      </c>
      <c r="T663" s="30" t="s">
        <v>1297</v>
      </c>
      <c r="U663" s="30"/>
      <c r="V663" s="33"/>
      <c r="Y663" s="30" t="s">
        <v>10</v>
      </c>
      <c r="Z663" s="30" t="s">
        <v>0</v>
      </c>
      <c r="AA663" s="30" t="s">
        <v>2</v>
      </c>
      <c r="AB663" s="30" t="s">
        <v>1297</v>
      </c>
      <c r="AC663" s="30"/>
      <c r="AD663" s="33"/>
      <c r="AE663" s="30"/>
      <c r="AG663" s="30" t="s">
        <v>10</v>
      </c>
      <c r="AH663" s="30" t="s">
        <v>0</v>
      </c>
      <c r="AI663" s="30" t="s">
        <v>2</v>
      </c>
      <c r="AJ663" s="30" t="s">
        <v>1297</v>
      </c>
      <c r="AK663" s="30"/>
      <c r="AL663" s="33"/>
      <c r="AO663" s="30" t="s">
        <v>10</v>
      </c>
      <c r="AP663" s="30" t="s">
        <v>0</v>
      </c>
      <c r="AQ663" s="30" t="s">
        <v>2</v>
      </c>
      <c r="AR663" s="30" t="s">
        <v>1297</v>
      </c>
    </row>
    <row r="664" spans="1:47" x14ac:dyDescent="0.25">
      <c r="A664" s="32">
        <v>43164</v>
      </c>
      <c r="B664" s="30" t="s">
        <v>1336</v>
      </c>
      <c r="C664">
        <v>163</v>
      </c>
      <c r="D664" s="28">
        <v>100000</v>
      </c>
      <c r="E664">
        <v>1</v>
      </c>
      <c r="F664" s="28"/>
      <c r="I664" s="32">
        <v>43165</v>
      </c>
      <c r="J664" s="30" t="s">
        <v>1337</v>
      </c>
      <c r="K664">
        <v>101</v>
      </c>
      <c r="L664" s="28">
        <v>20000</v>
      </c>
      <c r="M664">
        <v>1</v>
      </c>
      <c r="N664" s="28"/>
      <c r="Q664" s="32">
        <v>43166</v>
      </c>
      <c r="R664" s="30" t="s">
        <v>1361</v>
      </c>
      <c r="S664">
        <v>50</v>
      </c>
      <c r="T664" s="28">
        <v>30000</v>
      </c>
      <c r="U664">
        <v>1</v>
      </c>
      <c r="V664" s="28">
        <v>30000</v>
      </c>
      <c r="W664">
        <v>50</v>
      </c>
      <c r="Y664" s="32">
        <v>43167</v>
      </c>
      <c r="Z664" s="30" t="s">
        <v>1348</v>
      </c>
      <c r="AA664">
        <v>27</v>
      </c>
      <c r="AB664" s="28">
        <v>20000</v>
      </c>
      <c r="AC664">
        <v>1</v>
      </c>
      <c r="AD664" s="28">
        <v>20000</v>
      </c>
      <c r="AE664">
        <v>27</v>
      </c>
      <c r="AG664" s="32">
        <v>43168</v>
      </c>
      <c r="AH664" s="30" t="s">
        <v>1347</v>
      </c>
      <c r="AI664">
        <v>152</v>
      </c>
      <c r="AJ664" s="28">
        <v>20000</v>
      </c>
      <c r="AK664">
        <v>1</v>
      </c>
      <c r="AL664" s="28"/>
      <c r="AO664" s="32">
        <v>43167</v>
      </c>
      <c r="AP664" s="30" t="s">
        <v>1451</v>
      </c>
      <c r="AQ664">
        <v>56</v>
      </c>
      <c r="AR664" s="28">
        <v>180000</v>
      </c>
      <c r="AS664">
        <v>1</v>
      </c>
      <c r="AT664" s="28"/>
    </row>
    <row r="665" spans="1:47" x14ac:dyDescent="0.25">
      <c r="C665">
        <v>100</v>
      </c>
      <c r="D665" s="28">
        <v>20000</v>
      </c>
      <c r="E665">
        <v>2</v>
      </c>
      <c r="F665" s="28"/>
      <c r="K665">
        <v>218</v>
      </c>
      <c r="L665" s="28">
        <v>20000</v>
      </c>
      <c r="M665">
        <v>2</v>
      </c>
      <c r="N665" s="28"/>
      <c r="S665">
        <v>39</v>
      </c>
      <c r="T665" s="28">
        <v>50000</v>
      </c>
      <c r="U665">
        <v>2</v>
      </c>
      <c r="V665" s="28">
        <v>50000</v>
      </c>
      <c r="W665">
        <v>39</v>
      </c>
      <c r="AA665">
        <v>55</v>
      </c>
      <c r="AB665" s="28">
        <v>20000</v>
      </c>
      <c r="AC665">
        <v>2</v>
      </c>
      <c r="AD665" s="28"/>
      <c r="AI665">
        <v>198</v>
      </c>
      <c r="AJ665" s="28">
        <v>50000</v>
      </c>
      <c r="AK665">
        <v>2</v>
      </c>
      <c r="AL665" s="28">
        <v>50000</v>
      </c>
      <c r="AM665">
        <v>198</v>
      </c>
      <c r="AQ665">
        <v>39</v>
      </c>
      <c r="AR665" s="28">
        <v>190000</v>
      </c>
      <c r="AS665">
        <v>2</v>
      </c>
      <c r="AT665" s="28"/>
    </row>
    <row r="666" spans="1:47" x14ac:dyDescent="0.25">
      <c r="C666">
        <v>254</v>
      </c>
      <c r="D666" s="28">
        <v>30000</v>
      </c>
      <c r="E666">
        <v>3</v>
      </c>
      <c r="F666" s="28">
        <v>30000</v>
      </c>
      <c r="G666">
        <v>254</v>
      </c>
      <c r="K666">
        <v>26</v>
      </c>
      <c r="L666" s="28">
        <v>20000</v>
      </c>
      <c r="M666">
        <v>3</v>
      </c>
      <c r="N666" s="28"/>
      <c r="S666">
        <v>92</v>
      </c>
      <c r="T666" s="28">
        <v>50000</v>
      </c>
      <c r="U666">
        <v>3</v>
      </c>
      <c r="V666" s="28">
        <v>50000</v>
      </c>
      <c r="W666">
        <v>92</v>
      </c>
      <c r="AA666">
        <v>34</v>
      </c>
      <c r="AB666" s="28">
        <v>50000</v>
      </c>
      <c r="AC666">
        <v>3</v>
      </c>
      <c r="AD666" s="28"/>
      <c r="AI666">
        <v>109</v>
      </c>
      <c r="AJ666" s="28">
        <v>100000</v>
      </c>
      <c r="AK666">
        <v>3</v>
      </c>
      <c r="AL666" s="28">
        <v>50000</v>
      </c>
      <c r="AM666">
        <v>58</v>
      </c>
      <c r="AQ666">
        <v>25</v>
      </c>
      <c r="AR666" s="28">
        <v>40000</v>
      </c>
      <c r="AS666">
        <v>3</v>
      </c>
      <c r="AT666" s="28">
        <v>40000</v>
      </c>
      <c r="AU666">
        <v>25</v>
      </c>
    </row>
    <row r="667" spans="1:47" x14ac:dyDescent="0.25">
      <c r="C667">
        <v>52</v>
      </c>
      <c r="D667" s="28">
        <v>50000</v>
      </c>
      <c r="E667">
        <v>4</v>
      </c>
      <c r="F667" s="28">
        <v>50000</v>
      </c>
      <c r="G667">
        <v>52</v>
      </c>
      <c r="K667">
        <v>221</v>
      </c>
      <c r="L667" s="28">
        <v>20000</v>
      </c>
      <c r="M667">
        <v>4</v>
      </c>
      <c r="N667" s="28"/>
      <c r="S667">
        <v>18</v>
      </c>
      <c r="T667" s="28">
        <v>20000</v>
      </c>
      <c r="U667">
        <v>4</v>
      </c>
      <c r="V667" s="28">
        <v>20000</v>
      </c>
      <c r="W667">
        <v>18</v>
      </c>
      <c r="AA667">
        <v>120</v>
      </c>
      <c r="AB667" s="28">
        <v>50000</v>
      </c>
      <c r="AC667">
        <v>4</v>
      </c>
      <c r="AD667" s="28"/>
      <c r="AI667">
        <v>36</v>
      </c>
      <c r="AJ667" s="28">
        <v>40000</v>
      </c>
      <c r="AK667">
        <v>4</v>
      </c>
      <c r="AL667" s="28"/>
      <c r="AQ667">
        <v>33</v>
      </c>
      <c r="AR667" s="28">
        <v>100000</v>
      </c>
      <c r="AS667">
        <v>4</v>
      </c>
      <c r="AT667" s="28"/>
    </row>
    <row r="668" spans="1:47" x14ac:dyDescent="0.25">
      <c r="C668">
        <v>34</v>
      </c>
      <c r="D668" s="28">
        <v>50000</v>
      </c>
      <c r="E668">
        <v>5</v>
      </c>
      <c r="F668" s="28">
        <v>50000</v>
      </c>
      <c r="G668">
        <v>34</v>
      </c>
      <c r="K668">
        <v>80</v>
      </c>
      <c r="L668" s="28">
        <v>20000</v>
      </c>
      <c r="M668">
        <v>5</v>
      </c>
      <c r="N668" s="28"/>
      <c r="S668">
        <v>97</v>
      </c>
      <c r="T668" s="28">
        <v>50000</v>
      </c>
      <c r="U668">
        <v>5</v>
      </c>
      <c r="V668" s="28">
        <v>50000</v>
      </c>
      <c r="W668">
        <v>97</v>
      </c>
      <c r="AA668">
        <v>83</v>
      </c>
      <c r="AB668" s="28">
        <v>100000</v>
      </c>
      <c r="AC668">
        <v>5</v>
      </c>
      <c r="AD668" s="28"/>
      <c r="AI668">
        <v>128</v>
      </c>
      <c r="AJ668" s="28">
        <v>20000</v>
      </c>
      <c r="AK668">
        <v>5</v>
      </c>
      <c r="AL668" s="28"/>
      <c r="AQ668">
        <v>76</v>
      </c>
      <c r="AR668" s="28">
        <v>30000</v>
      </c>
      <c r="AS668">
        <v>5</v>
      </c>
      <c r="AT668" s="28"/>
    </row>
    <row r="669" spans="1:47" x14ac:dyDescent="0.25">
      <c r="C669">
        <v>253</v>
      </c>
      <c r="D669" s="28">
        <v>50000</v>
      </c>
      <c r="E669">
        <v>6</v>
      </c>
      <c r="F669" s="28">
        <v>50000</v>
      </c>
      <c r="G669">
        <v>253</v>
      </c>
      <c r="K669">
        <v>88</v>
      </c>
      <c r="L669" s="28">
        <v>20000</v>
      </c>
      <c r="M669">
        <v>6</v>
      </c>
      <c r="N669" s="28"/>
      <c r="S669">
        <v>16</v>
      </c>
      <c r="T669" s="28">
        <v>20000</v>
      </c>
      <c r="U669">
        <v>6</v>
      </c>
      <c r="V669" s="28"/>
      <c r="AA669">
        <v>18</v>
      </c>
      <c r="AB669" s="28">
        <v>50000</v>
      </c>
      <c r="AC669">
        <v>6</v>
      </c>
      <c r="AD669" s="28"/>
      <c r="AI669">
        <v>102</v>
      </c>
      <c r="AJ669" s="28">
        <v>40000</v>
      </c>
      <c r="AK669">
        <v>6</v>
      </c>
      <c r="AL669" s="28"/>
      <c r="AQ669">
        <v>80</v>
      </c>
      <c r="AR669" s="28">
        <v>30000</v>
      </c>
      <c r="AS669">
        <v>6</v>
      </c>
      <c r="AT669" s="28">
        <v>30000</v>
      </c>
      <c r="AU669">
        <v>80</v>
      </c>
    </row>
    <row r="670" spans="1:47" x14ac:dyDescent="0.25">
      <c r="C670">
        <v>225</v>
      </c>
      <c r="D670" s="28">
        <v>50000</v>
      </c>
      <c r="E670">
        <v>7</v>
      </c>
      <c r="F670" s="28"/>
      <c r="K670">
        <v>52</v>
      </c>
      <c r="L670" s="28">
        <v>20000</v>
      </c>
      <c r="M670">
        <v>7</v>
      </c>
      <c r="N670" s="28"/>
      <c r="S670">
        <v>70</v>
      </c>
      <c r="T670" s="28">
        <v>90000</v>
      </c>
      <c r="U670">
        <v>7</v>
      </c>
      <c r="V670" s="28">
        <v>50000</v>
      </c>
      <c r="W670">
        <v>70</v>
      </c>
      <c r="AA670">
        <v>41</v>
      </c>
      <c r="AB670" s="28">
        <v>50000</v>
      </c>
      <c r="AC670">
        <v>7</v>
      </c>
      <c r="AD670" s="28"/>
      <c r="AI670">
        <v>50</v>
      </c>
      <c r="AJ670" s="28">
        <v>20000</v>
      </c>
      <c r="AK670">
        <v>7</v>
      </c>
      <c r="AL670" s="28"/>
      <c r="AQ670">
        <v>79</v>
      </c>
      <c r="AR670" s="28">
        <v>20000</v>
      </c>
      <c r="AS670">
        <v>7</v>
      </c>
      <c r="AT670" s="28"/>
    </row>
    <row r="671" spans="1:47" x14ac:dyDescent="0.25">
      <c r="C671">
        <v>159</v>
      </c>
      <c r="D671" s="28">
        <v>30000</v>
      </c>
      <c r="E671">
        <v>8</v>
      </c>
      <c r="F671" s="28"/>
      <c r="K671">
        <v>156</v>
      </c>
      <c r="L671" s="28">
        <v>20000</v>
      </c>
      <c r="M671">
        <v>8</v>
      </c>
      <c r="N671" s="28"/>
      <c r="S671">
        <v>59</v>
      </c>
      <c r="T671" s="28">
        <v>20000</v>
      </c>
      <c r="U671">
        <v>8</v>
      </c>
      <c r="V671" s="28"/>
      <c r="AA671">
        <v>79</v>
      </c>
      <c r="AB671" s="28">
        <v>20000</v>
      </c>
      <c r="AC671">
        <v>8</v>
      </c>
      <c r="AD671" s="28"/>
      <c r="AI671">
        <v>4</v>
      </c>
      <c r="AJ671" s="28">
        <v>20000</v>
      </c>
      <c r="AK671">
        <v>8</v>
      </c>
      <c r="AL671" s="28">
        <v>20000</v>
      </c>
      <c r="AM671">
        <v>4</v>
      </c>
      <c r="AQ671">
        <v>128</v>
      </c>
      <c r="AR671" s="28">
        <v>30000</v>
      </c>
      <c r="AS671">
        <v>8</v>
      </c>
      <c r="AT671" s="28">
        <v>30000</v>
      </c>
      <c r="AU671">
        <v>128</v>
      </c>
    </row>
    <row r="672" spans="1:47" x14ac:dyDescent="0.25">
      <c r="C672">
        <v>183</v>
      </c>
      <c r="D672" s="28">
        <v>160000</v>
      </c>
      <c r="E672">
        <v>9</v>
      </c>
      <c r="F672" s="28"/>
      <c r="K672">
        <v>87</v>
      </c>
      <c r="L672" s="28">
        <v>20000</v>
      </c>
      <c r="M672">
        <v>9</v>
      </c>
      <c r="N672" s="28"/>
      <c r="S672">
        <v>72</v>
      </c>
      <c r="T672" s="28">
        <v>20000</v>
      </c>
      <c r="U672">
        <v>9</v>
      </c>
      <c r="V672" s="28"/>
      <c r="AA672">
        <v>26</v>
      </c>
      <c r="AB672" s="28">
        <v>20000</v>
      </c>
      <c r="AC672">
        <v>9</v>
      </c>
      <c r="AD672" s="28"/>
      <c r="AI672">
        <v>107</v>
      </c>
      <c r="AJ672" s="28">
        <v>20000</v>
      </c>
      <c r="AK672">
        <v>9</v>
      </c>
      <c r="AL672" s="28"/>
      <c r="AQ672">
        <v>87</v>
      </c>
      <c r="AR672" s="28">
        <v>100000</v>
      </c>
      <c r="AS672">
        <v>9</v>
      </c>
      <c r="AT672" s="28">
        <v>50000</v>
      </c>
      <c r="AU672">
        <v>87</v>
      </c>
    </row>
    <row r="673" spans="3:47" x14ac:dyDescent="0.25">
      <c r="C673">
        <v>186</v>
      </c>
      <c r="D673" s="28">
        <v>30000</v>
      </c>
      <c r="E673">
        <v>10</v>
      </c>
      <c r="F673" s="28"/>
      <c r="K673">
        <v>219</v>
      </c>
      <c r="L673" s="28">
        <v>20000</v>
      </c>
      <c r="M673">
        <v>10</v>
      </c>
      <c r="N673" s="28"/>
      <c r="S673">
        <v>4</v>
      </c>
      <c r="T673" s="28">
        <v>50000</v>
      </c>
      <c r="U673">
        <v>10</v>
      </c>
      <c r="V673" s="28"/>
      <c r="AA673">
        <v>35</v>
      </c>
      <c r="AB673" s="28">
        <v>20000</v>
      </c>
      <c r="AC673">
        <v>10</v>
      </c>
      <c r="AD673" s="28"/>
      <c r="AI673">
        <v>42</v>
      </c>
      <c r="AJ673" s="28">
        <v>30000</v>
      </c>
      <c r="AK673">
        <v>10</v>
      </c>
      <c r="AL673" s="28"/>
      <c r="AQ673">
        <v>78</v>
      </c>
      <c r="AR673" s="28">
        <v>50000</v>
      </c>
      <c r="AS673">
        <v>10</v>
      </c>
      <c r="AT673" s="28">
        <v>50000</v>
      </c>
      <c r="AU673">
        <v>78</v>
      </c>
    </row>
    <row r="674" spans="3:47" x14ac:dyDescent="0.25">
      <c r="C674">
        <v>3</v>
      </c>
      <c r="D674" s="28">
        <v>10000</v>
      </c>
      <c r="E674">
        <v>11</v>
      </c>
      <c r="F674" s="28"/>
      <c r="K674">
        <v>73</v>
      </c>
      <c r="L674" s="28">
        <v>10000</v>
      </c>
      <c r="M674">
        <v>11</v>
      </c>
      <c r="N674" s="28"/>
      <c r="S674">
        <v>73</v>
      </c>
      <c r="T674" s="28">
        <v>50000</v>
      </c>
      <c r="U674">
        <v>11</v>
      </c>
      <c r="V674" s="28"/>
      <c r="AA674">
        <v>96</v>
      </c>
      <c r="AB674" s="28">
        <v>20000</v>
      </c>
      <c r="AC674">
        <v>11</v>
      </c>
      <c r="AD674" s="28"/>
      <c r="AI674">
        <v>191</v>
      </c>
      <c r="AJ674" s="28">
        <v>20000</v>
      </c>
      <c r="AK674">
        <v>11</v>
      </c>
      <c r="AL674" s="28"/>
      <c r="AQ674">
        <v>101</v>
      </c>
      <c r="AR674" s="28">
        <v>50000</v>
      </c>
      <c r="AS674">
        <v>11</v>
      </c>
      <c r="AT674" s="28">
        <v>50000</v>
      </c>
      <c r="AU674">
        <v>101</v>
      </c>
    </row>
    <row r="675" spans="3:47" x14ac:dyDescent="0.25">
      <c r="C675">
        <v>244</v>
      </c>
      <c r="D675" s="28">
        <v>100000</v>
      </c>
      <c r="E675">
        <v>12</v>
      </c>
      <c r="F675" s="28">
        <v>50000</v>
      </c>
      <c r="G675">
        <v>244</v>
      </c>
      <c r="K675">
        <v>79</v>
      </c>
      <c r="L675" s="28">
        <v>30000</v>
      </c>
      <c r="M675">
        <v>12</v>
      </c>
      <c r="N675" s="28"/>
      <c r="S675">
        <v>7</v>
      </c>
      <c r="T675" s="28">
        <v>10000</v>
      </c>
      <c r="U675">
        <v>12</v>
      </c>
      <c r="V675" s="28"/>
      <c r="AA675">
        <v>150</v>
      </c>
      <c r="AB675" s="28">
        <v>50000</v>
      </c>
      <c r="AC675">
        <v>12</v>
      </c>
      <c r="AD675" s="28"/>
      <c r="AI675">
        <v>17</v>
      </c>
      <c r="AJ675" s="28">
        <v>50000</v>
      </c>
      <c r="AK675">
        <v>12</v>
      </c>
      <c r="AL675" s="28"/>
      <c r="AQ675">
        <v>114</v>
      </c>
      <c r="AR675" s="28">
        <v>50000</v>
      </c>
      <c r="AS675">
        <v>12</v>
      </c>
      <c r="AT675" s="28">
        <v>50000</v>
      </c>
      <c r="AU675">
        <v>114</v>
      </c>
    </row>
    <row r="676" spans="3:47" x14ac:dyDescent="0.25">
      <c r="C676">
        <v>249</v>
      </c>
      <c r="D676" s="28">
        <v>100000</v>
      </c>
      <c r="E676">
        <v>13</v>
      </c>
      <c r="F676" s="28">
        <v>50000</v>
      </c>
      <c r="G676">
        <v>249</v>
      </c>
      <c r="K676">
        <v>28</v>
      </c>
      <c r="L676" s="28">
        <v>20000</v>
      </c>
      <c r="M676">
        <v>13</v>
      </c>
      <c r="N676" s="28"/>
      <c r="S676">
        <v>34</v>
      </c>
      <c r="T676" s="28">
        <v>25000</v>
      </c>
      <c r="U676">
        <v>13</v>
      </c>
      <c r="V676" s="28"/>
      <c r="AA676">
        <v>101</v>
      </c>
      <c r="AB676" s="28">
        <v>50000</v>
      </c>
      <c r="AC676">
        <v>13</v>
      </c>
      <c r="AD676" s="28"/>
      <c r="AI676">
        <v>101</v>
      </c>
      <c r="AJ676" s="28">
        <v>50000</v>
      </c>
      <c r="AK676">
        <v>13</v>
      </c>
      <c r="AL676" s="28"/>
      <c r="AQ676">
        <v>126</v>
      </c>
      <c r="AR676" s="28">
        <v>50000</v>
      </c>
      <c r="AS676">
        <v>13</v>
      </c>
      <c r="AT676" s="28">
        <v>50000</v>
      </c>
      <c r="AU676">
        <v>126</v>
      </c>
    </row>
    <row r="677" spans="3:47" x14ac:dyDescent="0.25">
      <c r="C677">
        <v>22</v>
      </c>
      <c r="D677" s="28">
        <v>20000</v>
      </c>
      <c r="E677">
        <v>14</v>
      </c>
      <c r="F677" s="28">
        <v>20000</v>
      </c>
      <c r="G677">
        <v>22</v>
      </c>
      <c r="K677">
        <v>190</v>
      </c>
      <c r="L677" s="28">
        <v>40000</v>
      </c>
      <c r="M677">
        <v>14</v>
      </c>
      <c r="N677" s="28"/>
      <c r="S677">
        <v>86</v>
      </c>
      <c r="T677" s="28">
        <v>20000</v>
      </c>
      <c r="U677">
        <v>14</v>
      </c>
      <c r="V677" s="28"/>
      <c r="AA677">
        <v>137</v>
      </c>
      <c r="AB677" s="28">
        <v>20000</v>
      </c>
      <c r="AC677">
        <v>14</v>
      </c>
      <c r="AD677" s="28"/>
      <c r="AI677">
        <v>57</v>
      </c>
      <c r="AJ677" s="28">
        <v>150000</v>
      </c>
      <c r="AK677">
        <v>14</v>
      </c>
      <c r="AL677" s="28"/>
      <c r="AQ677">
        <v>112</v>
      </c>
      <c r="AR677" s="28">
        <v>50000</v>
      </c>
      <c r="AS677">
        <v>14</v>
      </c>
      <c r="AT677" s="28">
        <v>50000</v>
      </c>
      <c r="AU677">
        <v>112</v>
      </c>
    </row>
    <row r="678" spans="3:47" x14ac:dyDescent="0.25">
      <c r="C678">
        <v>17</v>
      </c>
      <c r="D678" s="28">
        <v>30000</v>
      </c>
      <c r="E678">
        <v>15</v>
      </c>
      <c r="F678" s="28"/>
      <c r="K678">
        <v>37</v>
      </c>
      <c r="L678" s="28">
        <v>10000</v>
      </c>
      <c r="M678">
        <v>15</v>
      </c>
      <c r="N678" s="28"/>
      <c r="S678">
        <v>29</v>
      </c>
      <c r="T678" s="28">
        <v>20000</v>
      </c>
      <c r="U678">
        <v>15</v>
      </c>
      <c r="V678" s="28"/>
      <c r="AA678">
        <v>97</v>
      </c>
      <c r="AB678" s="28">
        <v>60000</v>
      </c>
      <c r="AC678">
        <v>15</v>
      </c>
      <c r="AD678" s="28"/>
      <c r="AI678">
        <v>136</v>
      </c>
      <c r="AJ678" s="28">
        <v>20000</v>
      </c>
      <c r="AK678">
        <v>15</v>
      </c>
      <c r="AL678" s="28"/>
      <c r="AQ678">
        <v>103</v>
      </c>
      <c r="AR678" s="28">
        <v>50000</v>
      </c>
      <c r="AS678">
        <v>15</v>
      </c>
      <c r="AT678" s="28">
        <v>50000</v>
      </c>
      <c r="AU678">
        <v>103</v>
      </c>
    </row>
    <row r="679" spans="3:47" x14ac:dyDescent="0.25">
      <c r="C679">
        <v>167</v>
      </c>
      <c r="D679" s="28">
        <v>30000</v>
      </c>
      <c r="E679">
        <v>16</v>
      </c>
      <c r="F679" s="28"/>
      <c r="K679">
        <v>122</v>
      </c>
      <c r="L679" s="28">
        <v>15000</v>
      </c>
      <c r="M679">
        <v>16</v>
      </c>
      <c r="N679" s="28"/>
      <c r="S679">
        <v>14</v>
      </c>
      <c r="T679" s="28">
        <v>20000</v>
      </c>
      <c r="U679">
        <v>16</v>
      </c>
      <c r="V679" s="28"/>
      <c r="AA679">
        <v>119</v>
      </c>
      <c r="AB679" s="28">
        <v>20000</v>
      </c>
      <c r="AC679">
        <v>16</v>
      </c>
      <c r="AD679" s="28"/>
      <c r="AI679">
        <v>170</v>
      </c>
      <c r="AJ679" s="28">
        <v>20000</v>
      </c>
      <c r="AK679">
        <v>16</v>
      </c>
      <c r="AL679" s="28"/>
      <c r="AQ679">
        <v>124</v>
      </c>
      <c r="AR679" s="28">
        <v>50000</v>
      </c>
      <c r="AS679">
        <v>16</v>
      </c>
      <c r="AT679" s="28">
        <v>50000</v>
      </c>
      <c r="AU679">
        <v>124</v>
      </c>
    </row>
    <row r="680" spans="3:47" x14ac:dyDescent="0.25">
      <c r="C680">
        <v>66</v>
      </c>
      <c r="D680" s="28">
        <v>20000</v>
      </c>
      <c r="E680">
        <v>17</v>
      </c>
      <c r="F680" s="28"/>
      <c r="K680">
        <v>61</v>
      </c>
      <c r="L680" s="28">
        <v>15000</v>
      </c>
      <c r="M680">
        <v>17</v>
      </c>
      <c r="N680" s="28"/>
      <c r="S680">
        <v>58</v>
      </c>
      <c r="T680" s="28">
        <v>50000</v>
      </c>
      <c r="U680">
        <v>17</v>
      </c>
      <c r="V680" s="28"/>
      <c r="AA680">
        <v>43</v>
      </c>
      <c r="AB680" s="28">
        <v>20000</v>
      </c>
      <c r="AC680">
        <v>17</v>
      </c>
      <c r="AD680" s="28"/>
      <c r="AI680">
        <v>26</v>
      </c>
      <c r="AJ680" s="28">
        <v>30000</v>
      </c>
      <c r="AK680">
        <v>17</v>
      </c>
      <c r="AL680" s="28"/>
      <c r="AQ680">
        <v>123</v>
      </c>
      <c r="AR680" s="28">
        <v>50000</v>
      </c>
      <c r="AS680">
        <v>17</v>
      </c>
      <c r="AT680" s="28">
        <v>50000</v>
      </c>
      <c r="AU680">
        <v>123</v>
      </c>
    </row>
    <row r="681" spans="3:47" x14ac:dyDescent="0.25">
      <c r="C681">
        <v>56</v>
      </c>
      <c r="D681" s="28">
        <v>20000</v>
      </c>
      <c r="E681">
        <v>18</v>
      </c>
      <c r="F681" s="28"/>
      <c r="K681">
        <v>108</v>
      </c>
      <c r="L681" s="28">
        <v>30000</v>
      </c>
      <c r="M681">
        <v>18</v>
      </c>
      <c r="N681" s="28"/>
      <c r="S681">
        <v>64</v>
      </c>
      <c r="T681" s="28">
        <v>50000</v>
      </c>
      <c r="U681">
        <v>18</v>
      </c>
      <c r="V681" s="28"/>
      <c r="AA681">
        <v>31</v>
      </c>
      <c r="AB681" s="28">
        <v>60000</v>
      </c>
      <c r="AC681">
        <v>18</v>
      </c>
      <c r="AD681" s="28"/>
      <c r="AI681">
        <v>18</v>
      </c>
      <c r="AJ681" s="28">
        <v>10000</v>
      </c>
      <c r="AK681">
        <v>18</v>
      </c>
      <c r="AL681" s="28"/>
      <c r="AQ681">
        <v>125</v>
      </c>
      <c r="AR681" s="28">
        <v>50000</v>
      </c>
      <c r="AS681">
        <v>18</v>
      </c>
      <c r="AT681" s="28">
        <v>50000</v>
      </c>
      <c r="AU681">
        <v>125</v>
      </c>
    </row>
    <row r="682" spans="3:47" x14ac:dyDescent="0.25">
      <c r="C682">
        <v>115</v>
      </c>
      <c r="D682" s="28">
        <v>150000</v>
      </c>
      <c r="E682">
        <v>19</v>
      </c>
      <c r="F682" s="28">
        <v>50000</v>
      </c>
      <c r="G682">
        <v>115</v>
      </c>
      <c r="K682">
        <v>251</v>
      </c>
      <c r="L682" s="28">
        <v>30000</v>
      </c>
      <c r="M682">
        <v>19</v>
      </c>
      <c r="N682" s="28"/>
      <c r="S682">
        <v>12</v>
      </c>
      <c r="T682" s="28">
        <v>30000</v>
      </c>
      <c r="U682">
        <v>19</v>
      </c>
      <c r="V682" s="28"/>
      <c r="AA682">
        <v>76</v>
      </c>
      <c r="AB682" s="28">
        <v>20000</v>
      </c>
      <c r="AC682">
        <v>19</v>
      </c>
      <c r="AD682" s="28"/>
      <c r="AI682">
        <v>8</v>
      </c>
      <c r="AJ682" s="28">
        <v>20000</v>
      </c>
      <c r="AK682">
        <v>19</v>
      </c>
      <c r="AL682" s="28"/>
      <c r="AQ682">
        <v>108</v>
      </c>
      <c r="AR682" s="28">
        <v>50000</v>
      </c>
      <c r="AS682">
        <v>19</v>
      </c>
      <c r="AT682" s="28">
        <v>50000</v>
      </c>
      <c r="AU682">
        <v>108</v>
      </c>
    </row>
    <row r="683" spans="3:47" x14ac:dyDescent="0.25">
      <c r="C683">
        <v>216</v>
      </c>
      <c r="D683" s="28">
        <v>50000</v>
      </c>
      <c r="E683">
        <v>20</v>
      </c>
      <c r="F683" s="28"/>
      <c r="K683">
        <v>153</v>
      </c>
      <c r="L683" s="28">
        <v>10000</v>
      </c>
      <c r="M683">
        <v>20</v>
      </c>
      <c r="N683" s="28"/>
      <c r="S683">
        <v>20</v>
      </c>
      <c r="T683" s="59">
        <v>30000</v>
      </c>
      <c r="U683">
        <v>20</v>
      </c>
      <c r="V683" s="59"/>
      <c r="AA683">
        <v>59</v>
      </c>
      <c r="AB683" s="28">
        <v>50000</v>
      </c>
      <c r="AC683">
        <v>20</v>
      </c>
      <c r="AD683" s="28">
        <v>50000</v>
      </c>
      <c r="AE683">
        <v>59</v>
      </c>
      <c r="AI683">
        <v>97</v>
      </c>
      <c r="AJ683" s="28">
        <v>100000</v>
      </c>
      <c r="AK683">
        <v>20</v>
      </c>
      <c r="AL683" s="28"/>
      <c r="AQ683">
        <v>38</v>
      </c>
      <c r="AR683" s="28">
        <v>50000</v>
      </c>
      <c r="AS683">
        <v>20</v>
      </c>
      <c r="AT683" s="28"/>
    </row>
    <row r="684" spans="3:47" x14ac:dyDescent="0.25">
      <c r="C684">
        <v>235</v>
      </c>
      <c r="D684" s="28">
        <v>50000</v>
      </c>
      <c r="E684">
        <v>21</v>
      </c>
      <c r="F684" s="28"/>
      <c r="K684">
        <v>41</v>
      </c>
      <c r="L684" s="28">
        <v>30000</v>
      </c>
      <c r="M684">
        <v>21</v>
      </c>
      <c r="N684" s="28"/>
      <c r="S684">
        <v>94</v>
      </c>
      <c r="T684" s="59">
        <v>20000</v>
      </c>
      <c r="U684">
        <v>21</v>
      </c>
      <c r="V684" s="59"/>
      <c r="AA684">
        <v>131</v>
      </c>
      <c r="AB684" s="28">
        <v>50000</v>
      </c>
      <c r="AC684">
        <v>21</v>
      </c>
      <c r="AD684" s="28"/>
      <c r="AI684">
        <v>183</v>
      </c>
      <c r="AJ684" s="28">
        <v>20000</v>
      </c>
      <c r="AK684">
        <v>21</v>
      </c>
      <c r="AL684" s="28"/>
      <c r="AQ684">
        <v>100</v>
      </c>
      <c r="AR684" s="28">
        <v>50000</v>
      </c>
      <c r="AS684">
        <v>21</v>
      </c>
      <c r="AT684" s="28">
        <v>50000</v>
      </c>
      <c r="AU684">
        <v>100</v>
      </c>
    </row>
    <row r="685" spans="3:47" x14ac:dyDescent="0.25">
      <c r="C685">
        <v>70</v>
      </c>
      <c r="D685" s="28">
        <v>50000</v>
      </c>
      <c r="E685">
        <v>22</v>
      </c>
      <c r="F685" s="28"/>
      <c r="K685">
        <v>78</v>
      </c>
      <c r="L685" s="28">
        <v>30000</v>
      </c>
      <c r="M685">
        <v>22</v>
      </c>
      <c r="N685" s="28"/>
      <c r="S685">
        <v>96</v>
      </c>
      <c r="T685" s="28">
        <v>20000</v>
      </c>
      <c r="U685">
        <v>22</v>
      </c>
      <c r="V685" s="28"/>
      <c r="AA685">
        <v>62</v>
      </c>
      <c r="AB685" s="28">
        <v>20000</v>
      </c>
      <c r="AC685">
        <v>22</v>
      </c>
      <c r="AD685" s="28"/>
      <c r="AI685">
        <v>179</v>
      </c>
      <c r="AJ685" s="28">
        <v>30000</v>
      </c>
      <c r="AK685">
        <v>22</v>
      </c>
      <c r="AL685" s="28"/>
      <c r="AQ685">
        <v>75</v>
      </c>
      <c r="AR685" s="28">
        <v>50000</v>
      </c>
      <c r="AS685">
        <v>22</v>
      </c>
      <c r="AT685" s="28">
        <v>50000</v>
      </c>
      <c r="AU685">
        <v>75</v>
      </c>
    </row>
    <row r="686" spans="3:47" x14ac:dyDescent="0.25">
      <c r="C686">
        <v>118</v>
      </c>
      <c r="D686" s="28">
        <v>50000</v>
      </c>
      <c r="E686">
        <v>23</v>
      </c>
      <c r="F686" s="28"/>
      <c r="K686">
        <v>129</v>
      </c>
      <c r="L686" s="28">
        <v>30000</v>
      </c>
      <c r="M686">
        <v>23</v>
      </c>
      <c r="N686" s="28"/>
      <c r="S686">
        <v>91</v>
      </c>
      <c r="T686" s="28">
        <v>20000</v>
      </c>
      <c r="U686">
        <v>23</v>
      </c>
      <c r="V686" s="28"/>
      <c r="AA686">
        <v>136</v>
      </c>
      <c r="AB686" s="28">
        <v>40000</v>
      </c>
      <c r="AC686">
        <v>23</v>
      </c>
      <c r="AD686" s="28"/>
      <c r="AI686">
        <v>35</v>
      </c>
      <c r="AJ686" s="28">
        <v>10000</v>
      </c>
      <c r="AK686">
        <v>23</v>
      </c>
      <c r="AL686" s="28"/>
      <c r="AQ686">
        <v>117</v>
      </c>
      <c r="AR686" s="28">
        <v>20000</v>
      </c>
      <c r="AS686">
        <v>23</v>
      </c>
      <c r="AT686" s="28">
        <v>10000</v>
      </c>
      <c r="AU686">
        <v>117</v>
      </c>
    </row>
    <row r="687" spans="3:47" x14ac:dyDescent="0.25">
      <c r="C687">
        <v>212</v>
      </c>
      <c r="D687" s="28">
        <v>100000</v>
      </c>
      <c r="E687">
        <v>24</v>
      </c>
      <c r="F687" s="28"/>
      <c r="K687">
        <v>164</v>
      </c>
      <c r="L687" s="28">
        <v>50000</v>
      </c>
      <c r="M687">
        <v>24</v>
      </c>
      <c r="N687" s="28"/>
      <c r="S687">
        <v>88</v>
      </c>
      <c r="T687" s="28">
        <v>20000</v>
      </c>
      <c r="U687">
        <v>24</v>
      </c>
      <c r="V687" s="28"/>
      <c r="AA687">
        <v>32</v>
      </c>
      <c r="AB687" s="28">
        <v>20000</v>
      </c>
      <c r="AC687">
        <v>24</v>
      </c>
      <c r="AD687" s="28"/>
      <c r="AI687">
        <v>40</v>
      </c>
      <c r="AJ687" s="28">
        <v>10000</v>
      </c>
      <c r="AK687">
        <v>24</v>
      </c>
      <c r="AL687" s="28"/>
      <c r="AQ687">
        <v>81</v>
      </c>
      <c r="AR687" s="28">
        <v>30000</v>
      </c>
      <c r="AS687">
        <v>24</v>
      </c>
      <c r="AT687" s="28">
        <v>10000</v>
      </c>
      <c r="AU687">
        <v>81</v>
      </c>
    </row>
    <row r="688" spans="3:47" x14ac:dyDescent="0.25">
      <c r="C688">
        <v>86</v>
      </c>
      <c r="D688" s="28">
        <v>100000</v>
      </c>
      <c r="E688">
        <v>25</v>
      </c>
      <c r="F688" s="28"/>
      <c r="K688">
        <v>162</v>
      </c>
      <c r="L688" s="28">
        <v>50000</v>
      </c>
      <c r="M688">
        <v>25</v>
      </c>
      <c r="N688" s="28"/>
      <c r="S688">
        <v>48</v>
      </c>
      <c r="T688" s="28">
        <v>10000</v>
      </c>
      <c r="U688">
        <v>25</v>
      </c>
      <c r="V688" s="28"/>
      <c r="AA688">
        <v>20</v>
      </c>
      <c r="AB688" s="28">
        <v>20000</v>
      </c>
      <c r="AC688">
        <v>25</v>
      </c>
      <c r="AD688" s="28"/>
      <c r="AI688">
        <v>166</v>
      </c>
      <c r="AJ688" s="28">
        <v>30000</v>
      </c>
      <c r="AK688">
        <v>25</v>
      </c>
      <c r="AL688" s="28"/>
      <c r="AQ688">
        <v>19</v>
      </c>
      <c r="AR688" s="28">
        <v>10000</v>
      </c>
      <c r="AS688">
        <v>25</v>
      </c>
      <c r="AT688" s="28"/>
    </row>
    <row r="689" spans="3:46" x14ac:dyDescent="0.25">
      <c r="C689">
        <v>168</v>
      </c>
      <c r="D689" s="28">
        <v>100000</v>
      </c>
      <c r="E689">
        <v>26</v>
      </c>
      <c r="F689" s="28"/>
      <c r="K689">
        <v>12</v>
      </c>
      <c r="L689" s="28">
        <v>100000</v>
      </c>
      <c r="M689">
        <v>26</v>
      </c>
      <c r="N689" s="28"/>
      <c r="S689">
        <v>23</v>
      </c>
      <c r="T689" s="28">
        <v>50000</v>
      </c>
      <c r="U689">
        <v>26</v>
      </c>
      <c r="V689" s="28"/>
      <c r="AA689">
        <v>116</v>
      </c>
      <c r="AB689" s="28">
        <v>70000</v>
      </c>
      <c r="AC689">
        <v>26</v>
      </c>
      <c r="AD689" s="28"/>
      <c r="AI689">
        <v>82</v>
      </c>
      <c r="AJ689" s="28">
        <v>50000</v>
      </c>
      <c r="AK689">
        <v>26</v>
      </c>
      <c r="AL689" s="28">
        <v>50000</v>
      </c>
      <c r="AM689">
        <v>82</v>
      </c>
      <c r="AQ689">
        <v>14</v>
      </c>
      <c r="AR689" s="28">
        <v>10000</v>
      </c>
      <c r="AS689">
        <v>26</v>
      </c>
      <c r="AT689" s="28"/>
    </row>
    <row r="690" spans="3:46" x14ac:dyDescent="0.25">
      <c r="C690">
        <v>189</v>
      </c>
      <c r="D690" s="28">
        <v>50000</v>
      </c>
      <c r="E690">
        <v>27</v>
      </c>
      <c r="F690" s="28"/>
      <c r="K690">
        <v>199</v>
      </c>
      <c r="L690" s="28">
        <v>50000</v>
      </c>
      <c r="M690">
        <v>27</v>
      </c>
      <c r="N690" s="28"/>
      <c r="S690">
        <v>35</v>
      </c>
      <c r="T690" s="28">
        <v>50000</v>
      </c>
      <c r="U690">
        <v>27</v>
      </c>
      <c r="V690" s="28"/>
      <c r="AA690">
        <v>146</v>
      </c>
      <c r="AB690" s="28">
        <v>15000</v>
      </c>
      <c r="AC690">
        <v>27</v>
      </c>
      <c r="AD690" s="28"/>
      <c r="AI690">
        <v>125</v>
      </c>
      <c r="AJ690" s="28">
        <v>50000</v>
      </c>
      <c r="AK690">
        <v>27</v>
      </c>
      <c r="AL690" s="28"/>
      <c r="AQ690">
        <v>89</v>
      </c>
      <c r="AR690" s="28">
        <v>30000</v>
      </c>
      <c r="AS690">
        <v>27</v>
      </c>
      <c r="AT690" s="28"/>
    </row>
    <row r="691" spans="3:46" x14ac:dyDescent="0.25">
      <c r="C691">
        <v>135</v>
      </c>
      <c r="D691" s="28">
        <v>50000</v>
      </c>
      <c r="E691">
        <v>28</v>
      </c>
      <c r="F691" s="28"/>
      <c r="K691">
        <v>148</v>
      </c>
      <c r="L691" s="28">
        <v>50000</v>
      </c>
      <c r="M691">
        <v>28</v>
      </c>
      <c r="N691" s="28"/>
      <c r="S691">
        <v>87</v>
      </c>
      <c r="T691" s="28">
        <v>50000</v>
      </c>
      <c r="U691">
        <v>28</v>
      </c>
      <c r="V691" s="28"/>
      <c r="AA691">
        <v>10</v>
      </c>
      <c r="AB691" s="28">
        <v>15000</v>
      </c>
      <c r="AC691">
        <v>28</v>
      </c>
      <c r="AD691" s="28"/>
      <c r="AI691">
        <v>156</v>
      </c>
      <c r="AJ691" s="28">
        <v>100000</v>
      </c>
      <c r="AK691">
        <v>28</v>
      </c>
      <c r="AL691" s="28"/>
      <c r="AQ691">
        <v>88</v>
      </c>
      <c r="AR691" s="28">
        <v>30000</v>
      </c>
      <c r="AS691">
        <v>28</v>
      </c>
      <c r="AT691" s="28"/>
    </row>
    <row r="692" spans="3:46" x14ac:dyDescent="0.25">
      <c r="C692">
        <v>35</v>
      </c>
      <c r="D692" s="28">
        <v>50000</v>
      </c>
      <c r="E692">
        <v>29</v>
      </c>
      <c r="F692" s="28"/>
      <c r="K692">
        <v>74</v>
      </c>
      <c r="L692" s="28">
        <v>50000</v>
      </c>
      <c r="M692">
        <v>29</v>
      </c>
      <c r="N692" s="28"/>
      <c r="S692">
        <v>27</v>
      </c>
      <c r="T692" s="28">
        <v>40000</v>
      </c>
      <c r="U692">
        <v>29</v>
      </c>
      <c r="V692" s="28"/>
      <c r="AA692">
        <v>92</v>
      </c>
      <c r="AB692" s="28">
        <v>50000</v>
      </c>
      <c r="AC692">
        <v>29</v>
      </c>
      <c r="AD692" s="28"/>
      <c r="AI692">
        <v>134</v>
      </c>
      <c r="AJ692" s="28">
        <v>20000</v>
      </c>
      <c r="AK692">
        <v>29</v>
      </c>
      <c r="AL692" s="28"/>
      <c r="AQ692">
        <v>47</v>
      </c>
      <c r="AR692" s="28">
        <v>30000</v>
      </c>
      <c r="AS692">
        <v>29</v>
      </c>
      <c r="AT692" s="28"/>
    </row>
    <row r="693" spans="3:46" x14ac:dyDescent="0.25">
      <c r="C693">
        <v>146</v>
      </c>
      <c r="D693" s="28">
        <v>50000</v>
      </c>
      <c r="E693">
        <v>30</v>
      </c>
      <c r="F693" s="28"/>
      <c r="K693">
        <v>114</v>
      </c>
      <c r="L693" s="28">
        <v>50000</v>
      </c>
      <c r="M693">
        <v>30</v>
      </c>
      <c r="N693" s="28"/>
      <c r="S693">
        <v>47</v>
      </c>
      <c r="T693" s="28">
        <v>20000</v>
      </c>
      <c r="U693">
        <v>30</v>
      </c>
      <c r="V693" s="28"/>
      <c r="AA693">
        <v>102</v>
      </c>
      <c r="AB693" s="28">
        <v>50000</v>
      </c>
      <c r="AC693">
        <v>30</v>
      </c>
      <c r="AD693" s="28"/>
      <c r="AI693">
        <v>87</v>
      </c>
      <c r="AJ693" s="28">
        <v>20000</v>
      </c>
      <c r="AK693">
        <v>30</v>
      </c>
      <c r="AL693" s="28"/>
      <c r="AQ693">
        <v>13</v>
      </c>
      <c r="AR693" s="28">
        <v>30000</v>
      </c>
      <c r="AS693">
        <v>30</v>
      </c>
      <c r="AT693" s="28"/>
    </row>
    <row r="694" spans="3:46" x14ac:dyDescent="0.25">
      <c r="C694">
        <v>247</v>
      </c>
      <c r="D694" s="28">
        <v>50000</v>
      </c>
      <c r="E694">
        <v>31</v>
      </c>
      <c r="F694" s="28"/>
      <c r="K694">
        <v>97</v>
      </c>
      <c r="L694" s="28">
        <v>50000</v>
      </c>
      <c r="M694">
        <v>31</v>
      </c>
      <c r="N694" s="28"/>
      <c r="S694">
        <v>26</v>
      </c>
      <c r="T694" s="28">
        <v>20000</v>
      </c>
      <c r="U694">
        <v>31</v>
      </c>
      <c r="V694" s="28"/>
      <c r="AA694">
        <v>152</v>
      </c>
      <c r="AB694" s="28">
        <v>20000</v>
      </c>
      <c r="AC694">
        <v>31</v>
      </c>
      <c r="AD694" s="28"/>
      <c r="AI694">
        <v>104</v>
      </c>
      <c r="AJ694" s="28">
        <v>20000</v>
      </c>
      <c r="AK694">
        <v>31</v>
      </c>
      <c r="AL694" s="28"/>
      <c r="AQ694">
        <v>3</v>
      </c>
      <c r="AR694" s="28">
        <v>30000</v>
      </c>
      <c r="AS694">
        <v>31</v>
      </c>
      <c r="AT694" s="28"/>
    </row>
    <row r="695" spans="3:46" x14ac:dyDescent="0.25">
      <c r="C695">
        <v>23</v>
      </c>
      <c r="D695" s="28">
        <v>50000</v>
      </c>
      <c r="E695">
        <v>32</v>
      </c>
      <c r="F695" s="28"/>
      <c r="K695">
        <v>69</v>
      </c>
      <c r="L695" s="28">
        <v>50000</v>
      </c>
      <c r="M695">
        <v>32</v>
      </c>
      <c r="N695" s="28"/>
      <c r="S695">
        <v>71</v>
      </c>
      <c r="T695" s="28">
        <v>20000</v>
      </c>
      <c r="U695">
        <v>32</v>
      </c>
      <c r="V695" s="28"/>
      <c r="AA695">
        <v>91</v>
      </c>
      <c r="AB695" s="28">
        <v>70000</v>
      </c>
      <c r="AC695">
        <v>32</v>
      </c>
      <c r="AD695" s="28"/>
      <c r="AI695">
        <v>68</v>
      </c>
      <c r="AJ695" s="28">
        <v>20000</v>
      </c>
      <c r="AK695">
        <v>32</v>
      </c>
      <c r="AL695" s="28"/>
      <c r="AQ695">
        <v>22</v>
      </c>
      <c r="AR695" s="28">
        <v>10000</v>
      </c>
      <c r="AS695">
        <v>32</v>
      </c>
      <c r="AT695" s="28"/>
    </row>
    <row r="696" spans="3:46" x14ac:dyDescent="0.25">
      <c r="C696">
        <v>16</v>
      </c>
      <c r="D696" s="28">
        <v>50000</v>
      </c>
      <c r="E696">
        <v>33</v>
      </c>
      <c r="F696" s="28"/>
      <c r="K696">
        <v>2</v>
      </c>
      <c r="L696" s="28">
        <v>50000</v>
      </c>
      <c r="M696">
        <v>33</v>
      </c>
      <c r="N696" s="28"/>
      <c r="S696">
        <v>53</v>
      </c>
      <c r="T696" s="28">
        <v>20000</v>
      </c>
      <c r="U696">
        <v>33</v>
      </c>
      <c r="V696" s="28"/>
      <c r="AA696">
        <v>24</v>
      </c>
      <c r="AB696" s="28">
        <v>50000</v>
      </c>
      <c r="AC696">
        <v>33</v>
      </c>
      <c r="AD696" s="28"/>
      <c r="AI696">
        <v>38</v>
      </c>
      <c r="AJ696" s="28">
        <v>20000</v>
      </c>
      <c r="AK696">
        <v>33</v>
      </c>
      <c r="AL696" s="28"/>
      <c r="AQ696">
        <v>46</v>
      </c>
      <c r="AR696" s="28">
        <v>50000</v>
      </c>
      <c r="AS696">
        <v>33</v>
      </c>
      <c r="AT696" s="28"/>
    </row>
    <row r="697" spans="3:46" x14ac:dyDescent="0.25">
      <c r="C697">
        <v>210</v>
      </c>
      <c r="D697" s="28">
        <v>50000</v>
      </c>
      <c r="E697">
        <v>34</v>
      </c>
      <c r="F697" s="28"/>
      <c r="K697">
        <v>6</v>
      </c>
      <c r="L697" s="28">
        <v>50000</v>
      </c>
      <c r="M697">
        <v>34</v>
      </c>
      <c r="N697" s="28"/>
      <c r="S697">
        <v>13</v>
      </c>
      <c r="T697" s="28">
        <v>20000</v>
      </c>
      <c r="U697">
        <v>34</v>
      </c>
      <c r="V697" s="28"/>
      <c r="AA697">
        <v>56</v>
      </c>
      <c r="AB697" s="28">
        <v>10000</v>
      </c>
      <c r="AC697">
        <v>34</v>
      </c>
      <c r="AD697" s="28"/>
      <c r="AI697">
        <v>65</v>
      </c>
      <c r="AJ697" s="28">
        <v>10000</v>
      </c>
      <c r="AK697">
        <v>34</v>
      </c>
      <c r="AL697" s="28"/>
      <c r="AQ697">
        <v>58</v>
      </c>
      <c r="AR697" s="28">
        <v>20000</v>
      </c>
      <c r="AS697">
        <v>34</v>
      </c>
      <c r="AT697" s="28"/>
    </row>
    <row r="698" spans="3:46" x14ac:dyDescent="0.25">
      <c r="C698">
        <v>106</v>
      </c>
      <c r="D698" s="28">
        <v>50000</v>
      </c>
      <c r="E698">
        <v>35</v>
      </c>
      <c r="F698" s="28"/>
      <c r="K698">
        <v>125</v>
      </c>
      <c r="L698" s="28">
        <v>50000</v>
      </c>
      <c r="M698">
        <v>35</v>
      </c>
      <c r="N698" s="28"/>
      <c r="S698">
        <v>76</v>
      </c>
      <c r="T698" s="28">
        <v>20000</v>
      </c>
      <c r="U698">
        <v>35</v>
      </c>
      <c r="V698" s="28"/>
      <c r="AA698">
        <v>14</v>
      </c>
      <c r="AB698" s="28">
        <v>20000</v>
      </c>
      <c r="AC698">
        <v>35</v>
      </c>
      <c r="AD698" s="28"/>
      <c r="AI698">
        <v>159</v>
      </c>
      <c r="AJ698" s="28">
        <v>60000</v>
      </c>
      <c r="AK698">
        <v>35</v>
      </c>
      <c r="AL698" s="28"/>
      <c r="AQ698">
        <v>60</v>
      </c>
      <c r="AR698" s="28">
        <v>30000</v>
      </c>
      <c r="AS698">
        <v>35</v>
      </c>
      <c r="AT698" s="28"/>
    </row>
    <row r="699" spans="3:46" x14ac:dyDescent="0.25">
      <c r="C699">
        <v>81</v>
      </c>
      <c r="D699" s="28">
        <v>50000</v>
      </c>
      <c r="E699">
        <v>36</v>
      </c>
      <c r="F699" s="28"/>
      <c r="K699">
        <v>71</v>
      </c>
      <c r="L699" s="28">
        <v>50000</v>
      </c>
      <c r="M699">
        <v>36</v>
      </c>
      <c r="N699" s="28"/>
      <c r="S699">
        <v>46</v>
      </c>
      <c r="T699" s="28">
        <v>20000</v>
      </c>
      <c r="U699">
        <v>36</v>
      </c>
      <c r="V699" s="28"/>
      <c r="AA699">
        <v>16</v>
      </c>
      <c r="AB699" s="28">
        <v>10000</v>
      </c>
      <c r="AC699">
        <v>36</v>
      </c>
      <c r="AD699" s="28"/>
      <c r="AI699">
        <v>131</v>
      </c>
      <c r="AJ699" s="28">
        <v>30000</v>
      </c>
      <c r="AK699">
        <v>36</v>
      </c>
      <c r="AL699" s="28"/>
      <c r="AQ699">
        <v>27</v>
      </c>
      <c r="AR699" s="28">
        <v>20000</v>
      </c>
      <c r="AS699">
        <v>36</v>
      </c>
      <c r="AT699" s="28"/>
    </row>
    <row r="700" spans="3:46" x14ac:dyDescent="0.25">
      <c r="C700">
        <v>120</v>
      </c>
      <c r="D700" s="28">
        <v>50000</v>
      </c>
      <c r="E700">
        <v>37</v>
      </c>
      <c r="F700" s="28"/>
      <c r="K700">
        <v>91</v>
      </c>
      <c r="L700" s="28">
        <v>50000</v>
      </c>
      <c r="M700">
        <v>37</v>
      </c>
      <c r="N700" s="28"/>
      <c r="S700">
        <v>2</v>
      </c>
      <c r="T700" s="28">
        <v>20000</v>
      </c>
      <c r="U700">
        <v>37</v>
      </c>
      <c r="V700" s="28"/>
      <c r="AA700">
        <v>29</v>
      </c>
      <c r="AB700" s="28">
        <v>30000</v>
      </c>
      <c r="AC700">
        <v>37</v>
      </c>
      <c r="AD700" s="28"/>
      <c r="AI700">
        <v>130</v>
      </c>
      <c r="AJ700" s="28">
        <v>20000</v>
      </c>
      <c r="AK700">
        <v>37</v>
      </c>
      <c r="AL700" s="28"/>
      <c r="AQ700">
        <v>84</v>
      </c>
      <c r="AR700" s="28">
        <v>20000</v>
      </c>
      <c r="AS700">
        <v>37</v>
      </c>
      <c r="AT700" s="28"/>
    </row>
    <row r="701" spans="3:46" x14ac:dyDescent="0.25">
      <c r="C701">
        <v>60</v>
      </c>
      <c r="D701" s="28">
        <v>50000</v>
      </c>
      <c r="E701">
        <v>38</v>
      </c>
      <c r="F701" s="28"/>
      <c r="K701">
        <v>169</v>
      </c>
      <c r="L701" s="28">
        <v>50000</v>
      </c>
      <c r="M701">
        <v>38</v>
      </c>
      <c r="N701" s="28"/>
      <c r="S701">
        <v>83</v>
      </c>
      <c r="T701" s="28">
        <v>20000</v>
      </c>
      <c r="U701">
        <v>38</v>
      </c>
      <c r="V701" s="28"/>
      <c r="AA701">
        <v>154</v>
      </c>
      <c r="AB701" s="28">
        <v>20000</v>
      </c>
      <c r="AC701">
        <v>38</v>
      </c>
      <c r="AD701" s="28"/>
      <c r="AI701">
        <v>67</v>
      </c>
      <c r="AJ701" s="28">
        <v>60000</v>
      </c>
      <c r="AK701">
        <v>38</v>
      </c>
      <c r="AL701" s="28"/>
      <c r="AQ701">
        <v>45</v>
      </c>
      <c r="AR701" s="28">
        <v>20000</v>
      </c>
      <c r="AS701">
        <v>38</v>
      </c>
      <c r="AT701" s="28"/>
    </row>
    <row r="702" spans="3:46" x14ac:dyDescent="0.25">
      <c r="C702">
        <v>107</v>
      </c>
      <c r="D702" s="28">
        <v>100000</v>
      </c>
      <c r="E702">
        <v>39</v>
      </c>
      <c r="F702" s="28"/>
      <c r="K702">
        <v>30</v>
      </c>
      <c r="L702" s="28">
        <v>100000</v>
      </c>
      <c r="M702">
        <v>39</v>
      </c>
      <c r="N702" s="28"/>
      <c r="S702">
        <v>17</v>
      </c>
      <c r="T702" s="59">
        <v>20000</v>
      </c>
      <c r="U702" s="43">
        <v>39</v>
      </c>
      <c r="V702" s="59"/>
      <c r="AA702">
        <v>130</v>
      </c>
      <c r="AB702" s="28">
        <v>20000</v>
      </c>
      <c r="AC702">
        <v>39</v>
      </c>
      <c r="AD702" s="28"/>
      <c r="AI702">
        <v>56</v>
      </c>
      <c r="AJ702" s="28">
        <v>20000</v>
      </c>
      <c r="AK702">
        <v>39</v>
      </c>
      <c r="AL702" s="28"/>
      <c r="AQ702">
        <v>23</v>
      </c>
      <c r="AR702" s="28">
        <v>20000</v>
      </c>
      <c r="AS702">
        <v>39</v>
      </c>
      <c r="AT702" s="28"/>
    </row>
    <row r="703" spans="3:46" x14ac:dyDescent="0.25">
      <c r="C703">
        <v>178</v>
      </c>
      <c r="D703" s="28">
        <v>50000</v>
      </c>
      <c r="E703">
        <v>40</v>
      </c>
      <c r="F703" s="28"/>
      <c r="K703">
        <v>58</v>
      </c>
      <c r="L703" s="28">
        <v>50000</v>
      </c>
      <c r="M703">
        <v>40</v>
      </c>
      <c r="N703" s="28"/>
      <c r="S703">
        <v>49</v>
      </c>
      <c r="T703" s="59">
        <v>20000</v>
      </c>
      <c r="U703">
        <v>40</v>
      </c>
      <c r="V703" s="59"/>
      <c r="AA703">
        <v>37</v>
      </c>
      <c r="AB703" s="28">
        <v>50000</v>
      </c>
      <c r="AC703">
        <v>40</v>
      </c>
      <c r="AD703" s="28"/>
      <c r="AI703">
        <v>71</v>
      </c>
      <c r="AJ703" s="28">
        <v>20000</v>
      </c>
      <c r="AK703">
        <v>40</v>
      </c>
      <c r="AL703" s="28"/>
      <c r="AQ703">
        <v>67</v>
      </c>
      <c r="AR703" s="28">
        <v>20000</v>
      </c>
      <c r="AS703">
        <v>40</v>
      </c>
      <c r="AT703" s="28"/>
    </row>
    <row r="704" spans="3:46" x14ac:dyDescent="0.25">
      <c r="C704">
        <v>116</v>
      </c>
      <c r="D704" s="28">
        <v>50000</v>
      </c>
      <c r="E704">
        <v>41</v>
      </c>
      <c r="F704" s="28"/>
      <c r="K704">
        <v>75</v>
      </c>
      <c r="L704" s="28">
        <v>50000</v>
      </c>
      <c r="M704">
        <v>41</v>
      </c>
      <c r="N704" s="28"/>
      <c r="S704">
        <v>51</v>
      </c>
      <c r="T704" s="59">
        <v>20000</v>
      </c>
      <c r="U704" s="43">
        <v>41</v>
      </c>
      <c r="V704" s="59"/>
      <c r="AA704">
        <v>51</v>
      </c>
      <c r="AB704" s="28">
        <v>50000</v>
      </c>
      <c r="AC704">
        <v>41</v>
      </c>
      <c r="AD704" s="28"/>
      <c r="AI704">
        <v>43</v>
      </c>
      <c r="AJ704" s="28">
        <v>30000</v>
      </c>
      <c r="AK704">
        <v>41</v>
      </c>
      <c r="AL704" s="28"/>
      <c r="AQ704">
        <v>24</v>
      </c>
      <c r="AR704" s="28">
        <v>40000</v>
      </c>
      <c r="AS704">
        <v>41</v>
      </c>
      <c r="AT704" s="28"/>
    </row>
    <row r="705" spans="3:46" x14ac:dyDescent="0.25">
      <c r="C705">
        <v>32</v>
      </c>
      <c r="D705" s="28">
        <v>50000</v>
      </c>
      <c r="E705">
        <v>42</v>
      </c>
      <c r="F705" s="28"/>
      <c r="K705">
        <v>53</v>
      </c>
      <c r="L705" s="28">
        <v>50000</v>
      </c>
      <c r="M705">
        <v>42</v>
      </c>
      <c r="N705" s="28"/>
      <c r="S705">
        <v>52</v>
      </c>
      <c r="T705" s="59">
        <v>60000</v>
      </c>
      <c r="U705">
        <v>42</v>
      </c>
      <c r="V705" s="59">
        <v>50000</v>
      </c>
      <c r="W705">
        <v>52</v>
      </c>
      <c r="AA705">
        <v>157</v>
      </c>
      <c r="AB705" s="28">
        <v>60000</v>
      </c>
      <c r="AC705">
        <v>42</v>
      </c>
      <c r="AD705" s="28"/>
      <c r="AI705">
        <v>41</v>
      </c>
      <c r="AJ705" s="28">
        <v>30000</v>
      </c>
      <c r="AK705">
        <v>42</v>
      </c>
      <c r="AL705" s="28"/>
      <c r="AQ705">
        <v>2</v>
      </c>
      <c r="AR705" s="28">
        <v>40000</v>
      </c>
      <c r="AS705">
        <v>42</v>
      </c>
      <c r="AT705" s="28"/>
    </row>
    <row r="706" spans="3:46" x14ac:dyDescent="0.25">
      <c r="C706">
        <v>137</v>
      </c>
      <c r="D706" s="28">
        <v>50000</v>
      </c>
      <c r="E706">
        <v>43</v>
      </c>
      <c r="K706">
        <v>171</v>
      </c>
      <c r="L706" s="28">
        <v>50000</v>
      </c>
      <c r="M706">
        <v>43</v>
      </c>
      <c r="N706" s="28"/>
      <c r="S706">
        <v>77</v>
      </c>
      <c r="T706" s="59">
        <v>15000</v>
      </c>
      <c r="U706" s="43">
        <v>43</v>
      </c>
      <c r="V706" s="59"/>
      <c r="AA706">
        <v>40</v>
      </c>
      <c r="AB706" s="59">
        <v>20000</v>
      </c>
      <c r="AC706">
        <v>43</v>
      </c>
      <c r="AD706" s="29"/>
      <c r="AI706">
        <v>53</v>
      </c>
      <c r="AJ706" s="28">
        <v>20000</v>
      </c>
      <c r="AK706">
        <v>43</v>
      </c>
      <c r="AL706" s="28"/>
      <c r="AQ706">
        <v>43</v>
      </c>
      <c r="AR706" s="28">
        <v>20000</v>
      </c>
      <c r="AS706">
        <v>43</v>
      </c>
      <c r="AT706" s="28"/>
    </row>
    <row r="707" spans="3:46" x14ac:dyDescent="0.25">
      <c r="C707">
        <v>237</v>
      </c>
      <c r="D707" s="59">
        <v>50000</v>
      </c>
      <c r="E707">
        <v>44</v>
      </c>
      <c r="F707" s="59"/>
      <c r="K707">
        <v>68</v>
      </c>
      <c r="L707" s="59">
        <v>50000</v>
      </c>
      <c r="M707">
        <v>44</v>
      </c>
      <c r="N707" s="59"/>
      <c r="S707">
        <v>30</v>
      </c>
      <c r="T707" s="59">
        <v>50000</v>
      </c>
      <c r="U707">
        <v>44</v>
      </c>
      <c r="V707" s="59"/>
      <c r="AA707">
        <v>54</v>
      </c>
      <c r="AB707" s="59">
        <v>20000</v>
      </c>
      <c r="AC707">
        <v>44</v>
      </c>
      <c r="AD707" s="28"/>
      <c r="AI707">
        <v>186</v>
      </c>
      <c r="AJ707" s="28">
        <v>50000</v>
      </c>
      <c r="AK707">
        <v>44</v>
      </c>
      <c r="AL707" s="28"/>
      <c r="AQ707">
        <v>52</v>
      </c>
      <c r="AR707" s="28">
        <v>100000</v>
      </c>
      <c r="AS707">
        <v>44</v>
      </c>
      <c r="AT707" s="28"/>
    </row>
    <row r="708" spans="3:46" x14ac:dyDescent="0.25">
      <c r="C708">
        <v>113</v>
      </c>
      <c r="D708" s="59">
        <v>50000</v>
      </c>
      <c r="E708">
        <v>45</v>
      </c>
      <c r="F708" s="28"/>
      <c r="K708">
        <v>136</v>
      </c>
      <c r="L708" s="59">
        <v>50000</v>
      </c>
      <c r="M708">
        <v>45</v>
      </c>
      <c r="N708" s="59"/>
      <c r="T708" s="59">
        <v>20000</v>
      </c>
      <c r="U708" s="43">
        <v>45</v>
      </c>
      <c r="V708" s="59">
        <v>20000</v>
      </c>
      <c r="AA708">
        <v>72</v>
      </c>
      <c r="AB708" s="28">
        <v>20000</v>
      </c>
      <c r="AC708">
        <v>45</v>
      </c>
      <c r="AD708" s="28"/>
      <c r="AI708">
        <v>177</v>
      </c>
      <c r="AJ708" s="28">
        <v>50000</v>
      </c>
      <c r="AK708">
        <v>45</v>
      </c>
      <c r="AL708" s="28"/>
      <c r="AQ708">
        <v>65</v>
      </c>
      <c r="AR708" s="28">
        <v>50000</v>
      </c>
      <c r="AS708">
        <v>45</v>
      </c>
      <c r="AT708" s="28"/>
    </row>
    <row r="709" spans="3:46" x14ac:dyDescent="0.25">
      <c r="C709">
        <v>47</v>
      </c>
      <c r="D709" s="28">
        <v>50000</v>
      </c>
      <c r="E709">
        <v>46</v>
      </c>
      <c r="F709" s="28">
        <v>50000</v>
      </c>
      <c r="G709">
        <v>47</v>
      </c>
      <c r="K709">
        <v>22</v>
      </c>
      <c r="L709" s="59">
        <v>50000</v>
      </c>
      <c r="M709">
        <v>46</v>
      </c>
      <c r="N709" s="59"/>
      <c r="T709" s="59">
        <v>20000</v>
      </c>
      <c r="U709">
        <v>46</v>
      </c>
      <c r="V709" s="59">
        <v>20000</v>
      </c>
      <c r="AA709">
        <v>156</v>
      </c>
      <c r="AB709" s="28">
        <v>50000</v>
      </c>
      <c r="AC709">
        <v>46</v>
      </c>
      <c r="AD709" s="28"/>
      <c r="AI709">
        <v>185</v>
      </c>
      <c r="AJ709" s="28">
        <v>20000</v>
      </c>
      <c r="AK709">
        <v>46</v>
      </c>
      <c r="AL709" s="28"/>
      <c r="AQ709">
        <v>61</v>
      </c>
      <c r="AR709" s="28">
        <v>50000</v>
      </c>
      <c r="AS709">
        <v>46</v>
      </c>
      <c r="AT709" s="28"/>
    </row>
    <row r="710" spans="3:46" x14ac:dyDescent="0.25">
      <c r="C710">
        <v>41</v>
      </c>
      <c r="D710" s="28">
        <v>50000</v>
      </c>
      <c r="E710">
        <v>47</v>
      </c>
      <c r="F710" s="28"/>
      <c r="K710">
        <v>107</v>
      </c>
      <c r="L710" s="59">
        <v>50000</v>
      </c>
      <c r="M710">
        <v>47</v>
      </c>
      <c r="N710" s="59"/>
      <c r="T710" s="59">
        <v>50000</v>
      </c>
      <c r="U710" s="43">
        <v>47</v>
      </c>
      <c r="V710" s="59">
        <v>50000</v>
      </c>
      <c r="AA710">
        <v>99</v>
      </c>
      <c r="AB710" s="28">
        <v>30000</v>
      </c>
      <c r="AC710">
        <v>47</v>
      </c>
      <c r="AI710">
        <v>81</v>
      </c>
      <c r="AJ710" s="28">
        <v>20000</v>
      </c>
      <c r="AK710">
        <v>47</v>
      </c>
      <c r="AL710" s="28"/>
      <c r="AQ710">
        <v>21</v>
      </c>
      <c r="AR710" s="28">
        <v>50000</v>
      </c>
      <c r="AS710">
        <v>47</v>
      </c>
      <c r="AT710" s="28"/>
    </row>
    <row r="711" spans="3:46" x14ac:dyDescent="0.25">
      <c r="C711">
        <v>18</v>
      </c>
      <c r="D711" s="28">
        <v>100000</v>
      </c>
      <c r="E711">
        <v>48</v>
      </c>
      <c r="F711" s="28"/>
      <c r="K711">
        <v>236</v>
      </c>
      <c r="L711" s="59">
        <v>50000</v>
      </c>
      <c r="M711">
        <v>48</v>
      </c>
      <c r="N711" s="59"/>
      <c r="S711" s="61"/>
      <c r="T711" s="59">
        <v>50000</v>
      </c>
      <c r="U711">
        <v>48</v>
      </c>
      <c r="V711" s="59">
        <v>50000</v>
      </c>
      <c r="AA711">
        <v>71</v>
      </c>
      <c r="AB711" s="28">
        <v>20000</v>
      </c>
      <c r="AC711">
        <v>48</v>
      </c>
      <c r="AD711" s="43"/>
      <c r="AI711">
        <v>165</v>
      </c>
      <c r="AJ711" s="28">
        <v>40000</v>
      </c>
      <c r="AK711">
        <v>48</v>
      </c>
      <c r="AL711" s="28"/>
      <c r="AQ711">
        <v>20</v>
      </c>
      <c r="AR711" s="28">
        <v>50000</v>
      </c>
      <c r="AS711">
        <v>48</v>
      </c>
      <c r="AT711" s="28"/>
    </row>
    <row r="712" spans="3:46" x14ac:dyDescent="0.25">
      <c r="C712">
        <v>190</v>
      </c>
      <c r="D712" s="28">
        <v>70000</v>
      </c>
      <c r="E712">
        <v>49</v>
      </c>
      <c r="F712" s="28"/>
      <c r="K712">
        <v>13</v>
      </c>
      <c r="L712" s="59">
        <v>50000</v>
      </c>
      <c r="M712">
        <v>49</v>
      </c>
      <c r="N712" s="59"/>
      <c r="T712" s="59">
        <v>50000</v>
      </c>
      <c r="U712" s="43">
        <v>49</v>
      </c>
      <c r="V712" s="59">
        <v>50000</v>
      </c>
      <c r="AA712">
        <v>100</v>
      </c>
      <c r="AB712" s="28">
        <v>20000</v>
      </c>
      <c r="AC712">
        <v>49</v>
      </c>
      <c r="AD712" s="43"/>
      <c r="AI712">
        <v>190</v>
      </c>
      <c r="AJ712" s="59">
        <v>20000</v>
      </c>
      <c r="AK712">
        <v>49</v>
      </c>
      <c r="AL712" s="29"/>
      <c r="AQ712">
        <v>15</v>
      </c>
      <c r="AR712" s="28">
        <v>50000</v>
      </c>
      <c r="AS712">
        <v>49</v>
      </c>
      <c r="AT712" s="28"/>
    </row>
    <row r="713" spans="3:46" x14ac:dyDescent="0.25">
      <c r="C713">
        <v>140</v>
      </c>
      <c r="D713" s="59">
        <v>30000</v>
      </c>
      <c r="E713">
        <v>50</v>
      </c>
      <c r="F713" s="59"/>
      <c r="I713" t="s">
        <v>1359</v>
      </c>
      <c r="K713">
        <v>65</v>
      </c>
      <c r="L713" s="59">
        <v>50000</v>
      </c>
      <c r="M713">
        <v>50</v>
      </c>
      <c r="N713" s="59"/>
      <c r="T713" s="59">
        <v>50000</v>
      </c>
      <c r="U713">
        <v>50</v>
      </c>
      <c r="V713" s="59">
        <v>50000</v>
      </c>
      <c r="AA713">
        <v>63</v>
      </c>
      <c r="AB713" s="59">
        <v>20000</v>
      </c>
      <c r="AC713">
        <v>50</v>
      </c>
      <c r="AD713" s="59"/>
      <c r="AI713">
        <v>167</v>
      </c>
      <c r="AJ713" s="59">
        <v>50000</v>
      </c>
      <c r="AK713">
        <v>50</v>
      </c>
      <c r="AL713" s="28"/>
      <c r="AQ713">
        <v>66</v>
      </c>
      <c r="AR713" s="28">
        <v>50000</v>
      </c>
      <c r="AS713">
        <v>50</v>
      </c>
      <c r="AT713" s="28"/>
    </row>
    <row r="714" spans="3:46" x14ac:dyDescent="0.25">
      <c r="C714">
        <v>139</v>
      </c>
      <c r="D714" s="59">
        <v>10000</v>
      </c>
      <c r="E714">
        <v>51</v>
      </c>
      <c r="F714" s="59"/>
      <c r="K714">
        <v>198</v>
      </c>
      <c r="L714" s="59">
        <v>50000</v>
      </c>
      <c r="M714">
        <v>51</v>
      </c>
      <c r="N714" s="59"/>
      <c r="T714" s="59">
        <v>50000</v>
      </c>
      <c r="U714" s="43">
        <v>51</v>
      </c>
      <c r="V714" s="59">
        <v>50000</v>
      </c>
      <c r="AA714">
        <v>98</v>
      </c>
      <c r="AB714" s="59">
        <v>40000</v>
      </c>
      <c r="AC714">
        <v>51</v>
      </c>
      <c r="AD714" s="59"/>
      <c r="AI714">
        <v>9</v>
      </c>
      <c r="AJ714" s="28">
        <v>50000</v>
      </c>
      <c r="AK714">
        <v>51</v>
      </c>
      <c r="AL714" s="28"/>
      <c r="AQ714">
        <v>10</v>
      </c>
      <c r="AR714" s="28">
        <v>50000</v>
      </c>
      <c r="AS714">
        <v>51</v>
      </c>
      <c r="AT714" s="28"/>
    </row>
    <row r="715" spans="3:46" x14ac:dyDescent="0.25">
      <c r="C715">
        <v>20</v>
      </c>
      <c r="D715" s="28">
        <v>30000</v>
      </c>
      <c r="E715">
        <v>52</v>
      </c>
      <c r="F715" s="28"/>
      <c r="K715">
        <v>43</v>
      </c>
      <c r="L715" s="59">
        <v>50000</v>
      </c>
      <c r="M715">
        <v>52</v>
      </c>
      <c r="N715" s="59"/>
      <c r="T715" s="59">
        <v>100000</v>
      </c>
      <c r="U715">
        <v>52</v>
      </c>
      <c r="V715" s="59">
        <v>50000</v>
      </c>
      <c r="AA715">
        <v>118</v>
      </c>
      <c r="AB715" s="59">
        <v>50000</v>
      </c>
      <c r="AC715">
        <v>52</v>
      </c>
      <c r="AD715" s="59"/>
      <c r="AI715">
        <v>13</v>
      </c>
      <c r="AJ715" s="28">
        <v>30000</v>
      </c>
      <c r="AK715">
        <v>52</v>
      </c>
      <c r="AL715" s="28"/>
      <c r="AQ715">
        <v>9</v>
      </c>
      <c r="AR715" s="28">
        <v>50000</v>
      </c>
      <c r="AS715">
        <v>52</v>
      </c>
      <c r="AT715" s="28"/>
    </row>
    <row r="716" spans="3:46" x14ac:dyDescent="0.25">
      <c r="C716">
        <v>151</v>
      </c>
      <c r="D716" s="28">
        <v>30000</v>
      </c>
      <c r="E716">
        <v>53</v>
      </c>
      <c r="F716" s="28"/>
      <c r="K716">
        <v>100</v>
      </c>
      <c r="L716" s="59">
        <v>50000</v>
      </c>
      <c r="M716">
        <v>53</v>
      </c>
      <c r="N716" s="59"/>
      <c r="T716" s="43"/>
      <c r="U716" s="43">
        <v>53</v>
      </c>
      <c r="V716" s="43"/>
      <c r="AA716">
        <v>39</v>
      </c>
      <c r="AB716" s="59">
        <v>50000</v>
      </c>
      <c r="AC716">
        <v>53</v>
      </c>
      <c r="AD716" s="43"/>
      <c r="AI716">
        <v>85</v>
      </c>
      <c r="AJ716" s="28">
        <v>20000</v>
      </c>
      <c r="AK716">
        <v>53</v>
      </c>
      <c r="AQ716">
        <v>90</v>
      </c>
      <c r="AR716" s="28">
        <v>50000</v>
      </c>
      <c r="AS716">
        <v>53</v>
      </c>
      <c r="AT716" s="28"/>
    </row>
    <row r="717" spans="3:46" x14ac:dyDescent="0.25">
      <c r="C717">
        <v>123</v>
      </c>
      <c r="D717" s="28">
        <v>30000</v>
      </c>
      <c r="E717">
        <v>54</v>
      </c>
      <c r="F717" s="28"/>
      <c r="K717">
        <v>130</v>
      </c>
      <c r="L717" s="59">
        <v>20000</v>
      </c>
      <c r="M717">
        <v>54</v>
      </c>
      <c r="N717" s="59"/>
      <c r="T717" s="43"/>
      <c r="U717">
        <v>54</v>
      </c>
      <c r="V717" s="43"/>
      <c r="AA717">
        <v>113</v>
      </c>
      <c r="AB717" s="59">
        <v>50000</v>
      </c>
      <c r="AC717">
        <v>54</v>
      </c>
      <c r="AD717" s="43"/>
      <c r="AI717">
        <v>5</v>
      </c>
      <c r="AJ717" s="28">
        <v>20000</v>
      </c>
      <c r="AK717">
        <v>54</v>
      </c>
      <c r="AQ717">
        <v>55</v>
      </c>
      <c r="AR717" s="28">
        <v>50000</v>
      </c>
      <c r="AS717">
        <v>54</v>
      </c>
      <c r="AT717" s="28"/>
    </row>
    <row r="718" spans="3:46" x14ac:dyDescent="0.25">
      <c r="C718">
        <v>62</v>
      </c>
      <c r="D718" s="28">
        <v>20000</v>
      </c>
      <c r="E718">
        <v>55</v>
      </c>
      <c r="F718" s="28"/>
      <c r="K718">
        <v>174</v>
      </c>
      <c r="L718" s="59">
        <v>25000</v>
      </c>
      <c r="M718">
        <v>55</v>
      </c>
      <c r="T718" s="43"/>
      <c r="U718" s="43">
        <v>55</v>
      </c>
      <c r="V718" s="43"/>
      <c r="AA718">
        <v>108</v>
      </c>
      <c r="AB718" s="59">
        <v>50000</v>
      </c>
      <c r="AC718">
        <v>55</v>
      </c>
      <c r="AD718" s="43"/>
      <c r="AI718">
        <v>76</v>
      </c>
      <c r="AJ718" s="28">
        <v>30000</v>
      </c>
      <c r="AK718">
        <v>55</v>
      </c>
      <c r="AQ718">
        <v>12</v>
      </c>
      <c r="AR718" s="28">
        <v>50000</v>
      </c>
      <c r="AS718">
        <v>55</v>
      </c>
      <c r="AT718" s="28"/>
    </row>
    <row r="719" spans="3:46" x14ac:dyDescent="0.25">
      <c r="C719">
        <v>206</v>
      </c>
      <c r="D719" s="28">
        <v>20000</v>
      </c>
      <c r="E719">
        <v>56</v>
      </c>
      <c r="F719" s="28"/>
      <c r="K719">
        <v>158</v>
      </c>
      <c r="L719" s="59">
        <v>25000</v>
      </c>
      <c r="M719">
        <v>56</v>
      </c>
      <c r="T719" s="43"/>
      <c r="U719">
        <v>56</v>
      </c>
      <c r="V719" s="43"/>
      <c r="AB719" s="59">
        <v>15000</v>
      </c>
      <c r="AC719">
        <v>56</v>
      </c>
      <c r="AD719" s="43">
        <v>15000</v>
      </c>
      <c r="AI719">
        <v>133</v>
      </c>
      <c r="AJ719" s="28">
        <v>50000</v>
      </c>
      <c r="AK719">
        <v>56</v>
      </c>
      <c r="AQ719">
        <v>11</v>
      </c>
      <c r="AR719" s="28">
        <v>50000</v>
      </c>
      <c r="AS719">
        <v>56</v>
      </c>
      <c r="AT719" s="28"/>
    </row>
    <row r="720" spans="3:46" x14ac:dyDescent="0.25">
      <c r="C720">
        <v>194</v>
      </c>
      <c r="D720" s="28">
        <v>20000</v>
      </c>
      <c r="E720">
        <v>57</v>
      </c>
      <c r="F720" s="28"/>
      <c r="K720">
        <v>117</v>
      </c>
      <c r="L720" s="59">
        <v>20000</v>
      </c>
      <c r="M720">
        <v>57</v>
      </c>
      <c r="T720" s="43"/>
      <c r="U720" s="43">
        <v>57</v>
      </c>
      <c r="V720" s="43"/>
      <c r="AB720" s="59">
        <v>20000</v>
      </c>
      <c r="AC720">
        <v>57</v>
      </c>
      <c r="AD720" s="43">
        <v>20000</v>
      </c>
      <c r="AI720">
        <v>173</v>
      </c>
      <c r="AJ720" s="59">
        <v>50000</v>
      </c>
      <c r="AK720">
        <v>57</v>
      </c>
      <c r="AL720" s="59"/>
      <c r="AM720" s="43"/>
      <c r="AQ720">
        <v>54</v>
      </c>
      <c r="AR720" s="59">
        <v>50000</v>
      </c>
      <c r="AS720">
        <v>57</v>
      </c>
      <c r="AT720" s="59"/>
    </row>
    <row r="721" spans="1:46" x14ac:dyDescent="0.25">
      <c r="C721">
        <v>19</v>
      </c>
      <c r="D721" s="28">
        <v>40000</v>
      </c>
      <c r="E721">
        <v>58</v>
      </c>
      <c r="K721">
        <v>62</v>
      </c>
      <c r="L721" s="28">
        <v>10000</v>
      </c>
      <c r="M721">
        <v>58</v>
      </c>
      <c r="T721" s="43"/>
      <c r="U721">
        <v>58</v>
      </c>
      <c r="V721" s="43"/>
      <c r="AB721" s="59">
        <v>20000</v>
      </c>
      <c r="AC721">
        <v>58</v>
      </c>
      <c r="AD721" s="43">
        <v>20000</v>
      </c>
      <c r="AI721">
        <v>93</v>
      </c>
      <c r="AJ721" s="59">
        <v>45000</v>
      </c>
      <c r="AK721">
        <v>58</v>
      </c>
      <c r="AL721" s="59">
        <v>30000</v>
      </c>
      <c r="AM721" s="43"/>
      <c r="AQ721">
        <v>1</v>
      </c>
      <c r="AR721" s="59">
        <v>50000</v>
      </c>
      <c r="AS721">
        <v>58</v>
      </c>
      <c r="AT721" s="28"/>
    </row>
    <row r="722" spans="1:46" x14ac:dyDescent="0.25">
      <c r="C722">
        <v>158</v>
      </c>
      <c r="D722" s="28">
        <v>20000</v>
      </c>
      <c r="E722">
        <v>59</v>
      </c>
      <c r="K722">
        <v>99</v>
      </c>
      <c r="L722" s="28">
        <v>10000</v>
      </c>
      <c r="M722">
        <v>59</v>
      </c>
      <c r="T722" s="43"/>
      <c r="U722" s="43">
        <v>59</v>
      </c>
      <c r="V722" s="43"/>
      <c r="AB722" s="59">
        <v>20000</v>
      </c>
      <c r="AC722">
        <v>59</v>
      </c>
      <c r="AD722" s="43">
        <v>20000</v>
      </c>
      <c r="AI722">
        <v>28</v>
      </c>
      <c r="AJ722" s="59">
        <v>30000</v>
      </c>
      <c r="AK722">
        <v>59</v>
      </c>
      <c r="AM722" s="43"/>
      <c r="AQ722">
        <v>71</v>
      </c>
      <c r="AR722" s="28">
        <v>100000</v>
      </c>
      <c r="AS722">
        <v>59</v>
      </c>
      <c r="AT722" s="28"/>
    </row>
    <row r="723" spans="1:46" x14ac:dyDescent="0.25">
      <c r="A723">
        <v>100000</v>
      </c>
      <c r="C723">
        <v>82</v>
      </c>
      <c r="D723" s="28">
        <v>20000</v>
      </c>
      <c r="E723">
        <v>60</v>
      </c>
      <c r="K723">
        <v>21</v>
      </c>
      <c r="L723" s="28">
        <v>130000</v>
      </c>
      <c r="M723">
        <v>60</v>
      </c>
      <c r="T723" s="43"/>
      <c r="U723">
        <v>60</v>
      </c>
      <c r="V723" s="43"/>
      <c r="AB723" s="59">
        <v>50000</v>
      </c>
      <c r="AC723">
        <v>60</v>
      </c>
      <c r="AD723" s="43">
        <v>50000</v>
      </c>
      <c r="AI723">
        <v>48</v>
      </c>
      <c r="AJ723" s="59">
        <v>30000</v>
      </c>
      <c r="AK723">
        <v>60</v>
      </c>
      <c r="AM723" s="43"/>
      <c r="AQ723">
        <v>44</v>
      </c>
      <c r="AR723" s="28">
        <v>50000</v>
      </c>
      <c r="AS723">
        <v>60</v>
      </c>
      <c r="AT723" s="28"/>
    </row>
    <row r="724" spans="1:46" x14ac:dyDescent="0.25">
      <c r="A724">
        <v>150000</v>
      </c>
      <c r="C724">
        <v>207</v>
      </c>
      <c r="D724" s="28">
        <v>20000</v>
      </c>
      <c r="E724">
        <v>61</v>
      </c>
      <c r="K724">
        <v>132</v>
      </c>
      <c r="L724" s="28">
        <v>100000</v>
      </c>
      <c r="M724">
        <v>61</v>
      </c>
      <c r="N724">
        <v>50000</v>
      </c>
      <c r="O724">
        <v>132</v>
      </c>
      <c r="T724" s="43"/>
      <c r="U724" s="43">
        <v>61</v>
      </c>
      <c r="V724" s="43"/>
      <c r="AB724" s="59">
        <v>50000</v>
      </c>
      <c r="AC724">
        <v>61</v>
      </c>
      <c r="AD724" s="43">
        <v>50000</v>
      </c>
      <c r="AI724">
        <v>149</v>
      </c>
      <c r="AJ724" s="59">
        <v>30000</v>
      </c>
      <c r="AK724">
        <v>61</v>
      </c>
      <c r="AQ724">
        <v>8</v>
      </c>
      <c r="AR724" s="28">
        <v>50000</v>
      </c>
      <c r="AS724">
        <v>61</v>
      </c>
      <c r="AT724" s="28"/>
    </row>
    <row r="725" spans="1:46" x14ac:dyDescent="0.25">
      <c r="A725">
        <v>160000</v>
      </c>
      <c r="C725">
        <v>124</v>
      </c>
      <c r="D725" s="28">
        <v>20000</v>
      </c>
      <c r="E725">
        <v>62</v>
      </c>
      <c r="K725">
        <v>104</v>
      </c>
      <c r="L725" s="28">
        <v>30000</v>
      </c>
      <c r="M725">
        <v>62</v>
      </c>
      <c r="N725">
        <v>30000</v>
      </c>
      <c r="O725">
        <v>104</v>
      </c>
      <c r="T725" s="43"/>
      <c r="U725">
        <v>62</v>
      </c>
      <c r="V725" s="43"/>
      <c r="AB725" s="59">
        <v>50000</v>
      </c>
      <c r="AC725">
        <v>62</v>
      </c>
      <c r="AD725" s="43">
        <v>50000</v>
      </c>
      <c r="AI725">
        <v>32</v>
      </c>
      <c r="AJ725" s="59">
        <v>50000</v>
      </c>
      <c r="AK725">
        <v>62</v>
      </c>
      <c r="AR725" s="28">
        <v>20000</v>
      </c>
      <c r="AS725">
        <v>62</v>
      </c>
      <c r="AT725" s="28">
        <v>20000</v>
      </c>
    </row>
    <row r="726" spans="1:46" x14ac:dyDescent="0.25">
      <c r="A726">
        <v>200000</v>
      </c>
      <c r="C726">
        <v>250</v>
      </c>
      <c r="D726" s="28">
        <v>20000</v>
      </c>
      <c r="E726">
        <v>63</v>
      </c>
      <c r="K726">
        <v>134</v>
      </c>
      <c r="L726" s="28">
        <v>100000</v>
      </c>
      <c r="M726">
        <v>63</v>
      </c>
      <c r="N726">
        <v>50000</v>
      </c>
      <c r="O726">
        <v>134</v>
      </c>
      <c r="T726" s="43"/>
      <c r="U726" s="43">
        <v>63</v>
      </c>
      <c r="V726" s="43"/>
      <c r="AB726" s="59">
        <v>50000</v>
      </c>
      <c r="AC726">
        <v>63</v>
      </c>
      <c r="AD726" s="43">
        <v>50000</v>
      </c>
      <c r="AE726" s="43"/>
      <c r="AI726">
        <v>120</v>
      </c>
      <c r="AJ726" s="59">
        <v>50000</v>
      </c>
      <c r="AK726">
        <v>63</v>
      </c>
      <c r="AR726" s="28">
        <v>100000</v>
      </c>
      <c r="AS726">
        <v>63</v>
      </c>
      <c r="AT726" s="28">
        <v>50000</v>
      </c>
    </row>
    <row r="727" spans="1:46" x14ac:dyDescent="0.25">
      <c r="A727">
        <v>20000</v>
      </c>
      <c r="C727">
        <v>173</v>
      </c>
      <c r="D727" s="28">
        <v>20000</v>
      </c>
      <c r="E727">
        <v>64</v>
      </c>
      <c r="K727">
        <v>4</v>
      </c>
      <c r="L727" s="28">
        <v>50000</v>
      </c>
      <c r="M727">
        <v>64</v>
      </c>
      <c r="N727" s="28"/>
      <c r="T727" s="43"/>
      <c r="U727">
        <v>64</v>
      </c>
      <c r="V727" s="43"/>
      <c r="AB727" s="59">
        <v>50000</v>
      </c>
      <c r="AC727">
        <v>64</v>
      </c>
      <c r="AD727" s="43">
        <v>50000</v>
      </c>
      <c r="AI727">
        <v>63</v>
      </c>
      <c r="AJ727" s="59">
        <v>50000</v>
      </c>
      <c r="AK727">
        <v>64</v>
      </c>
      <c r="AR727" s="28"/>
      <c r="AS727">
        <v>64</v>
      </c>
      <c r="AT727" s="28"/>
    </row>
    <row r="728" spans="1:46" x14ac:dyDescent="0.25">
      <c r="A728">
        <v>110000</v>
      </c>
      <c r="C728">
        <v>176</v>
      </c>
      <c r="D728" s="59">
        <v>20000</v>
      </c>
      <c r="E728">
        <v>65</v>
      </c>
      <c r="F728" s="59"/>
      <c r="K728">
        <v>180</v>
      </c>
      <c r="L728" s="59">
        <v>100000</v>
      </c>
      <c r="M728" s="43">
        <v>65</v>
      </c>
      <c r="N728" s="59">
        <v>50000</v>
      </c>
      <c r="O728">
        <v>180</v>
      </c>
      <c r="T728" s="29">
        <f>SUM(T664:T727)</f>
        <v>1740000</v>
      </c>
      <c r="V728" s="29">
        <f>SUM(V664:V727)</f>
        <v>640000</v>
      </c>
      <c r="AB728" s="59">
        <v>60000</v>
      </c>
      <c r="AC728">
        <v>65</v>
      </c>
      <c r="AD728">
        <v>50000</v>
      </c>
      <c r="AI728">
        <v>187</v>
      </c>
      <c r="AJ728" s="59">
        <v>20000</v>
      </c>
      <c r="AK728">
        <v>65</v>
      </c>
      <c r="AS728">
        <v>65</v>
      </c>
    </row>
    <row r="729" spans="1:46" x14ac:dyDescent="0.25">
      <c r="C729">
        <v>156</v>
      </c>
      <c r="D729" s="59">
        <v>20000</v>
      </c>
      <c r="E729">
        <v>66</v>
      </c>
      <c r="F729" s="59"/>
      <c r="K729">
        <v>135</v>
      </c>
      <c r="L729" s="59">
        <v>30000</v>
      </c>
      <c r="M729" s="43">
        <v>66</v>
      </c>
      <c r="N729" s="59">
        <v>30000</v>
      </c>
      <c r="O729" s="43">
        <v>135</v>
      </c>
      <c r="T729" s="29">
        <f>T728-V728</f>
        <v>1100000</v>
      </c>
      <c r="V729" s="28"/>
      <c r="AB729" s="59">
        <v>90000</v>
      </c>
      <c r="AC729" s="43">
        <v>66</v>
      </c>
      <c r="AD729" s="59">
        <v>50000</v>
      </c>
      <c r="AE729" s="43"/>
      <c r="AI729">
        <v>199</v>
      </c>
      <c r="AJ729" s="59">
        <v>40000</v>
      </c>
      <c r="AK729">
        <v>66</v>
      </c>
      <c r="AL729">
        <v>40000</v>
      </c>
      <c r="AM729">
        <v>199</v>
      </c>
      <c r="AR729" s="29">
        <f>SUM(AR664:AR728)</f>
        <v>3020000</v>
      </c>
      <c r="AT729" s="29">
        <f>SUM(AT664:AT728)</f>
        <v>840000</v>
      </c>
    </row>
    <row r="730" spans="1:46" x14ac:dyDescent="0.25">
      <c r="A730">
        <f>SUM(A723:A729)</f>
        <v>740000</v>
      </c>
      <c r="C730">
        <v>203</v>
      </c>
      <c r="D730" s="59">
        <v>20000</v>
      </c>
      <c r="E730">
        <v>67</v>
      </c>
      <c r="K730">
        <v>137</v>
      </c>
      <c r="L730" s="59">
        <v>40000</v>
      </c>
      <c r="M730" s="43">
        <v>67</v>
      </c>
      <c r="N730" s="59">
        <v>40000</v>
      </c>
      <c r="O730" s="43">
        <v>137</v>
      </c>
      <c r="AB730" s="59">
        <v>100000</v>
      </c>
      <c r="AC730" s="43">
        <v>67</v>
      </c>
      <c r="AD730" s="59">
        <v>50000</v>
      </c>
      <c r="AE730" s="43"/>
      <c r="AI730">
        <v>201</v>
      </c>
      <c r="AJ730" s="59">
        <v>50000</v>
      </c>
      <c r="AK730">
        <v>67</v>
      </c>
      <c r="AL730">
        <v>50000</v>
      </c>
      <c r="AM730">
        <v>201</v>
      </c>
      <c r="AR730" s="29">
        <f>AR729-AT729</f>
        <v>2180000</v>
      </c>
      <c r="AT730" s="28"/>
    </row>
    <row r="731" spans="1:46" x14ac:dyDescent="0.25">
      <c r="C731">
        <v>243</v>
      </c>
      <c r="D731" s="59">
        <v>20000</v>
      </c>
      <c r="E731">
        <v>68</v>
      </c>
      <c r="K731">
        <v>46</v>
      </c>
      <c r="L731" s="59">
        <v>50000</v>
      </c>
      <c r="M731" s="43">
        <v>68</v>
      </c>
      <c r="N731" s="59">
        <v>50000</v>
      </c>
      <c r="O731" s="43">
        <v>46</v>
      </c>
      <c r="AB731" s="43"/>
      <c r="AC731" s="43"/>
      <c r="AD731" s="43"/>
      <c r="AE731" s="43"/>
      <c r="AI731">
        <v>200</v>
      </c>
      <c r="AJ731" s="59">
        <v>50000</v>
      </c>
      <c r="AK731">
        <v>68</v>
      </c>
      <c r="AL731">
        <v>50000</v>
      </c>
      <c r="AM731">
        <v>200</v>
      </c>
    </row>
    <row r="732" spans="1:46" x14ac:dyDescent="0.25">
      <c r="E732">
        <v>69</v>
      </c>
      <c r="K732">
        <v>110</v>
      </c>
      <c r="L732" s="59">
        <v>50000</v>
      </c>
      <c r="M732" s="43">
        <v>69</v>
      </c>
      <c r="N732" s="59">
        <v>50000</v>
      </c>
      <c r="O732" s="43">
        <v>110</v>
      </c>
      <c r="AJ732" s="59">
        <v>50000</v>
      </c>
      <c r="AK732">
        <v>69</v>
      </c>
      <c r="AL732">
        <v>50000</v>
      </c>
    </row>
    <row r="733" spans="1:46" x14ac:dyDescent="0.25">
      <c r="E733">
        <v>70</v>
      </c>
      <c r="L733" s="59">
        <v>50000</v>
      </c>
      <c r="M733" s="43">
        <v>70</v>
      </c>
      <c r="N733" s="59">
        <v>50000</v>
      </c>
      <c r="AJ733" s="59">
        <v>50000</v>
      </c>
      <c r="AK733">
        <v>70</v>
      </c>
      <c r="AL733">
        <v>50000</v>
      </c>
    </row>
    <row r="734" spans="1:46" x14ac:dyDescent="0.25">
      <c r="E734">
        <v>71</v>
      </c>
      <c r="L734" s="59">
        <v>100000</v>
      </c>
      <c r="M734" s="43">
        <v>71</v>
      </c>
      <c r="N734" s="59">
        <v>50000</v>
      </c>
      <c r="AJ734" s="59">
        <v>50000</v>
      </c>
      <c r="AK734">
        <v>71</v>
      </c>
      <c r="AL734">
        <v>50000</v>
      </c>
    </row>
    <row r="735" spans="1:46" x14ac:dyDescent="0.25">
      <c r="E735">
        <v>72</v>
      </c>
      <c r="L735" s="59">
        <v>50000</v>
      </c>
      <c r="M735" s="43">
        <v>72</v>
      </c>
      <c r="N735" s="59">
        <v>50000</v>
      </c>
      <c r="AJ735" s="59">
        <v>50000</v>
      </c>
      <c r="AK735">
        <v>72</v>
      </c>
      <c r="AL735">
        <v>50000</v>
      </c>
    </row>
    <row r="736" spans="1:46" x14ac:dyDescent="0.25">
      <c r="E736">
        <v>73</v>
      </c>
      <c r="L736" s="59">
        <v>50000</v>
      </c>
      <c r="M736" s="43">
        <v>73</v>
      </c>
      <c r="N736" s="59">
        <v>50000</v>
      </c>
      <c r="AJ736" s="59">
        <v>50000</v>
      </c>
      <c r="AK736">
        <v>73</v>
      </c>
      <c r="AL736">
        <v>50000</v>
      </c>
    </row>
    <row r="737" spans="1:47" x14ac:dyDescent="0.25">
      <c r="E737">
        <v>74</v>
      </c>
      <c r="L737" s="59">
        <v>50000</v>
      </c>
      <c r="M737" s="43">
        <v>74</v>
      </c>
      <c r="N737" s="59">
        <v>50000</v>
      </c>
      <c r="AJ737" s="59">
        <v>50000</v>
      </c>
      <c r="AK737">
        <v>74</v>
      </c>
      <c r="AL737">
        <v>50000</v>
      </c>
    </row>
    <row r="738" spans="1:47" x14ac:dyDescent="0.25">
      <c r="E738">
        <v>75</v>
      </c>
      <c r="L738" s="59">
        <v>50000</v>
      </c>
      <c r="M738" s="43">
        <v>75</v>
      </c>
      <c r="N738" s="59">
        <v>50000</v>
      </c>
      <c r="AJ738" s="59">
        <v>100000</v>
      </c>
      <c r="AK738">
        <v>75</v>
      </c>
      <c r="AL738">
        <v>50000</v>
      </c>
    </row>
    <row r="739" spans="1:47" x14ac:dyDescent="0.25">
      <c r="D739" s="29">
        <f>SUM(D664:D738)</f>
        <v>3250000</v>
      </c>
      <c r="F739" s="29">
        <f>SUM(F664:F738)</f>
        <v>400000</v>
      </c>
      <c r="L739" s="59">
        <v>50000</v>
      </c>
      <c r="M739" s="43">
        <v>76</v>
      </c>
      <c r="N739" s="59">
        <v>50000</v>
      </c>
      <c r="AB739" s="29">
        <f>SUM(AB664:AB738)</f>
        <v>2545000</v>
      </c>
      <c r="AD739" s="29">
        <f>SUM(AD664:AD738)</f>
        <v>545000</v>
      </c>
      <c r="AJ739" s="29">
        <f>SUM(AJ664:AJ738)</f>
        <v>2875000</v>
      </c>
      <c r="AL739" s="29">
        <f>SUM(AL664:AL738)</f>
        <v>690000</v>
      </c>
    </row>
    <row r="740" spans="1:47" x14ac:dyDescent="0.25">
      <c r="D740" s="29">
        <f>D739-F739</f>
        <v>2850000</v>
      </c>
      <c r="F740" s="28"/>
      <c r="L740" s="59">
        <v>50000</v>
      </c>
      <c r="M740" s="43">
        <v>77</v>
      </c>
      <c r="N740" s="59">
        <v>50000</v>
      </c>
      <c r="AB740" s="29">
        <f>AB739-AD739</f>
        <v>2000000</v>
      </c>
      <c r="AD740" s="28"/>
      <c r="AJ740" s="29">
        <f>AJ739-AL739</f>
        <v>2185000</v>
      </c>
      <c r="AL740" s="28"/>
    </row>
    <row r="743" spans="1:47" x14ac:dyDescent="0.25">
      <c r="L743" s="29">
        <f>SUM(L664:L742)</f>
        <v>3340000</v>
      </c>
      <c r="N743" s="29">
        <f>SUM(N664:N742)</f>
        <v>750000</v>
      </c>
    </row>
    <row r="744" spans="1:47" x14ac:dyDescent="0.25">
      <c r="L744" s="29">
        <f>L743-N743</f>
        <v>2590000</v>
      </c>
      <c r="N744" s="28"/>
    </row>
    <row r="745" spans="1:47" x14ac:dyDescent="0.25">
      <c r="A745" s="30" t="s">
        <v>10</v>
      </c>
      <c r="B745" s="30" t="s">
        <v>0</v>
      </c>
      <c r="C745" s="30" t="s">
        <v>2</v>
      </c>
      <c r="D745" s="30" t="s">
        <v>1297</v>
      </c>
      <c r="E745" s="30"/>
      <c r="F745" s="33"/>
      <c r="G745" s="30"/>
      <c r="I745" s="30" t="s">
        <v>10</v>
      </c>
      <c r="J745" s="30" t="s">
        <v>0</v>
      </c>
      <c r="K745" s="30" t="s">
        <v>2</v>
      </c>
      <c r="L745" s="30" t="s">
        <v>1297</v>
      </c>
      <c r="M745" s="30"/>
      <c r="N745" s="33"/>
      <c r="O745" s="30"/>
      <c r="P745" s="30"/>
      <c r="Q745" s="30" t="s">
        <v>10</v>
      </c>
      <c r="R745" s="30" t="s">
        <v>0</v>
      </c>
      <c r="S745" s="30" t="s">
        <v>2</v>
      </c>
      <c r="T745" s="30" t="s">
        <v>1297</v>
      </c>
      <c r="U745" s="30"/>
      <c r="V745" s="33"/>
      <c r="Y745" s="30" t="s">
        <v>10</v>
      </c>
      <c r="Z745" s="30" t="s">
        <v>0</v>
      </c>
      <c r="AA745" s="30" t="s">
        <v>2</v>
      </c>
      <c r="AB745" s="30" t="s">
        <v>1297</v>
      </c>
      <c r="AC745" s="30"/>
      <c r="AD745" s="33"/>
      <c r="AE745" s="30"/>
      <c r="AG745" s="30" t="s">
        <v>10</v>
      </c>
      <c r="AH745" s="30" t="s">
        <v>0</v>
      </c>
      <c r="AI745" s="30" t="s">
        <v>2</v>
      </c>
      <c r="AJ745" s="30" t="s">
        <v>1297</v>
      </c>
      <c r="AK745" s="30"/>
      <c r="AL745" s="33"/>
      <c r="AO745" s="30" t="s">
        <v>10</v>
      </c>
      <c r="AP745" s="30" t="s">
        <v>0</v>
      </c>
      <c r="AQ745" s="30" t="s">
        <v>2</v>
      </c>
      <c r="AR745" s="30" t="s">
        <v>1297</v>
      </c>
    </row>
    <row r="746" spans="1:47" x14ac:dyDescent="0.25">
      <c r="A746" s="32">
        <v>43171</v>
      </c>
      <c r="B746" s="30" t="s">
        <v>1336</v>
      </c>
      <c r="C746">
        <v>148</v>
      </c>
      <c r="D746" s="28">
        <v>50000</v>
      </c>
      <c r="E746">
        <v>1</v>
      </c>
      <c r="F746" s="28">
        <v>50000</v>
      </c>
      <c r="G746">
        <v>148</v>
      </c>
      <c r="I746" s="32">
        <v>43172</v>
      </c>
      <c r="J746" s="30" t="s">
        <v>1337</v>
      </c>
      <c r="K746">
        <v>26</v>
      </c>
      <c r="L746" s="28">
        <v>20000</v>
      </c>
      <c r="M746">
        <v>1</v>
      </c>
      <c r="N746" s="28"/>
      <c r="Q746" s="32">
        <v>43144</v>
      </c>
      <c r="R746" s="30" t="s">
        <v>1361</v>
      </c>
      <c r="S746">
        <v>9</v>
      </c>
      <c r="T746" s="28">
        <v>30000</v>
      </c>
      <c r="U746">
        <v>1</v>
      </c>
      <c r="V746" s="28"/>
      <c r="Y746" s="32">
        <v>43174</v>
      </c>
      <c r="Z746" s="30" t="s">
        <v>1348</v>
      </c>
      <c r="AA746">
        <v>156</v>
      </c>
      <c r="AB746" s="28">
        <v>50000</v>
      </c>
      <c r="AC746">
        <v>1</v>
      </c>
      <c r="AD746" s="28"/>
      <c r="AG746" s="32">
        <v>43175</v>
      </c>
      <c r="AH746" s="30" t="s">
        <v>1347</v>
      </c>
      <c r="AI746">
        <v>5</v>
      </c>
      <c r="AJ746" s="28">
        <v>20000</v>
      </c>
      <c r="AK746">
        <v>1</v>
      </c>
      <c r="AL746" s="28"/>
      <c r="AO746" s="32">
        <v>43174</v>
      </c>
      <c r="AP746" s="30" t="s">
        <v>1451</v>
      </c>
      <c r="AQ746">
        <v>92</v>
      </c>
      <c r="AR746" s="28">
        <v>20000</v>
      </c>
      <c r="AS746">
        <v>1</v>
      </c>
      <c r="AT746" s="28">
        <v>10000</v>
      </c>
      <c r="AU746">
        <v>92</v>
      </c>
    </row>
    <row r="747" spans="1:47" x14ac:dyDescent="0.25">
      <c r="C747">
        <v>211</v>
      </c>
      <c r="D747" s="28">
        <v>50000</v>
      </c>
      <c r="E747">
        <v>2</v>
      </c>
      <c r="F747" s="28">
        <v>50000</v>
      </c>
      <c r="G747">
        <v>211</v>
      </c>
      <c r="K747">
        <v>101</v>
      </c>
      <c r="L747" s="28">
        <v>20000</v>
      </c>
      <c r="M747">
        <v>2</v>
      </c>
      <c r="N747" s="28"/>
      <c r="S747">
        <v>17</v>
      </c>
      <c r="T747" s="28">
        <v>20000</v>
      </c>
      <c r="U747">
        <v>2</v>
      </c>
      <c r="V747" s="28"/>
      <c r="AA747">
        <v>36</v>
      </c>
      <c r="AB747" s="28">
        <v>50000</v>
      </c>
      <c r="AC747">
        <v>2</v>
      </c>
      <c r="AD747" s="28"/>
      <c r="AI747">
        <v>55</v>
      </c>
      <c r="AJ747" s="28">
        <v>50000</v>
      </c>
      <c r="AK747">
        <v>2</v>
      </c>
      <c r="AL747" s="28"/>
      <c r="AQ747">
        <v>107</v>
      </c>
      <c r="AR747" s="28">
        <v>20000</v>
      </c>
      <c r="AS747">
        <v>2</v>
      </c>
      <c r="AT747" s="28">
        <v>20000</v>
      </c>
      <c r="AU747">
        <v>107</v>
      </c>
    </row>
    <row r="748" spans="1:47" x14ac:dyDescent="0.25">
      <c r="C748">
        <v>141</v>
      </c>
      <c r="D748" s="28">
        <v>50000</v>
      </c>
      <c r="E748">
        <v>3</v>
      </c>
      <c r="F748" s="28">
        <v>50000</v>
      </c>
      <c r="G748">
        <v>141</v>
      </c>
      <c r="K748">
        <v>112</v>
      </c>
      <c r="L748" s="28">
        <v>50000</v>
      </c>
      <c r="M748">
        <v>3</v>
      </c>
      <c r="N748" s="28"/>
      <c r="S748">
        <v>19</v>
      </c>
      <c r="T748" s="28">
        <v>20000</v>
      </c>
      <c r="U748">
        <v>3</v>
      </c>
      <c r="V748" s="28"/>
      <c r="AA748">
        <v>4</v>
      </c>
      <c r="AB748" s="28">
        <v>80000</v>
      </c>
      <c r="AC748">
        <v>3</v>
      </c>
      <c r="AD748" s="28"/>
      <c r="AI748">
        <v>60</v>
      </c>
      <c r="AJ748" s="28">
        <v>100000</v>
      </c>
      <c r="AK748">
        <v>3</v>
      </c>
      <c r="AL748" s="28">
        <v>50000</v>
      </c>
      <c r="AM748">
        <v>60</v>
      </c>
      <c r="AQ748">
        <v>128</v>
      </c>
      <c r="AR748" s="28">
        <v>30000</v>
      </c>
      <c r="AS748">
        <v>3</v>
      </c>
      <c r="AT748" s="28">
        <v>20000</v>
      </c>
      <c r="AU748">
        <v>128</v>
      </c>
    </row>
    <row r="749" spans="1:47" x14ac:dyDescent="0.25">
      <c r="C749">
        <v>143</v>
      </c>
      <c r="D749" s="28">
        <v>50000</v>
      </c>
      <c r="E749">
        <v>4</v>
      </c>
      <c r="F749" s="28">
        <v>50000</v>
      </c>
      <c r="G749">
        <v>143</v>
      </c>
      <c r="K749">
        <v>117</v>
      </c>
      <c r="L749" s="28">
        <v>50000</v>
      </c>
      <c r="M749">
        <v>4</v>
      </c>
      <c r="N749" s="28"/>
      <c r="S749">
        <v>49</v>
      </c>
      <c r="T749" s="28">
        <v>25000</v>
      </c>
      <c r="U749">
        <v>4</v>
      </c>
      <c r="V749" s="28"/>
      <c r="AA749">
        <v>63</v>
      </c>
      <c r="AB749" s="28">
        <v>20000</v>
      </c>
      <c r="AC749">
        <v>4</v>
      </c>
      <c r="AD749" s="28"/>
      <c r="AI749">
        <v>210</v>
      </c>
      <c r="AJ749" s="28">
        <v>50000</v>
      </c>
      <c r="AK749">
        <v>4</v>
      </c>
      <c r="AL749" s="28">
        <v>50000</v>
      </c>
      <c r="AM749">
        <v>210</v>
      </c>
      <c r="AQ749">
        <v>105</v>
      </c>
      <c r="AR749" s="28">
        <v>80000</v>
      </c>
      <c r="AS749">
        <v>4</v>
      </c>
      <c r="AT749" s="28">
        <v>50000</v>
      </c>
      <c r="AU749">
        <v>105</v>
      </c>
    </row>
    <row r="750" spans="1:47" x14ac:dyDescent="0.25">
      <c r="C750">
        <v>49</v>
      </c>
      <c r="D750" s="28">
        <v>30000</v>
      </c>
      <c r="E750">
        <v>5</v>
      </c>
      <c r="F750" s="28"/>
      <c r="K750">
        <v>122</v>
      </c>
      <c r="L750" s="28">
        <v>40000</v>
      </c>
      <c r="M750">
        <v>5</v>
      </c>
      <c r="N750" s="28">
        <v>40000</v>
      </c>
      <c r="O750">
        <v>122</v>
      </c>
      <c r="S750">
        <v>50</v>
      </c>
      <c r="T750" s="28">
        <v>10000</v>
      </c>
      <c r="U750">
        <v>5</v>
      </c>
      <c r="V750" s="28"/>
      <c r="AA750">
        <v>122</v>
      </c>
      <c r="AB750" s="28">
        <v>50000</v>
      </c>
      <c r="AC750">
        <v>5</v>
      </c>
      <c r="AD750" s="28"/>
      <c r="AI750">
        <v>206</v>
      </c>
      <c r="AJ750" s="28">
        <v>50000</v>
      </c>
      <c r="AK750">
        <v>5</v>
      </c>
      <c r="AL750" s="28">
        <v>50000</v>
      </c>
      <c r="AM750">
        <v>206</v>
      </c>
      <c r="AR750" s="28">
        <v>20000</v>
      </c>
      <c r="AS750">
        <v>5</v>
      </c>
      <c r="AT750" s="28">
        <v>20000</v>
      </c>
    </row>
    <row r="751" spans="1:47" x14ac:dyDescent="0.25">
      <c r="C751">
        <v>3</v>
      </c>
      <c r="D751" s="28">
        <v>10000</v>
      </c>
      <c r="E751">
        <v>6</v>
      </c>
      <c r="F751" s="28"/>
      <c r="K751">
        <v>130</v>
      </c>
      <c r="L751" s="28">
        <v>20000</v>
      </c>
      <c r="M751">
        <v>6</v>
      </c>
      <c r="N751" s="28"/>
      <c r="S751">
        <v>59</v>
      </c>
      <c r="T751" s="28">
        <v>20000</v>
      </c>
      <c r="U751">
        <v>6</v>
      </c>
      <c r="V751" s="28"/>
      <c r="AA751">
        <v>123</v>
      </c>
      <c r="AB751" s="28">
        <v>30000</v>
      </c>
      <c r="AC751">
        <v>6</v>
      </c>
      <c r="AD751" s="28"/>
      <c r="AI751">
        <v>176</v>
      </c>
      <c r="AJ751" s="28">
        <v>50000</v>
      </c>
      <c r="AK751">
        <v>6</v>
      </c>
      <c r="AL751" s="28">
        <v>50000</v>
      </c>
      <c r="AM751">
        <v>176</v>
      </c>
      <c r="AR751" s="28">
        <v>20000</v>
      </c>
      <c r="AS751">
        <v>6</v>
      </c>
      <c r="AT751" s="28">
        <v>20000</v>
      </c>
    </row>
    <row r="752" spans="1:47" x14ac:dyDescent="0.25">
      <c r="C752">
        <v>139</v>
      </c>
      <c r="D752" s="28">
        <v>10000</v>
      </c>
      <c r="E752">
        <v>7</v>
      </c>
      <c r="F752" s="28"/>
      <c r="K752">
        <v>213</v>
      </c>
      <c r="L752" s="28">
        <v>30000</v>
      </c>
      <c r="M752">
        <v>7</v>
      </c>
      <c r="N752" s="28"/>
      <c r="S752">
        <v>71</v>
      </c>
      <c r="T752" s="28">
        <v>20000</v>
      </c>
      <c r="U752">
        <v>7</v>
      </c>
      <c r="V752" s="28"/>
      <c r="AA752">
        <v>96</v>
      </c>
      <c r="AB752" s="28">
        <v>20000</v>
      </c>
      <c r="AC752">
        <v>7</v>
      </c>
      <c r="AD752" s="28"/>
      <c r="AI752">
        <v>68</v>
      </c>
      <c r="AJ752" s="28">
        <v>25000</v>
      </c>
      <c r="AK752">
        <v>7</v>
      </c>
      <c r="AL752" s="28">
        <v>25000</v>
      </c>
      <c r="AM752">
        <v>68</v>
      </c>
      <c r="AR752" s="28">
        <v>30000</v>
      </c>
      <c r="AS752">
        <v>7</v>
      </c>
      <c r="AT752" s="28">
        <v>30000</v>
      </c>
    </row>
    <row r="753" spans="3:47" x14ac:dyDescent="0.25">
      <c r="C753">
        <v>136</v>
      </c>
      <c r="D753" s="28">
        <v>30000</v>
      </c>
      <c r="E753">
        <v>8</v>
      </c>
      <c r="F753" s="28"/>
      <c r="K753">
        <v>214</v>
      </c>
      <c r="L753" s="28">
        <v>50000</v>
      </c>
      <c r="M753">
        <v>8</v>
      </c>
      <c r="N753" s="28"/>
      <c r="S753">
        <v>83</v>
      </c>
      <c r="T753" s="28">
        <v>20000</v>
      </c>
      <c r="U753">
        <v>8</v>
      </c>
      <c r="V753" s="28"/>
      <c r="AA753">
        <v>53</v>
      </c>
      <c r="AB753" s="28">
        <v>20000</v>
      </c>
      <c r="AC753">
        <v>8</v>
      </c>
      <c r="AD753" s="28"/>
      <c r="AI753">
        <v>208</v>
      </c>
      <c r="AJ753" s="28">
        <v>50000</v>
      </c>
      <c r="AK753">
        <v>8</v>
      </c>
      <c r="AL753" s="28">
        <v>50000</v>
      </c>
      <c r="AM753">
        <v>208</v>
      </c>
      <c r="AR753" s="28">
        <v>40000</v>
      </c>
      <c r="AS753">
        <v>8</v>
      </c>
      <c r="AT753" s="28">
        <v>40000</v>
      </c>
    </row>
    <row r="754" spans="3:47" x14ac:dyDescent="0.25">
      <c r="C754">
        <v>241</v>
      </c>
      <c r="D754" s="28">
        <v>50000</v>
      </c>
      <c r="E754">
        <v>9</v>
      </c>
      <c r="F754" s="28">
        <v>50000</v>
      </c>
      <c r="G754">
        <v>241</v>
      </c>
      <c r="K754">
        <v>218</v>
      </c>
      <c r="L754" s="28">
        <v>20000</v>
      </c>
      <c r="M754">
        <v>9</v>
      </c>
      <c r="N754" s="28"/>
      <c r="S754">
        <v>96</v>
      </c>
      <c r="T754" s="28">
        <v>20000</v>
      </c>
      <c r="U754">
        <v>9</v>
      </c>
      <c r="V754" s="28"/>
      <c r="AA754">
        <v>160</v>
      </c>
      <c r="AB754" s="28">
        <v>20000</v>
      </c>
      <c r="AC754">
        <v>9</v>
      </c>
      <c r="AD754" s="28"/>
      <c r="AI754">
        <v>18</v>
      </c>
      <c r="AJ754" s="28">
        <v>15000</v>
      </c>
      <c r="AK754">
        <v>9</v>
      </c>
      <c r="AL754" s="28"/>
      <c r="AR754" s="28">
        <v>40000</v>
      </c>
      <c r="AS754">
        <v>9</v>
      </c>
      <c r="AT754" s="28">
        <v>40000</v>
      </c>
    </row>
    <row r="755" spans="3:47" x14ac:dyDescent="0.25">
      <c r="C755">
        <v>254</v>
      </c>
      <c r="D755" s="28">
        <v>20000</v>
      </c>
      <c r="E755">
        <v>10</v>
      </c>
      <c r="F755" s="28">
        <v>20000</v>
      </c>
      <c r="G755">
        <v>254</v>
      </c>
      <c r="K755">
        <v>221</v>
      </c>
      <c r="L755" s="28">
        <v>20000</v>
      </c>
      <c r="M755">
        <v>10</v>
      </c>
      <c r="N755" s="28"/>
      <c r="S755">
        <v>108</v>
      </c>
      <c r="T755" s="28">
        <v>50000</v>
      </c>
      <c r="U755">
        <v>10</v>
      </c>
      <c r="V755" s="28"/>
      <c r="AA755">
        <v>62</v>
      </c>
      <c r="AB755" s="28">
        <v>20000</v>
      </c>
      <c r="AC755">
        <v>10</v>
      </c>
      <c r="AD755" s="28"/>
      <c r="AI755">
        <v>14</v>
      </c>
      <c r="AJ755" s="28">
        <v>25000</v>
      </c>
      <c r="AK755">
        <v>10</v>
      </c>
      <c r="AL755" s="28"/>
      <c r="AR755" s="28">
        <v>100000</v>
      </c>
      <c r="AS755">
        <v>10</v>
      </c>
      <c r="AT755" s="28">
        <v>50000</v>
      </c>
    </row>
    <row r="756" spans="3:47" x14ac:dyDescent="0.25">
      <c r="C756">
        <v>30</v>
      </c>
      <c r="D756" s="28">
        <v>100000</v>
      </c>
      <c r="E756">
        <v>11</v>
      </c>
      <c r="F756" s="28">
        <v>50000</v>
      </c>
      <c r="G756">
        <v>30</v>
      </c>
      <c r="L756" s="28">
        <v>30000</v>
      </c>
      <c r="M756">
        <v>11</v>
      </c>
      <c r="N756" s="28">
        <v>30000</v>
      </c>
      <c r="S756">
        <v>56</v>
      </c>
      <c r="T756" s="28">
        <v>50000</v>
      </c>
      <c r="U756">
        <v>11</v>
      </c>
      <c r="V756" s="28"/>
      <c r="AA756">
        <v>13</v>
      </c>
      <c r="AB756" s="28">
        <v>10000</v>
      </c>
      <c r="AC756">
        <v>11</v>
      </c>
      <c r="AD756" s="28"/>
      <c r="AI756">
        <v>16</v>
      </c>
      <c r="AJ756" s="28">
        <v>25000</v>
      </c>
      <c r="AK756">
        <v>11</v>
      </c>
      <c r="AL756" s="28"/>
      <c r="AQ756">
        <v>131</v>
      </c>
      <c r="AR756" s="28">
        <v>50000</v>
      </c>
      <c r="AS756">
        <v>11</v>
      </c>
      <c r="AT756" s="28">
        <v>50000</v>
      </c>
      <c r="AU756">
        <v>131</v>
      </c>
    </row>
    <row r="757" spans="3:47" x14ac:dyDescent="0.25">
      <c r="C757">
        <v>176</v>
      </c>
      <c r="D757" s="28">
        <v>20000</v>
      </c>
      <c r="E757">
        <v>12</v>
      </c>
      <c r="F757" s="28">
        <v>20000</v>
      </c>
      <c r="G757">
        <v>176</v>
      </c>
      <c r="K757">
        <v>57</v>
      </c>
      <c r="L757" s="28">
        <v>50000</v>
      </c>
      <c r="M757">
        <v>12</v>
      </c>
      <c r="N757" s="28"/>
      <c r="S757">
        <v>63</v>
      </c>
      <c r="T757" s="28">
        <v>30000</v>
      </c>
      <c r="U757">
        <v>12</v>
      </c>
      <c r="V757" s="28"/>
      <c r="AA757">
        <v>65</v>
      </c>
      <c r="AB757" s="28">
        <v>30000</v>
      </c>
      <c r="AC757">
        <v>12</v>
      </c>
      <c r="AD757" s="28"/>
      <c r="AI757">
        <v>112</v>
      </c>
      <c r="AJ757" s="28">
        <v>50000</v>
      </c>
      <c r="AK757">
        <v>12</v>
      </c>
      <c r="AL757" s="28"/>
      <c r="AQ757">
        <v>110</v>
      </c>
      <c r="AR757" s="28">
        <v>50000</v>
      </c>
      <c r="AS757">
        <v>12</v>
      </c>
      <c r="AT757" s="28">
        <v>50000</v>
      </c>
      <c r="AU757">
        <v>110</v>
      </c>
    </row>
    <row r="758" spans="3:47" x14ac:dyDescent="0.25">
      <c r="C758">
        <v>22</v>
      </c>
      <c r="D758" s="28">
        <v>20000</v>
      </c>
      <c r="E758">
        <v>13</v>
      </c>
      <c r="F758" s="28">
        <v>20000</v>
      </c>
      <c r="G758">
        <v>22</v>
      </c>
      <c r="K758">
        <v>32</v>
      </c>
      <c r="L758" s="28">
        <v>50000</v>
      </c>
      <c r="M758">
        <v>13</v>
      </c>
      <c r="N758" s="28"/>
      <c r="S758">
        <v>89</v>
      </c>
      <c r="T758" s="28">
        <v>50000</v>
      </c>
      <c r="U758">
        <v>13</v>
      </c>
      <c r="V758" s="28"/>
      <c r="AA758">
        <v>133</v>
      </c>
      <c r="AB758" s="28">
        <v>30000</v>
      </c>
      <c r="AC758">
        <v>13</v>
      </c>
      <c r="AD758" s="28"/>
      <c r="AI758">
        <v>101</v>
      </c>
      <c r="AJ758" s="28">
        <v>50000</v>
      </c>
      <c r="AK758">
        <v>13</v>
      </c>
      <c r="AL758" s="28"/>
      <c r="AQ758">
        <v>130</v>
      </c>
      <c r="AR758" s="28">
        <v>50000</v>
      </c>
      <c r="AS758">
        <v>13</v>
      </c>
      <c r="AT758" s="28">
        <v>50000</v>
      </c>
      <c r="AU758">
        <v>130</v>
      </c>
    </row>
    <row r="759" spans="3:47" x14ac:dyDescent="0.25">
      <c r="C759">
        <v>28</v>
      </c>
      <c r="D759" s="28">
        <v>50000</v>
      </c>
      <c r="E759">
        <v>14</v>
      </c>
      <c r="F759" s="28">
        <v>50000</v>
      </c>
      <c r="G759">
        <v>28</v>
      </c>
      <c r="K759">
        <v>14</v>
      </c>
      <c r="L759" s="28">
        <v>50000</v>
      </c>
      <c r="M759">
        <v>14</v>
      </c>
      <c r="N759" s="28"/>
      <c r="S759">
        <v>12</v>
      </c>
      <c r="T759" s="28">
        <v>20000</v>
      </c>
      <c r="U759">
        <v>14</v>
      </c>
      <c r="V759" s="28"/>
      <c r="AA759">
        <v>66</v>
      </c>
      <c r="AB759" s="28">
        <v>30000</v>
      </c>
      <c r="AC759">
        <v>14</v>
      </c>
      <c r="AD759" s="28"/>
      <c r="AI759">
        <v>25</v>
      </c>
      <c r="AJ759" s="28">
        <v>50000</v>
      </c>
      <c r="AK759">
        <v>14</v>
      </c>
      <c r="AL759" s="28"/>
      <c r="AQ759">
        <v>82</v>
      </c>
      <c r="AR759" s="28">
        <v>50000</v>
      </c>
      <c r="AS759">
        <v>14</v>
      </c>
      <c r="AT759" s="28">
        <v>50000</v>
      </c>
      <c r="AU759">
        <v>82</v>
      </c>
    </row>
    <row r="760" spans="3:47" x14ac:dyDescent="0.25">
      <c r="C760">
        <v>45</v>
      </c>
      <c r="D760" s="28">
        <v>20000</v>
      </c>
      <c r="E760">
        <v>15</v>
      </c>
      <c r="F760" s="28">
        <v>20000</v>
      </c>
      <c r="G760">
        <v>45</v>
      </c>
      <c r="K760">
        <v>56</v>
      </c>
      <c r="L760" s="28">
        <v>50000</v>
      </c>
      <c r="M760">
        <v>15</v>
      </c>
      <c r="N760" s="28"/>
      <c r="S760">
        <v>45</v>
      </c>
      <c r="T760" s="28">
        <v>30000</v>
      </c>
      <c r="U760">
        <v>15</v>
      </c>
      <c r="V760" s="28"/>
      <c r="AA760">
        <v>159</v>
      </c>
      <c r="AB760" s="28">
        <v>20000</v>
      </c>
      <c r="AC760">
        <v>15</v>
      </c>
      <c r="AD760" s="28"/>
      <c r="AI760">
        <v>136</v>
      </c>
      <c r="AJ760" s="28">
        <v>20000</v>
      </c>
      <c r="AK760">
        <v>15</v>
      </c>
      <c r="AL760" s="28"/>
      <c r="AQ760">
        <v>133</v>
      </c>
      <c r="AR760" s="28">
        <v>50000</v>
      </c>
      <c r="AS760">
        <v>15</v>
      </c>
      <c r="AT760" s="28">
        <v>50000</v>
      </c>
      <c r="AU760">
        <v>133</v>
      </c>
    </row>
    <row r="761" spans="3:47" x14ac:dyDescent="0.25">
      <c r="C761">
        <v>33</v>
      </c>
      <c r="D761" s="28">
        <v>30000</v>
      </c>
      <c r="E761">
        <v>16</v>
      </c>
      <c r="F761" s="28"/>
      <c r="K761">
        <v>90</v>
      </c>
      <c r="L761" s="28">
        <v>100000</v>
      </c>
      <c r="M761">
        <v>16</v>
      </c>
      <c r="N761" s="28"/>
      <c r="S761">
        <v>74</v>
      </c>
      <c r="T761" s="28">
        <v>100000</v>
      </c>
      <c r="U761">
        <v>16</v>
      </c>
      <c r="V761" s="28"/>
      <c r="AA761">
        <v>106</v>
      </c>
      <c r="AB761" s="28">
        <v>20000</v>
      </c>
      <c r="AC761">
        <v>16</v>
      </c>
      <c r="AD761" s="28"/>
      <c r="AI761">
        <v>170</v>
      </c>
      <c r="AJ761" s="28">
        <v>20000</v>
      </c>
      <c r="AK761">
        <v>16</v>
      </c>
      <c r="AL761" s="28"/>
      <c r="AR761" s="28">
        <v>50000</v>
      </c>
      <c r="AS761">
        <v>16</v>
      </c>
      <c r="AT761" s="28">
        <v>50000</v>
      </c>
    </row>
    <row r="762" spans="3:47" x14ac:dyDescent="0.25">
      <c r="C762">
        <v>131</v>
      </c>
      <c r="D762" s="28">
        <v>30000</v>
      </c>
      <c r="E762">
        <v>17</v>
      </c>
      <c r="F762" s="28"/>
      <c r="K762">
        <v>26</v>
      </c>
      <c r="L762" s="28">
        <v>50000</v>
      </c>
      <c r="M762">
        <v>17</v>
      </c>
      <c r="N762" s="28"/>
      <c r="S762">
        <v>103</v>
      </c>
      <c r="T762" s="28">
        <v>20000</v>
      </c>
      <c r="U762">
        <v>17</v>
      </c>
      <c r="V762" s="28"/>
      <c r="AA762">
        <v>161</v>
      </c>
      <c r="AB762" s="28">
        <v>30000</v>
      </c>
      <c r="AC762">
        <v>17</v>
      </c>
      <c r="AD762" s="28"/>
      <c r="AI762">
        <v>66</v>
      </c>
      <c r="AJ762" s="28">
        <v>2000</v>
      </c>
      <c r="AK762">
        <v>17</v>
      </c>
      <c r="AL762" s="28"/>
      <c r="AR762" s="28">
        <v>50000</v>
      </c>
      <c r="AS762">
        <v>17</v>
      </c>
      <c r="AT762" s="28">
        <v>50000</v>
      </c>
    </row>
    <row r="763" spans="3:47" x14ac:dyDescent="0.25">
      <c r="C763">
        <v>123</v>
      </c>
      <c r="D763" s="28">
        <v>30000</v>
      </c>
      <c r="E763">
        <v>18</v>
      </c>
      <c r="F763" s="28"/>
      <c r="K763">
        <v>139</v>
      </c>
      <c r="L763" s="28">
        <v>50000</v>
      </c>
      <c r="M763">
        <v>18</v>
      </c>
      <c r="N763" s="28"/>
      <c r="S763">
        <v>88</v>
      </c>
      <c r="T763" s="28">
        <v>20000</v>
      </c>
      <c r="U763">
        <v>18</v>
      </c>
      <c r="V763" s="28"/>
      <c r="AA763">
        <v>15</v>
      </c>
      <c r="AB763" s="28">
        <v>20000</v>
      </c>
      <c r="AC763">
        <v>18</v>
      </c>
      <c r="AD763" s="28"/>
      <c r="AI763">
        <v>26</v>
      </c>
      <c r="AJ763" s="28">
        <v>40000</v>
      </c>
      <c r="AK763">
        <v>18</v>
      </c>
      <c r="AL763" s="28"/>
      <c r="AR763" s="28">
        <v>50000</v>
      </c>
      <c r="AS763">
        <v>18</v>
      </c>
      <c r="AT763" s="28">
        <v>50000</v>
      </c>
    </row>
    <row r="764" spans="3:47" x14ac:dyDescent="0.25">
      <c r="C764">
        <v>147</v>
      </c>
      <c r="D764" s="28">
        <v>10000</v>
      </c>
      <c r="E764">
        <v>19</v>
      </c>
      <c r="F764" s="28"/>
      <c r="K764">
        <v>194</v>
      </c>
      <c r="L764" s="28">
        <v>20000</v>
      </c>
      <c r="M764">
        <v>19</v>
      </c>
      <c r="N764" s="28"/>
      <c r="S764">
        <v>55</v>
      </c>
      <c r="T764" s="28">
        <v>30000</v>
      </c>
      <c r="U764">
        <v>19</v>
      </c>
      <c r="V764" s="28"/>
      <c r="AA764">
        <v>129</v>
      </c>
      <c r="AB764" s="28">
        <v>50000</v>
      </c>
      <c r="AC764">
        <v>19</v>
      </c>
      <c r="AD764" s="28"/>
      <c r="AI764">
        <v>8</v>
      </c>
      <c r="AJ764" s="28">
        <v>20000</v>
      </c>
      <c r="AK764">
        <v>19</v>
      </c>
      <c r="AL764" s="28"/>
      <c r="AR764" s="28">
        <v>50000</v>
      </c>
      <c r="AS764">
        <v>19</v>
      </c>
      <c r="AT764" s="28">
        <v>50000</v>
      </c>
    </row>
    <row r="765" spans="3:47" x14ac:dyDescent="0.25">
      <c r="C765">
        <v>91</v>
      </c>
      <c r="D765" s="28">
        <v>40000</v>
      </c>
      <c r="E765">
        <v>20</v>
      </c>
      <c r="F765" s="28"/>
      <c r="K765">
        <v>127</v>
      </c>
      <c r="L765" s="28">
        <v>30000</v>
      </c>
      <c r="M765">
        <v>20</v>
      </c>
      <c r="N765" s="28"/>
      <c r="S765">
        <v>98</v>
      </c>
      <c r="T765" s="59">
        <v>30000</v>
      </c>
      <c r="U765">
        <v>20</v>
      </c>
      <c r="V765" s="59"/>
      <c r="AA765">
        <v>97</v>
      </c>
      <c r="AB765" s="28">
        <v>180000</v>
      </c>
      <c r="AC765">
        <v>20</v>
      </c>
      <c r="AD765" s="28"/>
      <c r="AI765">
        <v>183</v>
      </c>
      <c r="AJ765" s="28">
        <v>20000</v>
      </c>
      <c r="AK765">
        <v>20</v>
      </c>
      <c r="AL765" s="28"/>
      <c r="AQ765">
        <v>23</v>
      </c>
      <c r="AR765" s="28">
        <v>20000</v>
      </c>
      <c r="AS765">
        <v>20</v>
      </c>
      <c r="AT765" s="28"/>
    </row>
    <row r="766" spans="3:47" x14ac:dyDescent="0.25">
      <c r="C766">
        <v>94</v>
      </c>
      <c r="D766" s="28">
        <v>15000</v>
      </c>
      <c r="E766">
        <v>21</v>
      </c>
      <c r="F766" s="28"/>
      <c r="K766">
        <v>9</v>
      </c>
      <c r="L766" s="28">
        <v>50000</v>
      </c>
      <c r="M766">
        <v>21</v>
      </c>
      <c r="N766" s="28"/>
      <c r="S766">
        <v>6</v>
      </c>
      <c r="T766" s="59">
        <v>50000</v>
      </c>
      <c r="U766">
        <v>21</v>
      </c>
      <c r="V766" s="59"/>
      <c r="AA766">
        <v>55</v>
      </c>
      <c r="AB766" s="28">
        <v>20000</v>
      </c>
      <c r="AC766">
        <v>21</v>
      </c>
      <c r="AD766" s="28"/>
      <c r="AI766">
        <v>20</v>
      </c>
      <c r="AJ766" s="28">
        <v>20000</v>
      </c>
      <c r="AK766">
        <v>21</v>
      </c>
      <c r="AL766" s="28"/>
      <c r="AQ766">
        <v>13</v>
      </c>
      <c r="AR766" s="28">
        <v>30000</v>
      </c>
      <c r="AS766">
        <v>21</v>
      </c>
      <c r="AT766" s="28"/>
    </row>
    <row r="767" spans="3:47" x14ac:dyDescent="0.25">
      <c r="C767">
        <v>155</v>
      </c>
      <c r="D767" s="28">
        <v>15000</v>
      </c>
      <c r="E767">
        <v>22</v>
      </c>
      <c r="F767" s="28"/>
      <c r="K767">
        <v>34</v>
      </c>
      <c r="L767" s="28">
        <v>20000</v>
      </c>
      <c r="M767">
        <v>22</v>
      </c>
      <c r="N767" s="28"/>
      <c r="S767">
        <v>21</v>
      </c>
      <c r="T767" s="28">
        <v>30000</v>
      </c>
      <c r="U767">
        <v>22</v>
      </c>
      <c r="V767" s="28"/>
      <c r="AA767">
        <v>155</v>
      </c>
      <c r="AB767" s="28">
        <v>50000</v>
      </c>
      <c r="AC767">
        <v>22</v>
      </c>
      <c r="AD767" s="28"/>
      <c r="AI767">
        <v>112</v>
      </c>
      <c r="AJ767" s="28">
        <v>20000</v>
      </c>
      <c r="AK767">
        <v>22</v>
      </c>
      <c r="AL767" s="28"/>
      <c r="AQ767">
        <v>29</v>
      </c>
      <c r="AR767" s="28">
        <v>30000</v>
      </c>
      <c r="AS767">
        <v>22</v>
      </c>
      <c r="AT767" s="28"/>
    </row>
    <row r="768" spans="3:47" x14ac:dyDescent="0.25">
      <c r="C768">
        <v>19</v>
      </c>
      <c r="D768" s="28">
        <v>30000</v>
      </c>
      <c r="E768">
        <v>23</v>
      </c>
      <c r="F768" s="28"/>
      <c r="K768">
        <v>80</v>
      </c>
      <c r="L768" s="28">
        <v>20000</v>
      </c>
      <c r="M768">
        <v>23</v>
      </c>
      <c r="N768" s="28"/>
      <c r="S768">
        <v>44</v>
      </c>
      <c r="T768" s="28">
        <v>20000</v>
      </c>
      <c r="U768">
        <v>23</v>
      </c>
      <c r="V768" s="28"/>
      <c r="AA768">
        <v>162</v>
      </c>
      <c r="AB768" s="28">
        <v>50000</v>
      </c>
      <c r="AC768">
        <v>23</v>
      </c>
      <c r="AD768" s="28"/>
      <c r="AI768">
        <v>185</v>
      </c>
      <c r="AJ768" s="28">
        <v>20000</v>
      </c>
      <c r="AK768">
        <v>23</v>
      </c>
      <c r="AL768" s="28"/>
      <c r="AQ768">
        <v>28</v>
      </c>
      <c r="AR768" s="28">
        <v>20000</v>
      </c>
      <c r="AS768">
        <v>23</v>
      </c>
      <c r="AT768" s="28"/>
    </row>
    <row r="769" spans="3:46" x14ac:dyDescent="0.25">
      <c r="C769">
        <v>195</v>
      </c>
      <c r="D769" s="28">
        <v>20000</v>
      </c>
      <c r="E769">
        <v>24</v>
      </c>
      <c r="F769" s="28"/>
      <c r="K769">
        <v>173</v>
      </c>
      <c r="L769" s="28">
        <v>30000</v>
      </c>
      <c r="M769">
        <v>24</v>
      </c>
      <c r="N769" s="28"/>
      <c r="S769">
        <v>73</v>
      </c>
      <c r="T769" s="28">
        <v>50000</v>
      </c>
      <c r="U769">
        <v>24</v>
      </c>
      <c r="V769" s="28"/>
      <c r="AA769">
        <v>71</v>
      </c>
      <c r="AB769" s="28">
        <v>20000</v>
      </c>
      <c r="AC769">
        <v>24</v>
      </c>
      <c r="AD769" s="28"/>
      <c r="AI769">
        <v>110</v>
      </c>
      <c r="AJ769" s="28">
        <v>30000</v>
      </c>
      <c r="AK769">
        <v>24</v>
      </c>
      <c r="AL769" s="28"/>
      <c r="AQ769">
        <v>12</v>
      </c>
      <c r="AR769" s="28">
        <v>30000</v>
      </c>
      <c r="AS769">
        <v>24</v>
      </c>
      <c r="AT769" s="28"/>
    </row>
    <row r="770" spans="3:46" x14ac:dyDescent="0.25">
      <c r="C770">
        <v>9</v>
      </c>
      <c r="D770" s="28">
        <v>20000</v>
      </c>
      <c r="E770">
        <v>25</v>
      </c>
      <c r="F770" s="28"/>
      <c r="K770">
        <v>163</v>
      </c>
      <c r="L770" s="28">
        <v>50000</v>
      </c>
      <c r="M770">
        <v>25</v>
      </c>
      <c r="N770" s="28"/>
      <c r="S770">
        <v>85</v>
      </c>
      <c r="T770" s="28">
        <v>50000</v>
      </c>
      <c r="U770">
        <v>25</v>
      </c>
      <c r="V770" s="28"/>
      <c r="AA770">
        <v>119</v>
      </c>
      <c r="AB770" s="28">
        <v>20000</v>
      </c>
      <c r="AC770">
        <v>25</v>
      </c>
      <c r="AD770" s="28"/>
      <c r="AI770">
        <v>168</v>
      </c>
      <c r="AJ770" s="28">
        <v>50000</v>
      </c>
      <c r="AK770">
        <v>25</v>
      </c>
      <c r="AL770" s="28"/>
      <c r="AQ770">
        <v>11</v>
      </c>
      <c r="AR770" s="28">
        <v>50000</v>
      </c>
      <c r="AS770">
        <v>25</v>
      </c>
      <c r="AT770" s="28"/>
    </row>
    <row r="771" spans="3:46" x14ac:dyDescent="0.25">
      <c r="C771">
        <v>253</v>
      </c>
      <c r="D771" s="28">
        <v>20000</v>
      </c>
      <c r="E771">
        <v>26</v>
      </c>
      <c r="F771" s="28"/>
      <c r="K771">
        <v>89</v>
      </c>
      <c r="L771" s="28">
        <v>50000</v>
      </c>
      <c r="M771">
        <v>26</v>
      </c>
      <c r="N771" s="28"/>
      <c r="S771">
        <v>46</v>
      </c>
      <c r="T771" s="28">
        <v>20000</v>
      </c>
      <c r="U771">
        <v>26</v>
      </c>
      <c r="V771" s="28"/>
      <c r="AA771">
        <v>100</v>
      </c>
      <c r="AB771" s="28">
        <v>20000</v>
      </c>
      <c r="AC771">
        <v>26</v>
      </c>
      <c r="AD771" s="28"/>
      <c r="AI771">
        <v>85</v>
      </c>
      <c r="AJ771" s="28">
        <v>20000</v>
      </c>
      <c r="AK771">
        <v>26</v>
      </c>
      <c r="AL771" s="28"/>
      <c r="AQ771">
        <v>33</v>
      </c>
      <c r="AR771" s="28">
        <v>130000</v>
      </c>
      <c r="AS771">
        <v>26</v>
      </c>
      <c r="AT771" s="28"/>
    </row>
    <row r="772" spans="3:46" x14ac:dyDescent="0.25">
      <c r="C772">
        <v>194</v>
      </c>
      <c r="D772" s="28">
        <v>20000</v>
      </c>
      <c r="E772">
        <v>27</v>
      </c>
      <c r="F772" s="28"/>
      <c r="K772">
        <v>35</v>
      </c>
      <c r="L772" s="28">
        <v>50000</v>
      </c>
      <c r="M772">
        <v>27</v>
      </c>
      <c r="N772" s="28"/>
      <c r="S772">
        <v>91</v>
      </c>
      <c r="T772" s="28">
        <v>20000</v>
      </c>
      <c r="U772">
        <v>27</v>
      </c>
      <c r="V772" s="28"/>
      <c r="AA772">
        <v>72</v>
      </c>
      <c r="AB772" s="28">
        <v>20000</v>
      </c>
      <c r="AC772">
        <v>27</v>
      </c>
      <c r="AD772" s="28"/>
      <c r="AI772">
        <v>40</v>
      </c>
      <c r="AJ772" s="28">
        <v>10000</v>
      </c>
      <c r="AK772">
        <v>27</v>
      </c>
      <c r="AL772" s="28"/>
      <c r="AQ772">
        <v>91</v>
      </c>
      <c r="AR772" s="28">
        <v>50000</v>
      </c>
      <c r="AS772">
        <v>27</v>
      </c>
      <c r="AT772" s="28"/>
    </row>
    <row r="773" spans="3:46" x14ac:dyDescent="0.25">
      <c r="C773">
        <v>250</v>
      </c>
      <c r="D773" s="28">
        <v>20000</v>
      </c>
      <c r="E773">
        <v>28</v>
      </c>
      <c r="F773" s="28"/>
      <c r="K773">
        <v>126</v>
      </c>
      <c r="L773" s="28">
        <v>20000</v>
      </c>
      <c r="M773">
        <v>28</v>
      </c>
      <c r="N773" s="28"/>
      <c r="S773">
        <v>27</v>
      </c>
      <c r="T773" s="28">
        <v>40000</v>
      </c>
      <c r="U773">
        <v>28</v>
      </c>
      <c r="V773" s="28"/>
      <c r="AA773">
        <v>27</v>
      </c>
      <c r="AB773" s="28">
        <v>20000</v>
      </c>
      <c r="AC773">
        <v>28</v>
      </c>
      <c r="AD773" s="28"/>
      <c r="AI773">
        <v>44</v>
      </c>
      <c r="AJ773" s="28">
        <v>50000</v>
      </c>
      <c r="AK773">
        <v>28</v>
      </c>
      <c r="AL773" s="28"/>
      <c r="AQ773">
        <v>24</v>
      </c>
      <c r="AR773" s="28">
        <v>25000</v>
      </c>
      <c r="AS773">
        <v>28</v>
      </c>
      <c r="AT773" s="28"/>
    </row>
    <row r="774" spans="3:46" x14ac:dyDescent="0.25">
      <c r="C774">
        <v>132</v>
      </c>
      <c r="D774" s="28">
        <v>60000</v>
      </c>
      <c r="E774">
        <v>29</v>
      </c>
      <c r="F774" s="28"/>
      <c r="K774">
        <v>85</v>
      </c>
      <c r="L774" s="28">
        <v>30000</v>
      </c>
      <c r="M774">
        <v>29</v>
      </c>
      <c r="N774" s="28"/>
      <c r="S774">
        <v>47</v>
      </c>
      <c r="T774" s="28">
        <v>20000</v>
      </c>
      <c r="U774">
        <v>29</v>
      </c>
      <c r="V774" s="28"/>
      <c r="AA774">
        <v>155</v>
      </c>
      <c r="AB774" s="28">
        <v>50000</v>
      </c>
      <c r="AC774">
        <v>29</v>
      </c>
      <c r="AD774" s="28"/>
      <c r="AI774">
        <v>145</v>
      </c>
      <c r="AJ774" s="28">
        <v>30000</v>
      </c>
      <c r="AK774">
        <v>29</v>
      </c>
      <c r="AL774" s="28"/>
      <c r="AQ774">
        <v>57</v>
      </c>
      <c r="AR774" s="28">
        <v>50000</v>
      </c>
      <c r="AS774">
        <v>29</v>
      </c>
      <c r="AT774" s="28"/>
    </row>
    <row r="775" spans="3:46" x14ac:dyDescent="0.25">
      <c r="C775">
        <v>175</v>
      </c>
      <c r="D775" s="28">
        <v>20000</v>
      </c>
      <c r="E775">
        <v>30</v>
      </c>
      <c r="F775" s="28"/>
      <c r="K775">
        <v>25</v>
      </c>
      <c r="L775" s="28">
        <v>50000</v>
      </c>
      <c r="M775">
        <v>30</v>
      </c>
      <c r="N775" s="28"/>
      <c r="S775">
        <v>51</v>
      </c>
      <c r="T775" s="28">
        <v>85000</v>
      </c>
      <c r="U775">
        <v>30</v>
      </c>
      <c r="V775" s="28"/>
      <c r="AA775">
        <v>152</v>
      </c>
      <c r="AB775" s="28">
        <v>20000</v>
      </c>
      <c r="AC775">
        <v>30</v>
      </c>
      <c r="AD775" s="28"/>
      <c r="AI775">
        <v>35</v>
      </c>
      <c r="AJ775" s="28">
        <v>10000</v>
      </c>
      <c r="AK775">
        <v>30</v>
      </c>
      <c r="AL775" s="28"/>
      <c r="AQ775">
        <v>2</v>
      </c>
      <c r="AR775" s="28">
        <v>40000</v>
      </c>
      <c r="AS775">
        <v>30</v>
      </c>
      <c r="AT775" s="28"/>
    </row>
    <row r="776" spans="3:46" x14ac:dyDescent="0.25">
      <c r="C776">
        <v>173</v>
      </c>
      <c r="D776" s="28">
        <v>20000</v>
      </c>
      <c r="E776">
        <v>31</v>
      </c>
      <c r="F776" s="28"/>
      <c r="K776">
        <v>28</v>
      </c>
      <c r="L776" s="28">
        <v>20000</v>
      </c>
      <c r="M776">
        <v>31</v>
      </c>
      <c r="N776" s="28"/>
      <c r="S776">
        <v>77</v>
      </c>
      <c r="T776" s="28">
        <v>15000</v>
      </c>
      <c r="U776">
        <v>31</v>
      </c>
      <c r="V776" s="28"/>
      <c r="AA776">
        <v>112</v>
      </c>
      <c r="AB776" s="28">
        <v>30000</v>
      </c>
      <c r="AC776">
        <v>31</v>
      </c>
      <c r="AD776" s="28"/>
      <c r="AI776">
        <v>53</v>
      </c>
      <c r="AJ776" s="28">
        <v>20000</v>
      </c>
      <c r="AK776">
        <v>31</v>
      </c>
      <c r="AL776" s="28"/>
      <c r="AQ776">
        <v>88</v>
      </c>
      <c r="AR776" s="28">
        <v>10000</v>
      </c>
      <c r="AS776">
        <v>31</v>
      </c>
      <c r="AT776" s="28"/>
    </row>
    <row r="777" spans="3:46" x14ac:dyDescent="0.25">
      <c r="C777">
        <v>206</v>
      </c>
      <c r="D777" s="28">
        <v>40000</v>
      </c>
      <c r="E777">
        <v>32</v>
      </c>
      <c r="F777" s="28"/>
      <c r="K777">
        <v>190</v>
      </c>
      <c r="L777" s="28">
        <v>30000</v>
      </c>
      <c r="M777">
        <v>32</v>
      </c>
      <c r="N777" s="28"/>
      <c r="S777">
        <v>53</v>
      </c>
      <c r="T777" s="28">
        <v>20000</v>
      </c>
      <c r="U777">
        <v>32</v>
      </c>
      <c r="V777" s="28"/>
      <c r="AA777">
        <v>38</v>
      </c>
      <c r="AB777" s="28">
        <v>100000</v>
      </c>
      <c r="AC777">
        <v>32</v>
      </c>
      <c r="AD777" s="28"/>
      <c r="AI777">
        <v>139</v>
      </c>
      <c r="AJ777" s="28">
        <v>20000</v>
      </c>
      <c r="AK777">
        <v>32</v>
      </c>
      <c r="AL777" s="28"/>
      <c r="AQ777">
        <v>117</v>
      </c>
      <c r="AR777" s="28">
        <v>20000</v>
      </c>
      <c r="AS777">
        <v>32</v>
      </c>
      <c r="AT777" s="28"/>
    </row>
    <row r="778" spans="3:46" x14ac:dyDescent="0.25">
      <c r="C778">
        <v>165</v>
      </c>
      <c r="D778" s="28">
        <v>20000</v>
      </c>
      <c r="E778">
        <v>33</v>
      </c>
      <c r="F778" s="28"/>
      <c r="K778">
        <v>37</v>
      </c>
      <c r="L778" s="28">
        <v>10000</v>
      </c>
      <c r="M778">
        <v>33</v>
      </c>
      <c r="N778" s="28"/>
      <c r="S778">
        <v>14</v>
      </c>
      <c r="T778" s="28">
        <v>20000</v>
      </c>
      <c r="U778">
        <v>33</v>
      </c>
      <c r="V778" s="28"/>
      <c r="AA778">
        <v>14</v>
      </c>
      <c r="AB778" s="28">
        <v>20000</v>
      </c>
      <c r="AC778">
        <v>33</v>
      </c>
      <c r="AD778" s="28"/>
      <c r="AI778">
        <v>56</v>
      </c>
      <c r="AJ778" s="28">
        <v>20000</v>
      </c>
      <c r="AK778">
        <v>33</v>
      </c>
      <c r="AL778" s="28"/>
      <c r="AQ778">
        <v>27</v>
      </c>
      <c r="AR778" s="28">
        <v>20000</v>
      </c>
      <c r="AS778">
        <v>33</v>
      </c>
      <c r="AT778" s="28"/>
    </row>
    <row r="779" spans="3:46" x14ac:dyDescent="0.25">
      <c r="C779">
        <v>172</v>
      </c>
      <c r="D779" s="28">
        <v>20000</v>
      </c>
      <c r="E779">
        <v>34</v>
      </c>
      <c r="F779" s="28"/>
      <c r="K779">
        <v>3</v>
      </c>
      <c r="L779" s="28">
        <v>30000</v>
      </c>
      <c r="M779">
        <v>34</v>
      </c>
      <c r="N779" s="28"/>
      <c r="S779">
        <v>29</v>
      </c>
      <c r="T779" s="28">
        <v>20000</v>
      </c>
      <c r="U779">
        <v>34</v>
      </c>
      <c r="V779" s="28"/>
      <c r="AA779">
        <v>91</v>
      </c>
      <c r="AB779" s="28">
        <v>60000</v>
      </c>
      <c r="AC779">
        <v>34</v>
      </c>
      <c r="AD779" s="28"/>
      <c r="AI779">
        <v>36</v>
      </c>
      <c r="AJ779" s="28">
        <v>40000</v>
      </c>
      <c r="AK779">
        <v>34</v>
      </c>
      <c r="AL779" s="28"/>
      <c r="AQ779">
        <v>22</v>
      </c>
      <c r="AR779" s="28">
        <v>20000</v>
      </c>
      <c r="AS779">
        <v>34</v>
      </c>
      <c r="AT779" s="28"/>
    </row>
    <row r="780" spans="3:46" x14ac:dyDescent="0.25">
      <c r="C780">
        <v>89</v>
      </c>
      <c r="D780" s="28">
        <v>20000</v>
      </c>
      <c r="E780">
        <v>35</v>
      </c>
      <c r="F780" s="28"/>
      <c r="K780">
        <v>135</v>
      </c>
      <c r="L780" s="28">
        <v>20000</v>
      </c>
      <c r="M780">
        <v>35</v>
      </c>
      <c r="N780" s="28">
        <v>20000</v>
      </c>
      <c r="O780">
        <v>135</v>
      </c>
      <c r="S780">
        <v>43</v>
      </c>
      <c r="T780" s="28">
        <v>20000</v>
      </c>
      <c r="U780">
        <v>35</v>
      </c>
      <c r="V780" s="28"/>
      <c r="AA780">
        <v>40</v>
      </c>
      <c r="AB780" s="28">
        <v>20000</v>
      </c>
      <c r="AC780">
        <v>35</v>
      </c>
      <c r="AD780" s="28"/>
      <c r="AI780">
        <v>93</v>
      </c>
      <c r="AJ780" s="28">
        <v>30000</v>
      </c>
      <c r="AK780">
        <v>35</v>
      </c>
      <c r="AL780" s="28"/>
      <c r="AQ780">
        <v>43</v>
      </c>
      <c r="AR780" s="28">
        <v>30000</v>
      </c>
      <c r="AS780">
        <v>35</v>
      </c>
      <c r="AT780" s="28"/>
    </row>
    <row r="781" spans="3:46" x14ac:dyDescent="0.25">
      <c r="C781">
        <v>98</v>
      </c>
      <c r="D781" s="28">
        <v>50000</v>
      </c>
      <c r="E781">
        <v>36</v>
      </c>
      <c r="F781" s="28"/>
      <c r="K781">
        <v>175</v>
      </c>
      <c r="L781" s="28">
        <v>30000</v>
      </c>
      <c r="M781">
        <v>36</v>
      </c>
      <c r="N781" s="28">
        <v>30000</v>
      </c>
      <c r="O781">
        <v>175</v>
      </c>
      <c r="S781">
        <v>26</v>
      </c>
      <c r="T781" s="28">
        <v>20000</v>
      </c>
      <c r="U781">
        <v>36</v>
      </c>
      <c r="V781" s="28"/>
      <c r="AA781">
        <v>12</v>
      </c>
      <c r="AB781" s="28">
        <v>50000</v>
      </c>
      <c r="AC781">
        <v>36</v>
      </c>
      <c r="AD781" s="28"/>
      <c r="AI781">
        <v>2</v>
      </c>
      <c r="AJ781" s="28">
        <v>10000</v>
      </c>
      <c r="AK781">
        <v>36</v>
      </c>
      <c r="AL781" s="28"/>
      <c r="AQ781">
        <v>14</v>
      </c>
      <c r="AR781" s="28">
        <v>10000</v>
      </c>
      <c r="AS781">
        <v>36</v>
      </c>
      <c r="AT781" s="28"/>
    </row>
    <row r="782" spans="3:46" x14ac:dyDescent="0.25">
      <c r="C782">
        <v>1</v>
      </c>
      <c r="D782" s="28">
        <v>50000</v>
      </c>
      <c r="E782">
        <v>37</v>
      </c>
      <c r="F782" s="28"/>
      <c r="K782">
        <v>64</v>
      </c>
      <c r="L782" s="28">
        <v>20000</v>
      </c>
      <c r="M782">
        <v>37</v>
      </c>
      <c r="N782" s="28"/>
      <c r="S782">
        <v>86</v>
      </c>
      <c r="T782" s="28">
        <v>20000</v>
      </c>
      <c r="U782">
        <v>37</v>
      </c>
      <c r="V782" s="28"/>
      <c r="AA782">
        <v>88</v>
      </c>
      <c r="AB782" s="28">
        <v>50000</v>
      </c>
      <c r="AC782">
        <v>37</v>
      </c>
      <c r="AD782" s="28"/>
      <c r="AI782">
        <v>46</v>
      </c>
      <c r="AJ782" s="28">
        <v>20000</v>
      </c>
      <c r="AK782">
        <v>37</v>
      </c>
      <c r="AL782" s="28"/>
      <c r="AQ782">
        <v>30</v>
      </c>
      <c r="AR782" s="28">
        <v>50000</v>
      </c>
      <c r="AS782">
        <v>37</v>
      </c>
      <c r="AT782" s="28"/>
    </row>
    <row r="783" spans="3:46" x14ac:dyDescent="0.25">
      <c r="C783">
        <v>118</v>
      </c>
      <c r="D783" s="28">
        <v>50000</v>
      </c>
      <c r="E783">
        <v>38</v>
      </c>
      <c r="F783" s="28"/>
      <c r="L783" s="28">
        <v>50000</v>
      </c>
      <c r="M783">
        <v>38</v>
      </c>
      <c r="N783" s="28"/>
      <c r="S783">
        <v>72</v>
      </c>
      <c r="T783" s="28">
        <v>20000</v>
      </c>
      <c r="U783">
        <v>38</v>
      </c>
      <c r="V783" s="28"/>
      <c r="AA783">
        <v>43</v>
      </c>
      <c r="AB783" s="28">
        <v>20000</v>
      </c>
      <c r="AC783">
        <v>38</v>
      </c>
      <c r="AD783" s="28"/>
      <c r="AI783">
        <v>78</v>
      </c>
      <c r="AJ783" s="28">
        <v>20000</v>
      </c>
      <c r="AK783">
        <v>38</v>
      </c>
      <c r="AL783" s="28"/>
      <c r="AQ783">
        <v>51</v>
      </c>
      <c r="AR783" s="28">
        <v>50000</v>
      </c>
      <c r="AS783">
        <v>38</v>
      </c>
      <c r="AT783" s="28"/>
    </row>
    <row r="784" spans="3:46" x14ac:dyDescent="0.25">
      <c r="C784">
        <v>162</v>
      </c>
      <c r="D784" s="28">
        <v>50000</v>
      </c>
      <c r="E784">
        <v>39</v>
      </c>
      <c r="F784" s="28"/>
      <c r="K784">
        <v>78</v>
      </c>
      <c r="L784" s="28">
        <v>30000</v>
      </c>
      <c r="M784">
        <v>39</v>
      </c>
      <c r="N784" s="28"/>
      <c r="S784">
        <v>39</v>
      </c>
      <c r="T784" s="59">
        <v>20000</v>
      </c>
      <c r="U784" s="43">
        <v>39</v>
      </c>
      <c r="V784" s="59"/>
      <c r="AA784">
        <v>26</v>
      </c>
      <c r="AB784" s="28">
        <v>20000</v>
      </c>
      <c r="AC784">
        <v>39</v>
      </c>
      <c r="AD784" s="28"/>
      <c r="AI784">
        <v>166</v>
      </c>
      <c r="AJ784" s="28">
        <v>20000</v>
      </c>
      <c r="AK784">
        <v>39</v>
      </c>
      <c r="AL784" s="28"/>
      <c r="AQ784">
        <v>109</v>
      </c>
      <c r="AR784" s="28">
        <v>50000</v>
      </c>
      <c r="AS784">
        <v>39</v>
      </c>
      <c r="AT784" s="28"/>
    </row>
    <row r="785" spans="3:46" x14ac:dyDescent="0.25">
      <c r="C785">
        <v>128</v>
      </c>
      <c r="D785" s="28">
        <v>100000</v>
      </c>
      <c r="E785">
        <v>40</v>
      </c>
      <c r="F785" s="28"/>
      <c r="K785">
        <v>99</v>
      </c>
      <c r="L785" s="28">
        <v>20000</v>
      </c>
      <c r="M785">
        <v>40</v>
      </c>
      <c r="N785" s="28"/>
      <c r="S785">
        <v>24</v>
      </c>
      <c r="T785" s="59">
        <v>20000</v>
      </c>
      <c r="U785">
        <v>40</v>
      </c>
      <c r="V785" s="59"/>
      <c r="AA785">
        <v>9</v>
      </c>
      <c r="AB785" s="28">
        <v>10000</v>
      </c>
      <c r="AC785">
        <v>40</v>
      </c>
      <c r="AD785" s="28"/>
      <c r="AI785">
        <v>126</v>
      </c>
      <c r="AJ785" s="28">
        <v>30000</v>
      </c>
      <c r="AK785">
        <v>40</v>
      </c>
      <c r="AL785" s="28"/>
      <c r="AQ785">
        <v>7</v>
      </c>
      <c r="AR785" s="28">
        <v>50000</v>
      </c>
      <c r="AS785">
        <v>40</v>
      </c>
      <c r="AT785" s="28"/>
    </row>
    <row r="786" spans="3:46" x14ac:dyDescent="0.25">
      <c r="C786">
        <v>85</v>
      </c>
      <c r="D786" s="28">
        <v>50000</v>
      </c>
      <c r="E786">
        <v>41</v>
      </c>
      <c r="F786" s="28"/>
      <c r="K786">
        <v>156</v>
      </c>
      <c r="L786" s="28">
        <v>20000</v>
      </c>
      <c r="M786">
        <v>41</v>
      </c>
      <c r="N786" s="28"/>
      <c r="S786">
        <v>76</v>
      </c>
      <c r="T786" s="59">
        <v>20000</v>
      </c>
      <c r="U786" s="43">
        <v>41</v>
      </c>
      <c r="V786" s="59"/>
      <c r="AA786">
        <v>22</v>
      </c>
      <c r="AB786" s="28">
        <v>30000</v>
      </c>
      <c r="AC786">
        <v>41</v>
      </c>
      <c r="AD786" s="28"/>
      <c r="AI786">
        <v>80</v>
      </c>
      <c r="AJ786" s="28">
        <v>70000</v>
      </c>
      <c r="AK786">
        <v>41</v>
      </c>
      <c r="AL786" s="28"/>
      <c r="AQ786">
        <v>35</v>
      </c>
      <c r="AR786" s="28">
        <v>50000</v>
      </c>
      <c r="AS786">
        <v>41</v>
      </c>
      <c r="AT786" s="28"/>
    </row>
    <row r="787" spans="3:46" x14ac:dyDescent="0.25">
      <c r="C787">
        <v>7</v>
      </c>
      <c r="D787" s="28">
        <v>50000</v>
      </c>
      <c r="E787">
        <v>42</v>
      </c>
      <c r="F787" s="28"/>
      <c r="K787">
        <v>179</v>
      </c>
      <c r="L787" s="28">
        <v>50000</v>
      </c>
      <c r="M787">
        <v>42</v>
      </c>
      <c r="N787" s="28"/>
      <c r="S787">
        <v>34</v>
      </c>
      <c r="T787" s="59">
        <v>20000</v>
      </c>
      <c r="U787">
        <v>42</v>
      </c>
      <c r="V787" s="59"/>
      <c r="AA787">
        <v>74</v>
      </c>
      <c r="AB787" s="28">
        <v>50000</v>
      </c>
      <c r="AC787">
        <v>42</v>
      </c>
      <c r="AD787" s="28"/>
      <c r="AI787">
        <v>107</v>
      </c>
      <c r="AJ787" s="28">
        <v>20000</v>
      </c>
      <c r="AK787">
        <v>42</v>
      </c>
      <c r="AL787" s="28"/>
      <c r="AQ787">
        <v>37</v>
      </c>
      <c r="AR787" s="28">
        <v>50000</v>
      </c>
      <c r="AS787">
        <v>42</v>
      </c>
      <c r="AT787" s="28"/>
    </row>
    <row r="788" spans="3:46" x14ac:dyDescent="0.25">
      <c r="C788">
        <v>228</v>
      </c>
      <c r="D788" s="28">
        <v>100000</v>
      </c>
      <c r="E788">
        <v>43</v>
      </c>
      <c r="K788">
        <v>132</v>
      </c>
      <c r="L788" s="28">
        <v>100000</v>
      </c>
      <c r="M788">
        <v>43</v>
      </c>
      <c r="N788" s="28">
        <v>50000</v>
      </c>
      <c r="O788">
        <v>132</v>
      </c>
      <c r="S788">
        <v>102</v>
      </c>
      <c r="T788" s="59">
        <v>20000</v>
      </c>
      <c r="U788" s="43">
        <v>43</v>
      </c>
      <c r="V788" s="59">
        <v>20000</v>
      </c>
      <c r="W788" s="43">
        <v>102</v>
      </c>
      <c r="AA788">
        <v>130</v>
      </c>
      <c r="AB788" s="59">
        <v>50000</v>
      </c>
      <c r="AC788">
        <v>43</v>
      </c>
      <c r="AD788" s="59">
        <v>50000</v>
      </c>
      <c r="AE788">
        <v>130</v>
      </c>
      <c r="AI788">
        <v>4</v>
      </c>
      <c r="AJ788" s="28">
        <v>20000</v>
      </c>
      <c r="AK788">
        <v>43</v>
      </c>
      <c r="AL788" s="28"/>
      <c r="AQ788">
        <v>108</v>
      </c>
      <c r="AR788" s="28">
        <v>20000</v>
      </c>
      <c r="AS788">
        <v>43</v>
      </c>
      <c r="AT788" s="28"/>
    </row>
    <row r="789" spans="3:46" x14ac:dyDescent="0.25">
      <c r="C789">
        <v>217</v>
      </c>
      <c r="D789" s="59">
        <v>50000</v>
      </c>
      <c r="E789">
        <v>44</v>
      </c>
      <c r="F789" s="59"/>
      <c r="K789">
        <v>234</v>
      </c>
      <c r="L789" s="59">
        <v>50000</v>
      </c>
      <c r="M789">
        <v>44</v>
      </c>
      <c r="N789" s="59"/>
      <c r="S789">
        <v>18</v>
      </c>
      <c r="T789" s="59">
        <v>20000</v>
      </c>
      <c r="U789">
        <v>44</v>
      </c>
      <c r="V789" s="59"/>
      <c r="AA789">
        <v>115</v>
      </c>
      <c r="AB789" s="59">
        <v>60000</v>
      </c>
      <c r="AC789">
        <v>44</v>
      </c>
      <c r="AD789" s="28">
        <v>50000</v>
      </c>
      <c r="AE789">
        <v>115</v>
      </c>
      <c r="AI789">
        <v>50</v>
      </c>
      <c r="AJ789" s="28">
        <v>20000</v>
      </c>
      <c r="AK789">
        <v>44</v>
      </c>
      <c r="AL789" s="28"/>
      <c r="AQ789">
        <v>68</v>
      </c>
      <c r="AR789" s="28">
        <v>20000</v>
      </c>
      <c r="AS789">
        <v>44</v>
      </c>
      <c r="AT789" s="28"/>
    </row>
    <row r="790" spans="3:46" x14ac:dyDescent="0.25">
      <c r="C790">
        <v>232</v>
      </c>
      <c r="D790" s="59">
        <v>50000</v>
      </c>
      <c r="E790">
        <v>45</v>
      </c>
      <c r="F790" s="28"/>
      <c r="K790">
        <v>16</v>
      </c>
      <c r="L790" s="59">
        <v>20000</v>
      </c>
      <c r="M790">
        <v>45</v>
      </c>
      <c r="N790" s="59"/>
      <c r="T790" s="59">
        <v>20000</v>
      </c>
      <c r="U790" s="43">
        <v>45</v>
      </c>
      <c r="V790" s="59">
        <v>20000</v>
      </c>
      <c r="AB790" s="28">
        <v>20000</v>
      </c>
      <c r="AC790">
        <v>45</v>
      </c>
      <c r="AD790" s="28">
        <v>20000</v>
      </c>
      <c r="AI790">
        <v>199</v>
      </c>
      <c r="AJ790" s="28">
        <v>20000</v>
      </c>
      <c r="AK790">
        <v>45</v>
      </c>
      <c r="AL790" s="28">
        <v>10000</v>
      </c>
      <c r="AM790">
        <v>199</v>
      </c>
      <c r="AQ790">
        <v>34</v>
      </c>
      <c r="AR790" s="28">
        <v>30000</v>
      </c>
      <c r="AS790">
        <v>45</v>
      </c>
      <c r="AT790" s="28"/>
    </row>
    <row r="791" spans="3:46" x14ac:dyDescent="0.25">
      <c r="C791">
        <v>190</v>
      </c>
      <c r="D791" s="28">
        <v>50000</v>
      </c>
      <c r="E791">
        <v>46</v>
      </c>
      <c r="F791" s="28"/>
      <c r="K791">
        <v>21</v>
      </c>
      <c r="L791" s="59">
        <v>100000</v>
      </c>
      <c r="M791">
        <v>46</v>
      </c>
      <c r="N791" s="59"/>
      <c r="T791" s="59">
        <v>30000</v>
      </c>
      <c r="U791">
        <v>46</v>
      </c>
      <c r="V791" s="59">
        <v>30000</v>
      </c>
      <c r="AB791" s="28">
        <v>30000</v>
      </c>
      <c r="AC791">
        <v>46</v>
      </c>
      <c r="AD791" s="28">
        <v>30000</v>
      </c>
      <c r="AI791">
        <v>143</v>
      </c>
      <c r="AJ791" s="28">
        <v>30000</v>
      </c>
      <c r="AK791">
        <v>46</v>
      </c>
      <c r="AL791" s="28"/>
      <c r="AQ791">
        <v>47</v>
      </c>
      <c r="AR791" s="28">
        <v>30000</v>
      </c>
      <c r="AS791">
        <v>46</v>
      </c>
      <c r="AT791" s="28"/>
    </row>
    <row r="792" spans="3:46" x14ac:dyDescent="0.25">
      <c r="C792">
        <v>248</v>
      </c>
      <c r="D792" s="28">
        <v>50000</v>
      </c>
      <c r="E792">
        <v>47</v>
      </c>
      <c r="F792" s="28"/>
      <c r="K792">
        <v>219</v>
      </c>
      <c r="L792" s="59">
        <v>20000</v>
      </c>
      <c r="M792">
        <v>47</v>
      </c>
      <c r="N792" s="59"/>
      <c r="T792" s="59">
        <v>30000</v>
      </c>
      <c r="U792" s="43">
        <v>47</v>
      </c>
      <c r="V792" s="59">
        <v>30000</v>
      </c>
      <c r="AB792" s="28">
        <v>40000</v>
      </c>
      <c r="AC792">
        <v>47</v>
      </c>
      <c r="AD792" s="28">
        <v>40000</v>
      </c>
      <c r="AI792">
        <v>155</v>
      </c>
      <c r="AJ792" s="28">
        <v>30000</v>
      </c>
      <c r="AK792">
        <v>47</v>
      </c>
      <c r="AL792" s="28"/>
      <c r="AQ792">
        <v>17</v>
      </c>
      <c r="AR792" s="28">
        <v>60000</v>
      </c>
      <c r="AS792">
        <v>47</v>
      </c>
      <c r="AT792" s="28"/>
    </row>
    <row r="793" spans="3:46" x14ac:dyDescent="0.25">
      <c r="C793">
        <v>114</v>
      </c>
      <c r="D793" s="28">
        <v>50000</v>
      </c>
      <c r="E793">
        <v>48</v>
      </c>
      <c r="F793" s="28"/>
      <c r="K793">
        <v>90</v>
      </c>
      <c r="L793" s="59">
        <v>20000</v>
      </c>
      <c r="M793">
        <v>48</v>
      </c>
      <c r="N793" s="59"/>
      <c r="S793" s="61"/>
      <c r="T793" s="59">
        <v>40000</v>
      </c>
      <c r="U793">
        <v>48</v>
      </c>
      <c r="V793" s="59">
        <v>40000</v>
      </c>
      <c r="AB793" s="28">
        <v>50000</v>
      </c>
      <c r="AC793">
        <v>48</v>
      </c>
      <c r="AD793" s="59">
        <v>50000</v>
      </c>
      <c r="AI793">
        <v>133</v>
      </c>
      <c r="AJ793" s="28">
        <v>50000</v>
      </c>
      <c r="AK793">
        <v>48</v>
      </c>
      <c r="AL793" s="28"/>
      <c r="AQ793">
        <v>58</v>
      </c>
      <c r="AR793" s="28">
        <v>20000</v>
      </c>
      <c r="AS793">
        <v>48</v>
      </c>
      <c r="AT793" s="28"/>
    </row>
    <row r="794" spans="3:46" x14ac:dyDescent="0.25">
      <c r="C794">
        <v>80</v>
      </c>
      <c r="D794" s="28">
        <v>50000</v>
      </c>
      <c r="E794">
        <v>49</v>
      </c>
      <c r="F794" s="28"/>
      <c r="K794">
        <v>84</v>
      </c>
      <c r="L794" s="59">
        <v>30000</v>
      </c>
      <c r="M794">
        <v>49</v>
      </c>
      <c r="N794" s="59"/>
      <c r="T794" s="59">
        <v>50000</v>
      </c>
      <c r="U794" s="43">
        <v>49</v>
      </c>
      <c r="V794" s="59">
        <v>50000</v>
      </c>
      <c r="AB794" s="28">
        <v>100000</v>
      </c>
      <c r="AC794">
        <v>49</v>
      </c>
      <c r="AD794" s="59">
        <v>50000</v>
      </c>
      <c r="AI794">
        <v>102</v>
      </c>
      <c r="AJ794" s="59">
        <v>20000</v>
      </c>
      <c r="AK794">
        <v>49</v>
      </c>
      <c r="AL794" s="29"/>
      <c r="AQ794">
        <v>84</v>
      </c>
      <c r="AR794" s="28">
        <v>20000</v>
      </c>
      <c r="AS794">
        <v>49</v>
      </c>
      <c r="AT794" s="28"/>
    </row>
    <row r="795" spans="3:46" x14ac:dyDescent="0.25">
      <c r="C795">
        <v>240</v>
      </c>
      <c r="D795" s="59">
        <v>50000</v>
      </c>
      <c r="E795">
        <v>50</v>
      </c>
      <c r="F795" s="59"/>
      <c r="I795" t="s">
        <v>1359</v>
      </c>
      <c r="L795" s="59"/>
      <c r="M795">
        <v>50</v>
      </c>
      <c r="N795" s="59"/>
      <c r="T795" s="59">
        <v>50000</v>
      </c>
      <c r="U795">
        <v>50</v>
      </c>
      <c r="V795" s="59">
        <v>50000</v>
      </c>
      <c r="AB795" s="59"/>
      <c r="AC795">
        <v>50</v>
      </c>
      <c r="AD795" s="59"/>
      <c r="AI795">
        <v>193</v>
      </c>
      <c r="AJ795" s="59">
        <v>20000</v>
      </c>
      <c r="AK795">
        <v>50</v>
      </c>
      <c r="AL795" s="28"/>
      <c r="AQ795">
        <v>74</v>
      </c>
      <c r="AR795" s="28">
        <v>20000</v>
      </c>
      <c r="AS795">
        <v>50</v>
      </c>
      <c r="AT795" s="28"/>
    </row>
    <row r="796" spans="3:46" x14ac:dyDescent="0.25">
      <c r="C796">
        <v>225</v>
      </c>
      <c r="D796" s="59">
        <v>50000</v>
      </c>
      <c r="E796">
        <v>51</v>
      </c>
      <c r="F796" s="59"/>
      <c r="L796" s="59"/>
      <c r="M796">
        <v>51</v>
      </c>
      <c r="N796" s="59"/>
      <c r="T796" s="59">
        <v>50000</v>
      </c>
      <c r="U796" s="43">
        <v>51</v>
      </c>
      <c r="V796" s="59">
        <v>50000</v>
      </c>
      <c r="AB796" s="59"/>
      <c r="AC796">
        <v>51</v>
      </c>
      <c r="AD796" s="59"/>
      <c r="AI796">
        <v>23</v>
      </c>
      <c r="AJ796" s="28">
        <v>20000</v>
      </c>
      <c r="AK796">
        <v>51</v>
      </c>
      <c r="AL796" s="28"/>
      <c r="AQ796">
        <v>38</v>
      </c>
      <c r="AR796" s="28">
        <v>20000</v>
      </c>
      <c r="AS796">
        <v>51</v>
      </c>
      <c r="AT796" s="28"/>
    </row>
    <row r="797" spans="3:46" x14ac:dyDescent="0.25">
      <c r="C797">
        <v>205</v>
      </c>
      <c r="D797" s="28">
        <v>50000</v>
      </c>
      <c r="E797">
        <v>52</v>
      </c>
      <c r="F797" s="28"/>
      <c r="L797" s="59"/>
      <c r="M797">
        <v>52</v>
      </c>
      <c r="N797" s="59"/>
      <c r="T797" s="59">
        <v>100000</v>
      </c>
      <c r="U797">
        <v>52</v>
      </c>
      <c r="V797" s="59">
        <v>50000</v>
      </c>
      <c r="AB797" s="59"/>
      <c r="AC797">
        <v>52</v>
      </c>
      <c r="AD797" s="59"/>
      <c r="AI797">
        <v>191</v>
      </c>
      <c r="AJ797" s="28">
        <v>20000</v>
      </c>
      <c r="AK797">
        <v>52</v>
      </c>
      <c r="AL797" s="28"/>
      <c r="AQ797">
        <v>85</v>
      </c>
      <c r="AR797" s="28">
        <v>20000</v>
      </c>
      <c r="AS797">
        <v>52</v>
      </c>
      <c r="AT797" s="28"/>
    </row>
    <row r="798" spans="3:46" x14ac:dyDescent="0.25">
      <c r="C798">
        <v>21</v>
      </c>
      <c r="D798" s="28">
        <v>50000</v>
      </c>
      <c r="E798">
        <v>53</v>
      </c>
      <c r="F798" s="28"/>
      <c r="L798" s="59"/>
      <c r="M798">
        <v>53</v>
      </c>
      <c r="N798" s="59"/>
      <c r="T798" s="43"/>
      <c r="U798" s="43">
        <v>53</v>
      </c>
      <c r="V798" s="43"/>
      <c r="AB798" s="59"/>
      <c r="AC798">
        <v>53</v>
      </c>
      <c r="AD798" s="43"/>
      <c r="AI798">
        <v>38</v>
      </c>
      <c r="AJ798" s="28">
        <v>20000</v>
      </c>
      <c r="AK798">
        <v>53</v>
      </c>
      <c r="AQ798">
        <v>42</v>
      </c>
      <c r="AR798" s="28">
        <v>30000</v>
      </c>
      <c r="AS798">
        <v>53</v>
      </c>
      <c r="AT798" s="28"/>
    </row>
    <row r="799" spans="3:46" x14ac:dyDescent="0.25">
      <c r="C799">
        <v>208</v>
      </c>
      <c r="D799" s="28">
        <v>50000</v>
      </c>
      <c r="E799">
        <v>54</v>
      </c>
      <c r="F799" s="28"/>
      <c r="L799" s="59"/>
      <c r="M799">
        <v>54</v>
      </c>
      <c r="N799" s="59"/>
      <c r="T799" s="43"/>
      <c r="U799">
        <v>54</v>
      </c>
      <c r="V799" s="43"/>
      <c r="AB799" s="59"/>
      <c r="AC799">
        <v>54</v>
      </c>
      <c r="AD799" s="43"/>
      <c r="AI799">
        <v>202</v>
      </c>
      <c r="AJ799" s="28">
        <v>20000</v>
      </c>
      <c r="AK799">
        <v>54</v>
      </c>
      <c r="AQ799">
        <v>19</v>
      </c>
      <c r="AR799" s="28">
        <v>10000</v>
      </c>
      <c r="AS799">
        <v>54</v>
      </c>
      <c r="AT799" s="28"/>
    </row>
    <row r="800" spans="3:46" x14ac:dyDescent="0.25">
      <c r="C800">
        <v>197</v>
      </c>
      <c r="D800" s="28">
        <v>50000</v>
      </c>
      <c r="E800">
        <v>55</v>
      </c>
      <c r="F800" s="28"/>
      <c r="L800" s="59"/>
      <c r="M800">
        <v>55</v>
      </c>
      <c r="T800" s="43"/>
      <c r="U800" s="43">
        <v>55</v>
      </c>
      <c r="V800" s="43"/>
      <c r="AB800" s="59"/>
      <c r="AC800">
        <v>55</v>
      </c>
      <c r="AD800" s="43"/>
      <c r="AI800">
        <v>87</v>
      </c>
      <c r="AJ800" s="28">
        <v>20000</v>
      </c>
      <c r="AK800">
        <v>55</v>
      </c>
      <c r="AR800" s="28"/>
      <c r="AS800">
        <v>55</v>
      </c>
      <c r="AT800" s="28"/>
    </row>
    <row r="801" spans="4:46" x14ac:dyDescent="0.25">
      <c r="D801" s="28">
        <v>20000</v>
      </c>
      <c r="E801">
        <v>56</v>
      </c>
      <c r="F801" s="28">
        <v>20000</v>
      </c>
      <c r="L801" s="59"/>
      <c r="M801">
        <v>56</v>
      </c>
      <c r="T801" s="43"/>
      <c r="U801">
        <v>56</v>
      </c>
      <c r="V801" s="43"/>
      <c r="AB801" s="59"/>
      <c r="AC801">
        <v>56</v>
      </c>
      <c r="AD801" s="43"/>
      <c r="AI801">
        <v>198</v>
      </c>
      <c r="AJ801" s="28">
        <v>20000</v>
      </c>
      <c r="AK801">
        <v>56</v>
      </c>
      <c r="AR801" s="28"/>
      <c r="AS801">
        <v>56</v>
      </c>
      <c r="AT801" s="28"/>
    </row>
    <row r="802" spans="4:46" x14ac:dyDescent="0.25">
      <c r="D802" s="28"/>
      <c r="E802">
        <v>57</v>
      </c>
      <c r="F802" s="28"/>
      <c r="L802" s="59"/>
      <c r="M802">
        <v>57</v>
      </c>
      <c r="T802" s="43"/>
      <c r="U802" s="43">
        <v>57</v>
      </c>
      <c r="V802" s="43"/>
      <c r="AB802" s="59"/>
      <c r="AC802">
        <v>57</v>
      </c>
      <c r="AD802" s="43"/>
      <c r="AI802">
        <v>190</v>
      </c>
      <c r="AJ802" s="59">
        <v>30000</v>
      </c>
      <c r="AK802">
        <v>57</v>
      </c>
      <c r="AL802" s="59"/>
      <c r="AM802" s="43"/>
      <c r="AR802" s="59"/>
      <c r="AS802">
        <v>57</v>
      </c>
      <c r="AT802" s="59"/>
    </row>
    <row r="803" spans="4:46" x14ac:dyDescent="0.25">
      <c r="D803" s="28"/>
      <c r="E803">
        <v>58</v>
      </c>
      <c r="L803" s="28"/>
      <c r="M803">
        <v>58</v>
      </c>
      <c r="T803" s="43"/>
      <c r="U803">
        <v>58</v>
      </c>
      <c r="V803" s="43"/>
      <c r="AB803" s="59"/>
      <c r="AC803">
        <v>58</v>
      </c>
      <c r="AD803" s="43"/>
      <c r="AI803">
        <v>41</v>
      </c>
      <c r="AJ803" s="59">
        <v>30000</v>
      </c>
      <c r="AK803">
        <v>58</v>
      </c>
      <c r="AL803" s="59"/>
      <c r="AM803" s="43"/>
      <c r="AR803" s="59"/>
      <c r="AS803">
        <v>58</v>
      </c>
      <c r="AT803" s="28"/>
    </row>
    <row r="804" spans="4:46" x14ac:dyDescent="0.25">
      <c r="D804" s="28"/>
      <c r="E804">
        <v>59</v>
      </c>
      <c r="L804" s="28"/>
      <c r="M804">
        <v>59</v>
      </c>
      <c r="T804" s="43"/>
      <c r="U804" s="43">
        <v>59</v>
      </c>
      <c r="V804" s="43"/>
      <c r="AB804" s="59"/>
      <c r="AC804">
        <v>59</v>
      </c>
      <c r="AD804" s="43"/>
      <c r="AI804">
        <v>34</v>
      </c>
      <c r="AJ804" s="59">
        <v>100000</v>
      </c>
      <c r="AK804">
        <v>59</v>
      </c>
      <c r="AM804" s="43"/>
      <c r="AR804" s="28"/>
      <c r="AS804">
        <v>59</v>
      </c>
      <c r="AT804" s="28"/>
    </row>
    <row r="805" spans="4:46" x14ac:dyDescent="0.25">
      <c r="D805" s="28"/>
      <c r="E805">
        <v>60</v>
      </c>
      <c r="L805" s="28"/>
      <c r="M805">
        <v>60</v>
      </c>
      <c r="T805" s="43"/>
      <c r="U805">
        <v>60</v>
      </c>
      <c r="V805" s="43"/>
      <c r="AB805" s="59"/>
      <c r="AC805">
        <v>60</v>
      </c>
      <c r="AD805" s="43"/>
      <c r="AI805">
        <v>73</v>
      </c>
      <c r="AJ805" s="59">
        <v>50000</v>
      </c>
      <c r="AK805">
        <v>60</v>
      </c>
      <c r="AM805" s="43"/>
      <c r="AR805" s="28"/>
      <c r="AS805">
        <v>60</v>
      </c>
      <c r="AT805" s="28"/>
    </row>
    <row r="806" spans="4:46" x14ac:dyDescent="0.25">
      <c r="D806" s="28"/>
      <c r="E806">
        <v>61</v>
      </c>
      <c r="L806" s="28"/>
      <c r="M806">
        <v>61</v>
      </c>
      <c r="T806" s="43"/>
      <c r="U806" s="43">
        <v>61</v>
      </c>
      <c r="V806" s="43"/>
      <c r="AB806" s="59"/>
      <c r="AC806">
        <v>61</v>
      </c>
      <c r="AD806" s="43"/>
      <c r="AI806">
        <v>154</v>
      </c>
      <c r="AJ806" s="59">
        <v>50000</v>
      </c>
      <c r="AK806">
        <v>61</v>
      </c>
      <c r="AR806" s="28"/>
      <c r="AS806">
        <v>61</v>
      </c>
      <c r="AT806" s="28"/>
    </row>
    <row r="807" spans="4:46" x14ac:dyDescent="0.25">
      <c r="D807" s="28"/>
      <c r="E807">
        <v>62</v>
      </c>
      <c r="L807" s="28"/>
      <c r="M807">
        <v>62</v>
      </c>
      <c r="T807" s="43"/>
      <c r="U807">
        <v>62</v>
      </c>
      <c r="V807" s="43"/>
      <c r="AB807" s="59"/>
      <c r="AC807">
        <v>62</v>
      </c>
      <c r="AD807" s="43"/>
      <c r="AI807">
        <v>77</v>
      </c>
      <c r="AJ807" s="59">
        <v>20000</v>
      </c>
      <c r="AK807">
        <v>62</v>
      </c>
      <c r="AR807" s="28"/>
      <c r="AS807">
        <v>62</v>
      </c>
      <c r="AT807" s="28">
        <v>20000</v>
      </c>
    </row>
    <row r="808" spans="4:46" x14ac:dyDescent="0.25">
      <c r="D808" s="28"/>
      <c r="E808">
        <v>63</v>
      </c>
      <c r="L808" s="28"/>
      <c r="M808">
        <v>63</v>
      </c>
      <c r="T808" s="43"/>
      <c r="U808" s="43">
        <v>63</v>
      </c>
      <c r="V808" s="43"/>
      <c r="AB808" s="59"/>
      <c r="AC808">
        <v>63</v>
      </c>
      <c r="AD808" s="43"/>
      <c r="AE808" s="43"/>
      <c r="AI808">
        <v>81</v>
      </c>
      <c r="AJ808" s="59">
        <v>20000</v>
      </c>
      <c r="AK808">
        <v>63</v>
      </c>
      <c r="AR808" s="28"/>
      <c r="AS808">
        <v>63</v>
      </c>
      <c r="AT808" s="28">
        <v>50000</v>
      </c>
    </row>
    <row r="809" spans="4:46" x14ac:dyDescent="0.25">
      <c r="D809" s="28"/>
      <c r="E809">
        <v>64</v>
      </c>
      <c r="L809" s="28"/>
      <c r="M809">
        <v>64</v>
      </c>
      <c r="N809" s="28"/>
      <c r="T809" s="43"/>
      <c r="U809">
        <v>64</v>
      </c>
      <c r="V809" s="43"/>
      <c r="AB809" s="59"/>
      <c r="AC809">
        <v>64</v>
      </c>
      <c r="AD809" s="43"/>
      <c r="AI809">
        <v>63</v>
      </c>
      <c r="AJ809" s="59">
        <v>20000</v>
      </c>
      <c r="AK809">
        <v>64</v>
      </c>
      <c r="AR809" s="28"/>
      <c r="AS809">
        <v>64</v>
      </c>
      <c r="AT809" s="28"/>
    </row>
    <row r="810" spans="4:46" x14ac:dyDescent="0.25">
      <c r="D810" s="29">
        <f>SUM(D746:D809)</f>
        <v>2180000</v>
      </c>
      <c r="F810" s="29">
        <f>SUM(F746:F809)</f>
        <v>450000</v>
      </c>
      <c r="L810" s="29">
        <f>SUM(L746:L809)</f>
        <v>1840000</v>
      </c>
      <c r="N810" s="29">
        <f>SUM(N746:N809)</f>
        <v>170000</v>
      </c>
      <c r="T810" s="29">
        <f>SUM(T746:T809)</f>
        <v>1645000</v>
      </c>
      <c r="V810" s="29">
        <f>SUM(V746:V809)</f>
        <v>340000</v>
      </c>
      <c r="AB810" s="29">
        <f>SUM(AB746:AB809)</f>
        <v>1880000</v>
      </c>
      <c r="AD810" s="29">
        <f>SUM(AD746:AD809)</f>
        <v>290000</v>
      </c>
      <c r="AI810">
        <v>164</v>
      </c>
      <c r="AJ810" s="59">
        <v>20000</v>
      </c>
      <c r="AK810">
        <v>65</v>
      </c>
      <c r="AR810" s="29">
        <f>SUM(AR746:AR809)</f>
        <v>2035000</v>
      </c>
      <c r="AT810" s="29">
        <f>SUM(AT746:AT809)</f>
        <v>820000</v>
      </c>
    </row>
    <row r="811" spans="4:46" x14ac:dyDescent="0.25">
      <c r="D811" s="29">
        <f>D810-F810</f>
        <v>1730000</v>
      </c>
      <c r="F811" s="28"/>
      <c r="L811" s="29">
        <f>L810-N810</f>
        <v>1670000</v>
      </c>
      <c r="N811" s="28"/>
      <c r="O811" s="43"/>
      <c r="T811" s="29">
        <f>T810-V810</f>
        <v>1305000</v>
      </c>
      <c r="V811" s="28"/>
      <c r="AB811" s="29">
        <f>AB810-AD810</f>
        <v>1590000</v>
      </c>
      <c r="AD811" s="28"/>
      <c r="AE811" s="43"/>
      <c r="AI811">
        <v>123</v>
      </c>
      <c r="AJ811" s="59">
        <v>20000</v>
      </c>
      <c r="AK811">
        <v>66</v>
      </c>
      <c r="AR811" s="29">
        <f>AR810-AT810</f>
        <v>1215000</v>
      </c>
      <c r="AT811" s="28"/>
    </row>
    <row r="812" spans="4:46" x14ac:dyDescent="0.25">
      <c r="D812" s="59"/>
      <c r="L812" s="59"/>
      <c r="M812" s="43"/>
      <c r="N812" s="59"/>
      <c r="O812" s="43"/>
      <c r="AB812" s="59"/>
      <c r="AC812" s="43"/>
      <c r="AD812" s="59"/>
      <c r="AE812" s="43"/>
      <c r="AI812">
        <v>22</v>
      </c>
      <c r="AJ812" s="59">
        <v>30000</v>
      </c>
      <c r="AK812">
        <v>67</v>
      </c>
      <c r="AR812" s="29"/>
      <c r="AT812" s="28"/>
    </row>
    <row r="813" spans="4:46" x14ac:dyDescent="0.25">
      <c r="D813" s="59"/>
      <c r="L813" s="59"/>
      <c r="M813" s="43"/>
      <c r="N813" s="59"/>
      <c r="O813" s="43"/>
      <c r="AB813" s="43"/>
      <c r="AC813" s="43"/>
      <c r="AD813" s="43"/>
      <c r="AE813" s="43"/>
      <c r="AI813">
        <v>187</v>
      </c>
      <c r="AJ813" s="59">
        <v>15000</v>
      </c>
      <c r="AK813">
        <v>68</v>
      </c>
    </row>
    <row r="814" spans="4:46" x14ac:dyDescent="0.25">
      <c r="L814" s="59"/>
      <c r="M814" s="43"/>
      <c r="N814" s="59"/>
      <c r="O814" s="43"/>
      <c r="AI814">
        <v>71</v>
      </c>
      <c r="AJ814" s="59">
        <v>20000</v>
      </c>
      <c r="AK814">
        <v>69</v>
      </c>
    </row>
    <row r="815" spans="4:46" x14ac:dyDescent="0.25">
      <c r="L815" s="59"/>
      <c r="M815" s="43"/>
      <c r="N815" s="59"/>
      <c r="AI815">
        <v>21</v>
      </c>
      <c r="AJ815" s="59">
        <v>20000</v>
      </c>
      <c r="AK815">
        <v>70</v>
      </c>
    </row>
    <row r="816" spans="4:46" x14ac:dyDescent="0.25">
      <c r="L816" s="59"/>
      <c r="M816" s="43"/>
      <c r="N816" s="59"/>
      <c r="AI816">
        <v>130</v>
      </c>
      <c r="AJ816" s="59">
        <v>20000</v>
      </c>
      <c r="AK816">
        <v>71</v>
      </c>
    </row>
    <row r="817" spans="1:47" x14ac:dyDescent="0.25">
      <c r="L817" s="59"/>
      <c r="M817" s="43"/>
      <c r="N817" s="59"/>
      <c r="AJ817" s="59">
        <v>20000</v>
      </c>
      <c r="AK817">
        <v>72</v>
      </c>
      <c r="AL817">
        <v>20000</v>
      </c>
    </row>
    <row r="818" spans="1:47" x14ac:dyDescent="0.25">
      <c r="L818" s="59"/>
      <c r="M818" s="43"/>
      <c r="N818" s="59"/>
      <c r="AJ818" s="59">
        <v>40000</v>
      </c>
      <c r="AK818">
        <v>73</v>
      </c>
      <c r="AL818">
        <v>40000</v>
      </c>
    </row>
    <row r="819" spans="1:47" x14ac:dyDescent="0.25">
      <c r="L819" s="59"/>
      <c r="M819" s="43"/>
      <c r="N819" s="59"/>
      <c r="AJ819" s="59">
        <v>50000</v>
      </c>
      <c r="AK819">
        <v>74</v>
      </c>
      <c r="AL819">
        <v>50000</v>
      </c>
    </row>
    <row r="820" spans="1:47" x14ac:dyDescent="0.25">
      <c r="L820" s="59"/>
      <c r="M820" s="43"/>
      <c r="N820" s="59"/>
      <c r="AJ820" s="59"/>
      <c r="AK820">
        <v>75</v>
      </c>
    </row>
    <row r="821" spans="1:47" x14ac:dyDescent="0.25">
      <c r="D821" s="29"/>
      <c r="F821" s="29"/>
      <c r="L821" s="59"/>
      <c r="M821" s="43"/>
      <c r="N821" s="59"/>
      <c r="AB821" s="29"/>
      <c r="AD821" s="29"/>
      <c r="AJ821" s="29"/>
      <c r="AK821">
        <v>76</v>
      </c>
      <c r="AL821" s="29"/>
    </row>
    <row r="822" spans="1:47" x14ac:dyDescent="0.25">
      <c r="D822" s="29"/>
      <c r="F822" s="28"/>
      <c r="L822" s="59"/>
      <c r="M822" s="43"/>
      <c r="N822" s="59"/>
      <c r="AB822" s="29"/>
      <c r="AD822" s="28"/>
      <c r="AJ822" s="29">
        <f>SUM(AJ746:AJ821)</f>
        <v>2217000</v>
      </c>
      <c r="AL822" s="29">
        <f>SUM(AL746:AL821)</f>
        <v>395000</v>
      </c>
    </row>
    <row r="823" spans="1:47" x14ac:dyDescent="0.25">
      <c r="AJ823" s="29">
        <f>AJ822-AL822</f>
        <v>1822000</v>
      </c>
      <c r="AL823" s="28"/>
    </row>
    <row r="825" spans="1:47" x14ac:dyDescent="0.25">
      <c r="A825" s="30" t="s">
        <v>10</v>
      </c>
      <c r="B825" s="30" t="s">
        <v>0</v>
      </c>
      <c r="C825" s="30" t="s">
        <v>2</v>
      </c>
      <c r="D825" s="30" t="s">
        <v>1297</v>
      </c>
      <c r="E825" s="30"/>
      <c r="F825" s="33"/>
      <c r="G825" s="30"/>
      <c r="I825" s="30" t="s">
        <v>10</v>
      </c>
      <c r="J825" s="30" t="s">
        <v>0</v>
      </c>
      <c r="K825" s="30" t="s">
        <v>2</v>
      </c>
      <c r="L825" s="30" t="s">
        <v>1297</v>
      </c>
      <c r="M825" s="30"/>
      <c r="N825" s="33"/>
      <c r="O825" s="30"/>
      <c r="P825" s="30"/>
      <c r="Q825" s="30" t="s">
        <v>10</v>
      </c>
      <c r="R825" s="30" t="s">
        <v>0</v>
      </c>
      <c r="S825" s="30" t="s">
        <v>2</v>
      </c>
      <c r="T825" s="30" t="s">
        <v>1297</v>
      </c>
      <c r="U825" s="30"/>
      <c r="V825" s="33"/>
      <c r="Y825" s="30" t="s">
        <v>10</v>
      </c>
      <c r="Z825" s="30" t="s">
        <v>0</v>
      </c>
      <c r="AA825" s="30" t="s">
        <v>2</v>
      </c>
      <c r="AB825" s="30" t="s">
        <v>1297</v>
      </c>
      <c r="AC825" s="30"/>
      <c r="AD825" s="33"/>
      <c r="AE825" s="30"/>
      <c r="AG825" s="30" t="s">
        <v>10</v>
      </c>
      <c r="AH825" s="30" t="s">
        <v>0</v>
      </c>
      <c r="AI825" s="30" t="s">
        <v>2</v>
      </c>
      <c r="AJ825" s="30" t="s">
        <v>1297</v>
      </c>
      <c r="AK825" s="30"/>
      <c r="AL825" s="33"/>
      <c r="AO825" s="30" t="s">
        <v>10</v>
      </c>
      <c r="AP825" s="30" t="s">
        <v>0</v>
      </c>
      <c r="AQ825" s="30" t="s">
        <v>2</v>
      </c>
      <c r="AR825" s="30" t="s">
        <v>1297</v>
      </c>
    </row>
    <row r="826" spans="1:47" x14ac:dyDescent="0.25">
      <c r="A826" s="32">
        <v>43178</v>
      </c>
      <c r="B826" s="30" t="s">
        <v>1336</v>
      </c>
      <c r="C826">
        <v>45</v>
      </c>
      <c r="D826" s="28">
        <v>30000</v>
      </c>
      <c r="E826">
        <v>1</v>
      </c>
      <c r="F826" s="28">
        <v>30000</v>
      </c>
      <c r="G826">
        <v>45</v>
      </c>
      <c r="I826" s="32">
        <v>43179</v>
      </c>
      <c r="J826" s="30" t="s">
        <v>1337</v>
      </c>
      <c r="K826">
        <v>104</v>
      </c>
      <c r="L826" s="28">
        <v>50000</v>
      </c>
      <c r="M826">
        <v>1</v>
      </c>
      <c r="N826" s="28">
        <v>50000</v>
      </c>
      <c r="O826">
        <v>104</v>
      </c>
      <c r="Q826" s="32">
        <v>43180</v>
      </c>
      <c r="R826" s="30" t="s">
        <v>1361</v>
      </c>
      <c r="S826">
        <v>122</v>
      </c>
      <c r="T826" s="28">
        <v>50000</v>
      </c>
      <c r="U826">
        <v>1</v>
      </c>
      <c r="V826" s="28">
        <v>50000</v>
      </c>
      <c r="W826">
        <v>122</v>
      </c>
      <c r="Y826" s="32">
        <v>43181</v>
      </c>
      <c r="Z826" s="30" t="s">
        <v>1348</v>
      </c>
      <c r="AA826">
        <v>55</v>
      </c>
      <c r="AB826" s="28">
        <v>30000</v>
      </c>
      <c r="AC826">
        <v>1</v>
      </c>
      <c r="AD826" s="28">
        <v>30000</v>
      </c>
      <c r="AE826">
        <v>55</v>
      </c>
      <c r="AG826" s="32">
        <v>43182</v>
      </c>
      <c r="AH826" s="30" t="s">
        <v>1347</v>
      </c>
      <c r="AI826">
        <v>49</v>
      </c>
      <c r="AJ826" s="28">
        <v>20000</v>
      </c>
      <c r="AK826">
        <v>1</v>
      </c>
      <c r="AL826" s="28"/>
      <c r="AO826" s="32">
        <v>43180</v>
      </c>
      <c r="AP826" s="30" t="s">
        <v>1451</v>
      </c>
      <c r="AQ826">
        <v>25</v>
      </c>
      <c r="AR826" s="28">
        <v>50000</v>
      </c>
      <c r="AS826">
        <v>1</v>
      </c>
      <c r="AT826" s="28">
        <v>50000</v>
      </c>
      <c r="AU826">
        <v>25</v>
      </c>
    </row>
    <row r="827" spans="1:47" x14ac:dyDescent="0.25">
      <c r="C827">
        <v>265</v>
      </c>
      <c r="D827" s="28">
        <v>20000</v>
      </c>
      <c r="E827">
        <v>2</v>
      </c>
      <c r="F827" s="28">
        <v>20000</v>
      </c>
      <c r="G827">
        <v>265</v>
      </c>
      <c r="K827">
        <v>166</v>
      </c>
      <c r="L827" s="28">
        <v>50000</v>
      </c>
      <c r="M827">
        <v>2</v>
      </c>
      <c r="N827" s="28">
        <v>50000</v>
      </c>
      <c r="O827">
        <v>166</v>
      </c>
      <c r="S827">
        <v>110</v>
      </c>
      <c r="T827" s="28">
        <v>50000</v>
      </c>
      <c r="U827">
        <v>2</v>
      </c>
      <c r="V827" s="28">
        <v>30000</v>
      </c>
      <c r="W827">
        <v>110</v>
      </c>
      <c r="AA827">
        <v>138</v>
      </c>
      <c r="AB827" s="28">
        <v>50000</v>
      </c>
      <c r="AC827">
        <v>2</v>
      </c>
      <c r="AD827" s="28">
        <v>50000</v>
      </c>
      <c r="AE827">
        <v>138</v>
      </c>
      <c r="AI827">
        <v>184</v>
      </c>
      <c r="AJ827" s="28">
        <v>30000</v>
      </c>
      <c r="AK827">
        <v>2</v>
      </c>
      <c r="AL827" s="28"/>
      <c r="AQ827">
        <v>79</v>
      </c>
      <c r="AR827" s="28">
        <v>30000</v>
      </c>
      <c r="AS827">
        <v>2</v>
      </c>
      <c r="AT827" s="28"/>
    </row>
    <row r="828" spans="1:47" x14ac:dyDescent="0.25">
      <c r="C828">
        <v>207</v>
      </c>
      <c r="D828" s="28">
        <v>20000</v>
      </c>
      <c r="E828">
        <v>3</v>
      </c>
      <c r="F828" s="28"/>
      <c r="K828">
        <v>39</v>
      </c>
      <c r="L828" s="28">
        <v>50000</v>
      </c>
      <c r="M828">
        <v>3</v>
      </c>
      <c r="N828" s="28">
        <v>50000</v>
      </c>
      <c r="O828">
        <v>39</v>
      </c>
      <c r="S828">
        <v>112</v>
      </c>
      <c r="T828" s="28">
        <v>30000</v>
      </c>
      <c r="U828">
        <v>3</v>
      </c>
      <c r="V828" s="28">
        <v>20000</v>
      </c>
      <c r="W828">
        <v>112</v>
      </c>
      <c r="AA828">
        <v>145</v>
      </c>
      <c r="AB828" s="28">
        <v>60000</v>
      </c>
      <c r="AC828">
        <v>3</v>
      </c>
      <c r="AD828" s="28">
        <v>50000</v>
      </c>
      <c r="AE828">
        <v>145</v>
      </c>
      <c r="AI828">
        <v>188</v>
      </c>
      <c r="AJ828" s="28">
        <v>50000</v>
      </c>
      <c r="AK828">
        <v>3</v>
      </c>
      <c r="AL828" s="28"/>
      <c r="AQ828">
        <v>137</v>
      </c>
      <c r="AR828" s="28">
        <v>10000</v>
      </c>
      <c r="AS828">
        <v>3</v>
      </c>
      <c r="AT828" s="28">
        <v>10000</v>
      </c>
      <c r="AU828">
        <v>137</v>
      </c>
    </row>
    <row r="829" spans="1:47" x14ac:dyDescent="0.25">
      <c r="C829">
        <v>48</v>
      </c>
      <c r="D829" s="28">
        <v>110000</v>
      </c>
      <c r="E829">
        <v>4</v>
      </c>
      <c r="F829" s="28"/>
      <c r="K829">
        <v>29</v>
      </c>
      <c r="L829" s="28">
        <v>20000</v>
      </c>
      <c r="M829">
        <v>4</v>
      </c>
      <c r="N829" s="28"/>
      <c r="S829">
        <v>113</v>
      </c>
      <c r="T829" s="28">
        <v>20000</v>
      </c>
      <c r="U829">
        <v>4</v>
      </c>
      <c r="V829" s="28">
        <v>10000</v>
      </c>
      <c r="W829">
        <v>113</v>
      </c>
      <c r="AA829">
        <v>142</v>
      </c>
      <c r="AB829" s="28">
        <v>20000</v>
      </c>
      <c r="AC829">
        <v>4</v>
      </c>
      <c r="AD829" s="28">
        <v>20000</v>
      </c>
      <c r="AE829">
        <v>142</v>
      </c>
      <c r="AI829">
        <v>93</v>
      </c>
      <c r="AJ829" s="28">
        <v>20000</v>
      </c>
      <c r="AK829">
        <v>4</v>
      </c>
      <c r="AL829" s="28"/>
      <c r="AQ829">
        <v>40</v>
      </c>
      <c r="AR829" s="28">
        <v>20000</v>
      </c>
      <c r="AS829">
        <v>4</v>
      </c>
      <c r="AT829" s="28"/>
    </row>
    <row r="830" spans="1:47" x14ac:dyDescent="0.25">
      <c r="C830">
        <v>160</v>
      </c>
      <c r="D830" s="28">
        <v>50000</v>
      </c>
      <c r="E830">
        <v>5</v>
      </c>
      <c r="F830" s="28"/>
      <c r="K830">
        <v>137</v>
      </c>
      <c r="L830" s="28">
        <v>10000</v>
      </c>
      <c r="M830">
        <v>5</v>
      </c>
      <c r="N830" s="28">
        <v>10000</v>
      </c>
      <c r="O830">
        <v>137</v>
      </c>
      <c r="S830">
        <v>121</v>
      </c>
      <c r="T830" s="28">
        <v>50000</v>
      </c>
      <c r="U830">
        <v>5</v>
      </c>
      <c r="V830" s="28">
        <v>50000</v>
      </c>
      <c r="W830">
        <v>121</v>
      </c>
      <c r="AA830">
        <v>9</v>
      </c>
      <c r="AB830" s="28">
        <v>10000</v>
      </c>
      <c r="AC830">
        <v>5</v>
      </c>
      <c r="AD830" s="28">
        <v>10000</v>
      </c>
      <c r="AE830">
        <v>9</v>
      </c>
      <c r="AI830">
        <v>48</v>
      </c>
      <c r="AJ830" s="28">
        <v>20000</v>
      </c>
      <c r="AK830">
        <v>5</v>
      </c>
      <c r="AL830" s="28"/>
      <c r="AQ830">
        <v>34</v>
      </c>
      <c r="AR830" s="28">
        <v>30000</v>
      </c>
      <c r="AS830">
        <v>5</v>
      </c>
      <c r="AT830" s="28"/>
    </row>
    <row r="831" spans="1:47" x14ac:dyDescent="0.25">
      <c r="C831">
        <v>146</v>
      </c>
      <c r="D831" s="28">
        <v>20000</v>
      </c>
      <c r="E831">
        <v>6</v>
      </c>
      <c r="F831" s="28"/>
      <c r="K831">
        <v>135</v>
      </c>
      <c r="L831" s="28">
        <v>10000</v>
      </c>
      <c r="M831">
        <v>6</v>
      </c>
      <c r="N831" s="28"/>
      <c r="S831">
        <v>119</v>
      </c>
      <c r="T831" s="28">
        <v>30000</v>
      </c>
      <c r="U831">
        <v>6</v>
      </c>
      <c r="V831" s="28">
        <v>30000</v>
      </c>
      <c r="W831">
        <v>119</v>
      </c>
      <c r="AA831">
        <v>136</v>
      </c>
      <c r="AB831" s="28">
        <v>20000</v>
      </c>
      <c r="AC831">
        <v>6</v>
      </c>
      <c r="AD831" s="28">
        <v>20000</v>
      </c>
      <c r="AE831">
        <v>136</v>
      </c>
      <c r="AI831">
        <v>130</v>
      </c>
      <c r="AJ831" s="28">
        <v>20000</v>
      </c>
      <c r="AK831">
        <v>6</v>
      </c>
      <c r="AL831" s="28"/>
      <c r="AQ831">
        <v>84</v>
      </c>
      <c r="AR831" s="28">
        <v>20000</v>
      </c>
      <c r="AS831">
        <v>6</v>
      </c>
      <c r="AT831" s="28"/>
    </row>
    <row r="832" spans="1:47" x14ac:dyDescent="0.25">
      <c r="C832">
        <v>156</v>
      </c>
      <c r="D832" s="28">
        <v>20000</v>
      </c>
      <c r="E832">
        <v>7</v>
      </c>
      <c r="F832" s="28"/>
      <c r="K832">
        <v>127</v>
      </c>
      <c r="L832" s="28">
        <v>30000</v>
      </c>
      <c r="M832">
        <v>7</v>
      </c>
      <c r="N832" s="28"/>
      <c r="S832">
        <v>100</v>
      </c>
      <c r="T832" s="28">
        <v>50000</v>
      </c>
      <c r="U832">
        <v>7</v>
      </c>
      <c r="V832" s="28">
        <v>50000</v>
      </c>
      <c r="W832">
        <v>100</v>
      </c>
      <c r="AA832">
        <v>75</v>
      </c>
      <c r="AB832" s="28">
        <v>20000</v>
      </c>
      <c r="AC832">
        <v>7</v>
      </c>
      <c r="AD832" s="28">
        <v>20000</v>
      </c>
      <c r="AE832">
        <v>75</v>
      </c>
      <c r="AI832">
        <v>52</v>
      </c>
      <c r="AJ832" s="28">
        <v>20000</v>
      </c>
      <c r="AK832">
        <v>7</v>
      </c>
      <c r="AL832" s="28"/>
      <c r="AQ832">
        <v>107</v>
      </c>
      <c r="AR832" s="28">
        <v>20000</v>
      </c>
      <c r="AS832">
        <v>7</v>
      </c>
      <c r="AT832" s="28"/>
    </row>
    <row r="833" spans="3:47" x14ac:dyDescent="0.25">
      <c r="C833">
        <v>27</v>
      </c>
      <c r="D833" s="28">
        <v>50000</v>
      </c>
      <c r="E833">
        <v>8</v>
      </c>
      <c r="F833" s="28"/>
      <c r="K833">
        <v>123</v>
      </c>
      <c r="L833" s="28">
        <v>50000</v>
      </c>
      <c r="M833">
        <v>8</v>
      </c>
      <c r="N833" s="28"/>
      <c r="S833">
        <v>101</v>
      </c>
      <c r="T833" s="28">
        <v>50000</v>
      </c>
      <c r="U833">
        <v>8</v>
      </c>
      <c r="V833" s="28">
        <v>50000</v>
      </c>
      <c r="W833">
        <v>101</v>
      </c>
      <c r="AA833">
        <v>16</v>
      </c>
      <c r="AB833" s="28">
        <v>10000</v>
      </c>
      <c r="AC833">
        <v>8</v>
      </c>
      <c r="AD833" s="28"/>
      <c r="AI833">
        <v>176</v>
      </c>
      <c r="AJ833" s="28">
        <v>20000</v>
      </c>
      <c r="AK833">
        <v>8</v>
      </c>
      <c r="AL833" s="28"/>
      <c r="AQ833">
        <v>117</v>
      </c>
      <c r="AR833" s="28">
        <v>20000</v>
      </c>
      <c r="AS833">
        <v>8</v>
      </c>
      <c r="AT833" s="28"/>
    </row>
    <row r="834" spans="3:47" x14ac:dyDescent="0.25">
      <c r="C834">
        <v>9</v>
      </c>
      <c r="D834" s="28">
        <v>20000</v>
      </c>
      <c r="E834">
        <v>9</v>
      </c>
      <c r="F834" s="28"/>
      <c r="K834">
        <v>101</v>
      </c>
      <c r="L834" s="28">
        <v>120000</v>
      </c>
      <c r="M834">
        <v>9</v>
      </c>
      <c r="N834" s="28"/>
      <c r="S834">
        <v>126</v>
      </c>
      <c r="T834" s="28">
        <v>50000</v>
      </c>
      <c r="U834">
        <v>9</v>
      </c>
      <c r="V834" s="28">
        <v>50000</v>
      </c>
      <c r="W834">
        <v>126</v>
      </c>
      <c r="AA834">
        <v>13</v>
      </c>
      <c r="AB834" s="28">
        <v>10000</v>
      </c>
      <c r="AC834">
        <v>9</v>
      </c>
      <c r="AD834" s="28"/>
      <c r="AI834">
        <v>76</v>
      </c>
      <c r="AJ834" s="28">
        <v>30000</v>
      </c>
      <c r="AK834">
        <v>9</v>
      </c>
      <c r="AL834" s="28"/>
      <c r="AQ834">
        <v>22</v>
      </c>
      <c r="AR834" s="28">
        <v>10000</v>
      </c>
      <c r="AS834">
        <v>9</v>
      </c>
      <c r="AT834" s="28"/>
    </row>
    <row r="835" spans="3:47" x14ac:dyDescent="0.25">
      <c r="C835">
        <v>5</v>
      </c>
      <c r="D835" s="28">
        <v>10000</v>
      </c>
      <c r="E835">
        <v>10</v>
      </c>
      <c r="F835" s="28"/>
      <c r="K835">
        <v>154</v>
      </c>
      <c r="L835" s="28">
        <v>45000</v>
      </c>
      <c r="M835">
        <v>10</v>
      </c>
      <c r="N835" s="28"/>
      <c r="S835">
        <v>31</v>
      </c>
      <c r="T835" s="28">
        <v>30000</v>
      </c>
      <c r="U835">
        <v>10</v>
      </c>
      <c r="V835" s="28">
        <v>20000</v>
      </c>
      <c r="W835">
        <v>31</v>
      </c>
      <c r="AA835">
        <v>22</v>
      </c>
      <c r="AB835" s="28">
        <v>20000</v>
      </c>
      <c r="AC835">
        <v>10</v>
      </c>
      <c r="AD835" s="28"/>
      <c r="AI835">
        <v>149</v>
      </c>
      <c r="AJ835" s="28">
        <v>30000</v>
      </c>
      <c r="AK835">
        <v>10</v>
      </c>
      <c r="AL835" s="28"/>
      <c r="AQ835">
        <v>47</v>
      </c>
      <c r="AR835" s="28">
        <v>20000</v>
      </c>
      <c r="AS835">
        <v>10</v>
      </c>
      <c r="AT835" s="28"/>
    </row>
    <row r="836" spans="3:47" x14ac:dyDescent="0.25">
      <c r="C836">
        <v>230</v>
      </c>
      <c r="D836" s="28">
        <v>30000</v>
      </c>
      <c r="E836">
        <v>11</v>
      </c>
      <c r="F836" s="28">
        <v>20000</v>
      </c>
      <c r="G836">
        <v>230</v>
      </c>
      <c r="K836">
        <v>95</v>
      </c>
      <c r="L836" s="28">
        <v>10000</v>
      </c>
      <c r="M836">
        <v>11</v>
      </c>
      <c r="N836" s="28"/>
      <c r="S836">
        <v>59</v>
      </c>
      <c r="T836" s="28">
        <v>20000</v>
      </c>
      <c r="U836">
        <v>11</v>
      </c>
      <c r="V836" s="28"/>
      <c r="AA836">
        <v>63</v>
      </c>
      <c r="AB836" s="28">
        <v>20000</v>
      </c>
      <c r="AC836">
        <v>11</v>
      </c>
      <c r="AD836" s="28"/>
      <c r="AI836">
        <v>202</v>
      </c>
      <c r="AJ836" s="28">
        <v>20000</v>
      </c>
      <c r="AK836">
        <v>11</v>
      </c>
      <c r="AL836" s="28"/>
      <c r="AQ836">
        <v>81</v>
      </c>
      <c r="AR836" s="28">
        <v>30000</v>
      </c>
      <c r="AS836">
        <v>11</v>
      </c>
      <c r="AT836" s="28"/>
    </row>
    <row r="837" spans="3:47" x14ac:dyDescent="0.25">
      <c r="C837">
        <v>110</v>
      </c>
      <c r="D837" s="28">
        <v>50000</v>
      </c>
      <c r="E837">
        <v>12</v>
      </c>
      <c r="F837" s="28"/>
      <c r="K837">
        <v>40</v>
      </c>
      <c r="L837" s="28">
        <v>50000</v>
      </c>
      <c r="M837">
        <v>12</v>
      </c>
      <c r="N837" s="28"/>
      <c r="S837">
        <v>117</v>
      </c>
      <c r="T837" s="28">
        <v>30000</v>
      </c>
      <c r="U837">
        <v>12</v>
      </c>
      <c r="V837" s="28"/>
      <c r="AA837">
        <v>72</v>
      </c>
      <c r="AB837" s="28">
        <v>20000</v>
      </c>
      <c r="AC837">
        <v>12</v>
      </c>
      <c r="AD837" s="28"/>
      <c r="AI837">
        <v>38</v>
      </c>
      <c r="AJ837" s="28">
        <v>20000</v>
      </c>
      <c r="AK837">
        <v>12</v>
      </c>
      <c r="AL837" s="28"/>
      <c r="AQ837">
        <v>92</v>
      </c>
      <c r="AR837" s="28">
        <v>20000</v>
      </c>
      <c r="AS837">
        <v>12</v>
      </c>
      <c r="AT837" s="28"/>
    </row>
    <row r="838" spans="3:47" x14ac:dyDescent="0.25">
      <c r="C838">
        <v>41</v>
      </c>
      <c r="D838" s="28">
        <v>50000</v>
      </c>
      <c r="E838">
        <v>13</v>
      </c>
      <c r="F838" s="28">
        <v>50000</v>
      </c>
      <c r="G838">
        <v>41</v>
      </c>
      <c r="K838">
        <v>1</v>
      </c>
      <c r="L838" s="28">
        <v>10000</v>
      </c>
      <c r="M838">
        <v>13</v>
      </c>
      <c r="N838" s="28"/>
      <c r="S838">
        <v>27</v>
      </c>
      <c r="T838" s="28">
        <v>40000</v>
      </c>
      <c r="U838">
        <v>13</v>
      </c>
      <c r="V838" s="28"/>
      <c r="AA838">
        <v>100</v>
      </c>
      <c r="AB838" s="28">
        <v>20000</v>
      </c>
      <c r="AC838">
        <v>13</v>
      </c>
      <c r="AD838" s="28"/>
      <c r="AI838">
        <v>112</v>
      </c>
      <c r="AJ838" s="28">
        <v>20000</v>
      </c>
      <c r="AK838">
        <v>13</v>
      </c>
      <c r="AL838" s="28"/>
      <c r="AQ838">
        <v>43</v>
      </c>
      <c r="AR838" s="28">
        <v>20000</v>
      </c>
      <c r="AS838">
        <v>13</v>
      </c>
      <c r="AT838" s="28"/>
    </row>
    <row r="839" spans="3:47" x14ac:dyDescent="0.25">
      <c r="C839">
        <v>255</v>
      </c>
      <c r="D839" s="28">
        <v>50000</v>
      </c>
      <c r="E839">
        <v>14</v>
      </c>
      <c r="F839" s="28">
        <v>50000</v>
      </c>
      <c r="G839">
        <v>255</v>
      </c>
      <c r="K839">
        <v>99</v>
      </c>
      <c r="L839" s="28">
        <v>20000</v>
      </c>
      <c r="M839">
        <v>14</v>
      </c>
      <c r="N839" s="28"/>
      <c r="S839">
        <v>34</v>
      </c>
      <c r="T839" s="28">
        <v>20000</v>
      </c>
      <c r="U839">
        <v>14</v>
      </c>
      <c r="V839" s="28">
        <v>10000</v>
      </c>
      <c r="W839">
        <v>34</v>
      </c>
      <c r="AA839">
        <v>47</v>
      </c>
      <c r="AB839" s="28">
        <v>10000</v>
      </c>
      <c r="AC839">
        <v>14</v>
      </c>
      <c r="AD839" s="28"/>
      <c r="AI839">
        <v>5</v>
      </c>
      <c r="AJ839" s="28">
        <v>20000</v>
      </c>
      <c r="AK839">
        <v>14</v>
      </c>
      <c r="AL839" s="28"/>
      <c r="AQ839">
        <v>120</v>
      </c>
      <c r="AR839" s="28">
        <v>20000</v>
      </c>
      <c r="AS839">
        <v>14</v>
      </c>
      <c r="AT839" s="28"/>
    </row>
    <row r="840" spans="3:47" x14ac:dyDescent="0.25">
      <c r="C840">
        <v>186</v>
      </c>
      <c r="D840" s="28">
        <v>30000</v>
      </c>
      <c r="E840">
        <v>15</v>
      </c>
      <c r="F840" s="28"/>
      <c r="K840">
        <v>122</v>
      </c>
      <c r="L840" s="28">
        <v>50000</v>
      </c>
      <c r="M840">
        <v>15</v>
      </c>
      <c r="N840" s="28"/>
      <c r="S840">
        <v>71</v>
      </c>
      <c r="T840" s="28">
        <v>20000</v>
      </c>
      <c r="U840">
        <v>15</v>
      </c>
      <c r="V840" s="28"/>
      <c r="AA840">
        <v>91</v>
      </c>
      <c r="AB840" s="28">
        <v>20000</v>
      </c>
      <c r="AC840">
        <v>15</v>
      </c>
      <c r="AD840" s="28"/>
      <c r="AI840">
        <v>86</v>
      </c>
      <c r="AJ840" s="28">
        <v>15000</v>
      </c>
      <c r="AK840">
        <v>15</v>
      </c>
      <c r="AL840" s="28"/>
      <c r="AQ840">
        <v>3</v>
      </c>
      <c r="AR840" s="28">
        <v>30000</v>
      </c>
      <c r="AS840">
        <v>15</v>
      </c>
      <c r="AT840" s="28"/>
    </row>
    <row r="841" spans="3:47" x14ac:dyDescent="0.25">
      <c r="C841">
        <v>140</v>
      </c>
      <c r="D841" s="28">
        <v>30000</v>
      </c>
      <c r="E841">
        <v>16</v>
      </c>
      <c r="F841" s="28"/>
      <c r="K841">
        <v>77</v>
      </c>
      <c r="L841" s="28">
        <v>50000</v>
      </c>
      <c r="M841">
        <v>16</v>
      </c>
      <c r="N841" s="28"/>
      <c r="S841">
        <v>16</v>
      </c>
      <c r="T841" s="28">
        <v>20000</v>
      </c>
      <c r="U841">
        <v>16</v>
      </c>
      <c r="V841" s="28"/>
      <c r="AA841">
        <v>152</v>
      </c>
      <c r="AB841" s="28">
        <v>20000</v>
      </c>
      <c r="AC841">
        <v>16</v>
      </c>
      <c r="AD841" s="28"/>
      <c r="AI841">
        <v>200</v>
      </c>
      <c r="AJ841" s="28">
        <v>50000</v>
      </c>
      <c r="AK841">
        <v>16</v>
      </c>
      <c r="AL841" s="28"/>
      <c r="AQ841">
        <v>88</v>
      </c>
      <c r="AR841" s="28">
        <v>10000</v>
      </c>
      <c r="AS841">
        <v>16</v>
      </c>
      <c r="AT841" s="28"/>
    </row>
    <row r="842" spans="3:47" x14ac:dyDescent="0.25">
      <c r="C842">
        <v>89</v>
      </c>
      <c r="D842" s="28">
        <v>20000</v>
      </c>
      <c r="E842">
        <v>17</v>
      </c>
      <c r="F842" s="28"/>
      <c r="K842">
        <v>153</v>
      </c>
      <c r="L842" s="28">
        <v>50000</v>
      </c>
      <c r="M842">
        <v>17</v>
      </c>
      <c r="N842" s="28"/>
      <c r="S842">
        <v>52</v>
      </c>
      <c r="T842" s="28">
        <v>50000</v>
      </c>
      <c r="U842">
        <v>17</v>
      </c>
      <c r="V842" s="28"/>
      <c r="AA842">
        <v>27</v>
      </c>
      <c r="AB842" s="28">
        <v>20000</v>
      </c>
      <c r="AC842">
        <v>17</v>
      </c>
      <c r="AD842" s="28"/>
      <c r="AI842">
        <v>6</v>
      </c>
      <c r="AJ842" s="28">
        <v>50000</v>
      </c>
      <c r="AK842">
        <v>17</v>
      </c>
      <c r="AL842" s="28"/>
      <c r="AQ842">
        <v>13</v>
      </c>
      <c r="AR842" s="28">
        <v>20000</v>
      </c>
      <c r="AS842">
        <v>17</v>
      </c>
      <c r="AT842" s="28"/>
    </row>
    <row r="843" spans="3:47" x14ac:dyDescent="0.25">
      <c r="C843">
        <v>188</v>
      </c>
      <c r="D843" s="28">
        <v>20000</v>
      </c>
      <c r="E843">
        <v>18</v>
      </c>
      <c r="F843" s="28"/>
      <c r="K843">
        <v>66</v>
      </c>
      <c r="L843" s="28">
        <v>50000</v>
      </c>
      <c r="M843">
        <v>18</v>
      </c>
      <c r="N843" s="28">
        <v>50000</v>
      </c>
      <c r="O843">
        <v>66</v>
      </c>
      <c r="S843">
        <v>39</v>
      </c>
      <c r="T843" s="28">
        <v>20000</v>
      </c>
      <c r="U843">
        <v>18</v>
      </c>
      <c r="V843" s="28"/>
      <c r="AA843">
        <v>40</v>
      </c>
      <c r="AB843" s="28">
        <v>20000</v>
      </c>
      <c r="AC843">
        <v>18</v>
      </c>
      <c r="AD843" s="28"/>
      <c r="AI843">
        <v>81</v>
      </c>
      <c r="AJ843" s="28">
        <v>20000</v>
      </c>
      <c r="AK843">
        <v>18</v>
      </c>
      <c r="AL843" s="28"/>
      <c r="AQ843">
        <v>2</v>
      </c>
      <c r="AR843" s="28">
        <v>40000</v>
      </c>
      <c r="AS843">
        <v>18</v>
      </c>
      <c r="AT843" s="28"/>
    </row>
    <row r="844" spans="3:47" x14ac:dyDescent="0.25">
      <c r="C844">
        <v>47</v>
      </c>
      <c r="D844" s="28">
        <v>50000</v>
      </c>
      <c r="E844">
        <v>19</v>
      </c>
      <c r="F844" s="28"/>
      <c r="K844">
        <v>178</v>
      </c>
      <c r="L844" s="28">
        <v>100000</v>
      </c>
      <c r="M844">
        <v>19</v>
      </c>
      <c r="N844" s="28"/>
      <c r="S844">
        <v>53</v>
      </c>
      <c r="T844" s="28">
        <v>20000</v>
      </c>
      <c r="U844">
        <v>19</v>
      </c>
      <c r="V844" s="28"/>
      <c r="AA844">
        <v>154</v>
      </c>
      <c r="AB844" s="28">
        <v>20000</v>
      </c>
      <c r="AC844">
        <v>19</v>
      </c>
      <c r="AD844" s="28"/>
      <c r="AI844">
        <v>43</v>
      </c>
      <c r="AJ844" s="28">
        <v>30000</v>
      </c>
      <c r="AK844">
        <v>19</v>
      </c>
      <c r="AL844" s="28"/>
      <c r="AQ844">
        <v>132</v>
      </c>
      <c r="AR844" s="28">
        <v>100000</v>
      </c>
      <c r="AS844">
        <v>19</v>
      </c>
      <c r="AT844" s="28">
        <v>50000</v>
      </c>
      <c r="AU844">
        <v>132</v>
      </c>
    </row>
    <row r="845" spans="3:47" x14ac:dyDescent="0.25">
      <c r="C845">
        <v>142</v>
      </c>
      <c r="D845" s="28">
        <v>50000</v>
      </c>
      <c r="E845">
        <v>20</v>
      </c>
      <c r="F845" s="28"/>
      <c r="K845">
        <v>44</v>
      </c>
      <c r="L845" s="28">
        <v>50000</v>
      </c>
      <c r="M845">
        <v>20</v>
      </c>
      <c r="N845" s="28"/>
      <c r="S845">
        <v>47</v>
      </c>
      <c r="T845" s="59">
        <v>20000</v>
      </c>
      <c r="U845">
        <v>20</v>
      </c>
      <c r="V845" s="59"/>
      <c r="AA845">
        <v>102</v>
      </c>
      <c r="AB845" s="28">
        <v>30000</v>
      </c>
      <c r="AC845">
        <v>20</v>
      </c>
      <c r="AD845" s="28"/>
      <c r="AI845">
        <v>102</v>
      </c>
      <c r="AJ845" s="28">
        <v>20000</v>
      </c>
      <c r="AK845">
        <v>20</v>
      </c>
      <c r="AL845" s="28"/>
      <c r="AQ845">
        <v>29</v>
      </c>
      <c r="AR845" s="28">
        <v>20000</v>
      </c>
      <c r="AS845">
        <v>20</v>
      </c>
      <c r="AT845" s="28"/>
    </row>
    <row r="846" spans="3:47" x14ac:dyDescent="0.25">
      <c r="C846">
        <v>157</v>
      </c>
      <c r="D846" s="28">
        <v>100000</v>
      </c>
      <c r="E846">
        <v>21</v>
      </c>
      <c r="F846" s="28"/>
      <c r="K846">
        <v>70</v>
      </c>
      <c r="L846" s="28">
        <v>50000</v>
      </c>
      <c r="M846">
        <v>21</v>
      </c>
      <c r="N846" s="28"/>
      <c r="S846">
        <v>118</v>
      </c>
      <c r="T846" s="59">
        <v>40000</v>
      </c>
      <c r="U846">
        <v>21</v>
      </c>
      <c r="V846" s="59">
        <v>40000</v>
      </c>
      <c r="W846">
        <v>118</v>
      </c>
      <c r="AA846">
        <v>42</v>
      </c>
      <c r="AB846" s="28">
        <v>50000</v>
      </c>
      <c r="AC846">
        <v>21</v>
      </c>
      <c r="AD846" s="28"/>
      <c r="AI846">
        <v>133</v>
      </c>
      <c r="AJ846" s="28">
        <v>50000</v>
      </c>
      <c r="AK846">
        <v>21</v>
      </c>
      <c r="AL846" s="28"/>
      <c r="AQ846">
        <v>69</v>
      </c>
      <c r="AR846" s="28">
        <v>50000</v>
      </c>
      <c r="AS846">
        <v>21</v>
      </c>
      <c r="AT846" s="28"/>
    </row>
    <row r="847" spans="3:47" x14ac:dyDescent="0.25">
      <c r="C847">
        <v>246</v>
      </c>
      <c r="D847" s="28">
        <v>100000</v>
      </c>
      <c r="E847">
        <v>22</v>
      </c>
      <c r="F847" s="28">
        <v>50000</v>
      </c>
      <c r="G847">
        <v>246</v>
      </c>
      <c r="K847">
        <v>145</v>
      </c>
      <c r="L847" s="28">
        <v>50000</v>
      </c>
      <c r="M847">
        <v>22</v>
      </c>
      <c r="N847" s="28"/>
      <c r="S847">
        <v>91</v>
      </c>
      <c r="T847" s="28">
        <v>20000</v>
      </c>
      <c r="U847">
        <v>22</v>
      </c>
      <c r="V847" s="28"/>
      <c r="AA847">
        <v>8</v>
      </c>
      <c r="AB847" s="28">
        <v>50000</v>
      </c>
      <c r="AC847">
        <v>22</v>
      </c>
      <c r="AD847" s="28"/>
      <c r="AI847">
        <v>96</v>
      </c>
      <c r="AJ847" s="28">
        <v>30000</v>
      </c>
      <c r="AK847">
        <v>22</v>
      </c>
      <c r="AL847" s="28"/>
      <c r="AQ847">
        <v>26</v>
      </c>
      <c r="AR847" s="28">
        <v>50000</v>
      </c>
      <c r="AS847">
        <v>22</v>
      </c>
      <c r="AT847" s="28"/>
    </row>
    <row r="848" spans="3:47" x14ac:dyDescent="0.25">
      <c r="C848">
        <v>63</v>
      </c>
      <c r="D848" s="28">
        <v>50000</v>
      </c>
      <c r="E848">
        <v>23</v>
      </c>
      <c r="F848" s="28"/>
      <c r="K848">
        <v>99</v>
      </c>
      <c r="L848" s="28">
        <v>50000</v>
      </c>
      <c r="M848">
        <v>23</v>
      </c>
      <c r="N848" s="28"/>
      <c r="S848">
        <v>89</v>
      </c>
      <c r="T848" s="28">
        <v>20000</v>
      </c>
      <c r="U848">
        <v>23</v>
      </c>
      <c r="V848" s="28"/>
      <c r="AA848">
        <v>54</v>
      </c>
      <c r="AB848" s="28">
        <v>10000</v>
      </c>
      <c r="AC848">
        <v>23</v>
      </c>
      <c r="AD848" s="28"/>
      <c r="AI848">
        <v>104</v>
      </c>
      <c r="AJ848" s="28">
        <v>20000</v>
      </c>
      <c r="AK848">
        <v>23</v>
      </c>
      <c r="AL848" s="28"/>
      <c r="AQ848">
        <v>50</v>
      </c>
      <c r="AR848" s="28">
        <v>50000</v>
      </c>
      <c r="AS848">
        <v>23</v>
      </c>
      <c r="AT848" s="28"/>
    </row>
    <row r="849" spans="3:46" x14ac:dyDescent="0.25">
      <c r="C849">
        <v>245</v>
      </c>
      <c r="D849" s="28">
        <v>50000</v>
      </c>
      <c r="E849">
        <v>24</v>
      </c>
      <c r="F849" s="28"/>
      <c r="K849">
        <v>67</v>
      </c>
      <c r="L849" s="28">
        <v>100000</v>
      </c>
      <c r="M849">
        <v>24</v>
      </c>
      <c r="N849" s="28"/>
      <c r="S849">
        <v>104</v>
      </c>
      <c r="T849" s="28">
        <v>50000</v>
      </c>
      <c r="U849">
        <v>24</v>
      </c>
      <c r="V849" s="28"/>
      <c r="AA849">
        <v>62</v>
      </c>
      <c r="AB849" s="28">
        <v>20000</v>
      </c>
      <c r="AC849">
        <v>24</v>
      </c>
      <c r="AD849" s="28"/>
      <c r="AI849">
        <v>71</v>
      </c>
      <c r="AJ849" s="28">
        <v>20000</v>
      </c>
      <c r="AK849">
        <v>24</v>
      </c>
      <c r="AL849" s="28"/>
      <c r="AQ849">
        <v>6</v>
      </c>
      <c r="AR849" s="28">
        <v>100000</v>
      </c>
      <c r="AS849">
        <v>24</v>
      </c>
      <c r="AT849" s="28"/>
    </row>
    <row r="850" spans="3:46" x14ac:dyDescent="0.25">
      <c r="C850">
        <v>191</v>
      </c>
      <c r="D850" s="28">
        <v>50000</v>
      </c>
      <c r="E850">
        <v>25</v>
      </c>
      <c r="F850" s="28"/>
      <c r="K850">
        <v>92</v>
      </c>
      <c r="L850" s="28">
        <v>100000</v>
      </c>
      <c r="M850">
        <v>25</v>
      </c>
      <c r="N850" s="28"/>
      <c r="S850">
        <v>115</v>
      </c>
      <c r="T850" s="28">
        <v>20000</v>
      </c>
      <c r="U850">
        <v>25</v>
      </c>
      <c r="V850" s="28"/>
      <c r="AA850">
        <v>160</v>
      </c>
      <c r="AB850" s="28">
        <v>20000</v>
      </c>
      <c r="AC850">
        <v>25</v>
      </c>
      <c r="AD850" s="28"/>
      <c r="AI850">
        <v>191</v>
      </c>
      <c r="AJ850" s="28">
        <v>20000</v>
      </c>
      <c r="AK850">
        <v>25</v>
      </c>
      <c r="AL850" s="28"/>
      <c r="AQ850">
        <v>111</v>
      </c>
      <c r="AR850" s="28">
        <v>100000</v>
      </c>
      <c r="AS850">
        <v>25</v>
      </c>
      <c r="AT850" s="28"/>
    </row>
    <row r="851" spans="3:46" x14ac:dyDescent="0.25">
      <c r="C851">
        <v>170</v>
      </c>
      <c r="D851" s="28">
        <v>100000</v>
      </c>
      <c r="E851">
        <v>26</v>
      </c>
      <c r="F851" s="28"/>
      <c r="K851">
        <v>214</v>
      </c>
      <c r="L851" s="28">
        <v>50000</v>
      </c>
      <c r="M851">
        <v>26</v>
      </c>
      <c r="N851" s="28"/>
      <c r="S851">
        <v>42</v>
      </c>
      <c r="T851" s="28">
        <v>30000</v>
      </c>
      <c r="U851">
        <v>26</v>
      </c>
      <c r="V851" s="28"/>
      <c r="AA851">
        <v>10</v>
      </c>
      <c r="AB851" s="28">
        <v>15000</v>
      </c>
      <c r="AC851">
        <v>26</v>
      </c>
      <c r="AD851" s="28"/>
      <c r="AI851">
        <v>50</v>
      </c>
      <c r="AJ851" s="28">
        <v>20000</v>
      </c>
      <c r="AK851">
        <v>26</v>
      </c>
      <c r="AL851" s="28"/>
      <c r="AQ851">
        <v>130</v>
      </c>
      <c r="AR851" s="28">
        <v>50000</v>
      </c>
      <c r="AS851">
        <v>26</v>
      </c>
      <c r="AT851" s="28"/>
    </row>
    <row r="852" spans="3:46" x14ac:dyDescent="0.25">
      <c r="C852">
        <v>224</v>
      </c>
      <c r="D852" s="28">
        <v>100000</v>
      </c>
      <c r="E852">
        <v>27</v>
      </c>
      <c r="F852" s="28"/>
      <c r="K852">
        <v>264</v>
      </c>
      <c r="L852" s="28">
        <v>50000</v>
      </c>
      <c r="M852">
        <v>27</v>
      </c>
      <c r="N852" s="28"/>
      <c r="S852">
        <v>19</v>
      </c>
      <c r="T852" s="28">
        <v>20000</v>
      </c>
      <c r="U852">
        <v>27</v>
      </c>
      <c r="V852" s="28"/>
      <c r="AA852">
        <v>48</v>
      </c>
      <c r="AB852" s="28">
        <v>10000</v>
      </c>
      <c r="AC852">
        <v>27</v>
      </c>
      <c r="AD852" s="28"/>
      <c r="AI852">
        <v>4</v>
      </c>
      <c r="AJ852" s="28">
        <v>20000</v>
      </c>
      <c r="AK852">
        <v>27</v>
      </c>
      <c r="AL852" s="28"/>
      <c r="AQ852">
        <v>33</v>
      </c>
      <c r="AR852" s="28">
        <v>50000</v>
      </c>
      <c r="AS852">
        <v>27</v>
      </c>
      <c r="AT852" s="28"/>
    </row>
    <row r="853" spans="3:46" x14ac:dyDescent="0.25">
      <c r="C853">
        <v>95</v>
      </c>
      <c r="D853" s="28">
        <v>20000</v>
      </c>
      <c r="E853">
        <v>28</v>
      </c>
      <c r="F853" s="28"/>
      <c r="K853">
        <v>147</v>
      </c>
      <c r="L853" s="28">
        <v>30000</v>
      </c>
      <c r="M853">
        <v>28</v>
      </c>
      <c r="N853" s="28"/>
      <c r="S853">
        <v>50</v>
      </c>
      <c r="T853" s="28">
        <v>20000</v>
      </c>
      <c r="U853">
        <v>28</v>
      </c>
      <c r="V853" s="28"/>
      <c r="AA853">
        <v>32</v>
      </c>
      <c r="AB853" s="28">
        <v>10000</v>
      </c>
      <c r="AC853">
        <v>28</v>
      </c>
      <c r="AD853" s="28"/>
      <c r="AI853">
        <v>127</v>
      </c>
      <c r="AJ853" s="28">
        <v>50000</v>
      </c>
      <c r="AK853">
        <v>28</v>
      </c>
      <c r="AL853" s="28"/>
      <c r="AQ853">
        <v>60</v>
      </c>
      <c r="AR853" s="28">
        <v>50000</v>
      </c>
      <c r="AS853">
        <v>28</v>
      </c>
      <c r="AT853" s="28"/>
    </row>
    <row r="854" spans="3:46" x14ac:dyDescent="0.25">
      <c r="C854">
        <v>194</v>
      </c>
      <c r="D854" s="28">
        <v>20000</v>
      </c>
      <c r="E854">
        <v>29</v>
      </c>
      <c r="F854" s="28"/>
      <c r="K854">
        <v>46</v>
      </c>
      <c r="L854" s="28">
        <v>30000</v>
      </c>
      <c r="M854">
        <v>29</v>
      </c>
      <c r="N854" s="28"/>
      <c r="S854">
        <v>7</v>
      </c>
      <c r="T854" s="28">
        <v>10000</v>
      </c>
      <c r="U854">
        <v>29</v>
      </c>
      <c r="V854" s="28"/>
      <c r="AA854">
        <v>20</v>
      </c>
      <c r="AB854" s="28">
        <v>20000</v>
      </c>
      <c r="AC854">
        <v>29</v>
      </c>
      <c r="AD854" s="28"/>
      <c r="AI854">
        <v>128</v>
      </c>
      <c r="AJ854" s="28">
        <v>30000</v>
      </c>
      <c r="AK854">
        <v>29</v>
      </c>
      <c r="AL854" s="28"/>
      <c r="AQ854">
        <v>95</v>
      </c>
      <c r="AR854" s="28">
        <v>50000</v>
      </c>
      <c r="AS854">
        <v>29</v>
      </c>
      <c r="AT854" s="28"/>
    </row>
    <row r="855" spans="3:46" x14ac:dyDescent="0.25">
      <c r="C855">
        <v>151</v>
      </c>
      <c r="D855" s="28">
        <v>30000</v>
      </c>
      <c r="E855">
        <v>30</v>
      </c>
      <c r="F855" s="28"/>
      <c r="K855">
        <v>108</v>
      </c>
      <c r="L855" s="28">
        <v>30000</v>
      </c>
      <c r="M855">
        <v>30</v>
      </c>
      <c r="N855" s="28"/>
      <c r="S855">
        <v>18</v>
      </c>
      <c r="T855" s="28">
        <v>20000</v>
      </c>
      <c r="U855">
        <v>30</v>
      </c>
      <c r="V855" s="28">
        <v>10000</v>
      </c>
      <c r="W855">
        <v>18</v>
      </c>
      <c r="AA855">
        <v>131</v>
      </c>
      <c r="AB855" s="28">
        <v>50000</v>
      </c>
      <c r="AC855">
        <v>30</v>
      </c>
      <c r="AD855" s="28"/>
      <c r="AI855">
        <v>131</v>
      </c>
      <c r="AJ855" s="28">
        <v>20000</v>
      </c>
      <c r="AK855">
        <v>30</v>
      </c>
      <c r="AL855" s="28"/>
      <c r="AQ855">
        <v>23</v>
      </c>
      <c r="AR855" s="28">
        <v>80000</v>
      </c>
      <c r="AS855">
        <v>30</v>
      </c>
      <c r="AT855" s="28"/>
    </row>
    <row r="856" spans="3:46" x14ac:dyDescent="0.25">
      <c r="C856">
        <v>20</v>
      </c>
      <c r="D856" s="28">
        <v>30000</v>
      </c>
      <c r="E856">
        <v>31</v>
      </c>
      <c r="F856" s="28"/>
      <c r="K856">
        <v>62</v>
      </c>
      <c r="L856" s="28">
        <v>10000</v>
      </c>
      <c r="M856">
        <v>31</v>
      </c>
      <c r="N856" s="28"/>
      <c r="S856">
        <v>12</v>
      </c>
      <c r="T856" s="28">
        <v>30000</v>
      </c>
      <c r="U856">
        <v>31</v>
      </c>
      <c r="V856" s="28"/>
      <c r="AA856">
        <v>137</v>
      </c>
      <c r="AB856" s="28">
        <v>20000</v>
      </c>
      <c r="AC856">
        <v>31</v>
      </c>
      <c r="AD856" s="28"/>
      <c r="AI856">
        <v>65</v>
      </c>
      <c r="AJ856" s="28">
        <v>20000</v>
      </c>
      <c r="AK856">
        <v>31</v>
      </c>
      <c r="AL856" s="28"/>
      <c r="AQ856">
        <v>27</v>
      </c>
      <c r="AR856" s="28">
        <v>20000</v>
      </c>
      <c r="AS856">
        <v>31</v>
      </c>
      <c r="AT856" s="28"/>
    </row>
    <row r="857" spans="3:46" x14ac:dyDescent="0.25">
      <c r="C857">
        <v>260</v>
      </c>
      <c r="D857" s="28">
        <v>20000</v>
      </c>
      <c r="E857">
        <v>32</v>
      </c>
      <c r="F857" s="28"/>
      <c r="K857">
        <v>34</v>
      </c>
      <c r="L857" s="28">
        <v>20000</v>
      </c>
      <c r="M857">
        <v>32</v>
      </c>
      <c r="N857" s="28"/>
      <c r="S857">
        <v>76</v>
      </c>
      <c r="T857" s="28">
        <v>20000</v>
      </c>
      <c r="U857">
        <v>32</v>
      </c>
      <c r="V857" s="28"/>
      <c r="AA857">
        <v>93</v>
      </c>
      <c r="AB857" s="28">
        <v>30000</v>
      </c>
      <c r="AC857">
        <v>32</v>
      </c>
      <c r="AD857" s="28"/>
      <c r="AI857">
        <v>36</v>
      </c>
      <c r="AJ857" s="28">
        <v>20000</v>
      </c>
      <c r="AK857">
        <v>32</v>
      </c>
      <c r="AL857" s="28"/>
      <c r="AQ857">
        <v>99</v>
      </c>
      <c r="AR857" s="28">
        <v>20000</v>
      </c>
      <c r="AS857">
        <v>32</v>
      </c>
      <c r="AT857" s="28"/>
    </row>
    <row r="858" spans="3:46" x14ac:dyDescent="0.25">
      <c r="C858">
        <v>49</v>
      </c>
      <c r="D858" s="28">
        <v>20000</v>
      </c>
      <c r="E858">
        <v>33</v>
      </c>
      <c r="F858" s="28"/>
      <c r="K858">
        <v>103</v>
      </c>
      <c r="L858" s="28">
        <v>20000</v>
      </c>
      <c r="M858">
        <v>33</v>
      </c>
      <c r="N858" s="28"/>
      <c r="S858">
        <v>24</v>
      </c>
      <c r="T858" s="28">
        <v>20000</v>
      </c>
      <c r="U858">
        <v>33</v>
      </c>
      <c r="V858" s="28"/>
      <c r="AA858">
        <v>158</v>
      </c>
      <c r="AB858" s="28">
        <v>20000</v>
      </c>
      <c r="AC858">
        <v>33</v>
      </c>
      <c r="AD858" s="28"/>
      <c r="AI858">
        <v>16</v>
      </c>
      <c r="AJ858" s="28">
        <v>30000</v>
      </c>
      <c r="AK858">
        <v>33</v>
      </c>
      <c r="AL858" s="28"/>
      <c r="AQ858">
        <v>58</v>
      </c>
      <c r="AR858" s="28">
        <v>20000</v>
      </c>
      <c r="AS858">
        <v>33</v>
      </c>
      <c r="AT858" s="28"/>
    </row>
    <row r="859" spans="3:46" x14ac:dyDescent="0.25">
      <c r="C859">
        <v>101</v>
      </c>
      <c r="D859" s="28">
        <v>20000</v>
      </c>
      <c r="E859">
        <v>34</v>
      </c>
      <c r="F859" s="28"/>
      <c r="K859">
        <v>184</v>
      </c>
      <c r="L859" s="28">
        <v>30000</v>
      </c>
      <c r="M859">
        <v>34</v>
      </c>
      <c r="N859" s="28"/>
      <c r="S859">
        <v>96</v>
      </c>
      <c r="T859" s="28">
        <v>20000</v>
      </c>
      <c r="U859">
        <v>34</v>
      </c>
      <c r="V859" s="28"/>
      <c r="AA859">
        <v>117</v>
      </c>
      <c r="AB859" s="28">
        <v>50000</v>
      </c>
      <c r="AC859">
        <v>34</v>
      </c>
      <c r="AD859" s="28">
        <v>20000</v>
      </c>
      <c r="AE859">
        <v>117</v>
      </c>
      <c r="AI859">
        <v>56</v>
      </c>
      <c r="AJ859" s="28">
        <v>20000</v>
      </c>
      <c r="AK859">
        <v>34</v>
      </c>
      <c r="AL859" s="28"/>
      <c r="AQ859">
        <v>38</v>
      </c>
      <c r="AR859" s="28">
        <v>40000</v>
      </c>
      <c r="AS859">
        <v>34</v>
      </c>
      <c r="AT859" s="28"/>
    </row>
    <row r="860" spans="3:46" x14ac:dyDescent="0.25">
      <c r="C860">
        <v>206</v>
      </c>
      <c r="D860" s="28">
        <v>20000</v>
      </c>
      <c r="E860">
        <v>35</v>
      </c>
      <c r="F860" s="28"/>
      <c r="K860">
        <v>173</v>
      </c>
      <c r="L860" s="28">
        <v>30000</v>
      </c>
      <c r="M860">
        <v>35</v>
      </c>
      <c r="N860" s="28"/>
      <c r="S860">
        <v>94</v>
      </c>
      <c r="T860" s="28">
        <v>20000</v>
      </c>
      <c r="U860">
        <v>35</v>
      </c>
      <c r="V860" s="28"/>
      <c r="AA860">
        <v>106</v>
      </c>
      <c r="AB860" s="28">
        <v>100000</v>
      </c>
      <c r="AC860">
        <v>35</v>
      </c>
      <c r="AD860" s="28"/>
      <c r="AI860">
        <v>199</v>
      </c>
      <c r="AJ860" s="28">
        <v>20000</v>
      </c>
      <c r="AK860">
        <v>35</v>
      </c>
      <c r="AL860" s="28"/>
      <c r="AQ860">
        <v>76</v>
      </c>
      <c r="AR860" s="28">
        <v>20000</v>
      </c>
      <c r="AS860">
        <v>35</v>
      </c>
      <c r="AT860" s="28"/>
    </row>
    <row r="861" spans="3:46" x14ac:dyDescent="0.25">
      <c r="C861">
        <v>201</v>
      </c>
      <c r="D861" s="28">
        <v>20000</v>
      </c>
      <c r="E861">
        <v>36</v>
      </c>
      <c r="F861" s="28"/>
      <c r="K861">
        <v>79</v>
      </c>
      <c r="L861" s="28">
        <v>40000</v>
      </c>
      <c r="M861">
        <v>36</v>
      </c>
      <c r="N861" s="28"/>
      <c r="S861">
        <v>88</v>
      </c>
      <c r="T861" s="28">
        <v>20000</v>
      </c>
      <c r="U861">
        <v>36</v>
      </c>
      <c r="V861" s="28"/>
      <c r="AA861">
        <v>119</v>
      </c>
      <c r="AB861" s="28">
        <v>20000</v>
      </c>
      <c r="AC861">
        <v>36</v>
      </c>
      <c r="AD861" s="28"/>
      <c r="AI861">
        <v>164</v>
      </c>
      <c r="AJ861" s="28">
        <v>20000</v>
      </c>
      <c r="AK861">
        <v>36</v>
      </c>
      <c r="AL861" s="28"/>
      <c r="AR861" s="28">
        <v>30000</v>
      </c>
      <c r="AS861">
        <v>36</v>
      </c>
      <c r="AT861" s="28">
        <v>30000</v>
      </c>
    </row>
    <row r="862" spans="3:46" x14ac:dyDescent="0.25">
      <c r="C862">
        <v>222</v>
      </c>
      <c r="D862" s="28">
        <v>50000</v>
      </c>
      <c r="E862">
        <v>37</v>
      </c>
      <c r="F862" s="28"/>
      <c r="K862">
        <v>190</v>
      </c>
      <c r="L862" s="28">
        <v>40000</v>
      </c>
      <c r="M862">
        <v>37</v>
      </c>
      <c r="N862" s="28"/>
      <c r="S862">
        <v>62</v>
      </c>
      <c r="T862" s="28">
        <v>50000</v>
      </c>
      <c r="U862">
        <v>37</v>
      </c>
      <c r="V862" s="28"/>
      <c r="AA862">
        <v>96</v>
      </c>
      <c r="AB862" s="28">
        <v>20000</v>
      </c>
      <c r="AC862">
        <v>37</v>
      </c>
      <c r="AD862" s="28"/>
      <c r="AI862">
        <v>166</v>
      </c>
      <c r="AJ862" s="28">
        <v>20000</v>
      </c>
      <c r="AK862">
        <v>37</v>
      </c>
      <c r="AL862" s="28"/>
      <c r="AR862" s="28">
        <v>40000</v>
      </c>
      <c r="AS862">
        <v>37</v>
      </c>
      <c r="AT862" s="28">
        <v>40000</v>
      </c>
    </row>
    <row r="863" spans="3:46" x14ac:dyDescent="0.25">
      <c r="C863">
        <v>100</v>
      </c>
      <c r="D863" s="28">
        <v>20000</v>
      </c>
      <c r="E863">
        <v>38</v>
      </c>
      <c r="F863" s="28"/>
      <c r="K863">
        <v>28</v>
      </c>
      <c r="L863" s="28">
        <v>20000</v>
      </c>
      <c r="M863">
        <v>38</v>
      </c>
      <c r="N863" s="28"/>
      <c r="S863">
        <v>73</v>
      </c>
      <c r="T863" s="28">
        <v>50000</v>
      </c>
      <c r="U863">
        <v>38</v>
      </c>
      <c r="V863" s="28"/>
      <c r="AA863">
        <v>26</v>
      </c>
      <c r="AB863" s="28">
        <v>20000</v>
      </c>
      <c r="AC863">
        <v>38</v>
      </c>
      <c r="AD863" s="28"/>
      <c r="AI863">
        <v>206</v>
      </c>
      <c r="AJ863" s="28">
        <v>20000</v>
      </c>
      <c r="AK863">
        <v>38</v>
      </c>
      <c r="AL863" s="28"/>
      <c r="AR863" s="28">
        <v>40000</v>
      </c>
      <c r="AS863">
        <v>38</v>
      </c>
      <c r="AT863" s="28">
        <v>40000</v>
      </c>
    </row>
    <row r="864" spans="3:46" x14ac:dyDescent="0.25">
      <c r="C864">
        <v>172</v>
      </c>
      <c r="D864" s="28">
        <v>20000</v>
      </c>
      <c r="E864">
        <v>39</v>
      </c>
      <c r="F864" s="28"/>
      <c r="K864">
        <v>8</v>
      </c>
      <c r="L864" s="28">
        <v>20000</v>
      </c>
      <c r="M864">
        <v>39</v>
      </c>
      <c r="N864" s="28"/>
      <c r="S864">
        <v>37</v>
      </c>
      <c r="T864" s="59">
        <v>100000</v>
      </c>
      <c r="U864" s="43">
        <v>39</v>
      </c>
      <c r="V864" s="59"/>
      <c r="AA864">
        <v>17</v>
      </c>
      <c r="AB864" s="28">
        <v>20000</v>
      </c>
      <c r="AC864">
        <v>39</v>
      </c>
      <c r="AD864" s="28"/>
      <c r="AI864">
        <v>87</v>
      </c>
      <c r="AJ864" s="28">
        <v>20000</v>
      </c>
      <c r="AK864">
        <v>39</v>
      </c>
      <c r="AL864" s="28"/>
      <c r="AR864" s="28">
        <v>40000</v>
      </c>
      <c r="AS864">
        <v>39</v>
      </c>
      <c r="AT864" s="28">
        <v>40000</v>
      </c>
    </row>
    <row r="865" spans="3:46" x14ac:dyDescent="0.25">
      <c r="C865">
        <v>195</v>
      </c>
      <c r="D865" s="28">
        <v>20000</v>
      </c>
      <c r="E865">
        <v>40</v>
      </c>
      <c r="F865" s="28"/>
      <c r="K865">
        <v>156</v>
      </c>
      <c r="L865" s="28">
        <v>20000</v>
      </c>
      <c r="M865">
        <v>40</v>
      </c>
      <c r="N865" s="28"/>
      <c r="S865">
        <v>90</v>
      </c>
      <c r="T865" s="59">
        <v>30000</v>
      </c>
      <c r="U865">
        <v>40</v>
      </c>
      <c r="V865" s="59"/>
      <c r="AA865">
        <v>35</v>
      </c>
      <c r="AB865" s="28">
        <v>20000</v>
      </c>
      <c r="AC865">
        <v>40</v>
      </c>
      <c r="AD865" s="28"/>
      <c r="AI865">
        <v>198</v>
      </c>
      <c r="AJ865" s="28">
        <v>20000</v>
      </c>
      <c r="AK865">
        <v>40</v>
      </c>
      <c r="AL865" s="28"/>
      <c r="AR865" s="28">
        <v>40000</v>
      </c>
      <c r="AS865">
        <v>40</v>
      </c>
      <c r="AT865" s="28">
        <v>40000</v>
      </c>
    </row>
    <row r="866" spans="3:46" x14ac:dyDescent="0.25">
      <c r="C866">
        <v>113</v>
      </c>
      <c r="D866" s="28">
        <v>50000</v>
      </c>
      <c r="E866">
        <v>41</v>
      </c>
      <c r="F866" s="28"/>
      <c r="K866">
        <v>132</v>
      </c>
      <c r="L866" s="28">
        <v>20000</v>
      </c>
      <c r="M866">
        <v>41</v>
      </c>
      <c r="N866" s="28"/>
      <c r="S866">
        <v>78</v>
      </c>
      <c r="T866" s="59">
        <v>20000</v>
      </c>
      <c r="U866" s="43">
        <v>41</v>
      </c>
      <c r="V866" s="59"/>
      <c r="AA866">
        <v>43</v>
      </c>
      <c r="AB866" s="28">
        <v>20000</v>
      </c>
      <c r="AC866">
        <v>41</v>
      </c>
      <c r="AD866" s="28"/>
      <c r="AI866">
        <v>90</v>
      </c>
      <c r="AJ866" s="28">
        <v>50000</v>
      </c>
      <c r="AK866">
        <v>41</v>
      </c>
      <c r="AL866" s="28"/>
      <c r="AR866" s="28">
        <v>50000</v>
      </c>
      <c r="AS866">
        <v>41</v>
      </c>
      <c r="AT866" s="28">
        <v>50000</v>
      </c>
    </row>
    <row r="867" spans="3:46" x14ac:dyDescent="0.25">
      <c r="C867">
        <v>177</v>
      </c>
      <c r="D867" s="28">
        <v>50000</v>
      </c>
      <c r="E867">
        <v>42</v>
      </c>
      <c r="F867" s="28"/>
      <c r="K867">
        <v>27</v>
      </c>
      <c r="L867" s="28">
        <v>20000</v>
      </c>
      <c r="M867">
        <v>42</v>
      </c>
      <c r="N867" s="28"/>
      <c r="S867">
        <v>43</v>
      </c>
      <c r="T867" s="59">
        <v>20000</v>
      </c>
      <c r="U867">
        <v>42</v>
      </c>
      <c r="V867" s="59"/>
      <c r="AA867">
        <v>157</v>
      </c>
      <c r="AB867" s="28">
        <v>60000</v>
      </c>
      <c r="AC867">
        <v>42</v>
      </c>
      <c r="AD867" s="28"/>
      <c r="AI867">
        <v>100</v>
      </c>
      <c r="AJ867" s="28">
        <v>50000</v>
      </c>
      <c r="AK867">
        <v>42</v>
      </c>
      <c r="AL867" s="28"/>
      <c r="AR867" s="28">
        <v>100000</v>
      </c>
      <c r="AS867">
        <v>42</v>
      </c>
      <c r="AT867" s="28">
        <v>50000</v>
      </c>
    </row>
    <row r="868" spans="3:46" x14ac:dyDescent="0.25">
      <c r="C868">
        <v>225</v>
      </c>
      <c r="D868" s="28">
        <v>50000</v>
      </c>
      <c r="E868">
        <v>43</v>
      </c>
      <c r="K868">
        <v>88</v>
      </c>
      <c r="L868" s="28">
        <v>20000</v>
      </c>
      <c r="M868">
        <v>43</v>
      </c>
      <c r="N868" s="28"/>
      <c r="S868">
        <v>26</v>
      </c>
      <c r="T868" s="59">
        <v>20000</v>
      </c>
      <c r="U868" s="43">
        <v>43</v>
      </c>
      <c r="V868" s="59"/>
      <c r="W868" s="43"/>
      <c r="AA868">
        <v>130</v>
      </c>
      <c r="AB868" s="59">
        <v>20000</v>
      </c>
      <c r="AC868">
        <v>43</v>
      </c>
      <c r="AD868" s="59"/>
      <c r="AI868">
        <v>18</v>
      </c>
      <c r="AJ868" s="28">
        <v>20000</v>
      </c>
      <c r="AK868">
        <v>43</v>
      </c>
      <c r="AL868" s="28"/>
      <c r="AR868" s="28">
        <v>100000</v>
      </c>
      <c r="AS868">
        <v>43</v>
      </c>
      <c r="AT868" s="28">
        <v>50000</v>
      </c>
    </row>
    <row r="869" spans="3:46" x14ac:dyDescent="0.25">
      <c r="C869">
        <v>144</v>
      </c>
      <c r="D869" s="59">
        <v>50000</v>
      </c>
      <c r="E869">
        <v>44</v>
      </c>
      <c r="F869" s="59"/>
      <c r="K869">
        <v>130</v>
      </c>
      <c r="L869" s="59">
        <v>20000</v>
      </c>
      <c r="M869">
        <v>44</v>
      </c>
      <c r="N869" s="59"/>
      <c r="S869">
        <v>103</v>
      </c>
      <c r="T869" s="59">
        <v>20000</v>
      </c>
      <c r="U869">
        <v>44</v>
      </c>
      <c r="V869" s="59"/>
      <c r="AA869">
        <v>29</v>
      </c>
      <c r="AB869" s="59">
        <v>30000</v>
      </c>
      <c r="AC869">
        <v>44</v>
      </c>
      <c r="AD869" s="28"/>
      <c r="AI869">
        <v>66</v>
      </c>
      <c r="AJ869" s="28">
        <v>20000</v>
      </c>
      <c r="AK869">
        <v>44</v>
      </c>
      <c r="AL869" s="28"/>
      <c r="AR869" s="28"/>
      <c r="AS869">
        <v>44</v>
      </c>
      <c r="AT869" s="28"/>
    </row>
    <row r="870" spans="3:46" x14ac:dyDescent="0.25">
      <c r="C870">
        <v>7</v>
      </c>
      <c r="D870" s="59">
        <v>50000</v>
      </c>
      <c r="E870">
        <v>45</v>
      </c>
      <c r="F870" s="28"/>
      <c r="K870">
        <v>36</v>
      </c>
      <c r="L870" s="59">
        <v>20000</v>
      </c>
      <c r="M870">
        <v>45</v>
      </c>
      <c r="N870" s="59"/>
      <c r="S870">
        <v>46</v>
      </c>
      <c r="T870" s="59">
        <v>20000</v>
      </c>
      <c r="U870" s="43">
        <v>45</v>
      </c>
      <c r="V870" s="59"/>
      <c r="AA870">
        <v>51</v>
      </c>
      <c r="AB870" s="28">
        <v>20000</v>
      </c>
      <c r="AC870">
        <v>45</v>
      </c>
      <c r="AD870" s="28"/>
      <c r="AI870">
        <v>26</v>
      </c>
      <c r="AJ870" s="28">
        <v>40000</v>
      </c>
      <c r="AK870">
        <v>45</v>
      </c>
      <c r="AL870" s="28"/>
      <c r="AR870" s="28"/>
      <c r="AS870">
        <v>45</v>
      </c>
      <c r="AT870" s="28"/>
    </row>
    <row r="871" spans="3:46" x14ac:dyDescent="0.25">
      <c r="C871">
        <v>190</v>
      </c>
      <c r="D871" s="28">
        <v>50000</v>
      </c>
      <c r="E871">
        <v>46</v>
      </c>
      <c r="F871" s="28"/>
      <c r="K871">
        <v>52</v>
      </c>
      <c r="L871" s="59">
        <v>20000</v>
      </c>
      <c r="M871">
        <v>46</v>
      </c>
      <c r="N871" s="59"/>
      <c r="S871">
        <v>86</v>
      </c>
      <c r="T871" s="59">
        <v>20000</v>
      </c>
      <c r="U871">
        <v>46</v>
      </c>
      <c r="V871" s="59"/>
      <c r="AA871">
        <v>128</v>
      </c>
      <c r="AB871" s="28">
        <v>50000</v>
      </c>
      <c r="AC871">
        <v>46</v>
      </c>
      <c r="AD871" s="28"/>
      <c r="AI871">
        <v>183</v>
      </c>
      <c r="AJ871" s="28">
        <v>20000</v>
      </c>
      <c r="AK871">
        <v>46</v>
      </c>
      <c r="AL871" s="28"/>
      <c r="AR871" s="28"/>
      <c r="AS871">
        <v>46</v>
      </c>
      <c r="AT871" s="28"/>
    </row>
    <row r="872" spans="3:46" x14ac:dyDescent="0.25">
      <c r="C872">
        <v>187</v>
      </c>
      <c r="D872" s="28">
        <v>50000</v>
      </c>
      <c r="E872">
        <v>47</v>
      </c>
      <c r="F872" s="28"/>
      <c r="K872">
        <v>219</v>
      </c>
      <c r="L872" s="59">
        <v>20000</v>
      </c>
      <c r="M872">
        <v>47</v>
      </c>
      <c r="N872" s="59"/>
      <c r="S872">
        <v>14</v>
      </c>
      <c r="T872" s="59">
        <v>20000</v>
      </c>
      <c r="U872" s="43">
        <v>47</v>
      </c>
      <c r="V872" s="59"/>
      <c r="AB872" s="28"/>
      <c r="AC872">
        <v>47</v>
      </c>
      <c r="AD872" s="28"/>
      <c r="AI872">
        <v>42</v>
      </c>
      <c r="AJ872" s="28">
        <v>30000</v>
      </c>
      <c r="AK872">
        <v>47</v>
      </c>
      <c r="AL872" s="28"/>
      <c r="AR872" s="28"/>
      <c r="AS872">
        <v>47</v>
      </c>
      <c r="AT872" s="28"/>
    </row>
    <row r="873" spans="3:46" x14ac:dyDescent="0.25">
      <c r="C873">
        <v>193</v>
      </c>
      <c r="D873" s="28">
        <v>50000</v>
      </c>
      <c r="E873">
        <v>48</v>
      </c>
      <c r="F873" s="28"/>
      <c r="K873">
        <v>66</v>
      </c>
      <c r="L873" s="59">
        <v>40000</v>
      </c>
      <c r="M873">
        <v>48</v>
      </c>
      <c r="N873" s="59"/>
      <c r="S873" s="43">
        <v>29</v>
      </c>
      <c r="T873" s="59">
        <v>20000</v>
      </c>
      <c r="U873">
        <v>48</v>
      </c>
      <c r="V873" s="59"/>
      <c r="AB873" s="28"/>
      <c r="AC873">
        <v>48</v>
      </c>
      <c r="AD873" s="59"/>
      <c r="AI873">
        <v>213</v>
      </c>
      <c r="AJ873" s="28">
        <v>100000</v>
      </c>
      <c r="AK873">
        <v>48</v>
      </c>
      <c r="AL873" s="28">
        <v>50000</v>
      </c>
      <c r="AM873">
        <v>213</v>
      </c>
      <c r="AR873" s="28"/>
      <c r="AS873">
        <v>48</v>
      </c>
      <c r="AT873" s="28"/>
    </row>
    <row r="874" spans="3:46" x14ac:dyDescent="0.25">
      <c r="C874">
        <v>63</v>
      </c>
      <c r="D874" s="28">
        <v>50000</v>
      </c>
      <c r="E874">
        <v>49</v>
      </c>
      <c r="F874" s="28"/>
      <c r="K874">
        <v>80</v>
      </c>
      <c r="L874" s="59">
        <v>20000</v>
      </c>
      <c r="M874">
        <v>49</v>
      </c>
      <c r="N874" s="59"/>
      <c r="S874" s="43">
        <v>40</v>
      </c>
      <c r="T874" s="59">
        <v>50000</v>
      </c>
      <c r="U874" s="43">
        <v>49</v>
      </c>
      <c r="V874" s="59"/>
      <c r="AB874" s="28"/>
      <c r="AC874">
        <v>49</v>
      </c>
      <c r="AD874" s="59"/>
      <c r="AI874">
        <v>8</v>
      </c>
      <c r="AJ874" s="59">
        <v>20000</v>
      </c>
      <c r="AK874">
        <v>49</v>
      </c>
      <c r="AL874" s="29"/>
      <c r="AR874" s="28"/>
      <c r="AS874">
        <v>49</v>
      </c>
      <c r="AT874" s="28"/>
    </row>
    <row r="875" spans="3:46" x14ac:dyDescent="0.25">
      <c r="C875">
        <v>92</v>
      </c>
      <c r="D875" s="59">
        <v>50000</v>
      </c>
      <c r="E875">
        <v>50</v>
      </c>
      <c r="F875" s="59"/>
      <c r="I875" t="s">
        <v>1359</v>
      </c>
      <c r="K875">
        <v>221</v>
      </c>
      <c r="L875" s="59">
        <v>20000</v>
      </c>
      <c r="M875">
        <v>50</v>
      </c>
      <c r="N875" s="59"/>
      <c r="S875" s="43">
        <v>32</v>
      </c>
      <c r="T875" s="59">
        <v>50000</v>
      </c>
      <c r="U875">
        <v>50</v>
      </c>
      <c r="V875" s="59"/>
      <c r="AB875" s="59"/>
      <c r="AC875">
        <v>50</v>
      </c>
      <c r="AD875" s="59"/>
      <c r="AI875">
        <v>162</v>
      </c>
      <c r="AJ875" s="59">
        <v>20000</v>
      </c>
      <c r="AK875">
        <v>50</v>
      </c>
      <c r="AL875" s="28"/>
      <c r="AR875" s="28"/>
      <c r="AS875">
        <v>50</v>
      </c>
      <c r="AT875" s="28"/>
    </row>
    <row r="876" spans="3:46" x14ac:dyDescent="0.25">
      <c r="C876">
        <v>118</v>
      </c>
      <c r="D876" s="59">
        <v>50000</v>
      </c>
      <c r="E876">
        <v>51</v>
      </c>
      <c r="F876" s="59"/>
      <c r="K876">
        <v>73</v>
      </c>
      <c r="L876" s="59">
        <v>20000</v>
      </c>
      <c r="M876">
        <v>51</v>
      </c>
      <c r="N876" s="59"/>
      <c r="S876" s="43">
        <v>17</v>
      </c>
      <c r="T876" s="59">
        <v>20000</v>
      </c>
      <c r="U876" s="43">
        <v>51</v>
      </c>
      <c r="V876" s="59"/>
      <c r="AB876" s="59"/>
      <c r="AC876">
        <v>51</v>
      </c>
      <c r="AD876" s="59"/>
      <c r="AI876">
        <v>185</v>
      </c>
      <c r="AJ876" s="28">
        <v>20000</v>
      </c>
      <c r="AK876">
        <v>51</v>
      </c>
      <c r="AL876" s="28"/>
      <c r="AR876" s="28"/>
      <c r="AS876">
        <v>51</v>
      </c>
      <c r="AT876" s="28"/>
    </row>
    <row r="877" spans="3:46" x14ac:dyDescent="0.25">
      <c r="C877">
        <v>135</v>
      </c>
      <c r="D877" s="28">
        <v>50000</v>
      </c>
      <c r="E877">
        <v>52</v>
      </c>
      <c r="F877" s="28"/>
      <c r="L877" s="59">
        <v>50000</v>
      </c>
      <c r="M877">
        <v>52</v>
      </c>
      <c r="N877" s="59">
        <v>50000</v>
      </c>
      <c r="S877" s="43">
        <v>48</v>
      </c>
      <c r="T877" s="59">
        <v>20000</v>
      </c>
      <c r="U877">
        <v>52</v>
      </c>
      <c r="V877" s="59"/>
      <c r="AB877" s="59"/>
      <c r="AC877">
        <v>52</v>
      </c>
      <c r="AD877" s="59"/>
      <c r="AI877">
        <v>179</v>
      </c>
      <c r="AJ877" s="28">
        <v>15000</v>
      </c>
      <c r="AK877">
        <v>52</v>
      </c>
      <c r="AL877" s="28"/>
      <c r="AR877" s="28"/>
      <c r="AS877">
        <v>52</v>
      </c>
      <c r="AT877" s="28"/>
    </row>
    <row r="878" spans="3:46" x14ac:dyDescent="0.25">
      <c r="D878" s="28">
        <v>20000</v>
      </c>
      <c r="E878">
        <v>53</v>
      </c>
      <c r="F878" s="28">
        <v>20000</v>
      </c>
      <c r="L878" s="59">
        <v>50000</v>
      </c>
      <c r="M878">
        <v>53</v>
      </c>
      <c r="N878" s="59">
        <v>50000</v>
      </c>
      <c r="S878" s="43"/>
      <c r="T878" s="59">
        <v>20000</v>
      </c>
      <c r="U878" s="43">
        <v>53</v>
      </c>
      <c r="V878" s="43">
        <v>20000</v>
      </c>
      <c r="AB878" s="59"/>
      <c r="AC878">
        <v>53</v>
      </c>
      <c r="AD878" s="43"/>
      <c r="AI878">
        <v>35</v>
      </c>
      <c r="AJ878" s="28">
        <v>10000</v>
      </c>
      <c r="AK878">
        <v>53</v>
      </c>
      <c r="AR878" s="28"/>
      <c r="AS878">
        <v>53</v>
      </c>
      <c r="AT878" s="28"/>
    </row>
    <row r="879" spans="3:46" x14ac:dyDescent="0.25">
      <c r="D879" s="28">
        <v>50000</v>
      </c>
      <c r="E879">
        <v>54</v>
      </c>
      <c r="F879" s="28">
        <v>50000</v>
      </c>
      <c r="L879" s="59">
        <v>50000</v>
      </c>
      <c r="M879">
        <v>54</v>
      </c>
      <c r="N879" s="59">
        <v>50000</v>
      </c>
      <c r="T879" s="59">
        <v>20000</v>
      </c>
      <c r="U879">
        <v>54</v>
      </c>
      <c r="V879" s="43">
        <v>20000</v>
      </c>
      <c r="AB879" s="59"/>
      <c r="AC879">
        <v>54</v>
      </c>
      <c r="AD879" s="43"/>
      <c r="AI879">
        <v>107</v>
      </c>
      <c r="AJ879" s="28">
        <v>10000</v>
      </c>
      <c r="AK879">
        <v>54</v>
      </c>
      <c r="AR879" s="28"/>
      <c r="AS879">
        <v>54</v>
      </c>
      <c r="AT879" s="28"/>
    </row>
    <row r="880" spans="3:46" x14ac:dyDescent="0.25">
      <c r="D880" s="28">
        <v>50000</v>
      </c>
      <c r="E880">
        <v>55</v>
      </c>
      <c r="F880" s="28">
        <v>50000</v>
      </c>
      <c r="L880" s="59">
        <v>50000</v>
      </c>
      <c r="M880">
        <v>55</v>
      </c>
      <c r="N880">
        <v>50000</v>
      </c>
      <c r="T880" s="59">
        <v>25000</v>
      </c>
      <c r="U880" s="43">
        <v>55</v>
      </c>
      <c r="V880" s="43">
        <v>25000</v>
      </c>
      <c r="AB880" s="59"/>
      <c r="AC880">
        <v>55</v>
      </c>
      <c r="AD880" s="43"/>
      <c r="AI880">
        <v>170</v>
      </c>
      <c r="AJ880" s="28">
        <v>20000</v>
      </c>
      <c r="AK880">
        <v>55</v>
      </c>
      <c r="AR880" s="28"/>
      <c r="AS880">
        <v>55</v>
      </c>
      <c r="AT880" s="28"/>
    </row>
    <row r="881" spans="4:46" x14ac:dyDescent="0.25">
      <c r="D881" s="28"/>
      <c r="E881">
        <v>56</v>
      </c>
      <c r="F881" s="28"/>
      <c r="L881" s="59"/>
      <c r="M881">
        <v>56</v>
      </c>
      <c r="T881" s="59">
        <v>25000</v>
      </c>
      <c r="U881">
        <v>56</v>
      </c>
      <c r="V881" s="43">
        <v>25000</v>
      </c>
      <c r="AB881" s="59"/>
      <c r="AC881">
        <v>56</v>
      </c>
      <c r="AD881" s="43"/>
      <c r="AI881">
        <v>136</v>
      </c>
      <c r="AJ881" s="28">
        <v>20000</v>
      </c>
      <c r="AK881">
        <v>56</v>
      </c>
      <c r="AR881" s="28"/>
      <c r="AS881">
        <v>56</v>
      </c>
      <c r="AT881" s="28"/>
    </row>
    <row r="882" spans="4:46" x14ac:dyDescent="0.25">
      <c r="D882" s="28"/>
      <c r="E882">
        <v>57</v>
      </c>
      <c r="F882" s="28"/>
      <c r="L882" s="59"/>
      <c r="M882">
        <v>57</v>
      </c>
      <c r="T882" s="59">
        <v>30000</v>
      </c>
      <c r="U882" s="43">
        <v>57</v>
      </c>
      <c r="V882" s="43">
        <v>30000</v>
      </c>
      <c r="AB882" s="59"/>
      <c r="AC882">
        <v>57</v>
      </c>
      <c r="AD882" s="43"/>
      <c r="AI882">
        <v>68</v>
      </c>
      <c r="AJ882" s="59">
        <v>20000</v>
      </c>
      <c r="AK882">
        <v>57</v>
      </c>
      <c r="AL882" s="59"/>
      <c r="AM882" s="43"/>
      <c r="AR882" s="59"/>
      <c r="AS882">
        <v>57</v>
      </c>
      <c r="AT882" s="59"/>
    </row>
    <row r="883" spans="4:46" x14ac:dyDescent="0.25">
      <c r="D883" s="28"/>
      <c r="E883">
        <v>58</v>
      </c>
      <c r="L883" s="28"/>
      <c r="M883">
        <v>58</v>
      </c>
      <c r="T883" s="59">
        <v>30000</v>
      </c>
      <c r="U883">
        <v>58</v>
      </c>
      <c r="V883" s="43">
        <v>30000</v>
      </c>
      <c r="AB883" s="59"/>
      <c r="AC883">
        <v>58</v>
      </c>
      <c r="AD883" s="43"/>
      <c r="AI883">
        <v>2</v>
      </c>
      <c r="AJ883" s="59">
        <v>20000</v>
      </c>
      <c r="AK883">
        <v>58</v>
      </c>
      <c r="AL883" s="59">
        <v>20000</v>
      </c>
      <c r="AM883" s="43">
        <v>2</v>
      </c>
      <c r="AR883" s="59"/>
      <c r="AS883">
        <v>58</v>
      </c>
      <c r="AT883" s="28"/>
    </row>
    <row r="884" spans="4:46" x14ac:dyDescent="0.25">
      <c r="D884" s="28"/>
      <c r="E884">
        <v>59</v>
      </c>
      <c r="L884" s="28"/>
      <c r="M884">
        <v>59</v>
      </c>
      <c r="T884" s="59">
        <v>50000</v>
      </c>
      <c r="U884" s="43">
        <v>59</v>
      </c>
      <c r="V884" s="59">
        <v>50000</v>
      </c>
      <c r="AB884" s="59"/>
      <c r="AC884">
        <v>59</v>
      </c>
      <c r="AD884" s="43"/>
      <c r="AI884">
        <v>41</v>
      </c>
      <c r="AJ884" s="59">
        <v>30000</v>
      </c>
      <c r="AK884">
        <v>59</v>
      </c>
      <c r="AL884">
        <v>30000</v>
      </c>
      <c r="AM884" s="43">
        <v>41</v>
      </c>
      <c r="AR884" s="28"/>
      <c r="AS884">
        <v>59</v>
      </c>
      <c r="AT884" s="28"/>
    </row>
    <row r="885" spans="4:46" x14ac:dyDescent="0.25">
      <c r="D885" s="28"/>
      <c r="E885">
        <v>60</v>
      </c>
      <c r="L885" s="28"/>
      <c r="M885">
        <v>60</v>
      </c>
      <c r="T885" s="59">
        <v>50000</v>
      </c>
      <c r="U885">
        <v>60</v>
      </c>
      <c r="V885" s="59">
        <v>50000</v>
      </c>
      <c r="AB885" s="59"/>
      <c r="AC885">
        <v>60</v>
      </c>
      <c r="AD885" s="43"/>
      <c r="AI885">
        <v>165</v>
      </c>
      <c r="AJ885" s="59">
        <v>50000</v>
      </c>
      <c r="AK885">
        <v>60</v>
      </c>
      <c r="AL885">
        <v>50000</v>
      </c>
      <c r="AM885" s="43">
        <v>165</v>
      </c>
      <c r="AR885" s="28"/>
      <c r="AS885">
        <v>60</v>
      </c>
      <c r="AT885" s="28"/>
    </row>
    <row r="886" spans="4:46" x14ac:dyDescent="0.25">
      <c r="D886" s="28"/>
      <c r="E886">
        <v>61</v>
      </c>
      <c r="L886" s="28"/>
      <c r="M886">
        <v>61</v>
      </c>
      <c r="T886" s="59">
        <v>50000</v>
      </c>
      <c r="U886" s="43">
        <v>61</v>
      </c>
      <c r="V886" s="59">
        <v>50000</v>
      </c>
      <c r="AB886" s="59"/>
      <c r="AC886">
        <v>61</v>
      </c>
      <c r="AD886" s="43"/>
      <c r="AI886">
        <v>194</v>
      </c>
      <c r="AJ886" s="59">
        <v>50000</v>
      </c>
      <c r="AK886">
        <v>61</v>
      </c>
      <c r="AL886">
        <v>50000</v>
      </c>
      <c r="AM886" s="43">
        <v>194</v>
      </c>
      <c r="AR886" s="28"/>
      <c r="AS886">
        <v>61</v>
      </c>
      <c r="AT886" s="28"/>
    </row>
    <row r="887" spans="4:46" x14ac:dyDescent="0.25">
      <c r="D887" s="28"/>
      <c r="E887">
        <v>62</v>
      </c>
      <c r="L887" s="28"/>
      <c r="M887">
        <v>62</v>
      </c>
      <c r="T887" s="59">
        <v>50000</v>
      </c>
      <c r="U887">
        <v>62</v>
      </c>
      <c r="V887" s="59">
        <v>50000</v>
      </c>
      <c r="AB887" s="59"/>
      <c r="AC887">
        <v>62</v>
      </c>
      <c r="AD887" s="43"/>
      <c r="AI887">
        <v>109</v>
      </c>
      <c r="AJ887" s="59">
        <v>50000</v>
      </c>
      <c r="AK887">
        <v>62</v>
      </c>
      <c r="AR887" s="28"/>
      <c r="AS887">
        <v>62</v>
      </c>
      <c r="AT887" s="28"/>
    </row>
    <row r="888" spans="4:46" x14ac:dyDescent="0.25">
      <c r="D888" s="28"/>
      <c r="E888">
        <v>63</v>
      </c>
      <c r="L888" s="28"/>
      <c r="M888">
        <v>63</v>
      </c>
      <c r="T888" s="59">
        <v>50000</v>
      </c>
      <c r="U888" s="43">
        <v>63</v>
      </c>
      <c r="V888" s="59">
        <v>50000</v>
      </c>
      <c r="AB888" s="59"/>
      <c r="AC888">
        <v>63</v>
      </c>
      <c r="AD888" s="43"/>
      <c r="AE888" s="43"/>
      <c r="AI888">
        <v>211</v>
      </c>
      <c r="AJ888" s="59">
        <v>50000</v>
      </c>
      <c r="AK888">
        <v>63</v>
      </c>
      <c r="AL888">
        <v>50000</v>
      </c>
      <c r="AM888">
        <v>211</v>
      </c>
      <c r="AR888" s="28"/>
      <c r="AS888">
        <v>63</v>
      </c>
      <c r="AT888" s="28"/>
    </row>
    <row r="889" spans="4:46" x14ac:dyDescent="0.25">
      <c r="D889" s="28"/>
      <c r="E889">
        <v>64</v>
      </c>
      <c r="L889" s="28"/>
      <c r="M889">
        <v>64</v>
      </c>
      <c r="N889" s="28"/>
      <c r="T889" s="59">
        <v>50000</v>
      </c>
      <c r="U889">
        <v>64</v>
      </c>
      <c r="V889" s="59">
        <v>50000</v>
      </c>
      <c r="AB889" s="59"/>
      <c r="AC889">
        <v>64</v>
      </c>
      <c r="AD889" s="43"/>
      <c r="AI889">
        <v>40</v>
      </c>
      <c r="AJ889" s="59">
        <v>10000</v>
      </c>
      <c r="AK889">
        <v>64</v>
      </c>
      <c r="AL889">
        <v>10000</v>
      </c>
      <c r="AM889">
        <v>40</v>
      </c>
      <c r="AR889" s="28"/>
      <c r="AS889">
        <v>64</v>
      </c>
      <c r="AT889" s="28"/>
    </row>
    <row r="890" spans="4:46" x14ac:dyDescent="0.25">
      <c r="D890" s="29">
        <f>SUM(D826:D889)</f>
        <v>2310000</v>
      </c>
      <c r="F890" s="29">
        <f>SUM(F826:F889)</f>
        <v>340000</v>
      </c>
      <c r="L890" s="29">
        <f>SUM(L826:L889)</f>
        <v>2105000</v>
      </c>
      <c r="N890" s="29">
        <f>SUM(N826:N889)</f>
        <v>410000</v>
      </c>
      <c r="T890" s="59">
        <v>50000</v>
      </c>
      <c r="U890" s="43">
        <v>65</v>
      </c>
      <c r="V890" s="59">
        <v>50000</v>
      </c>
      <c r="AB890" s="29">
        <f>SUM(AB826:AB889)</f>
        <v>1225000</v>
      </c>
      <c r="AD890" s="29">
        <f>SUM(AD826:AD889)</f>
        <v>220000</v>
      </c>
      <c r="AJ890" s="59">
        <v>25000</v>
      </c>
      <c r="AK890">
        <v>65</v>
      </c>
      <c r="AL890">
        <v>25000</v>
      </c>
      <c r="AR890" s="29">
        <f>SUM(AR826:AR889)</f>
        <v>1730000</v>
      </c>
      <c r="AT890" s="29">
        <f>SUM(AT826:AT889)</f>
        <v>450000</v>
      </c>
    </row>
    <row r="891" spans="4:46" x14ac:dyDescent="0.25">
      <c r="D891" s="29">
        <f>D890-F890</f>
        <v>1970000</v>
      </c>
      <c r="F891" s="28"/>
      <c r="L891" s="29">
        <f>L890-N890</f>
        <v>1695000</v>
      </c>
      <c r="N891" s="28"/>
      <c r="O891" s="43"/>
      <c r="T891" s="59">
        <v>100000</v>
      </c>
      <c r="U891">
        <v>66</v>
      </c>
      <c r="V891" s="59">
        <v>50000</v>
      </c>
      <c r="AB891" s="29">
        <f>AB890-AD890</f>
        <v>1005000</v>
      </c>
      <c r="AD891" s="28"/>
      <c r="AE891" s="43"/>
      <c r="AJ891" s="59">
        <v>25000</v>
      </c>
      <c r="AK891">
        <v>66</v>
      </c>
      <c r="AL891">
        <v>25000</v>
      </c>
      <c r="AR891" s="29">
        <f>AR890-AT890</f>
        <v>1280000</v>
      </c>
      <c r="AT891" s="28"/>
    </row>
    <row r="892" spans="4:46" x14ac:dyDescent="0.25">
      <c r="D892" s="59"/>
      <c r="L892" s="59"/>
      <c r="M892" s="43"/>
      <c r="N892" s="59"/>
      <c r="O892" s="43"/>
      <c r="T892" s="59">
        <v>100000</v>
      </c>
      <c r="U892" s="43">
        <v>67</v>
      </c>
      <c r="V892" s="59">
        <v>50000</v>
      </c>
      <c r="AB892" s="59"/>
      <c r="AC892" s="43"/>
      <c r="AD892" s="59"/>
      <c r="AE892" s="43"/>
      <c r="AJ892" s="59">
        <v>25000</v>
      </c>
      <c r="AK892">
        <v>67</v>
      </c>
      <c r="AL892">
        <v>25000</v>
      </c>
      <c r="AR892" s="29"/>
      <c r="AT892" s="28"/>
    </row>
    <row r="893" spans="4:46" x14ac:dyDescent="0.25">
      <c r="D893" s="59"/>
      <c r="L893" s="59"/>
      <c r="M893" s="43"/>
      <c r="N893" s="59"/>
      <c r="O893" s="43"/>
      <c r="T893" s="59">
        <v>200000</v>
      </c>
      <c r="U893">
        <v>68</v>
      </c>
      <c r="V893" s="59">
        <v>50000</v>
      </c>
      <c r="AB893" s="43"/>
      <c r="AC893" s="43"/>
      <c r="AD893" s="43"/>
      <c r="AE893" s="43"/>
      <c r="AJ893" s="59">
        <v>30000</v>
      </c>
      <c r="AK893">
        <v>68</v>
      </c>
      <c r="AL893">
        <v>30000</v>
      </c>
    </row>
    <row r="894" spans="4:46" x14ac:dyDescent="0.25">
      <c r="L894" s="59"/>
      <c r="M894" s="43"/>
      <c r="N894" s="59"/>
      <c r="O894" s="43"/>
      <c r="U894" s="43">
        <v>69</v>
      </c>
      <c r="AJ894" s="59">
        <v>50000</v>
      </c>
      <c r="AK894">
        <v>69</v>
      </c>
      <c r="AL894">
        <v>50000</v>
      </c>
    </row>
    <row r="895" spans="4:46" x14ac:dyDescent="0.25">
      <c r="L895" s="59"/>
      <c r="M895" s="43"/>
      <c r="N895" s="59"/>
      <c r="T895" s="29">
        <f>SUM(T826:T894)</f>
        <v>2480000</v>
      </c>
      <c r="V895" s="29">
        <f>SUM(V826:V894)</f>
        <v>1070000</v>
      </c>
      <c r="AJ895" s="59">
        <v>50000</v>
      </c>
      <c r="AK895">
        <v>70</v>
      </c>
      <c r="AL895">
        <v>50000</v>
      </c>
    </row>
    <row r="896" spans="4:46" x14ac:dyDescent="0.25">
      <c r="L896" s="59"/>
      <c r="M896" s="43"/>
      <c r="N896" s="59"/>
      <c r="T896" s="29">
        <f>T895-V895</f>
        <v>1410000</v>
      </c>
      <c r="V896" s="28"/>
      <c r="AJ896" s="59">
        <v>50000</v>
      </c>
      <c r="AK896">
        <v>71</v>
      </c>
      <c r="AL896">
        <v>50000</v>
      </c>
    </row>
    <row r="897" spans="1:47" x14ac:dyDescent="0.25">
      <c r="L897" s="59"/>
      <c r="M897" s="43"/>
      <c r="N897" s="59"/>
      <c r="AJ897" s="59">
        <v>80000</v>
      </c>
      <c r="AK897">
        <v>72</v>
      </c>
      <c r="AL897">
        <v>50000</v>
      </c>
    </row>
    <row r="898" spans="1:47" x14ac:dyDescent="0.25">
      <c r="L898" s="59"/>
      <c r="M898" s="43"/>
      <c r="N898" s="59"/>
      <c r="U898" s="43"/>
      <c r="AJ898" s="59">
        <v>150000</v>
      </c>
      <c r="AK898">
        <v>73</v>
      </c>
      <c r="AL898">
        <v>50000</v>
      </c>
    </row>
    <row r="899" spans="1:47" x14ac:dyDescent="0.25">
      <c r="L899" s="59"/>
      <c r="M899" s="43"/>
      <c r="N899" s="59"/>
      <c r="AJ899" s="59"/>
      <c r="AK899">
        <v>74</v>
      </c>
    </row>
    <row r="900" spans="1:47" x14ac:dyDescent="0.25">
      <c r="L900" s="59"/>
      <c r="M900" s="43"/>
      <c r="N900" s="59"/>
      <c r="U900" s="43"/>
      <c r="AJ900" s="59"/>
      <c r="AK900">
        <v>75</v>
      </c>
    </row>
    <row r="901" spans="1:47" x14ac:dyDescent="0.25">
      <c r="D901" s="29"/>
      <c r="F901" s="29"/>
      <c r="L901" s="59"/>
      <c r="M901" s="43"/>
      <c r="N901" s="59"/>
      <c r="AB901" s="29"/>
      <c r="AD901" s="29"/>
      <c r="AJ901" s="29"/>
      <c r="AK901">
        <v>76</v>
      </c>
      <c r="AL901" s="29"/>
    </row>
    <row r="902" spans="1:47" x14ac:dyDescent="0.25">
      <c r="D902" s="29"/>
      <c r="F902" s="28"/>
      <c r="L902" s="59"/>
      <c r="M902" s="43"/>
      <c r="N902" s="59"/>
      <c r="AB902" s="29"/>
      <c r="AD902" s="28"/>
      <c r="AJ902" s="29">
        <f>SUM(AJ826:AJ901)</f>
        <v>2245000</v>
      </c>
      <c r="AL902" s="29">
        <f>SUM(AL826:AL901)</f>
        <v>615000</v>
      </c>
    </row>
    <row r="903" spans="1:47" x14ac:dyDescent="0.25">
      <c r="AJ903" s="29">
        <f>AJ902-AL902</f>
        <v>1630000</v>
      </c>
      <c r="AL903" s="28"/>
    </row>
    <row r="905" spans="1:47" x14ac:dyDescent="0.25">
      <c r="A905" s="30" t="s">
        <v>10</v>
      </c>
      <c r="B905" s="30" t="s">
        <v>0</v>
      </c>
      <c r="C905" s="30" t="s">
        <v>2</v>
      </c>
      <c r="D905" s="30" t="s">
        <v>1297</v>
      </c>
      <c r="E905" s="30"/>
      <c r="F905" s="33"/>
      <c r="G905" s="30"/>
      <c r="I905" s="30" t="s">
        <v>10</v>
      </c>
      <c r="J905" s="30" t="s">
        <v>0</v>
      </c>
      <c r="K905" s="30" t="s">
        <v>2</v>
      </c>
      <c r="L905" s="30" t="s">
        <v>1297</v>
      </c>
      <c r="M905" s="30"/>
      <c r="N905" s="33"/>
      <c r="O905" s="30"/>
      <c r="P905" s="30"/>
      <c r="Q905" s="30" t="s">
        <v>10</v>
      </c>
      <c r="R905" s="30" t="s">
        <v>0</v>
      </c>
      <c r="S905" s="30" t="s">
        <v>2</v>
      </c>
      <c r="T905" s="30" t="s">
        <v>1297</v>
      </c>
      <c r="U905" s="30"/>
      <c r="V905" s="33"/>
      <c r="Y905" s="30" t="s">
        <v>10</v>
      </c>
      <c r="Z905" s="30" t="s">
        <v>0</v>
      </c>
      <c r="AA905" s="30" t="s">
        <v>2</v>
      </c>
      <c r="AB905" s="30" t="s">
        <v>1297</v>
      </c>
      <c r="AC905" s="30"/>
      <c r="AD905" s="33"/>
      <c r="AE905" s="30"/>
      <c r="AG905" s="30" t="s">
        <v>10</v>
      </c>
      <c r="AH905" s="30" t="s">
        <v>0</v>
      </c>
      <c r="AI905" s="30" t="s">
        <v>2</v>
      </c>
      <c r="AJ905" s="30" t="s">
        <v>1297</v>
      </c>
      <c r="AK905" s="30"/>
      <c r="AL905" s="33"/>
      <c r="AO905" s="30" t="s">
        <v>10</v>
      </c>
      <c r="AP905" s="30" t="s">
        <v>0</v>
      </c>
      <c r="AQ905" s="30" t="s">
        <v>2</v>
      </c>
      <c r="AR905" s="30" t="s">
        <v>1297</v>
      </c>
    </row>
    <row r="906" spans="1:47" x14ac:dyDescent="0.25">
      <c r="A906" s="32">
        <v>43185</v>
      </c>
      <c r="B906" s="30" t="s">
        <v>1336</v>
      </c>
      <c r="C906">
        <v>202</v>
      </c>
      <c r="D906" s="28">
        <v>50000</v>
      </c>
      <c r="E906">
        <v>1</v>
      </c>
      <c r="F906" s="28"/>
      <c r="I906" s="32">
        <v>43186</v>
      </c>
      <c r="J906" s="30" t="s">
        <v>1337</v>
      </c>
      <c r="K906">
        <v>91</v>
      </c>
      <c r="L906" s="28">
        <v>50000</v>
      </c>
      <c r="M906">
        <v>1</v>
      </c>
      <c r="N906" s="28">
        <v>50000</v>
      </c>
      <c r="O906">
        <v>91</v>
      </c>
      <c r="Q906" s="32">
        <v>43185</v>
      </c>
      <c r="R906" s="30" t="s">
        <v>1361</v>
      </c>
      <c r="S906">
        <v>145</v>
      </c>
      <c r="T906" s="28">
        <v>50000</v>
      </c>
      <c r="U906">
        <v>1</v>
      </c>
      <c r="V906" s="28">
        <v>50000</v>
      </c>
      <c r="W906">
        <v>145</v>
      </c>
      <c r="Y906" s="32">
        <v>43186</v>
      </c>
      <c r="Z906" s="30" t="s">
        <v>1348</v>
      </c>
      <c r="AA906">
        <v>132</v>
      </c>
      <c r="AB906" s="28">
        <v>100000</v>
      </c>
      <c r="AC906">
        <v>1</v>
      </c>
      <c r="AD906" s="28">
        <v>50000</v>
      </c>
      <c r="AE906">
        <v>132</v>
      </c>
      <c r="AG906" s="32">
        <v>43187</v>
      </c>
      <c r="AH906" s="30" t="s">
        <v>1347</v>
      </c>
      <c r="AI906">
        <v>212</v>
      </c>
      <c r="AJ906" s="28">
        <v>30000</v>
      </c>
      <c r="AK906">
        <v>1</v>
      </c>
      <c r="AL906" s="28">
        <v>30000</v>
      </c>
      <c r="AM906">
        <v>212</v>
      </c>
      <c r="AO906" s="32">
        <v>43180</v>
      </c>
      <c r="AP906" s="30" t="s">
        <v>1451</v>
      </c>
      <c r="AQ906">
        <v>153</v>
      </c>
      <c r="AR906" s="28">
        <v>40000</v>
      </c>
      <c r="AS906">
        <v>1</v>
      </c>
      <c r="AT906" s="28">
        <v>40000</v>
      </c>
      <c r="AU906">
        <v>153</v>
      </c>
    </row>
    <row r="907" spans="1:47" x14ac:dyDescent="0.25">
      <c r="C907">
        <v>36</v>
      </c>
      <c r="D907" s="28">
        <v>50000</v>
      </c>
      <c r="E907">
        <v>2</v>
      </c>
      <c r="F907" s="28">
        <v>50000</v>
      </c>
      <c r="G907">
        <v>36</v>
      </c>
      <c r="K907">
        <v>159</v>
      </c>
      <c r="L907" s="28">
        <v>50000</v>
      </c>
      <c r="M907">
        <v>2</v>
      </c>
      <c r="N907" s="28">
        <v>50000</v>
      </c>
      <c r="O907">
        <v>159</v>
      </c>
      <c r="S907">
        <v>144</v>
      </c>
      <c r="T907" s="28">
        <v>30000</v>
      </c>
      <c r="U907">
        <v>2</v>
      </c>
      <c r="V907" s="28">
        <v>30000</v>
      </c>
      <c r="W907">
        <v>144</v>
      </c>
      <c r="AA907">
        <v>75</v>
      </c>
      <c r="AB907" s="28">
        <v>20000</v>
      </c>
      <c r="AC907">
        <v>2</v>
      </c>
      <c r="AD907" s="28">
        <v>20000</v>
      </c>
      <c r="AE907">
        <v>75</v>
      </c>
      <c r="AI907">
        <v>4</v>
      </c>
      <c r="AJ907" s="28">
        <v>20000</v>
      </c>
      <c r="AK907">
        <v>2</v>
      </c>
      <c r="AL907" s="28"/>
      <c r="AQ907">
        <v>154</v>
      </c>
      <c r="AR907" s="28">
        <v>40000</v>
      </c>
      <c r="AS907">
        <v>2</v>
      </c>
      <c r="AT907" s="28">
        <v>40000</v>
      </c>
      <c r="AU907">
        <v>154</v>
      </c>
    </row>
    <row r="908" spans="1:47" x14ac:dyDescent="0.25">
      <c r="C908">
        <v>253</v>
      </c>
      <c r="D908" s="28">
        <v>20000</v>
      </c>
      <c r="E908">
        <v>3</v>
      </c>
      <c r="F908" s="28"/>
      <c r="K908">
        <v>122</v>
      </c>
      <c r="L908" s="28">
        <v>50000</v>
      </c>
      <c r="M908">
        <v>3</v>
      </c>
      <c r="N908" s="28">
        <v>50000</v>
      </c>
      <c r="O908">
        <v>122</v>
      </c>
      <c r="S908">
        <v>140</v>
      </c>
      <c r="T908" s="28">
        <v>20000</v>
      </c>
      <c r="U908">
        <v>3</v>
      </c>
      <c r="V908" s="28">
        <v>20000</v>
      </c>
      <c r="W908">
        <v>140</v>
      </c>
      <c r="AA908">
        <v>9</v>
      </c>
      <c r="AB908" s="28">
        <v>20000</v>
      </c>
      <c r="AC908">
        <v>3</v>
      </c>
      <c r="AD908" s="28">
        <v>15000</v>
      </c>
      <c r="AE908">
        <v>9</v>
      </c>
      <c r="AI908">
        <v>50</v>
      </c>
      <c r="AJ908" s="28">
        <v>20000</v>
      </c>
      <c r="AK908">
        <v>3</v>
      </c>
      <c r="AL908" s="28"/>
      <c r="AQ908">
        <v>136</v>
      </c>
      <c r="AR908" s="28">
        <v>20000</v>
      </c>
      <c r="AS908">
        <v>3</v>
      </c>
      <c r="AT908" s="28">
        <v>20000</v>
      </c>
      <c r="AU908">
        <v>136</v>
      </c>
    </row>
    <row r="909" spans="1:47" x14ac:dyDescent="0.25">
      <c r="C909">
        <v>33</v>
      </c>
      <c r="D909" s="28">
        <v>30000</v>
      </c>
      <c r="E909">
        <v>4</v>
      </c>
      <c r="F909" s="28">
        <v>10000</v>
      </c>
      <c r="G909">
        <v>33</v>
      </c>
      <c r="K909">
        <v>62</v>
      </c>
      <c r="L909" s="28">
        <v>50000</v>
      </c>
      <c r="M909">
        <v>4</v>
      </c>
      <c r="N909" s="28">
        <v>50000</v>
      </c>
      <c r="O909">
        <v>62</v>
      </c>
      <c r="S909">
        <v>143</v>
      </c>
      <c r="T909" s="28">
        <v>30000</v>
      </c>
      <c r="U909">
        <v>4</v>
      </c>
      <c r="V909" s="28">
        <v>30000</v>
      </c>
      <c r="W909">
        <v>143</v>
      </c>
      <c r="AA909">
        <v>121</v>
      </c>
      <c r="AB909" s="28">
        <v>40000</v>
      </c>
      <c r="AC909">
        <v>4</v>
      </c>
      <c r="AD909" s="28"/>
      <c r="AI909">
        <v>109</v>
      </c>
      <c r="AJ909" s="28">
        <v>20000</v>
      </c>
      <c r="AK909">
        <v>4</v>
      </c>
      <c r="AL909" s="28"/>
      <c r="AQ909">
        <v>87</v>
      </c>
      <c r="AR909" s="28">
        <v>100000</v>
      </c>
      <c r="AS909">
        <v>4</v>
      </c>
      <c r="AT909" s="28"/>
    </row>
    <row r="910" spans="1:47" x14ac:dyDescent="0.25">
      <c r="C910">
        <v>268</v>
      </c>
      <c r="D910" s="28">
        <v>70000</v>
      </c>
      <c r="E910">
        <v>5</v>
      </c>
      <c r="F910" s="28">
        <v>50000</v>
      </c>
      <c r="G910">
        <v>268</v>
      </c>
      <c r="K910">
        <v>108</v>
      </c>
      <c r="L910" s="28">
        <v>30000</v>
      </c>
      <c r="M910">
        <v>5</v>
      </c>
      <c r="N910" s="28">
        <v>30000</v>
      </c>
      <c r="O910">
        <v>108</v>
      </c>
      <c r="S910">
        <v>129</v>
      </c>
      <c r="T910" s="28">
        <v>20000</v>
      </c>
      <c r="U910">
        <v>5</v>
      </c>
      <c r="V910" s="28"/>
      <c r="AA910">
        <v>22</v>
      </c>
      <c r="AB910" s="28">
        <v>20000</v>
      </c>
      <c r="AC910">
        <v>5</v>
      </c>
      <c r="AD910" s="28"/>
      <c r="AI910">
        <v>86</v>
      </c>
      <c r="AJ910" s="28">
        <v>10000</v>
      </c>
      <c r="AK910">
        <v>5</v>
      </c>
      <c r="AL910" s="28"/>
      <c r="AQ910">
        <v>47</v>
      </c>
      <c r="AR910" s="28">
        <v>30000</v>
      </c>
      <c r="AS910">
        <v>5</v>
      </c>
      <c r="AT910" s="28"/>
    </row>
    <row r="911" spans="1:47" x14ac:dyDescent="0.25">
      <c r="C911">
        <v>34</v>
      </c>
      <c r="D911" s="28">
        <v>50000</v>
      </c>
      <c r="E911">
        <v>6</v>
      </c>
      <c r="F911" s="28">
        <v>50000</v>
      </c>
      <c r="G911">
        <v>34</v>
      </c>
      <c r="K911">
        <v>127</v>
      </c>
      <c r="L911" s="28">
        <v>30000</v>
      </c>
      <c r="M911">
        <v>6</v>
      </c>
      <c r="N911" s="28"/>
      <c r="S911">
        <v>109</v>
      </c>
      <c r="T911" s="28">
        <v>50000</v>
      </c>
      <c r="U911">
        <v>6</v>
      </c>
      <c r="V911" s="28">
        <v>50000</v>
      </c>
      <c r="W911">
        <v>109</v>
      </c>
      <c r="AA911">
        <v>100</v>
      </c>
      <c r="AB911" s="28">
        <v>20000</v>
      </c>
      <c r="AC911">
        <v>6</v>
      </c>
      <c r="AD911" s="28"/>
      <c r="AI911">
        <v>80</v>
      </c>
      <c r="AJ911" s="28">
        <v>50000</v>
      </c>
      <c r="AK911">
        <v>6</v>
      </c>
      <c r="AL911" s="28"/>
      <c r="AQ911">
        <v>89</v>
      </c>
      <c r="AR911" s="28">
        <v>30000</v>
      </c>
      <c r="AS911">
        <v>6</v>
      </c>
      <c r="AT911" s="28"/>
    </row>
    <row r="912" spans="1:47" x14ac:dyDescent="0.25">
      <c r="C912">
        <v>176</v>
      </c>
      <c r="D912" s="28">
        <v>20000</v>
      </c>
      <c r="E912">
        <v>7</v>
      </c>
      <c r="F912" s="28">
        <v>20000</v>
      </c>
      <c r="G912">
        <v>176</v>
      </c>
      <c r="K912">
        <v>190</v>
      </c>
      <c r="L912" s="28">
        <v>30000</v>
      </c>
      <c r="M912">
        <v>7</v>
      </c>
      <c r="N912" s="28"/>
      <c r="S912">
        <v>120</v>
      </c>
      <c r="T912" s="28">
        <v>50000</v>
      </c>
      <c r="U912">
        <v>7</v>
      </c>
      <c r="V912" s="28">
        <v>50000</v>
      </c>
      <c r="W912">
        <v>120</v>
      </c>
      <c r="AA912">
        <v>99</v>
      </c>
      <c r="AB912" s="28">
        <v>30000</v>
      </c>
      <c r="AC912">
        <v>7</v>
      </c>
      <c r="AD912" s="28"/>
      <c r="AI912">
        <v>178</v>
      </c>
      <c r="AJ912" s="28">
        <v>40000</v>
      </c>
      <c r="AK912">
        <v>7</v>
      </c>
      <c r="AL912" s="28"/>
      <c r="AQ912">
        <v>120</v>
      </c>
      <c r="AR912" s="28">
        <v>30000</v>
      </c>
      <c r="AS912">
        <v>7</v>
      </c>
      <c r="AT912" s="28"/>
    </row>
    <row r="913" spans="3:47" x14ac:dyDescent="0.25">
      <c r="C913">
        <v>262</v>
      </c>
      <c r="D913" s="28">
        <v>100000</v>
      </c>
      <c r="E913">
        <v>8</v>
      </c>
      <c r="F913" s="28">
        <v>50000</v>
      </c>
      <c r="G913">
        <v>262</v>
      </c>
      <c r="K913">
        <v>154</v>
      </c>
      <c r="L913" s="28">
        <v>25000</v>
      </c>
      <c r="M913">
        <v>8</v>
      </c>
      <c r="N913" s="28"/>
      <c r="S913">
        <v>119</v>
      </c>
      <c r="T913" s="28">
        <v>20000</v>
      </c>
      <c r="U913">
        <v>8</v>
      </c>
      <c r="V913" s="28">
        <v>20000</v>
      </c>
      <c r="W913">
        <v>119</v>
      </c>
      <c r="AA913">
        <v>7</v>
      </c>
      <c r="AB913" s="28">
        <v>50000</v>
      </c>
      <c r="AC913">
        <v>8</v>
      </c>
      <c r="AD913" s="28"/>
      <c r="AI913">
        <v>157</v>
      </c>
      <c r="AJ913" s="28">
        <v>50000</v>
      </c>
      <c r="AK913">
        <v>8</v>
      </c>
      <c r="AL913" s="28"/>
      <c r="AQ913">
        <v>27</v>
      </c>
      <c r="AR913" s="28">
        <v>15000</v>
      </c>
      <c r="AS913">
        <v>8</v>
      </c>
      <c r="AT913" s="28"/>
    </row>
    <row r="914" spans="3:47" x14ac:dyDescent="0.25">
      <c r="C914">
        <v>84</v>
      </c>
      <c r="D914" s="28">
        <v>30000</v>
      </c>
      <c r="E914">
        <v>9</v>
      </c>
      <c r="F914" s="28">
        <v>30000</v>
      </c>
      <c r="G914">
        <v>84</v>
      </c>
      <c r="K914">
        <v>158</v>
      </c>
      <c r="L914" s="28">
        <v>30000</v>
      </c>
      <c r="M914">
        <v>9</v>
      </c>
      <c r="N914" s="28"/>
      <c r="S914">
        <v>127</v>
      </c>
      <c r="T914" s="28">
        <v>25000</v>
      </c>
      <c r="U914">
        <v>9</v>
      </c>
      <c r="V914" s="28">
        <v>25000</v>
      </c>
      <c r="W914">
        <v>127</v>
      </c>
      <c r="AA914">
        <v>57</v>
      </c>
      <c r="AB914" s="28">
        <v>50000</v>
      </c>
      <c r="AC914">
        <v>9</v>
      </c>
      <c r="AD914" s="28"/>
      <c r="AI914">
        <v>16</v>
      </c>
      <c r="AJ914" s="28">
        <v>50000</v>
      </c>
      <c r="AK914">
        <v>9</v>
      </c>
      <c r="AL914" s="28"/>
      <c r="AQ914">
        <v>99</v>
      </c>
      <c r="AR914" s="28">
        <v>15000</v>
      </c>
      <c r="AS914">
        <v>9</v>
      </c>
      <c r="AT914" s="28"/>
    </row>
    <row r="915" spans="3:47" x14ac:dyDescent="0.25">
      <c r="C915">
        <v>22</v>
      </c>
      <c r="D915" s="28">
        <v>20000</v>
      </c>
      <c r="E915">
        <v>10</v>
      </c>
      <c r="F915" s="28"/>
      <c r="K915">
        <v>175</v>
      </c>
      <c r="L915" s="28">
        <v>30000</v>
      </c>
      <c r="M915">
        <v>10</v>
      </c>
      <c r="N915" s="28"/>
      <c r="S915">
        <v>141</v>
      </c>
      <c r="T915" s="28">
        <v>30000</v>
      </c>
      <c r="U915">
        <v>10</v>
      </c>
      <c r="V915" s="28">
        <v>30000</v>
      </c>
      <c r="W915">
        <v>141</v>
      </c>
      <c r="AA915">
        <v>52</v>
      </c>
      <c r="AB915" s="28">
        <v>50000</v>
      </c>
      <c r="AC915">
        <v>10</v>
      </c>
      <c r="AD915" s="28"/>
      <c r="AI915">
        <v>133</v>
      </c>
      <c r="AJ915" s="28">
        <v>50000</v>
      </c>
      <c r="AK915">
        <v>10</v>
      </c>
      <c r="AL915" s="28"/>
      <c r="AQ915">
        <v>32</v>
      </c>
      <c r="AR915" s="28">
        <v>35000</v>
      </c>
      <c r="AS915">
        <v>10</v>
      </c>
      <c r="AT915" s="28"/>
    </row>
    <row r="916" spans="3:47" x14ac:dyDescent="0.25">
      <c r="C916">
        <v>257</v>
      </c>
      <c r="D916" s="28">
        <v>50000</v>
      </c>
      <c r="E916">
        <v>11</v>
      </c>
      <c r="F916" s="28">
        <v>50000</v>
      </c>
      <c r="G916">
        <v>257</v>
      </c>
      <c r="K916">
        <v>221</v>
      </c>
      <c r="L916" s="28">
        <v>20000</v>
      </c>
      <c r="M916">
        <v>11</v>
      </c>
      <c r="N916" s="28"/>
      <c r="S916">
        <v>125</v>
      </c>
      <c r="T916" s="28">
        <v>20000</v>
      </c>
      <c r="U916">
        <v>11</v>
      </c>
      <c r="V916" s="28">
        <v>20000</v>
      </c>
      <c r="W916">
        <v>125</v>
      </c>
      <c r="AA916">
        <v>16</v>
      </c>
      <c r="AB916" s="28">
        <v>20000</v>
      </c>
      <c r="AC916">
        <v>11</v>
      </c>
      <c r="AD916" s="28"/>
      <c r="AI916">
        <v>211</v>
      </c>
      <c r="AJ916" s="28">
        <v>50000</v>
      </c>
      <c r="AK916">
        <v>11</v>
      </c>
      <c r="AL916" s="28"/>
      <c r="AQ916">
        <v>97</v>
      </c>
      <c r="AR916" s="28">
        <v>50000</v>
      </c>
      <c r="AS916">
        <v>11</v>
      </c>
      <c r="AT916" s="28"/>
    </row>
    <row r="917" spans="3:47" x14ac:dyDescent="0.25">
      <c r="C917">
        <v>250</v>
      </c>
      <c r="D917" s="28">
        <v>20000</v>
      </c>
      <c r="E917">
        <v>12</v>
      </c>
      <c r="F917" s="28"/>
      <c r="K917">
        <v>111</v>
      </c>
      <c r="L917" s="28">
        <v>30000</v>
      </c>
      <c r="M917">
        <v>12</v>
      </c>
      <c r="N917" s="28"/>
      <c r="S917">
        <v>142</v>
      </c>
      <c r="T917" s="28">
        <v>50000</v>
      </c>
      <c r="U917">
        <v>12</v>
      </c>
      <c r="V917" s="28">
        <v>50000</v>
      </c>
      <c r="W917">
        <v>142</v>
      </c>
      <c r="AA917">
        <v>112</v>
      </c>
      <c r="AB917" s="28">
        <v>30000</v>
      </c>
      <c r="AC917">
        <v>12</v>
      </c>
      <c r="AD917" s="28"/>
      <c r="AI917">
        <v>191</v>
      </c>
      <c r="AJ917" s="28">
        <v>20000</v>
      </c>
      <c r="AK917">
        <v>12</v>
      </c>
      <c r="AL917" s="28"/>
      <c r="AQ917">
        <v>108</v>
      </c>
      <c r="AR917" s="28">
        <v>50000</v>
      </c>
      <c r="AS917">
        <v>12</v>
      </c>
      <c r="AT917" s="28"/>
    </row>
    <row r="918" spans="3:47" x14ac:dyDescent="0.25">
      <c r="C918">
        <v>19</v>
      </c>
      <c r="D918" s="28">
        <v>30000</v>
      </c>
      <c r="E918">
        <v>13</v>
      </c>
      <c r="F918" s="28"/>
      <c r="K918">
        <v>52</v>
      </c>
      <c r="L918" s="28">
        <v>20000</v>
      </c>
      <c r="M918">
        <v>13</v>
      </c>
      <c r="N918" s="28"/>
      <c r="S918">
        <v>63</v>
      </c>
      <c r="T918" s="28">
        <v>30000</v>
      </c>
      <c r="U918">
        <v>13</v>
      </c>
      <c r="V918" s="28"/>
      <c r="AA918">
        <v>65</v>
      </c>
      <c r="AB918" s="28">
        <v>30000</v>
      </c>
      <c r="AC918">
        <v>13</v>
      </c>
      <c r="AD918" s="28"/>
      <c r="AI918">
        <v>152</v>
      </c>
      <c r="AJ918" s="28">
        <v>20000</v>
      </c>
      <c r="AK918">
        <v>13</v>
      </c>
      <c r="AL918" s="28"/>
      <c r="AQ918">
        <v>64</v>
      </c>
      <c r="AR918" s="28">
        <v>100000</v>
      </c>
      <c r="AS918">
        <v>13</v>
      </c>
      <c r="AT918" s="28"/>
    </row>
    <row r="919" spans="3:47" x14ac:dyDescent="0.25">
      <c r="C919">
        <v>227</v>
      </c>
      <c r="D919" s="28">
        <v>20000</v>
      </c>
      <c r="E919">
        <v>14</v>
      </c>
      <c r="F919" s="28"/>
      <c r="K919">
        <v>120</v>
      </c>
      <c r="L919" s="28">
        <v>20000</v>
      </c>
      <c r="M919">
        <v>14</v>
      </c>
      <c r="N919" s="28"/>
      <c r="S919">
        <v>65</v>
      </c>
      <c r="T919" s="28">
        <v>50000</v>
      </c>
      <c r="U919">
        <v>14</v>
      </c>
      <c r="V919" s="28"/>
      <c r="AA919">
        <v>2</v>
      </c>
      <c r="AB919" s="28">
        <v>20000</v>
      </c>
      <c r="AC919">
        <v>14</v>
      </c>
      <c r="AD919" s="28"/>
      <c r="AI919">
        <v>56</v>
      </c>
      <c r="AJ919" s="28">
        <v>20000</v>
      </c>
      <c r="AK919">
        <v>14</v>
      </c>
      <c r="AL919" s="28"/>
      <c r="AQ919">
        <v>93</v>
      </c>
      <c r="AR919" s="28">
        <v>50000</v>
      </c>
      <c r="AS919">
        <v>14</v>
      </c>
      <c r="AT919" s="28"/>
    </row>
    <row r="920" spans="3:47" x14ac:dyDescent="0.25">
      <c r="C920">
        <v>213</v>
      </c>
      <c r="D920" s="28">
        <v>30000</v>
      </c>
      <c r="E920">
        <v>15</v>
      </c>
      <c r="F920" s="28"/>
      <c r="K920">
        <v>215</v>
      </c>
      <c r="L920" s="28">
        <v>100000</v>
      </c>
      <c r="M920">
        <v>15</v>
      </c>
      <c r="N920" s="28"/>
      <c r="S920">
        <v>39</v>
      </c>
      <c r="T920" s="28">
        <v>20000</v>
      </c>
      <c r="U920">
        <v>15</v>
      </c>
      <c r="V920" s="28"/>
      <c r="AA920">
        <v>91</v>
      </c>
      <c r="AB920" s="28">
        <v>20000</v>
      </c>
      <c r="AC920">
        <v>15</v>
      </c>
      <c r="AD920" s="28"/>
      <c r="AI920">
        <v>187</v>
      </c>
      <c r="AJ920" s="28">
        <v>20000</v>
      </c>
      <c r="AK920">
        <v>15</v>
      </c>
      <c r="AL920" s="28"/>
      <c r="AQ920">
        <v>102</v>
      </c>
      <c r="AR920" s="28">
        <v>50000</v>
      </c>
      <c r="AS920">
        <v>15</v>
      </c>
      <c r="AT920" s="28"/>
    </row>
    <row r="921" spans="3:47" x14ac:dyDescent="0.25">
      <c r="C921">
        <v>107</v>
      </c>
      <c r="D921" s="28">
        <v>70000</v>
      </c>
      <c r="E921">
        <v>16</v>
      </c>
      <c r="F921" s="28"/>
      <c r="K921">
        <v>15</v>
      </c>
      <c r="L921" s="28">
        <v>40000</v>
      </c>
      <c r="M921">
        <v>16</v>
      </c>
      <c r="N921" s="28"/>
      <c r="S921">
        <v>77</v>
      </c>
      <c r="T921" s="28">
        <v>15000</v>
      </c>
      <c r="U921">
        <v>16</v>
      </c>
      <c r="V921" s="28"/>
      <c r="AA921">
        <v>154</v>
      </c>
      <c r="AB921" s="28">
        <v>20000</v>
      </c>
      <c r="AC921">
        <v>16</v>
      </c>
      <c r="AD921" s="28"/>
      <c r="AI921">
        <v>193</v>
      </c>
      <c r="AJ921" s="28">
        <v>20000</v>
      </c>
      <c r="AK921">
        <v>16</v>
      </c>
      <c r="AL921" s="28"/>
      <c r="AQ921">
        <v>104</v>
      </c>
      <c r="AR921" s="28">
        <v>50000</v>
      </c>
      <c r="AS921">
        <v>16</v>
      </c>
      <c r="AT921" s="28"/>
    </row>
    <row r="922" spans="3:47" x14ac:dyDescent="0.25">
      <c r="C922">
        <v>123</v>
      </c>
      <c r="D922" s="28">
        <v>30000</v>
      </c>
      <c r="E922">
        <v>17</v>
      </c>
      <c r="F922" s="28"/>
      <c r="K922">
        <v>218</v>
      </c>
      <c r="L922" s="28">
        <v>20000</v>
      </c>
      <c r="M922">
        <v>17</v>
      </c>
      <c r="N922" s="28"/>
      <c r="S922">
        <v>71</v>
      </c>
      <c r="T922" s="28">
        <v>20000</v>
      </c>
      <c r="U922">
        <v>17</v>
      </c>
      <c r="V922" s="28"/>
      <c r="AA922">
        <v>152</v>
      </c>
      <c r="AB922" s="28">
        <v>20000</v>
      </c>
      <c r="AC922">
        <v>17</v>
      </c>
      <c r="AD922" s="28"/>
      <c r="AI922">
        <v>119</v>
      </c>
      <c r="AJ922" s="28">
        <v>80000</v>
      </c>
      <c r="AK922">
        <v>17</v>
      </c>
      <c r="AL922" s="28"/>
      <c r="AQ922">
        <v>106</v>
      </c>
      <c r="AR922" s="28">
        <v>50000</v>
      </c>
      <c r="AS922">
        <v>17</v>
      </c>
      <c r="AT922" s="28"/>
    </row>
    <row r="923" spans="3:47" x14ac:dyDescent="0.25">
      <c r="C923">
        <v>112</v>
      </c>
      <c r="D923" s="28">
        <v>40000</v>
      </c>
      <c r="E923">
        <v>18</v>
      </c>
      <c r="F923" s="28"/>
      <c r="K923">
        <v>80</v>
      </c>
      <c r="L923" s="28">
        <v>20000</v>
      </c>
      <c r="M923">
        <v>18</v>
      </c>
      <c r="N923" s="28"/>
      <c r="S923">
        <v>2</v>
      </c>
      <c r="T923" s="28">
        <v>20000</v>
      </c>
      <c r="U923">
        <v>18</v>
      </c>
      <c r="V923" s="28"/>
      <c r="AA923">
        <v>40</v>
      </c>
      <c r="AB923" s="28">
        <v>20000</v>
      </c>
      <c r="AC923">
        <v>18</v>
      </c>
      <c r="AD923" s="28"/>
      <c r="AI923">
        <v>46</v>
      </c>
      <c r="AJ923" s="28">
        <v>20000</v>
      </c>
      <c r="AK923">
        <v>18</v>
      </c>
      <c r="AL923" s="28"/>
      <c r="AQ923">
        <v>33</v>
      </c>
      <c r="AR923" s="28">
        <v>50000</v>
      </c>
      <c r="AS923">
        <v>18</v>
      </c>
      <c r="AT923" s="28"/>
    </row>
    <row r="924" spans="3:47" x14ac:dyDescent="0.25">
      <c r="C924">
        <v>207</v>
      </c>
      <c r="D924" s="28">
        <v>20000</v>
      </c>
      <c r="E924">
        <v>19</v>
      </c>
      <c r="F924" s="28"/>
      <c r="K924">
        <v>129</v>
      </c>
      <c r="L924" s="28">
        <v>20000</v>
      </c>
      <c r="M924">
        <v>19</v>
      </c>
      <c r="N924" s="28"/>
      <c r="S924">
        <v>60</v>
      </c>
      <c r="T924" s="28">
        <v>50000</v>
      </c>
      <c r="U924">
        <v>19</v>
      </c>
      <c r="V924" s="28"/>
      <c r="AA924">
        <v>145</v>
      </c>
      <c r="AB924" s="28">
        <v>20000</v>
      </c>
      <c r="AC924">
        <v>19</v>
      </c>
      <c r="AD924" s="28"/>
      <c r="AI924">
        <v>97</v>
      </c>
      <c r="AJ924" s="28">
        <v>50000</v>
      </c>
      <c r="AK924">
        <v>19</v>
      </c>
      <c r="AL924" s="28"/>
      <c r="AQ924">
        <v>55</v>
      </c>
      <c r="AR924" s="28">
        <v>50000</v>
      </c>
      <c r="AS924">
        <v>19</v>
      </c>
      <c r="AT924" s="28"/>
    </row>
    <row r="925" spans="3:47" x14ac:dyDescent="0.25">
      <c r="C925">
        <v>95</v>
      </c>
      <c r="D925" s="28">
        <v>20000</v>
      </c>
      <c r="E925">
        <v>20</v>
      </c>
      <c r="F925" s="28"/>
      <c r="K925">
        <v>90</v>
      </c>
      <c r="L925" s="28">
        <v>20000</v>
      </c>
      <c r="M925">
        <v>20</v>
      </c>
      <c r="N925" s="28"/>
      <c r="S925">
        <v>24</v>
      </c>
      <c r="T925" s="59">
        <v>20000</v>
      </c>
      <c r="U925">
        <v>20</v>
      </c>
      <c r="V925" s="59"/>
      <c r="AA925">
        <v>151</v>
      </c>
      <c r="AB925" s="28">
        <v>50000</v>
      </c>
      <c r="AC925">
        <v>20</v>
      </c>
      <c r="AD925" s="28"/>
      <c r="AI925">
        <v>153</v>
      </c>
      <c r="AJ925" s="28">
        <v>50000</v>
      </c>
      <c r="AK925">
        <v>20</v>
      </c>
      <c r="AL925" s="28"/>
      <c r="AQ925">
        <v>135</v>
      </c>
      <c r="AR925" s="28">
        <v>20000</v>
      </c>
      <c r="AS925">
        <v>20</v>
      </c>
      <c r="AT925" s="28">
        <v>20000</v>
      </c>
      <c r="AU925">
        <v>135</v>
      </c>
    </row>
    <row r="926" spans="3:47" x14ac:dyDescent="0.25">
      <c r="C926">
        <v>175</v>
      </c>
      <c r="D926" s="28">
        <v>20000</v>
      </c>
      <c r="E926">
        <v>21</v>
      </c>
      <c r="F926" s="28"/>
      <c r="K926">
        <v>219</v>
      </c>
      <c r="L926" s="28">
        <v>20000</v>
      </c>
      <c r="M926">
        <v>21</v>
      </c>
      <c r="N926" s="28"/>
      <c r="S926">
        <v>137</v>
      </c>
      <c r="T926" s="59">
        <v>20000</v>
      </c>
      <c r="U926">
        <v>21</v>
      </c>
      <c r="V926" s="59"/>
      <c r="AA926">
        <v>33</v>
      </c>
      <c r="AB926" s="28">
        <v>50000</v>
      </c>
      <c r="AC926">
        <v>21</v>
      </c>
      <c r="AD926" s="28"/>
      <c r="AI926">
        <v>68</v>
      </c>
      <c r="AJ926" s="28">
        <v>30000</v>
      </c>
      <c r="AK926">
        <v>21</v>
      </c>
      <c r="AL926" s="28"/>
      <c r="AQ926">
        <v>84</v>
      </c>
      <c r="AR926" s="28">
        <v>20000</v>
      </c>
      <c r="AS926">
        <v>21</v>
      </c>
      <c r="AT926" s="28"/>
    </row>
    <row r="927" spans="3:47" x14ac:dyDescent="0.25">
      <c r="C927">
        <v>5</v>
      </c>
      <c r="D927" s="28">
        <v>20000</v>
      </c>
      <c r="E927">
        <v>22</v>
      </c>
      <c r="F927" s="28"/>
      <c r="K927">
        <v>82</v>
      </c>
      <c r="L927" s="28">
        <v>20000</v>
      </c>
      <c r="M927">
        <v>22</v>
      </c>
      <c r="N927" s="28"/>
      <c r="S927">
        <v>16</v>
      </c>
      <c r="T927" s="28">
        <v>40000</v>
      </c>
      <c r="U927">
        <v>22</v>
      </c>
      <c r="V927" s="28"/>
      <c r="AA927">
        <v>14</v>
      </c>
      <c r="AB927" s="28">
        <v>20000</v>
      </c>
      <c r="AC927">
        <v>22</v>
      </c>
      <c r="AD927" s="28"/>
      <c r="AI927">
        <v>17</v>
      </c>
      <c r="AJ927" s="28">
        <v>50000</v>
      </c>
      <c r="AK927">
        <v>22</v>
      </c>
      <c r="AL927" s="28"/>
      <c r="AQ927">
        <v>67</v>
      </c>
      <c r="AR927" s="28">
        <v>30000</v>
      </c>
      <c r="AS927">
        <v>22</v>
      </c>
      <c r="AT927" s="28"/>
    </row>
    <row r="928" spans="3:47" x14ac:dyDescent="0.25">
      <c r="C928">
        <v>49</v>
      </c>
      <c r="D928" s="28">
        <v>20000</v>
      </c>
      <c r="E928">
        <v>23</v>
      </c>
      <c r="F928" s="28"/>
      <c r="K928">
        <v>3</v>
      </c>
      <c r="L928" s="28">
        <v>10000</v>
      </c>
      <c r="M928">
        <v>23</v>
      </c>
      <c r="N928" s="28"/>
      <c r="S928">
        <v>138</v>
      </c>
      <c r="T928" s="28">
        <v>20000</v>
      </c>
      <c r="U928">
        <v>23</v>
      </c>
      <c r="V928" s="28"/>
      <c r="AA928">
        <v>66</v>
      </c>
      <c r="AB928" s="28">
        <v>30000</v>
      </c>
      <c r="AC928">
        <v>23</v>
      </c>
      <c r="AD928" s="28"/>
      <c r="AI928">
        <v>49</v>
      </c>
      <c r="AJ928" s="28">
        <v>20000</v>
      </c>
      <c r="AK928">
        <v>23</v>
      </c>
      <c r="AL928" s="28"/>
      <c r="AQ928">
        <v>137</v>
      </c>
      <c r="AR928" s="28">
        <v>10000</v>
      </c>
      <c r="AS928">
        <v>23</v>
      </c>
      <c r="AT928" s="28"/>
    </row>
    <row r="929" spans="3:47" x14ac:dyDescent="0.25">
      <c r="C929">
        <v>206</v>
      </c>
      <c r="D929" s="28">
        <v>20000</v>
      </c>
      <c r="E929">
        <v>24</v>
      </c>
      <c r="F929" s="28"/>
      <c r="K929">
        <v>139</v>
      </c>
      <c r="L929" s="28">
        <v>10000</v>
      </c>
      <c r="M929">
        <v>24</v>
      </c>
      <c r="N929" s="28"/>
      <c r="S929">
        <v>59</v>
      </c>
      <c r="T929" s="28">
        <v>20000</v>
      </c>
      <c r="U929">
        <v>24</v>
      </c>
      <c r="V929" s="28"/>
      <c r="AA929">
        <v>159</v>
      </c>
      <c r="AB929" s="28">
        <v>20000</v>
      </c>
      <c r="AC929">
        <v>24</v>
      </c>
      <c r="AD929" s="28"/>
      <c r="AI929">
        <v>38</v>
      </c>
      <c r="AJ929" s="28">
        <v>20000</v>
      </c>
      <c r="AK929">
        <v>24</v>
      </c>
      <c r="AL929" s="28"/>
      <c r="AQ929">
        <v>2</v>
      </c>
      <c r="AR929" s="28">
        <v>60000</v>
      </c>
      <c r="AS929">
        <v>24</v>
      </c>
      <c r="AT929" s="28"/>
    </row>
    <row r="930" spans="3:47" x14ac:dyDescent="0.25">
      <c r="C930">
        <v>66</v>
      </c>
      <c r="D930" s="28">
        <v>20000</v>
      </c>
      <c r="E930">
        <v>25</v>
      </c>
      <c r="F930" s="28"/>
      <c r="K930">
        <v>26</v>
      </c>
      <c r="L930" s="28">
        <v>20000</v>
      </c>
      <c r="M930">
        <v>25</v>
      </c>
      <c r="N930" s="28"/>
      <c r="S930">
        <v>103</v>
      </c>
      <c r="T930" s="28">
        <v>20000</v>
      </c>
      <c r="U930">
        <v>25</v>
      </c>
      <c r="V930" s="28"/>
      <c r="AA930">
        <v>62</v>
      </c>
      <c r="AB930" s="28">
        <v>20000</v>
      </c>
      <c r="AC930">
        <v>25</v>
      </c>
      <c r="AD930" s="28"/>
      <c r="AI930">
        <v>166</v>
      </c>
      <c r="AJ930" s="28">
        <v>20000</v>
      </c>
      <c r="AK930">
        <v>25</v>
      </c>
      <c r="AL930" s="28"/>
      <c r="AQ930">
        <v>25</v>
      </c>
      <c r="AR930" s="28">
        <v>20000</v>
      </c>
      <c r="AS930">
        <v>25</v>
      </c>
      <c r="AT930" s="28"/>
    </row>
    <row r="931" spans="3:47" x14ac:dyDescent="0.25">
      <c r="C931">
        <v>194</v>
      </c>
      <c r="D931" s="28">
        <v>20000</v>
      </c>
      <c r="E931">
        <v>26</v>
      </c>
      <c r="F931" s="28"/>
      <c r="K931">
        <v>63</v>
      </c>
      <c r="L931" s="28">
        <v>50000</v>
      </c>
      <c r="M931">
        <v>26</v>
      </c>
      <c r="N931" s="28"/>
      <c r="S931">
        <v>27</v>
      </c>
      <c r="T931" s="28">
        <v>40000</v>
      </c>
      <c r="U931">
        <v>26</v>
      </c>
      <c r="V931" s="28"/>
      <c r="AA931">
        <v>32</v>
      </c>
      <c r="AB931" s="28">
        <v>10000</v>
      </c>
      <c r="AC931">
        <v>26</v>
      </c>
      <c r="AD931" s="28"/>
      <c r="AI931">
        <v>87</v>
      </c>
      <c r="AJ931" s="28">
        <v>20000</v>
      </c>
      <c r="AK931">
        <v>26</v>
      </c>
      <c r="AL931" s="28"/>
      <c r="AQ931">
        <v>68</v>
      </c>
      <c r="AR931" s="28">
        <v>20000</v>
      </c>
      <c r="AS931">
        <v>26</v>
      </c>
      <c r="AT931" s="28"/>
    </row>
    <row r="932" spans="3:47" x14ac:dyDescent="0.25">
      <c r="C932">
        <v>89</v>
      </c>
      <c r="D932" s="28">
        <v>20000</v>
      </c>
      <c r="E932">
        <v>27</v>
      </c>
      <c r="F932" s="28"/>
      <c r="K932">
        <v>192</v>
      </c>
      <c r="L932" s="28">
        <v>50000</v>
      </c>
      <c r="M932">
        <v>27</v>
      </c>
      <c r="N932" s="28"/>
      <c r="S932">
        <v>89</v>
      </c>
      <c r="T932" s="28">
        <v>20000</v>
      </c>
      <c r="U932">
        <v>27</v>
      </c>
      <c r="V932" s="28"/>
      <c r="AA932">
        <v>160</v>
      </c>
      <c r="AB932" s="28">
        <v>20000</v>
      </c>
      <c r="AC932">
        <v>27</v>
      </c>
      <c r="AD932" s="28"/>
      <c r="AI932">
        <v>198</v>
      </c>
      <c r="AJ932" s="28">
        <v>20000</v>
      </c>
      <c r="AK932">
        <v>27</v>
      </c>
      <c r="AL932" s="28"/>
      <c r="AQ932">
        <v>150</v>
      </c>
      <c r="AR932" s="28">
        <v>20000</v>
      </c>
      <c r="AS932">
        <v>27</v>
      </c>
      <c r="AT932" s="28">
        <v>10000</v>
      </c>
      <c r="AU932">
        <v>150</v>
      </c>
    </row>
    <row r="933" spans="3:47" x14ac:dyDescent="0.25">
      <c r="C933">
        <v>96</v>
      </c>
      <c r="D933" s="28">
        <v>20000</v>
      </c>
      <c r="E933">
        <v>28</v>
      </c>
      <c r="F933" s="28"/>
      <c r="K933">
        <v>124</v>
      </c>
      <c r="L933" s="28">
        <v>100000</v>
      </c>
      <c r="M933">
        <v>28</v>
      </c>
      <c r="N933" s="28"/>
      <c r="S933">
        <v>80</v>
      </c>
      <c r="T933" s="28">
        <v>50000</v>
      </c>
      <c r="U933">
        <v>28</v>
      </c>
      <c r="V933" s="28"/>
      <c r="AA933">
        <v>15</v>
      </c>
      <c r="AB933" s="28">
        <v>20000</v>
      </c>
      <c r="AC933">
        <v>28</v>
      </c>
      <c r="AD933" s="28"/>
      <c r="AI933">
        <v>36</v>
      </c>
      <c r="AJ933" s="28">
        <v>20000</v>
      </c>
      <c r="AK933">
        <v>28</v>
      </c>
      <c r="AL933" s="28"/>
      <c r="AQ933">
        <v>74</v>
      </c>
      <c r="AR933" s="28">
        <v>20000</v>
      </c>
      <c r="AS933">
        <v>28</v>
      </c>
      <c r="AT933" s="28"/>
    </row>
    <row r="934" spans="3:47" x14ac:dyDescent="0.25">
      <c r="C934">
        <v>192</v>
      </c>
      <c r="D934" s="28">
        <v>20000</v>
      </c>
      <c r="E934">
        <v>29</v>
      </c>
      <c r="F934" s="28"/>
      <c r="K934">
        <v>199</v>
      </c>
      <c r="L934" s="28">
        <v>50000</v>
      </c>
      <c r="M934">
        <v>29</v>
      </c>
      <c r="N934" s="28"/>
      <c r="S934">
        <v>10</v>
      </c>
      <c r="T934" s="28">
        <v>50000</v>
      </c>
      <c r="U934">
        <v>29</v>
      </c>
      <c r="V934" s="28"/>
      <c r="AA934">
        <v>130</v>
      </c>
      <c r="AB934" s="28">
        <v>20000</v>
      </c>
      <c r="AC934">
        <v>29</v>
      </c>
      <c r="AD934" s="28"/>
      <c r="AI934">
        <v>141</v>
      </c>
      <c r="AJ934" s="28">
        <v>50000</v>
      </c>
      <c r="AK934">
        <v>29</v>
      </c>
      <c r="AL934" s="28"/>
      <c r="AQ934">
        <v>117</v>
      </c>
      <c r="AR934" s="28">
        <v>20000</v>
      </c>
      <c r="AS934">
        <v>29</v>
      </c>
      <c r="AT934" s="28"/>
    </row>
    <row r="935" spans="3:47" x14ac:dyDescent="0.25">
      <c r="C935">
        <v>254</v>
      </c>
      <c r="D935" s="28">
        <v>20000</v>
      </c>
      <c r="E935">
        <v>30</v>
      </c>
      <c r="F935" s="28"/>
      <c r="K935">
        <v>196</v>
      </c>
      <c r="L935" s="28">
        <v>50000</v>
      </c>
      <c r="M935">
        <v>30</v>
      </c>
      <c r="N935" s="28"/>
      <c r="S935">
        <v>17</v>
      </c>
      <c r="T935" s="28">
        <v>10000</v>
      </c>
      <c r="U935">
        <v>30</v>
      </c>
      <c r="V935" s="28"/>
      <c r="AA935">
        <v>43</v>
      </c>
      <c r="AB935" s="28">
        <v>20000</v>
      </c>
      <c r="AC935">
        <v>30</v>
      </c>
      <c r="AD935" s="28"/>
      <c r="AI935">
        <v>202</v>
      </c>
      <c r="AJ935" s="28">
        <v>20000</v>
      </c>
      <c r="AK935">
        <v>30</v>
      </c>
      <c r="AL935" s="28"/>
      <c r="AQ935">
        <v>92</v>
      </c>
      <c r="AR935" s="28">
        <v>20000</v>
      </c>
      <c r="AS935">
        <v>30</v>
      </c>
      <c r="AT935" s="28"/>
    </row>
    <row r="936" spans="3:47" x14ac:dyDescent="0.25">
      <c r="C936">
        <v>195</v>
      </c>
      <c r="D936" s="28">
        <v>20000</v>
      </c>
      <c r="E936">
        <v>31</v>
      </c>
      <c r="F936" s="28"/>
      <c r="K936">
        <v>132</v>
      </c>
      <c r="L936" s="28">
        <v>50000</v>
      </c>
      <c r="M936">
        <v>31</v>
      </c>
      <c r="N936" s="28"/>
      <c r="S936">
        <v>98</v>
      </c>
      <c r="T936" s="28">
        <v>25000</v>
      </c>
      <c r="U936">
        <v>31</v>
      </c>
      <c r="V936" s="28"/>
      <c r="AA936">
        <v>96</v>
      </c>
      <c r="AB936" s="28">
        <v>20000</v>
      </c>
      <c r="AC936">
        <v>31</v>
      </c>
      <c r="AD936" s="28"/>
      <c r="AI936">
        <v>206</v>
      </c>
      <c r="AJ936" s="28">
        <v>20000</v>
      </c>
      <c r="AK936">
        <v>31</v>
      </c>
      <c r="AL936" s="28"/>
      <c r="AQ936">
        <v>3</v>
      </c>
      <c r="AR936" s="28">
        <v>20000</v>
      </c>
      <c r="AS936">
        <v>31</v>
      </c>
      <c r="AT936" s="28"/>
    </row>
    <row r="937" spans="3:47" x14ac:dyDescent="0.25">
      <c r="C937">
        <v>225</v>
      </c>
      <c r="D937" s="28">
        <v>50000</v>
      </c>
      <c r="E937">
        <v>32</v>
      </c>
      <c r="F937" s="28"/>
      <c r="K937">
        <v>252</v>
      </c>
      <c r="L937" s="28">
        <v>50000</v>
      </c>
      <c r="M937">
        <v>32</v>
      </c>
      <c r="N937" s="28"/>
      <c r="S937">
        <v>29</v>
      </c>
      <c r="T937" s="28">
        <v>20000</v>
      </c>
      <c r="U937">
        <v>32</v>
      </c>
      <c r="V937" s="28"/>
      <c r="AA937">
        <v>133</v>
      </c>
      <c r="AB937" s="28">
        <v>30000</v>
      </c>
      <c r="AC937">
        <v>32</v>
      </c>
      <c r="AD937" s="28"/>
      <c r="AI937">
        <v>35</v>
      </c>
      <c r="AJ937" s="28">
        <v>10000</v>
      </c>
      <c r="AK937">
        <v>32</v>
      </c>
      <c r="AL937" s="28"/>
      <c r="AR937" s="28">
        <v>20000</v>
      </c>
      <c r="AS937">
        <v>32</v>
      </c>
      <c r="AT937" s="28"/>
    </row>
    <row r="938" spans="3:47" x14ac:dyDescent="0.25">
      <c r="C938">
        <v>196</v>
      </c>
      <c r="D938" s="28">
        <v>50000</v>
      </c>
      <c r="E938">
        <v>33</v>
      </c>
      <c r="F938" s="28"/>
      <c r="K938">
        <v>55</v>
      </c>
      <c r="L938" s="28">
        <v>50000</v>
      </c>
      <c r="M938">
        <v>33</v>
      </c>
      <c r="N938" s="28"/>
      <c r="S938">
        <v>14</v>
      </c>
      <c r="T938" s="28">
        <v>20000</v>
      </c>
      <c r="U938">
        <v>33</v>
      </c>
      <c r="V938" s="28"/>
      <c r="AA938">
        <v>137</v>
      </c>
      <c r="AB938" s="28">
        <v>20000</v>
      </c>
      <c r="AC938">
        <v>33</v>
      </c>
      <c r="AD938" s="28"/>
      <c r="AI938">
        <v>110</v>
      </c>
      <c r="AJ938" s="28">
        <v>30000</v>
      </c>
      <c r="AK938">
        <v>33</v>
      </c>
      <c r="AL938" s="28"/>
      <c r="AR938" s="28">
        <v>100000</v>
      </c>
      <c r="AS938">
        <v>33</v>
      </c>
      <c r="AT938" s="28">
        <v>50000</v>
      </c>
    </row>
    <row r="939" spans="3:47" x14ac:dyDescent="0.25">
      <c r="C939">
        <v>38</v>
      </c>
      <c r="D939" s="28">
        <v>50000</v>
      </c>
      <c r="E939">
        <v>34</v>
      </c>
      <c r="F939" s="28"/>
      <c r="K939">
        <v>51</v>
      </c>
      <c r="L939" s="28">
        <v>50000</v>
      </c>
      <c r="M939">
        <v>34</v>
      </c>
      <c r="N939" s="28"/>
      <c r="S939">
        <v>86</v>
      </c>
      <c r="T939" s="28">
        <v>20000</v>
      </c>
      <c r="U939">
        <v>34</v>
      </c>
      <c r="V939" s="28"/>
      <c r="AA939">
        <v>111</v>
      </c>
      <c r="AB939" s="28">
        <v>100000</v>
      </c>
      <c r="AC939">
        <v>34</v>
      </c>
      <c r="AD939" s="28">
        <v>50000</v>
      </c>
      <c r="AE939">
        <v>111</v>
      </c>
      <c r="AI939">
        <v>75</v>
      </c>
      <c r="AJ939" s="28">
        <v>20000</v>
      </c>
      <c r="AK939">
        <v>34</v>
      </c>
      <c r="AL939" s="28"/>
      <c r="AR939" s="28">
        <v>40000</v>
      </c>
      <c r="AS939">
        <v>34</v>
      </c>
      <c r="AT939" s="28">
        <v>40000</v>
      </c>
    </row>
    <row r="940" spans="3:47" x14ac:dyDescent="0.25">
      <c r="C940">
        <v>210</v>
      </c>
      <c r="D940" s="28">
        <v>50000</v>
      </c>
      <c r="E940">
        <v>35</v>
      </c>
      <c r="F940" s="28"/>
      <c r="K940">
        <v>102</v>
      </c>
      <c r="L940" s="28">
        <v>50000</v>
      </c>
      <c r="M940">
        <v>35</v>
      </c>
      <c r="N940" s="28"/>
      <c r="S940">
        <v>18</v>
      </c>
      <c r="T940" s="28">
        <v>20000</v>
      </c>
      <c r="U940">
        <v>35</v>
      </c>
      <c r="V940" s="28"/>
      <c r="AA940">
        <v>46</v>
      </c>
      <c r="AB940" s="28">
        <v>100000</v>
      </c>
      <c r="AC940">
        <v>35</v>
      </c>
      <c r="AD940" s="28"/>
      <c r="AI940">
        <v>66</v>
      </c>
      <c r="AJ940" s="28">
        <v>20000</v>
      </c>
      <c r="AK940">
        <v>35</v>
      </c>
      <c r="AL940" s="28"/>
      <c r="AR940" s="28">
        <v>40000</v>
      </c>
      <c r="AS940">
        <v>35</v>
      </c>
      <c r="AT940" s="28">
        <v>40000</v>
      </c>
    </row>
    <row r="941" spans="3:47" x14ac:dyDescent="0.25">
      <c r="C941">
        <v>135</v>
      </c>
      <c r="D941" s="28">
        <v>50000</v>
      </c>
      <c r="E941">
        <v>36</v>
      </c>
      <c r="F941" s="28"/>
      <c r="K941">
        <v>20</v>
      </c>
      <c r="L941" s="28">
        <v>50000</v>
      </c>
      <c r="M941">
        <v>36</v>
      </c>
      <c r="N941" s="28"/>
      <c r="S941">
        <v>76</v>
      </c>
      <c r="T941" s="28">
        <v>20000</v>
      </c>
      <c r="U941">
        <v>36</v>
      </c>
      <c r="V941" s="28"/>
      <c r="AA941">
        <v>17</v>
      </c>
      <c r="AB941" s="28">
        <v>30000</v>
      </c>
      <c r="AC941">
        <v>36</v>
      </c>
      <c r="AD941" s="28"/>
      <c r="AI941">
        <v>185</v>
      </c>
      <c r="AJ941" s="28">
        <v>20000</v>
      </c>
      <c r="AK941">
        <v>36</v>
      </c>
      <c r="AL941" s="28"/>
      <c r="AR941" s="28">
        <v>40000</v>
      </c>
      <c r="AS941">
        <v>36</v>
      </c>
      <c r="AT941" s="28">
        <v>40000</v>
      </c>
    </row>
    <row r="942" spans="3:47" x14ac:dyDescent="0.25">
      <c r="C942">
        <v>118</v>
      </c>
      <c r="D942" s="28">
        <v>50000</v>
      </c>
      <c r="E942">
        <v>37</v>
      </c>
      <c r="F942" s="28"/>
      <c r="K942">
        <v>83</v>
      </c>
      <c r="L942" s="28">
        <v>50000</v>
      </c>
      <c r="M942">
        <v>37</v>
      </c>
      <c r="N942" s="28"/>
      <c r="S942">
        <v>48</v>
      </c>
      <c r="T942" s="28">
        <v>10000</v>
      </c>
      <c r="U942">
        <v>37</v>
      </c>
      <c r="V942" s="28"/>
      <c r="AA942">
        <v>79</v>
      </c>
      <c r="AB942" s="28">
        <v>20000</v>
      </c>
      <c r="AC942">
        <v>37</v>
      </c>
      <c r="AD942" s="28"/>
      <c r="AI942">
        <v>28</v>
      </c>
      <c r="AJ942" s="28">
        <v>30000</v>
      </c>
      <c r="AK942">
        <v>37</v>
      </c>
      <c r="AL942" s="28"/>
      <c r="AR942" s="28">
        <v>40000</v>
      </c>
      <c r="AS942">
        <v>37</v>
      </c>
      <c r="AT942" s="28">
        <v>40000</v>
      </c>
    </row>
    <row r="943" spans="3:47" x14ac:dyDescent="0.25">
      <c r="C943">
        <v>160</v>
      </c>
      <c r="D943" s="28">
        <v>50000</v>
      </c>
      <c r="E943">
        <v>38</v>
      </c>
      <c r="F943" s="28"/>
      <c r="K943">
        <v>146</v>
      </c>
      <c r="L943" s="28">
        <v>50000</v>
      </c>
      <c r="M943">
        <v>38</v>
      </c>
      <c r="N943" s="28"/>
      <c r="S943">
        <v>88</v>
      </c>
      <c r="T943" s="28">
        <v>20000</v>
      </c>
      <c r="U943">
        <v>38</v>
      </c>
      <c r="V943" s="28"/>
      <c r="AA943">
        <v>135</v>
      </c>
      <c r="AB943" s="28">
        <v>50000</v>
      </c>
      <c r="AC943">
        <v>38</v>
      </c>
      <c r="AD943" s="28"/>
      <c r="AI943">
        <v>20</v>
      </c>
      <c r="AJ943" s="28">
        <v>30000</v>
      </c>
      <c r="AK943">
        <v>38</v>
      </c>
      <c r="AL943" s="28"/>
      <c r="AR943" s="28">
        <v>100000</v>
      </c>
      <c r="AS943">
        <v>38</v>
      </c>
      <c r="AT943" s="28">
        <v>50000</v>
      </c>
    </row>
    <row r="944" spans="3:47" x14ac:dyDescent="0.25">
      <c r="C944">
        <v>83</v>
      </c>
      <c r="D944" s="28">
        <v>50000</v>
      </c>
      <c r="E944">
        <v>39</v>
      </c>
      <c r="F944" s="28"/>
      <c r="K944">
        <v>113</v>
      </c>
      <c r="L944" s="28">
        <v>50000</v>
      </c>
      <c r="M944">
        <v>39</v>
      </c>
      <c r="N944" s="28"/>
      <c r="S944">
        <v>1</v>
      </c>
      <c r="T944" s="59">
        <v>10000</v>
      </c>
      <c r="U944" s="43">
        <v>39</v>
      </c>
      <c r="V944" s="59"/>
      <c r="AA944">
        <v>129</v>
      </c>
      <c r="AB944" s="28">
        <v>50000</v>
      </c>
      <c r="AC944">
        <v>39</v>
      </c>
      <c r="AD944" s="28"/>
      <c r="AI944">
        <v>101</v>
      </c>
      <c r="AJ944" s="28">
        <v>50000</v>
      </c>
      <c r="AK944">
        <v>39</v>
      </c>
      <c r="AL944" s="28"/>
      <c r="AR944" s="28"/>
      <c r="AS944">
        <v>39</v>
      </c>
      <c r="AT944" s="28"/>
    </row>
    <row r="945" spans="3:46" x14ac:dyDescent="0.25">
      <c r="C945">
        <v>132</v>
      </c>
      <c r="D945" s="28">
        <v>100000</v>
      </c>
      <c r="E945">
        <v>40</v>
      </c>
      <c r="F945" s="28"/>
      <c r="K945">
        <v>149</v>
      </c>
      <c r="L945" s="28">
        <v>50000</v>
      </c>
      <c r="M945">
        <v>40</v>
      </c>
      <c r="N945" s="28"/>
      <c r="S945">
        <v>46</v>
      </c>
      <c r="T945" s="59">
        <v>20000</v>
      </c>
      <c r="U945">
        <v>40</v>
      </c>
      <c r="V945" s="59"/>
      <c r="AA945">
        <v>125</v>
      </c>
      <c r="AB945" s="28">
        <v>50000</v>
      </c>
      <c r="AC945">
        <v>40</v>
      </c>
      <c r="AD945" s="28"/>
      <c r="AI945">
        <v>2</v>
      </c>
      <c r="AJ945" s="28">
        <v>20000</v>
      </c>
      <c r="AK945">
        <v>40</v>
      </c>
      <c r="AL945" s="28"/>
      <c r="AR945" s="28"/>
      <c r="AS945">
        <v>40</v>
      </c>
      <c r="AT945" s="28"/>
    </row>
    <row r="946" spans="3:46" x14ac:dyDescent="0.25">
      <c r="C946">
        <v>128</v>
      </c>
      <c r="D946" s="28">
        <v>100000</v>
      </c>
      <c r="E946">
        <v>41</v>
      </c>
      <c r="F946" s="28"/>
      <c r="L946" s="28">
        <v>20000</v>
      </c>
      <c r="M946">
        <v>41</v>
      </c>
      <c r="N946" s="28"/>
      <c r="S946">
        <v>43</v>
      </c>
      <c r="T946" s="59">
        <v>20000</v>
      </c>
      <c r="U946" s="43">
        <v>41</v>
      </c>
      <c r="V946" s="59"/>
      <c r="AA946">
        <v>84</v>
      </c>
      <c r="AB946" s="28">
        <v>50000</v>
      </c>
      <c r="AC946">
        <v>41</v>
      </c>
      <c r="AD946" s="28"/>
      <c r="AI946">
        <v>214</v>
      </c>
      <c r="AJ946" s="28">
        <v>20000</v>
      </c>
      <c r="AK946">
        <v>41</v>
      </c>
      <c r="AL946" s="28">
        <v>20000</v>
      </c>
      <c r="AM946">
        <v>214</v>
      </c>
      <c r="AR946" s="28"/>
      <c r="AS946">
        <v>41</v>
      </c>
      <c r="AT946" s="28"/>
    </row>
    <row r="947" spans="3:46" x14ac:dyDescent="0.25">
      <c r="C947">
        <v>209</v>
      </c>
      <c r="D947" s="28">
        <v>100000</v>
      </c>
      <c r="E947">
        <v>42</v>
      </c>
      <c r="F947" s="28"/>
      <c r="L947" s="28">
        <v>50000</v>
      </c>
      <c r="M947">
        <v>42</v>
      </c>
      <c r="N947" s="28">
        <v>50000</v>
      </c>
      <c r="S947">
        <v>113</v>
      </c>
      <c r="T947" s="59">
        <v>20000</v>
      </c>
      <c r="U947">
        <v>42</v>
      </c>
      <c r="V947" s="59"/>
      <c r="AA947">
        <v>106</v>
      </c>
      <c r="AB947" s="28">
        <v>50000</v>
      </c>
      <c r="AC947">
        <v>42</v>
      </c>
      <c r="AD947" s="28"/>
      <c r="AI947">
        <v>40</v>
      </c>
      <c r="AJ947" s="28">
        <v>20000</v>
      </c>
      <c r="AK947">
        <v>42</v>
      </c>
      <c r="AL947" s="28">
        <v>20000</v>
      </c>
      <c r="AM947">
        <v>40</v>
      </c>
      <c r="AR947" s="28"/>
      <c r="AS947">
        <v>42</v>
      </c>
      <c r="AT947" s="28"/>
    </row>
    <row r="948" spans="3:46" x14ac:dyDescent="0.25">
      <c r="C948">
        <v>102</v>
      </c>
      <c r="D948" s="28">
        <v>100000</v>
      </c>
      <c r="E948">
        <v>43</v>
      </c>
      <c r="L948" s="28">
        <v>100000</v>
      </c>
      <c r="M948">
        <v>43</v>
      </c>
      <c r="N948" s="28">
        <v>50000</v>
      </c>
      <c r="S948">
        <v>19</v>
      </c>
      <c r="T948" s="59">
        <v>20000</v>
      </c>
      <c r="U948" s="43">
        <v>43</v>
      </c>
      <c r="V948" s="59"/>
      <c r="W948" s="43"/>
      <c r="AA948">
        <v>136</v>
      </c>
      <c r="AB948" s="59">
        <v>20000</v>
      </c>
      <c r="AC948">
        <v>43</v>
      </c>
      <c r="AD948" s="59">
        <v>20000</v>
      </c>
      <c r="AE948">
        <v>136</v>
      </c>
      <c r="AI948">
        <v>163</v>
      </c>
      <c r="AJ948" s="28">
        <v>50000</v>
      </c>
      <c r="AK948">
        <v>43</v>
      </c>
      <c r="AL948" s="28">
        <v>50000</v>
      </c>
      <c r="AM948">
        <v>163</v>
      </c>
      <c r="AR948" s="28"/>
      <c r="AS948">
        <v>43</v>
      </c>
      <c r="AT948" s="28"/>
    </row>
    <row r="949" spans="3:46" x14ac:dyDescent="0.25">
      <c r="C949">
        <v>203</v>
      </c>
      <c r="D949" s="59">
        <v>50000</v>
      </c>
      <c r="E949">
        <v>44</v>
      </c>
      <c r="F949" s="59"/>
      <c r="L949" s="59">
        <v>150000</v>
      </c>
      <c r="M949">
        <v>44</v>
      </c>
      <c r="N949" s="59">
        <v>50000</v>
      </c>
      <c r="S949">
        <v>96</v>
      </c>
      <c r="T949" s="59">
        <v>20000</v>
      </c>
      <c r="U949">
        <v>44</v>
      </c>
      <c r="V949" s="59"/>
      <c r="AB949" s="59">
        <v>30000</v>
      </c>
      <c r="AC949">
        <v>44</v>
      </c>
      <c r="AD949" s="28">
        <v>30000</v>
      </c>
      <c r="AI949">
        <v>209</v>
      </c>
      <c r="AJ949" s="28">
        <v>50000</v>
      </c>
      <c r="AK949">
        <v>44</v>
      </c>
      <c r="AL949" s="28">
        <v>50000</v>
      </c>
      <c r="AM949">
        <v>209</v>
      </c>
      <c r="AR949" s="28"/>
      <c r="AS949">
        <v>44</v>
      </c>
      <c r="AT949" s="28"/>
    </row>
    <row r="950" spans="3:46" x14ac:dyDescent="0.25">
      <c r="C950">
        <v>242</v>
      </c>
      <c r="D950" s="59">
        <v>50000</v>
      </c>
      <c r="E950">
        <v>45</v>
      </c>
      <c r="F950" s="28"/>
      <c r="L950" s="59"/>
      <c r="M950">
        <v>45</v>
      </c>
      <c r="N950" s="59"/>
      <c r="S950">
        <v>122</v>
      </c>
      <c r="T950" s="59">
        <v>20000</v>
      </c>
      <c r="U950" s="43">
        <v>45</v>
      </c>
      <c r="V950" s="59"/>
      <c r="AB950" s="28">
        <v>50000</v>
      </c>
      <c r="AC950">
        <v>45</v>
      </c>
      <c r="AD950" s="28">
        <v>50000</v>
      </c>
      <c r="AI950">
        <v>134</v>
      </c>
      <c r="AJ950" s="28">
        <v>20000</v>
      </c>
      <c r="AK950">
        <v>45</v>
      </c>
      <c r="AL950" s="28">
        <v>20000</v>
      </c>
      <c r="AM950">
        <v>134</v>
      </c>
      <c r="AN950" s="28"/>
      <c r="AR950" s="28"/>
      <c r="AS950">
        <v>45</v>
      </c>
      <c r="AT950" s="28"/>
    </row>
    <row r="951" spans="3:46" x14ac:dyDescent="0.25">
      <c r="C951">
        <v>86</v>
      </c>
      <c r="D951" s="28">
        <v>50000</v>
      </c>
      <c r="E951">
        <v>46</v>
      </c>
      <c r="F951" s="28"/>
      <c r="L951" s="59"/>
      <c r="M951">
        <v>46</v>
      </c>
      <c r="N951" s="59"/>
      <c r="S951">
        <v>53</v>
      </c>
      <c r="T951" s="59">
        <v>20000</v>
      </c>
      <c r="U951">
        <v>46</v>
      </c>
      <c r="V951" s="59"/>
      <c r="AB951" s="28">
        <v>50000</v>
      </c>
      <c r="AC951">
        <v>46</v>
      </c>
      <c r="AD951" s="28">
        <v>50000</v>
      </c>
      <c r="AI951">
        <v>197</v>
      </c>
      <c r="AJ951" s="28">
        <v>50000</v>
      </c>
      <c r="AK951">
        <v>46</v>
      </c>
      <c r="AL951" s="28"/>
      <c r="AR951" s="28"/>
      <c r="AS951">
        <v>46</v>
      </c>
      <c r="AT951" s="28"/>
    </row>
    <row r="952" spans="3:46" x14ac:dyDescent="0.25">
      <c r="C952">
        <v>54</v>
      </c>
      <c r="D952" s="28">
        <v>50000</v>
      </c>
      <c r="E952">
        <v>47</v>
      </c>
      <c r="F952" s="28"/>
      <c r="L952" s="59"/>
      <c r="M952">
        <v>47</v>
      </c>
      <c r="N952" s="59"/>
      <c r="S952">
        <v>7</v>
      </c>
      <c r="T952" s="59">
        <v>10000</v>
      </c>
      <c r="U952" s="43">
        <v>47</v>
      </c>
      <c r="V952" s="59"/>
      <c r="AB952" s="28">
        <v>50000</v>
      </c>
      <c r="AC952">
        <v>47</v>
      </c>
      <c r="AD952" s="28">
        <v>50000</v>
      </c>
      <c r="AI952">
        <v>37</v>
      </c>
      <c r="AJ952" s="28">
        <v>50000</v>
      </c>
      <c r="AK952">
        <v>47</v>
      </c>
      <c r="AL952" s="28"/>
      <c r="AR952" s="28"/>
      <c r="AS952">
        <v>47</v>
      </c>
      <c r="AT952" s="28"/>
    </row>
    <row r="953" spans="3:46" x14ac:dyDescent="0.25">
      <c r="D953" s="28">
        <v>50000</v>
      </c>
      <c r="E953">
        <v>48</v>
      </c>
      <c r="F953" s="28">
        <v>50000</v>
      </c>
      <c r="L953" s="59"/>
      <c r="M953">
        <v>48</v>
      </c>
      <c r="N953" s="59"/>
      <c r="S953" s="43">
        <v>130</v>
      </c>
      <c r="T953" s="59">
        <v>20000</v>
      </c>
      <c r="U953">
        <v>48</v>
      </c>
      <c r="V953" s="59"/>
      <c r="AB953" s="28">
        <v>100000</v>
      </c>
      <c r="AC953">
        <v>48</v>
      </c>
      <c r="AD953" s="59">
        <v>50000</v>
      </c>
      <c r="AI953">
        <v>22</v>
      </c>
      <c r="AJ953" s="28">
        <v>30000</v>
      </c>
      <c r="AK953">
        <v>48</v>
      </c>
      <c r="AL953" s="28"/>
      <c r="AR953" s="28"/>
      <c r="AS953">
        <v>48</v>
      </c>
      <c r="AT953" s="28"/>
    </row>
    <row r="954" spans="3:46" x14ac:dyDescent="0.25">
      <c r="D954" s="28">
        <v>80000</v>
      </c>
      <c r="E954">
        <v>49</v>
      </c>
      <c r="F954" s="28">
        <v>50000</v>
      </c>
      <c r="L954" s="59"/>
      <c r="M954">
        <v>49</v>
      </c>
      <c r="N954" s="59"/>
      <c r="S954" s="43">
        <v>105</v>
      </c>
      <c r="T954" s="59">
        <v>30000</v>
      </c>
      <c r="U954" s="43">
        <v>49</v>
      </c>
      <c r="V954" s="59"/>
      <c r="AB954" s="28"/>
      <c r="AC954">
        <v>49</v>
      </c>
      <c r="AD954" s="59"/>
      <c r="AI954">
        <v>89</v>
      </c>
      <c r="AJ954" s="59">
        <v>50000</v>
      </c>
      <c r="AK954">
        <v>49</v>
      </c>
      <c r="AL954" s="29"/>
      <c r="AR954" s="28"/>
      <c r="AS954">
        <v>49</v>
      </c>
      <c r="AT954" s="28"/>
    </row>
    <row r="955" spans="3:46" x14ac:dyDescent="0.25">
      <c r="D955" s="59"/>
      <c r="E955">
        <v>50</v>
      </c>
      <c r="F955" s="59"/>
      <c r="I955" t="s">
        <v>1359</v>
      </c>
      <c r="L955" s="59"/>
      <c r="M955">
        <v>50</v>
      </c>
      <c r="N955" s="59"/>
      <c r="S955" s="43">
        <v>111</v>
      </c>
      <c r="T955" s="59">
        <v>20000</v>
      </c>
      <c r="U955">
        <v>50</v>
      </c>
      <c r="V955" s="59"/>
      <c r="AB955" s="59"/>
      <c r="AC955">
        <v>50</v>
      </c>
      <c r="AD955" s="59"/>
      <c r="AI955">
        <v>130</v>
      </c>
      <c r="AJ955" s="59">
        <v>20000</v>
      </c>
      <c r="AK955">
        <v>50</v>
      </c>
      <c r="AL955" s="28"/>
      <c r="AR955" s="28"/>
      <c r="AS955">
        <v>50</v>
      </c>
      <c r="AT955" s="28"/>
    </row>
    <row r="956" spans="3:46" x14ac:dyDescent="0.25">
      <c r="D956" s="59"/>
      <c r="E956">
        <v>51</v>
      </c>
      <c r="F956" s="59"/>
      <c r="L956" s="59"/>
      <c r="M956">
        <v>51</v>
      </c>
      <c r="N956" s="59"/>
      <c r="S956" s="43">
        <v>26</v>
      </c>
      <c r="T956" s="59">
        <v>40000</v>
      </c>
      <c r="U956" s="43">
        <v>51</v>
      </c>
      <c r="V956" s="59"/>
      <c r="AB956" s="59"/>
      <c r="AC956">
        <v>51</v>
      </c>
      <c r="AD956" s="59"/>
      <c r="AI956">
        <v>148</v>
      </c>
      <c r="AJ956" s="28">
        <v>20000</v>
      </c>
      <c r="AK956">
        <v>51</v>
      </c>
      <c r="AL956" s="28"/>
      <c r="AR956" s="28"/>
      <c r="AS956">
        <v>51</v>
      </c>
      <c r="AT956" s="28"/>
    </row>
    <row r="957" spans="3:46" x14ac:dyDescent="0.25">
      <c r="D957" s="28"/>
      <c r="E957">
        <v>52</v>
      </c>
      <c r="F957" s="28"/>
      <c r="L957" s="59"/>
      <c r="M957">
        <v>52</v>
      </c>
      <c r="N957" s="59"/>
      <c r="S957" s="43">
        <v>91</v>
      </c>
      <c r="T957" s="59">
        <v>20000</v>
      </c>
      <c r="U957">
        <v>52</v>
      </c>
      <c r="V957" s="59"/>
      <c r="AB957" s="59"/>
      <c r="AC957">
        <v>52</v>
      </c>
      <c r="AD957" s="59"/>
      <c r="AI957">
        <v>150</v>
      </c>
      <c r="AJ957" s="28">
        <v>20000</v>
      </c>
      <c r="AK957">
        <v>52</v>
      </c>
      <c r="AL957" s="28"/>
      <c r="AR957" s="28"/>
      <c r="AS957">
        <v>52</v>
      </c>
      <c r="AT957" s="28"/>
    </row>
    <row r="958" spans="3:46" x14ac:dyDescent="0.25">
      <c r="D958" s="28"/>
      <c r="E958">
        <v>53</v>
      </c>
      <c r="F958" s="28"/>
      <c r="L958" s="59"/>
      <c r="M958">
        <v>53</v>
      </c>
      <c r="N958" s="59"/>
      <c r="S958" s="43">
        <v>34</v>
      </c>
      <c r="T958" s="59">
        <v>20000</v>
      </c>
      <c r="U958" s="43">
        <v>53</v>
      </c>
      <c r="V958" s="43"/>
      <c r="AB958" s="59"/>
      <c r="AC958">
        <v>53</v>
      </c>
      <c r="AD958" s="43"/>
      <c r="AJ958" s="28">
        <v>20000</v>
      </c>
      <c r="AK958">
        <v>53</v>
      </c>
      <c r="AL958">
        <v>20000</v>
      </c>
      <c r="AR958" s="28"/>
      <c r="AS958">
        <v>53</v>
      </c>
      <c r="AT958" s="28"/>
    </row>
    <row r="959" spans="3:46" x14ac:dyDescent="0.25">
      <c r="D959" s="28"/>
      <c r="E959">
        <v>54</v>
      </c>
      <c r="F959" s="28"/>
      <c r="L959" s="59"/>
      <c r="M959">
        <v>54</v>
      </c>
      <c r="N959" s="59"/>
      <c r="S959" s="43">
        <v>47</v>
      </c>
      <c r="T959" s="59">
        <v>20000</v>
      </c>
      <c r="U959">
        <v>54</v>
      </c>
      <c r="V959" s="43"/>
      <c r="AB959" s="59"/>
      <c r="AC959">
        <v>54</v>
      </c>
      <c r="AD959" s="43"/>
      <c r="AJ959" s="28">
        <v>30000</v>
      </c>
      <c r="AK959">
        <v>54</v>
      </c>
      <c r="AL959">
        <v>30000</v>
      </c>
      <c r="AR959" s="28"/>
      <c r="AS959">
        <v>54</v>
      </c>
      <c r="AT959" s="28"/>
    </row>
    <row r="960" spans="3:46" x14ac:dyDescent="0.25">
      <c r="D960" s="28"/>
      <c r="E960">
        <v>55</v>
      </c>
      <c r="F960" s="28"/>
      <c r="L960" s="59"/>
      <c r="M960">
        <v>55</v>
      </c>
      <c r="T960" s="59">
        <v>50000</v>
      </c>
      <c r="U960" s="43">
        <v>55</v>
      </c>
      <c r="V960" s="43">
        <v>50000</v>
      </c>
      <c r="AB960" s="59"/>
      <c r="AC960">
        <v>55</v>
      </c>
      <c r="AD960" s="43"/>
      <c r="AJ960" s="28">
        <v>30000</v>
      </c>
      <c r="AK960">
        <v>55</v>
      </c>
      <c r="AL960">
        <v>30000</v>
      </c>
      <c r="AR960" s="28"/>
      <c r="AS960">
        <v>55</v>
      </c>
      <c r="AT960" s="28"/>
    </row>
    <row r="961" spans="1:47" x14ac:dyDescent="0.25">
      <c r="D961" s="28"/>
      <c r="E961">
        <v>56</v>
      </c>
      <c r="F961" s="28"/>
      <c r="L961" s="59"/>
      <c r="M961">
        <v>56</v>
      </c>
      <c r="T961" s="59"/>
      <c r="U961">
        <v>56</v>
      </c>
      <c r="V961" s="43"/>
      <c r="AB961" s="59"/>
      <c r="AC961">
        <v>56</v>
      </c>
      <c r="AD961" s="43"/>
      <c r="AJ961" s="28">
        <v>30000</v>
      </c>
      <c r="AK961">
        <v>56</v>
      </c>
      <c r="AL961">
        <v>30000</v>
      </c>
      <c r="AR961" s="28"/>
      <c r="AS961">
        <v>56</v>
      </c>
      <c r="AT961" s="28"/>
    </row>
    <row r="962" spans="1:47" x14ac:dyDescent="0.25">
      <c r="D962" s="28"/>
      <c r="E962">
        <v>57</v>
      </c>
      <c r="F962" s="28"/>
      <c r="L962" s="59"/>
      <c r="M962">
        <v>57</v>
      </c>
      <c r="T962" s="59"/>
      <c r="U962" s="43">
        <v>57</v>
      </c>
      <c r="V962" s="43"/>
      <c r="AB962" s="59"/>
      <c r="AC962">
        <v>57</v>
      </c>
      <c r="AD962" s="43"/>
      <c r="AJ962" s="59">
        <v>50000</v>
      </c>
      <c r="AK962">
        <v>57</v>
      </c>
      <c r="AL962" s="59">
        <v>50000</v>
      </c>
      <c r="AM962" s="43"/>
      <c r="AR962" s="59"/>
      <c r="AS962">
        <v>57</v>
      </c>
      <c r="AT962" s="59"/>
    </row>
    <row r="963" spans="1:47" x14ac:dyDescent="0.25">
      <c r="D963" s="28"/>
      <c r="E963">
        <v>58</v>
      </c>
      <c r="L963" s="28"/>
      <c r="M963">
        <v>58</v>
      </c>
      <c r="T963" s="59"/>
      <c r="U963">
        <v>58</v>
      </c>
      <c r="V963" s="43"/>
      <c r="AB963" s="59"/>
      <c r="AC963">
        <v>58</v>
      </c>
      <c r="AD963" s="43"/>
      <c r="AJ963" s="59">
        <v>50000</v>
      </c>
      <c r="AK963">
        <v>58</v>
      </c>
      <c r="AL963" s="59">
        <v>50000</v>
      </c>
      <c r="AM963" s="43"/>
      <c r="AR963" s="59"/>
      <c r="AS963">
        <v>58</v>
      </c>
      <c r="AT963" s="28"/>
    </row>
    <row r="964" spans="1:47" x14ac:dyDescent="0.25">
      <c r="D964" s="28"/>
      <c r="E964">
        <v>59</v>
      </c>
      <c r="L964" s="28"/>
      <c r="M964">
        <v>59</v>
      </c>
      <c r="T964" s="59"/>
      <c r="U964" s="43">
        <v>59</v>
      </c>
      <c r="V964" s="59"/>
      <c r="AB964" s="59"/>
      <c r="AC964">
        <v>59</v>
      </c>
      <c r="AD964" s="43"/>
      <c r="AJ964" s="59"/>
      <c r="AK964">
        <v>59</v>
      </c>
      <c r="AM964" s="43"/>
      <c r="AR964" s="28"/>
      <c r="AS964">
        <v>59</v>
      </c>
      <c r="AT964" s="28"/>
    </row>
    <row r="965" spans="1:47" x14ac:dyDescent="0.25">
      <c r="D965" s="28"/>
      <c r="E965">
        <v>60</v>
      </c>
      <c r="L965" s="28"/>
      <c r="M965">
        <v>60</v>
      </c>
      <c r="T965" s="59"/>
      <c r="U965">
        <v>60</v>
      </c>
      <c r="V965" s="59"/>
      <c r="AB965" s="59"/>
      <c r="AC965">
        <v>60</v>
      </c>
      <c r="AD965" s="43"/>
      <c r="AJ965" s="59"/>
      <c r="AK965">
        <v>60</v>
      </c>
      <c r="AM965" s="43"/>
      <c r="AR965" s="28"/>
      <c r="AS965">
        <v>60</v>
      </c>
      <c r="AT965" s="28"/>
    </row>
    <row r="966" spans="1:47" x14ac:dyDescent="0.25">
      <c r="D966" s="28"/>
      <c r="E966">
        <v>61</v>
      </c>
      <c r="L966" s="28"/>
      <c r="M966">
        <v>61</v>
      </c>
      <c r="T966" s="59"/>
      <c r="U966" s="43">
        <v>61</v>
      </c>
      <c r="V966" s="59"/>
      <c r="AB966" s="59"/>
      <c r="AC966">
        <v>61</v>
      </c>
      <c r="AD966" s="43"/>
      <c r="AJ966" s="59"/>
      <c r="AK966">
        <v>61</v>
      </c>
      <c r="AM966" s="43"/>
      <c r="AR966" s="28"/>
      <c r="AS966">
        <v>61</v>
      </c>
      <c r="AT966" s="28"/>
    </row>
    <row r="967" spans="1:47" x14ac:dyDescent="0.25">
      <c r="D967" s="28"/>
      <c r="E967">
        <v>62</v>
      </c>
      <c r="L967" s="28"/>
      <c r="M967">
        <v>62</v>
      </c>
      <c r="T967" s="59"/>
      <c r="U967">
        <v>62</v>
      </c>
      <c r="V967" s="59"/>
      <c r="AB967" s="59"/>
      <c r="AC967">
        <v>62</v>
      </c>
      <c r="AD967" s="43"/>
      <c r="AJ967" s="59"/>
      <c r="AK967">
        <v>62</v>
      </c>
      <c r="AR967" s="28"/>
      <c r="AS967">
        <v>62</v>
      </c>
      <c r="AT967" s="28"/>
    </row>
    <row r="968" spans="1:47" x14ac:dyDescent="0.25">
      <c r="D968" s="28"/>
      <c r="E968">
        <v>63</v>
      </c>
      <c r="L968" s="28"/>
      <c r="M968">
        <v>63</v>
      </c>
      <c r="T968" s="59"/>
      <c r="U968" s="43">
        <v>63</v>
      </c>
      <c r="V968" s="59"/>
      <c r="AB968" s="59"/>
      <c r="AC968">
        <v>63</v>
      </c>
      <c r="AD968" s="43"/>
      <c r="AE968" s="43"/>
      <c r="AJ968" s="59"/>
      <c r="AK968">
        <v>63</v>
      </c>
      <c r="AR968" s="28"/>
      <c r="AS968">
        <v>63</v>
      </c>
      <c r="AT968" s="28"/>
    </row>
    <row r="969" spans="1:47" x14ac:dyDescent="0.25">
      <c r="D969" s="28"/>
      <c r="E969">
        <v>64</v>
      </c>
      <c r="L969" s="28"/>
      <c r="M969">
        <v>64</v>
      </c>
      <c r="N969" s="28"/>
      <c r="T969" s="59"/>
      <c r="U969">
        <v>64</v>
      </c>
      <c r="V969" s="59"/>
      <c r="AB969" s="59"/>
      <c r="AC969">
        <v>64</v>
      </c>
      <c r="AD969" s="43"/>
      <c r="AJ969" s="59"/>
      <c r="AK969">
        <v>64</v>
      </c>
      <c r="AR969" s="28"/>
      <c r="AS969">
        <v>64</v>
      </c>
      <c r="AT969" s="28"/>
    </row>
    <row r="970" spans="1:47" x14ac:dyDescent="0.25">
      <c r="D970" s="29">
        <f>SUM(D906:D969)</f>
        <v>2120000</v>
      </c>
      <c r="F970" s="29">
        <f>SUM(F906:F969)</f>
        <v>410000</v>
      </c>
      <c r="L970" s="29">
        <f>SUM(L906:L969)</f>
        <v>1885000</v>
      </c>
      <c r="N970" s="29">
        <f>SUM(N906:N969)</f>
        <v>380000</v>
      </c>
      <c r="T970" s="29">
        <f>SUM(T906:T969)</f>
        <v>1445000</v>
      </c>
      <c r="V970" s="29">
        <f>SUM(V906:V969)</f>
        <v>425000</v>
      </c>
      <c r="AB970" s="29">
        <f>SUM(AB906:AB969)</f>
        <v>1750000</v>
      </c>
      <c r="AD970" s="29">
        <f>SUM(AD906:AD969)</f>
        <v>385000</v>
      </c>
      <c r="AJ970" s="29">
        <f>SUM(AJ906:AJ969)</f>
        <v>1820000</v>
      </c>
      <c r="AL970" s="29">
        <f>SUM(AL906:AL969)</f>
        <v>400000</v>
      </c>
      <c r="AR970" s="29">
        <f>SUM(AR906:AR969)</f>
        <v>1515000</v>
      </c>
      <c r="AT970" s="29">
        <f>SUM(AT906:AT969)</f>
        <v>390000</v>
      </c>
    </row>
    <row r="971" spans="1:47" x14ac:dyDescent="0.25">
      <c r="D971" s="29">
        <f>D970-F970</f>
        <v>1710000</v>
      </c>
      <c r="F971" s="28"/>
      <c r="L971" s="29">
        <f>L970-N970</f>
        <v>1505000</v>
      </c>
      <c r="N971" s="28"/>
      <c r="O971" s="43"/>
      <c r="T971" s="29">
        <f>T970-V970</f>
        <v>1020000</v>
      </c>
      <c r="V971" s="28"/>
      <c r="AB971" s="29">
        <f>AB970-AD970</f>
        <v>1365000</v>
      </c>
      <c r="AD971" s="28"/>
      <c r="AE971" s="43"/>
      <c r="AJ971" s="29">
        <f>AJ970-AL970</f>
        <v>1420000</v>
      </c>
      <c r="AL971" s="28"/>
      <c r="AM971" s="43"/>
      <c r="AR971" s="29">
        <f>AR970-AT970</f>
        <v>1125000</v>
      </c>
      <c r="AT971" s="28"/>
    </row>
    <row r="972" spans="1:47" x14ac:dyDescent="0.25">
      <c r="D972" s="59"/>
      <c r="L972" s="59"/>
      <c r="M972" s="43"/>
      <c r="N972" s="59"/>
      <c r="O972" s="43"/>
      <c r="T972" s="59"/>
      <c r="U972" s="43"/>
      <c r="V972" s="59"/>
      <c r="AB972" s="59"/>
      <c r="AC972" s="43"/>
      <c r="AD972" s="59"/>
      <c r="AE972" s="43"/>
      <c r="AJ972" s="59"/>
      <c r="AR972" s="29"/>
      <c r="AT972" s="28"/>
    </row>
    <row r="973" spans="1:47" x14ac:dyDescent="0.25">
      <c r="A973" s="30" t="s">
        <v>10</v>
      </c>
      <c r="B973" s="30" t="s">
        <v>0</v>
      </c>
      <c r="C973" s="30" t="s">
        <v>2</v>
      </c>
      <c r="D973" s="30" t="s">
        <v>1297</v>
      </c>
      <c r="E973" s="30"/>
      <c r="F973" s="33"/>
      <c r="G973" s="30"/>
      <c r="I973" s="30" t="s">
        <v>10</v>
      </c>
      <c r="J973" s="30" t="s">
        <v>0</v>
      </c>
      <c r="K973" s="30" t="s">
        <v>2</v>
      </c>
      <c r="L973" s="30" t="s">
        <v>1297</v>
      </c>
      <c r="M973" s="30"/>
      <c r="N973" s="33"/>
      <c r="O973" s="30"/>
      <c r="P973" s="30"/>
      <c r="Q973" s="30" t="s">
        <v>10</v>
      </c>
      <c r="R973" s="30" t="s">
        <v>0</v>
      </c>
      <c r="S973" s="30" t="s">
        <v>2</v>
      </c>
      <c r="T973" s="30" t="s">
        <v>1297</v>
      </c>
      <c r="U973" s="30"/>
      <c r="V973" s="33"/>
      <c r="Y973" s="30" t="s">
        <v>10</v>
      </c>
      <c r="Z973" s="30" t="s">
        <v>0</v>
      </c>
      <c r="AA973" s="30" t="s">
        <v>2</v>
      </c>
      <c r="AB973" s="30" t="s">
        <v>1297</v>
      </c>
      <c r="AC973" s="30"/>
      <c r="AD973" s="33"/>
      <c r="AE973" s="30"/>
      <c r="AG973" s="30" t="s">
        <v>10</v>
      </c>
      <c r="AH973" s="30" t="s">
        <v>0</v>
      </c>
      <c r="AI973" s="30" t="s">
        <v>2</v>
      </c>
      <c r="AJ973" s="30" t="s">
        <v>1297</v>
      </c>
      <c r="AK973" s="30"/>
      <c r="AL973" s="33"/>
      <c r="AO973" s="30" t="s">
        <v>10</v>
      </c>
      <c r="AP973" s="30" t="s">
        <v>0</v>
      </c>
      <c r="AQ973" s="30" t="s">
        <v>2</v>
      </c>
      <c r="AR973" s="30" t="s">
        <v>1297</v>
      </c>
    </row>
    <row r="974" spans="1:47" x14ac:dyDescent="0.25">
      <c r="A974" s="32">
        <v>43192</v>
      </c>
      <c r="B974" s="30" t="s">
        <v>1336</v>
      </c>
      <c r="C974">
        <v>206</v>
      </c>
      <c r="D974" s="28">
        <v>50000</v>
      </c>
      <c r="E974">
        <v>1</v>
      </c>
      <c r="F974" s="28">
        <v>50000</v>
      </c>
      <c r="G974">
        <v>206</v>
      </c>
      <c r="I974" s="32">
        <v>43193</v>
      </c>
      <c r="J974" s="30" t="s">
        <v>1337</v>
      </c>
      <c r="K974">
        <v>177</v>
      </c>
      <c r="L974" s="28">
        <v>100000</v>
      </c>
      <c r="M974">
        <v>1</v>
      </c>
      <c r="N974" s="28">
        <v>50000</v>
      </c>
      <c r="O974">
        <v>177</v>
      </c>
      <c r="Q974" s="32">
        <v>43194</v>
      </c>
      <c r="R974" s="30" t="s">
        <v>1361</v>
      </c>
      <c r="S974">
        <v>52</v>
      </c>
      <c r="T974" s="28">
        <v>50000</v>
      </c>
      <c r="U974">
        <v>1</v>
      </c>
      <c r="V974" s="28"/>
      <c r="Y974" s="32">
        <v>43195</v>
      </c>
      <c r="Z974" s="30" t="s">
        <v>1348</v>
      </c>
      <c r="AA974">
        <v>90</v>
      </c>
      <c r="AB974" s="28">
        <v>10000</v>
      </c>
      <c r="AC974">
        <v>1</v>
      </c>
      <c r="AD974" s="28"/>
      <c r="AG974" s="32">
        <v>43196</v>
      </c>
      <c r="AH974" s="30" t="s">
        <v>1347</v>
      </c>
      <c r="AI974">
        <v>99</v>
      </c>
      <c r="AJ974" s="28">
        <v>100000</v>
      </c>
      <c r="AK974">
        <v>1</v>
      </c>
      <c r="AL974" s="28"/>
      <c r="AO974" s="32">
        <v>43195</v>
      </c>
      <c r="AP974" s="30" t="s">
        <v>1451</v>
      </c>
      <c r="AQ974">
        <v>147</v>
      </c>
      <c r="AR974" s="28">
        <v>40000</v>
      </c>
      <c r="AS974">
        <v>1</v>
      </c>
      <c r="AT974" s="28">
        <v>40000</v>
      </c>
      <c r="AU974">
        <v>147</v>
      </c>
    </row>
    <row r="975" spans="1:47" x14ac:dyDescent="0.25">
      <c r="C975">
        <v>259</v>
      </c>
      <c r="D975" s="28">
        <v>100000</v>
      </c>
      <c r="E975">
        <v>2</v>
      </c>
      <c r="F975" s="28">
        <v>50000</v>
      </c>
      <c r="G975">
        <v>259</v>
      </c>
      <c r="K975">
        <v>110</v>
      </c>
      <c r="L975" s="28">
        <v>70000</v>
      </c>
      <c r="M975">
        <v>2</v>
      </c>
      <c r="N975" s="28">
        <v>50000</v>
      </c>
      <c r="O975">
        <v>110</v>
      </c>
      <c r="S975">
        <v>97</v>
      </c>
      <c r="T975" s="28">
        <v>50000</v>
      </c>
      <c r="U975">
        <v>2</v>
      </c>
      <c r="V975" s="28"/>
      <c r="AA975">
        <v>71</v>
      </c>
      <c r="AB975" s="28">
        <v>20000</v>
      </c>
      <c r="AC975">
        <v>2</v>
      </c>
      <c r="AD975" s="28"/>
      <c r="AI975">
        <v>135</v>
      </c>
      <c r="AJ975" s="28">
        <v>50000</v>
      </c>
      <c r="AK975">
        <v>2</v>
      </c>
      <c r="AL975" s="28"/>
      <c r="AQ975">
        <v>148</v>
      </c>
      <c r="AR975" s="28">
        <v>40000</v>
      </c>
      <c r="AS975">
        <v>2</v>
      </c>
      <c r="AT975" s="28">
        <v>40000</v>
      </c>
      <c r="AU975">
        <v>148</v>
      </c>
    </row>
    <row r="976" spans="1:47" x14ac:dyDescent="0.25">
      <c r="C976">
        <v>96</v>
      </c>
      <c r="D976" s="28">
        <v>30000</v>
      </c>
      <c r="E976">
        <v>3</v>
      </c>
      <c r="F976" s="28"/>
      <c r="K976">
        <v>18</v>
      </c>
      <c r="L976" s="28">
        <v>15000</v>
      </c>
      <c r="M976">
        <v>3</v>
      </c>
      <c r="N976" s="28"/>
      <c r="S976">
        <v>17</v>
      </c>
      <c r="T976" s="28">
        <v>20000</v>
      </c>
      <c r="U976">
        <v>3</v>
      </c>
      <c r="V976" s="28"/>
      <c r="AA976">
        <v>13</v>
      </c>
      <c r="AB976" s="28">
        <v>10000</v>
      </c>
      <c r="AC976">
        <v>3</v>
      </c>
      <c r="AD976" s="28"/>
      <c r="AI976">
        <v>186</v>
      </c>
      <c r="AJ976" s="28">
        <v>50000</v>
      </c>
      <c r="AK976">
        <v>3</v>
      </c>
      <c r="AL976" s="28"/>
      <c r="AQ976">
        <v>80</v>
      </c>
      <c r="AR976" s="28">
        <v>20000</v>
      </c>
      <c r="AS976">
        <v>3</v>
      </c>
      <c r="AT976" s="28">
        <v>20000</v>
      </c>
      <c r="AU976">
        <v>80</v>
      </c>
    </row>
    <row r="977" spans="3:47" x14ac:dyDescent="0.25">
      <c r="C977">
        <v>167</v>
      </c>
      <c r="D977" s="28">
        <v>30000</v>
      </c>
      <c r="E977">
        <v>4</v>
      </c>
      <c r="F977" s="28"/>
      <c r="K977">
        <v>151</v>
      </c>
      <c r="L977" s="28">
        <v>35000</v>
      </c>
      <c r="M977">
        <v>4</v>
      </c>
      <c r="N977" s="28"/>
      <c r="S977">
        <v>136</v>
      </c>
      <c r="T977" s="28">
        <v>30000</v>
      </c>
      <c r="U977">
        <v>4</v>
      </c>
      <c r="V977" s="28"/>
      <c r="AA977">
        <v>27</v>
      </c>
      <c r="AB977" s="28">
        <v>10000</v>
      </c>
      <c r="AC977">
        <v>4</v>
      </c>
      <c r="AD977" s="28"/>
      <c r="AI977">
        <v>176</v>
      </c>
      <c r="AJ977" s="28">
        <v>20000</v>
      </c>
      <c r="AK977">
        <v>4</v>
      </c>
      <c r="AL977" s="28"/>
      <c r="AQ977">
        <v>149</v>
      </c>
      <c r="AR977" s="28">
        <v>20000</v>
      </c>
      <c r="AS977">
        <v>4</v>
      </c>
      <c r="AT977" s="28">
        <v>10000</v>
      </c>
      <c r="AU977">
        <v>149</v>
      </c>
    </row>
    <row r="978" spans="3:47" x14ac:dyDescent="0.25">
      <c r="C978">
        <v>45</v>
      </c>
      <c r="D978" s="28">
        <v>30000</v>
      </c>
      <c r="E978">
        <v>5</v>
      </c>
      <c r="F978" s="28"/>
      <c r="K978">
        <v>200</v>
      </c>
      <c r="L978" s="28">
        <v>30000</v>
      </c>
      <c r="M978">
        <v>5</v>
      </c>
      <c r="N978" s="28">
        <v>30000</v>
      </c>
      <c r="O978">
        <v>200</v>
      </c>
      <c r="S978">
        <v>79</v>
      </c>
      <c r="T978" s="28">
        <v>50000</v>
      </c>
      <c r="U978">
        <v>5</v>
      </c>
      <c r="V978" s="28"/>
      <c r="AA978">
        <v>29</v>
      </c>
      <c r="AB978" s="28">
        <v>30000</v>
      </c>
      <c r="AC978">
        <v>5</v>
      </c>
      <c r="AD978" s="28"/>
      <c r="AI978">
        <v>187</v>
      </c>
      <c r="AJ978" s="28">
        <v>15000</v>
      </c>
      <c r="AK978">
        <v>5</v>
      </c>
      <c r="AL978" s="28"/>
      <c r="AQ978">
        <v>90</v>
      </c>
      <c r="AR978" s="28">
        <v>100000</v>
      </c>
      <c r="AS978">
        <v>5</v>
      </c>
      <c r="AT978" s="28">
        <v>50000</v>
      </c>
      <c r="AU978">
        <v>90</v>
      </c>
    </row>
    <row r="979" spans="3:47" x14ac:dyDescent="0.25">
      <c r="C979">
        <v>239</v>
      </c>
      <c r="D979" s="28">
        <v>30000</v>
      </c>
      <c r="E979">
        <v>6</v>
      </c>
      <c r="F979" s="28"/>
      <c r="K979">
        <v>176</v>
      </c>
      <c r="L979" s="28">
        <v>100000</v>
      </c>
      <c r="M979">
        <v>6</v>
      </c>
      <c r="N979" s="28">
        <v>50000</v>
      </c>
      <c r="O979">
        <v>176</v>
      </c>
      <c r="S979">
        <v>105</v>
      </c>
      <c r="T979" s="28">
        <v>30000</v>
      </c>
      <c r="U979">
        <v>6</v>
      </c>
      <c r="V979" s="28"/>
      <c r="AA979">
        <v>23</v>
      </c>
      <c r="AB979" s="28">
        <v>50000</v>
      </c>
      <c r="AC979">
        <v>6</v>
      </c>
      <c r="AD979" s="28"/>
      <c r="AI979">
        <v>61</v>
      </c>
      <c r="AJ979" s="28">
        <v>15000</v>
      </c>
      <c r="AK979">
        <v>6</v>
      </c>
      <c r="AL979" s="28"/>
      <c r="AQ979">
        <v>31</v>
      </c>
      <c r="AR979" s="28">
        <v>25000</v>
      </c>
      <c r="AS979">
        <v>6</v>
      </c>
      <c r="AT979" s="28"/>
    </row>
    <row r="980" spans="3:47" x14ac:dyDescent="0.25">
      <c r="C980">
        <v>254</v>
      </c>
      <c r="D980" s="28">
        <v>15000</v>
      </c>
      <c r="E980">
        <v>7</v>
      </c>
      <c r="F980" s="28"/>
      <c r="K980">
        <v>168</v>
      </c>
      <c r="L980" s="28">
        <v>40000</v>
      </c>
      <c r="M980">
        <v>7</v>
      </c>
      <c r="N980" s="28">
        <v>40000</v>
      </c>
      <c r="O980">
        <v>168</v>
      </c>
      <c r="S980">
        <v>83</v>
      </c>
      <c r="T980" s="28">
        <v>20000</v>
      </c>
      <c r="U980">
        <v>7</v>
      </c>
      <c r="V980" s="28"/>
      <c r="AA980">
        <v>108</v>
      </c>
      <c r="AB980" s="28">
        <v>30000</v>
      </c>
      <c r="AC980">
        <v>7</v>
      </c>
      <c r="AD980" s="28"/>
      <c r="AI980">
        <v>144</v>
      </c>
      <c r="AJ980" s="28">
        <v>50000</v>
      </c>
      <c r="AK980">
        <v>7</v>
      </c>
      <c r="AL980" s="28"/>
      <c r="AQ980">
        <v>22</v>
      </c>
      <c r="AR980" s="28">
        <v>25000</v>
      </c>
      <c r="AS980">
        <v>7</v>
      </c>
      <c r="AT980" s="28"/>
    </row>
    <row r="981" spans="3:47" x14ac:dyDescent="0.25">
      <c r="C981">
        <v>118</v>
      </c>
      <c r="D981" s="28">
        <v>50000</v>
      </c>
      <c r="E981">
        <v>8</v>
      </c>
      <c r="F981" s="28"/>
      <c r="K981">
        <v>189</v>
      </c>
      <c r="L981" s="28">
        <v>20000</v>
      </c>
      <c r="M981">
        <v>8</v>
      </c>
      <c r="N981" s="28">
        <v>20000</v>
      </c>
      <c r="O981">
        <v>189</v>
      </c>
      <c r="S981">
        <v>126</v>
      </c>
      <c r="T981" s="28">
        <v>50000</v>
      </c>
      <c r="U981">
        <v>8</v>
      </c>
      <c r="V981" s="28"/>
      <c r="AA981">
        <v>159</v>
      </c>
      <c r="AB981" s="28">
        <v>20000</v>
      </c>
      <c r="AC981">
        <v>8</v>
      </c>
      <c r="AD981" s="28"/>
      <c r="AI981">
        <v>133</v>
      </c>
      <c r="AJ981" s="28">
        <v>50000</v>
      </c>
      <c r="AK981">
        <v>8</v>
      </c>
      <c r="AL981" s="28"/>
      <c r="AQ981">
        <v>24</v>
      </c>
      <c r="AR981" s="28">
        <v>25000</v>
      </c>
      <c r="AS981">
        <v>8</v>
      </c>
      <c r="AT981" s="28"/>
    </row>
    <row r="982" spans="3:47" x14ac:dyDescent="0.25">
      <c r="C982">
        <v>256</v>
      </c>
      <c r="D982" s="28">
        <v>50000</v>
      </c>
      <c r="E982">
        <v>9</v>
      </c>
      <c r="F982" s="28">
        <v>50000</v>
      </c>
      <c r="G982">
        <v>256</v>
      </c>
      <c r="K982">
        <v>46</v>
      </c>
      <c r="L982" s="28">
        <v>30000</v>
      </c>
      <c r="M982">
        <v>9</v>
      </c>
      <c r="N982" s="28">
        <v>30000</v>
      </c>
      <c r="O982">
        <v>46</v>
      </c>
      <c r="S982">
        <v>94</v>
      </c>
      <c r="T982" s="28">
        <v>20000</v>
      </c>
      <c r="U982">
        <v>9</v>
      </c>
      <c r="V982" s="28"/>
      <c r="AA982">
        <v>93</v>
      </c>
      <c r="AB982" s="28">
        <v>30000</v>
      </c>
      <c r="AC982">
        <v>9</v>
      </c>
      <c r="AD982" s="28"/>
      <c r="AI982">
        <v>194</v>
      </c>
      <c r="AJ982" s="28">
        <v>50000</v>
      </c>
      <c r="AK982">
        <v>9</v>
      </c>
      <c r="AL982" s="28"/>
      <c r="AQ982">
        <v>131</v>
      </c>
      <c r="AR982" s="28">
        <v>30000</v>
      </c>
      <c r="AS982">
        <v>9</v>
      </c>
      <c r="AT982" s="28"/>
    </row>
    <row r="983" spans="3:47" x14ac:dyDescent="0.25">
      <c r="C983">
        <v>176</v>
      </c>
      <c r="D983" s="28">
        <v>20000</v>
      </c>
      <c r="E983">
        <v>10</v>
      </c>
      <c r="F983" s="28">
        <v>10000</v>
      </c>
      <c r="G983">
        <v>176</v>
      </c>
      <c r="K983">
        <v>275</v>
      </c>
      <c r="L983" s="28">
        <v>50000</v>
      </c>
      <c r="M983">
        <v>10</v>
      </c>
      <c r="N983" s="28">
        <v>50000</v>
      </c>
      <c r="O983">
        <v>275</v>
      </c>
      <c r="S983">
        <v>27</v>
      </c>
      <c r="T983" s="28">
        <v>40000</v>
      </c>
      <c r="U983">
        <v>10</v>
      </c>
      <c r="V983" s="28"/>
      <c r="AA983">
        <v>75</v>
      </c>
      <c r="AB983" s="28">
        <v>20000</v>
      </c>
      <c r="AC983">
        <v>10</v>
      </c>
      <c r="AD983" s="28"/>
      <c r="AI983">
        <v>199</v>
      </c>
      <c r="AJ983" s="28">
        <v>20000</v>
      </c>
      <c r="AK983">
        <v>10</v>
      </c>
      <c r="AL983" s="28"/>
      <c r="AQ983">
        <v>19</v>
      </c>
      <c r="AR983" s="28">
        <v>10000</v>
      </c>
      <c r="AS983">
        <v>10</v>
      </c>
      <c r="AT983" s="28"/>
    </row>
    <row r="984" spans="3:47" x14ac:dyDescent="0.25">
      <c r="C984">
        <v>260</v>
      </c>
      <c r="D984" s="28">
        <v>50000</v>
      </c>
      <c r="E984">
        <v>11</v>
      </c>
      <c r="F984" s="28">
        <v>50000</v>
      </c>
      <c r="G984">
        <v>257</v>
      </c>
      <c r="H984" s="28"/>
      <c r="K984">
        <v>160</v>
      </c>
      <c r="L984" s="28">
        <v>50000</v>
      </c>
      <c r="M984">
        <v>11</v>
      </c>
      <c r="N984" s="28">
        <v>50000</v>
      </c>
      <c r="O984">
        <v>160</v>
      </c>
      <c r="S984">
        <v>91</v>
      </c>
      <c r="T984" s="28">
        <v>20000</v>
      </c>
      <c r="U984">
        <v>11</v>
      </c>
      <c r="V984" s="28"/>
      <c r="AA984">
        <v>9</v>
      </c>
      <c r="AB984" s="28">
        <v>10000</v>
      </c>
      <c r="AC984">
        <v>11</v>
      </c>
      <c r="AD984" s="28"/>
      <c r="AI984">
        <v>76</v>
      </c>
      <c r="AJ984" s="28">
        <v>20000</v>
      </c>
      <c r="AK984">
        <v>11</v>
      </c>
      <c r="AL984" s="28"/>
      <c r="AQ984">
        <v>73</v>
      </c>
      <c r="AR984" s="28">
        <v>110000</v>
      </c>
      <c r="AS984">
        <v>11</v>
      </c>
      <c r="AT984" s="28"/>
    </row>
    <row r="985" spans="3:47" x14ac:dyDescent="0.25">
      <c r="C985">
        <v>131</v>
      </c>
      <c r="D985" s="28">
        <v>20000</v>
      </c>
      <c r="E985">
        <v>12</v>
      </c>
      <c r="F985" s="28"/>
      <c r="K985">
        <v>267</v>
      </c>
      <c r="L985" s="28">
        <v>50000</v>
      </c>
      <c r="M985">
        <v>12</v>
      </c>
      <c r="N985" s="28">
        <v>50000</v>
      </c>
      <c r="O985">
        <v>267</v>
      </c>
      <c r="S985">
        <v>89</v>
      </c>
      <c r="T985" s="28">
        <v>20000</v>
      </c>
      <c r="U985">
        <v>12</v>
      </c>
      <c r="V985" s="28"/>
      <c r="AA985">
        <v>59</v>
      </c>
      <c r="AB985" s="28">
        <v>50000</v>
      </c>
      <c r="AC985">
        <v>12</v>
      </c>
      <c r="AD985" s="28"/>
      <c r="AI985">
        <v>131</v>
      </c>
      <c r="AJ985" s="28">
        <v>20000</v>
      </c>
      <c r="AK985">
        <v>12</v>
      </c>
      <c r="AL985" s="28"/>
      <c r="AQ985">
        <v>38</v>
      </c>
      <c r="AR985" s="28">
        <v>20000</v>
      </c>
      <c r="AS985">
        <v>12</v>
      </c>
      <c r="AT985" s="28"/>
    </row>
    <row r="986" spans="3:47" x14ac:dyDescent="0.25">
      <c r="C986">
        <v>250</v>
      </c>
      <c r="D986" s="28">
        <v>20000</v>
      </c>
      <c r="E986">
        <v>13</v>
      </c>
      <c r="F986" s="28"/>
      <c r="K986">
        <v>84</v>
      </c>
      <c r="L986" s="28">
        <v>50000</v>
      </c>
      <c r="M986">
        <v>13</v>
      </c>
      <c r="N986" s="28"/>
      <c r="S986">
        <v>112</v>
      </c>
      <c r="T986" s="28">
        <v>30000</v>
      </c>
      <c r="U986">
        <v>13</v>
      </c>
      <c r="V986" s="28"/>
      <c r="AA986">
        <v>104</v>
      </c>
      <c r="AB986" s="28">
        <v>30000</v>
      </c>
      <c r="AC986">
        <v>13</v>
      </c>
      <c r="AD986" s="28"/>
      <c r="AI986">
        <v>53</v>
      </c>
      <c r="AJ986" s="28">
        <v>20000</v>
      </c>
      <c r="AK986">
        <v>13</v>
      </c>
      <c r="AL986" s="28"/>
      <c r="AQ986">
        <v>85</v>
      </c>
      <c r="AR986" s="28">
        <v>20000</v>
      </c>
      <c r="AS986">
        <v>13</v>
      </c>
      <c r="AT986" s="28"/>
    </row>
    <row r="987" spans="3:47" x14ac:dyDescent="0.25">
      <c r="C987">
        <v>49</v>
      </c>
      <c r="D987" s="28">
        <v>20000</v>
      </c>
      <c r="E987">
        <v>14</v>
      </c>
      <c r="F987" s="28"/>
      <c r="K987">
        <v>73</v>
      </c>
      <c r="L987" s="28">
        <v>25000</v>
      </c>
      <c r="M987">
        <v>14</v>
      </c>
      <c r="N987" s="28"/>
      <c r="S987">
        <v>96</v>
      </c>
      <c r="T987" s="28">
        <v>20000</v>
      </c>
      <c r="U987">
        <v>14</v>
      </c>
      <c r="V987" s="28"/>
      <c r="AA987">
        <v>63</v>
      </c>
      <c r="AB987" s="28">
        <v>20000</v>
      </c>
      <c r="AC987">
        <v>14</v>
      </c>
      <c r="AD987" s="28"/>
      <c r="AI987">
        <v>123</v>
      </c>
      <c r="AJ987" s="28">
        <v>20000</v>
      </c>
      <c r="AK987">
        <v>14</v>
      </c>
      <c r="AL987" s="28"/>
      <c r="AQ987">
        <v>99</v>
      </c>
      <c r="AR987" s="28">
        <v>20000</v>
      </c>
      <c r="AS987">
        <v>14</v>
      </c>
      <c r="AT987" s="28"/>
    </row>
    <row r="988" spans="3:47" x14ac:dyDescent="0.25">
      <c r="C988">
        <v>124</v>
      </c>
      <c r="D988" s="28">
        <v>20000</v>
      </c>
      <c r="E988">
        <v>15</v>
      </c>
      <c r="F988" s="28"/>
      <c r="K988">
        <v>129</v>
      </c>
      <c r="L988" s="28">
        <v>25000</v>
      </c>
      <c r="M988">
        <v>15</v>
      </c>
      <c r="N988" s="28"/>
      <c r="S988">
        <v>120</v>
      </c>
      <c r="T988" s="28">
        <v>20000</v>
      </c>
      <c r="U988">
        <v>15</v>
      </c>
      <c r="V988" s="28"/>
      <c r="AA988">
        <v>122</v>
      </c>
      <c r="AB988" s="28">
        <v>50000</v>
      </c>
      <c r="AC988">
        <v>15</v>
      </c>
      <c r="AD988" s="28"/>
      <c r="AI988">
        <v>156</v>
      </c>
      <c r="AJ988" s="28">
        <v>100000</v>
      </c>
      <c r="AK988">
        <v>15</v>
      </c>
      <c r="AL988" s="28"/>
      <c r="AQ988">
        <v>117</v>
      </c>
      <c r="AR988" s="28">
        <v>20000</v>
      </c>
      <c r="AS988">
        <v>15</v>
      </c>
      <c r="AT988" s="28"/>
    </row>
    <row r="989" spans="3:47" x14ac:dyDescent="0.25">
      <c r="C989">
        <v>56</v>
      </c>
      <c r="D989" s="28">
        <v>20000</v>
      </c>
      <c r="E989">
        <v>16</v>
      </c>
      <c r="F989" s="28"/>
      <c r="K989">
        <v>108</v>
      </c>
      <c r="L989" s="28">
        <v>30000</v>
      </c>
      <c r="M989">
        <v>16</v>
      </c>
      <c r="N989" s="28"/>
      <c r="S989">
        <v>133</v>
      </c>
      <c r="T989" s="28">
        <v>30000</v>
      </c>
      <c r="U989">
        <v>16</v>
      </c>
      <c r="V989" s="28"/>
      <c r="AA989">
        <v>161</v>
      </c>
      <c r="AB989" s="28">
        <v>100000</v>
      </c>
      <c r="AC989">
        <v>16</v>
      </c>
      <c r="AD989" s="28"/>
      <c r="AI989">
        <v>82</v>
      </c>
      <c r="AJ989" s="28">
        <v>50000</v>
      </c>
      <c r="AK989">
        <v>16</v>
      </c>
      <c r="AL989" s="28"/>
      <c r="AQ989">
        <v>108</v>
      </c>
      <c r="AR989" s="28">
        <v>20000</v>
      </c>
      <c r="AS989">
        <v>16</v>
      </c>
      <c r="AT989" s="28"/>
    </row>
    <row r="990" spans="3:47" x14ac:dyDescent="0.25">
      <c r="C990">
        <v>266</v>
      </c>
      <c r="D990" s="28">
        <v>20000</v>
      </c>
      <c r="E990">
        <v>17</v>
      </c>
      <c r="F990" s="28"/>
      <c r="K990">
        <v>190</v>
      </c>
      <c r="L990" s="28">
        <v>30000</v>
      </c>
      <c r="M990">
        <v>17</v>
      </c>
      <c r="N990" s="28"/>
      <c r="S990">
        <v>110</v>
      </c>
      <c r="T990" s="28">
        <v>30000</v>
      </c>
      <c r="U990">
        <v>17</v>
      </c>
      <c r="V990" s="28"/>
      <c r="AA990">
        <v>35</v>
      </c>
      <c r="AB990" s="28">
        <v>20000</v>
      </c>
      <c r="AC990">
        <v>17</v>
      </c>
      <c r="AD990" s="28"/>
      <c r="AI990">
        <v>125</v>
      </c>
      <c r="AJ990" s="28">
        <v>50000</v>
      </c>
      <c r="AK990">
        <v>17</v>
      </c>
      <c r="AL990" s="28"/>
      <c r="AQ990">
        <v>107</v>
      </c>
      <c r="AR990" s="28">
        <v>20000</v>
      </c>
      <c r="AS990">
        <v>17</v>
      </c>
      <c r="AT990" s="28"/>
    </row>
    <row r="991" spans="3:47" x14ac:dyDescent="0.25">
      <c r="C991">
        <v>221</v>
      </c>
      <c r="D991" s="28">
        <v>20000</v>
      </c>
      <c r="E991">
        <v>18</v>
      </c>
      <c r="F991" s="28"/>
      <c r="K991">
        <v>43</v>
      </c>
      <c r="L991" s="28">
        <v>30000</v>
      </c>
      <c r="M991">
        <v>18</v>
      </c>
      <c r="N991" s="28"/>
      <c r="S991">
        <v>29</v>
      </c>
      <c r="T991" s="28">
        <v>20000</v>
      </c>
      <c r="U991">
        <v>18</v>
      </c>
      <c r="V991" s="28"/>
      <c r="AA991">
        <v>20</v>
      </c>
      <c r="AB991" s="28">
        <v>20000</v>
      </c>
      <c r="AC991">
        <v>18</v>
      </c>
      <c r="AD991" s="28"/>
      <c r="AI991">
        <v>73</v>
      </c>
      <c r="AJ991" s="28">
        <v>50000</v>
      </c>
      <c r="AK991">
        <v>18</v>
      </c>
      <c r="AL991" s="28"/>
      <c r="AQ991">
        <v>66</v>
      </c>
      <c r="AR991" s="28">
        <v>50000</v>
      </c>
      <c r="AS991">
        <v>18</v>
      </c>
      <c r="AT991" s="28"/>
    </row>
    <row r="992" spans="3:47" x14ac:dyDescent="0.25">
      <c r="C992">
        <v>194</v>
      </c>
      <c r="D992" s="28">
        <v>20000</v>
      </c>
      <c r="E992">
        <v>19</v>
      </c>
      <c r="F992" s="28"/>
      <c r="K992">
        <v>21</v>
      </c>
      <c r="L992" s="28">
        <v>10000</v>
      </c>
      <c r="M992">
        <v>19</v>
      </c>
      <c r="N992" s="28"/>
      <c r="S992">
        <v>14</v>
      </c>
      <c r="T992" s="28">
        <v>20000</v>
      </c>
      <c r="U992">
        <v>19</v>
      </c>
      <c r="V992" s="28"/>
      <c r="AA992">
        <v>26</v>
      </c>
      <c r="AB992" s="28">
        <v>20000</v>
      </c>
      <c r="AC992">
        <v>19</v>
      </c>
      <c r="AD992" s="28"/>
      <c r="AI992">
        <v>167</v>
      </c>
      <c r="AJ992" s="28">
        <v>50000</v>
      </c>
      <c r="AK992">
        <v>19</v>
      </c>
      <c r="AL992" s="28"/>
      <c r="AQ992">
        <v>96</v>
      </c>
      <c r="AR992" s="28">
        <v>50000</v>
      </c>
      <c r="AS992">
        <v>19</v>
      </c>
      <c r="AT992" s="28"/>
    </row>
    <row r="993" spans="3:46" x14ac:dyDescent="0.25">
      <c r="C993">
        <v>5</v>
      </c>
      <c r="D993" s="28">
        <v>20000</v>
      </c>
      <c r="E993">
        <v>20</v>
      </c>
      <c r="F993" s="28">
        <v>20000</v>
      </c>
      <c r="G993">
        <v>5</v>
      </c>
      <c r="K993">
        <v>125</v>
      </c>
      <c r="L993" s="28">
        <v>30000</v>
      </c>
      <c r="M993">
        <v>20</v>
      </c>
      <c r="N993" s="28"/>
      <c r="S993">
        <v>138</v>
      </c>
      <c r="T993" s="59">
        <v>15000</v>
      </c>
      <c r="U993">
        <v>20</v>
      </c>
      <c r="V993" s="59"/>
      <c r="AA993">
        <v>43</v>
      </c>
      <c r="AB993" s="28">
        <v>20000</v>
      </c>
      <c r="AC993">
        <v>20</v>
      </c>
      <c r="AD993" s="28"/>
      <c r="AI993">
        <v>9</v>
      </c>
      <c r="AJ993" s="28">
        <v>50000</v>
      </c>
      <c r="AK993">
        <v>20</v>
      </c>
      <c r="AL993" s="28"/>
      <c r="AQ993">
        <v>79</v>
      </c>
      <c r="AR993" s="28">
        <v>30000</v>
      </c>
      <c r="AS993">
        <v>20</v>
      </c>
      <c r="AT993" s="28"/>
    </row>
    <row r="994" spans="3:46" x14ac:dyDescent="0.25">
      <c r="C994">
        <v>172</v>
      </c>
      <c r="D994" s="28">
        <v>20000</v>
      </c>
      <c r="E994">
        <v>21</v>
      </c>
      <c r="F994" s="28"/>
      <c r="K994">
        <v>33</v>
      </c>
      <c r="L994" s="28">
        <v>30000</v>
      </c>
      <c r="M994">
        <v>21</v>
      </c>
      <c r="N994" s="28"/>
      <c r="S994">
        <v>1</v>
      </c>
      <c r="T994" s="59">
        <v>15000</v>
      </c>
      <c r="U994">
        <v>21</v>
      </c>
      <c r="V994" s="59"/>
      <c r="AA994">
        <v>130</v>
      </c>
      <c r="AB994" s="28">
        <v>20000</v>
      </c>
      <c r="AC994">
        <v>21</v>
      </c>
      <c r="AD994" s="28"/>
      <c r="AI994">
        <v>143</v>
      </c>
      <c r="AJ994" s="28">
        <v>50000</v>
      </c>
      <c r="AK994">
        <v>21</v>
      </c>
      <c r="AL994" s="28"/>
      <c r="AQ994">
        <v>45</v>
      </c>
      <c r="AR994" s="28">
        <v>20000</v>
      </c>
      <c r="AS994">
        <v>21</v>
      </c>
      <c r="AT994" s="28"/>
    </row>
    <row r="995" spans="3:46" x14ac:dyDescent="0.25">
      <c r="C995">
        <v>148</v>
      </c>
      <c r="D995" s="28">
        <v>50000</v>
      </c>
      <c r="E995">
        <v>22</v>
      </c>
      <c r="F995" s="28"/>
      <c r="K995">
        <v>173</v>
      </c>
      <c r="L995" s="28">
        <v>30000</v>
      </c>
      <c r="M995">
        <v>22</v>
      </c>
      <c r="N995" s="28"/>
      <c r="S995">
        <v>13</v>
      </c>
      <c r="T995" s="28">
        <v>30000</v>
      </c>
      <c r="U995">
        <v>22</v>
      </c>
      <c r="V995" s="28"/>
      <c r="AA995">
        <v>34</v>
      </c>
      <c r="AB995" s="28">
        <v>50000</v>
      </c>
      <c r="AC995">
        <v>22</v>
      </c>
      <c r="AD995" s="28"/>
      <c r="AI995">
        <v>189</v>
      </c>
      <c r="AJ995" s="28">
        <v>50000</v>
      </c>
      <c r="AK995">
        <v>22</v>
      </c>
      <c r="AL995" s="28"/>
      <c r="AQ995">
        <v>125</v>
      </c>
      <c r="AR995" s="28">
        <v>50000</v>
      </c>
      <c r="AS995">
        <v>22</v>
      </c>
      <c r="AT995" s="28"/>
    </row>
    <row r="996" spans="3:46" x14ac:dyDescent="0.25">
      <c r="C996">
        <v>146</v>
      </c>
      <c r="D996" s="28">
        <v>50000</v>
      </c>
      <c r="E996">
        <v>23</v>
      </c>
      <c r="F996" s="28"/>
      <c r="K996">
        <v>13</v>
      </c>
      <c r="L996" s="28">
        <v>10000</v>
      </c>
      <c r="M996">
        <v>23</v>
      </c>
      <c r="N996" s="28"/>
      <c r="S996">
        <v>42</v>
      </c>
      <c r="T996" s="28">
        <v>30000</v>
      </c>
      <c r="U996">
        <v>23</v>
      </c>
      <c r="V996" s="28"/>
      <c r="AA996">
        <v>107</v>
      </c>
      <c r="AB996" s="28">
        <v>50000</v>
      </c>
      <c r="AC996">
        <v>23</v>
      </c>
      <c r="AD996" s="28"/>
      <c r="AI996">
        <v>181</v>
      </c>
      <c r="AJ996" s="28">
        <v>50000</v>
      </c>
      <c r="AK996">
        <v>23</v>
      </c>
      <c r="AL996" s="28"/>
      <c r="AQ996">
        <v>70</v>
      </c>
      <c r="AR996" s="28">
        <v>50000</v>
      </c>
      <c r="AS996">
        <v>23</v>
      </c>
      <c r="AT996" s="28"/>
    </row>
    <row r="997" spans="3:46" x14ac:dyDescent="0.25">
      <c r="C997">
        <v>44</v>
      </c>
      <c r="D997" s="28">
        <v>50000</v>
      </c>
      <c r="E997">
        <v>24</v>
      </c>
      <c r="F997" s="28"/>
      <c r="K997">
        <v>79</v>
      </c>
      <c r="L997" s="28">
        <v>40000</v>
      </c>
      <c r="M997">
        <v>24</v>
      </c>
      <c r="N997" s="28"/>
      <c r="S997">
        <v>86</v>
      </c>
      <c r="T997" s="28">
        <v>20000</v>
      </c>
      <c r="U997">
        <v>24</v>
      </c>
      <c r="V997" s="28"/>
      <c r="AA997">
        <v>158</v>
      </c>
      <c r="AB997" s="28">
        <v>20000</v>
      </c>
      <c r="AC997">
        <v>24</v>
      </c>
      <c r="AD997" s="28"/>
      <c r="AI997">
        <v>58</v>
      </c>
      <c r="AJ997" s="28">
        <v>90000</v>
      </c>
      <c r="AK997">
        <v>24</v>
      </c>
      <c r="AL997" s="28"/>
      <c r="AQ997">
        <v>60</v>
      </c>
      <c r="AR997" s="28">
        <v>50000</v>
      </c>
      <c r="AS997">
        <v>24</v>
      </c>
      <c r="AT997" s="28"/>
    </row>
    <row r="998" spans="3:46" x14ac:dyDescent="0.25">
      <c r="C998">
        <v>238</v>
      </c>
      <c r="D998" s="28">
        <v>50000</v>
      </c>
      <c r="E998">
        <v>25</v>
      </c>
      <c r="F998" s="28"/>
      <c r="K998">
        <v>129</v>
      </c>
      <c r="L998" s="28">
        <v>20000</v>
      </c>
      <c r="M998">
        <v>25</v>
      </c>
      <c r="N998" s="28"/>
      <c r="S998">
        <v>46</v>
      </c>
      <c r="T998" s="28">
        <v>20000</v>
      </c>
      <c r="U998">
        <v>25</v>
      </c>
      <c r="V998" s="28"/>
      <c r="AA998">
        <v>48</v>
      </c>
      <c r="AB998" s="28">
        <v>10000</v>
      </c>
      <c r="AC998">
        <v>25</v>
      </c>
      <c r="AD998" s="28"/>
      <c r="AI998">
        <v>109</v>
      </c>
      <c r="AJ998" s="28">
        <v>10000</v>
      </c>
      <c r="AK998">
        <v>25</v>
      </c>
      <c r="AL998" s="28"/>
      <c r="AQ998">
        <v>46</v>
      </c>
      <c r="AR998" s="28">
        <v>50000</v>
      </c>
      <c r="AS998">
        <v>25</v>
      </c>
      <c r="AT998" s="28"/>
    </row>
    <row r="999" spans="3:46" x14ac:dyDescent="0.25">
      <c r="C999">
        <v>40</v>
      </c>
      <c r="D999" s="28">
        <v>50000</v>
      </c>
      <c r="E999">
        <v>26</v>
      </c>
      <c r="F999" s="28"/>
      <c r="K999">
        <v>135</v>
      </c>
      <c r="L999" s="28">
        <v>20000</v>
      </c>
      <c r="M999">
        <v>26</v>
      </c>
      <c r="N999" s="28"/>
      <c r="S999">
        <v>54</v>
      </c>
      <c r="T999" s="28">
        <v>50000</v>
      </c>
      <c r="U999">
        <v>26</v>
      </c>
      <c r="V999" s="28"/>
      <c r="AA999">
        <v>74</v>
      </c>
      <c r="AB999" s="28">
        <v>30000</v>
      </c>
      <c r="AC999">
        <v>26</v>
      </c>
      <c r="AD999" s="28"/>
      <c r="AI999">
        <v>217</v>
      </c>
      <c r="AJ999" s="28">
        <v>100000</v>
      </c>
      <c r="AK999">
        <v>26</v>
      </c>
      <c r="AL999" s="28"/>
      <c r="AQ999">
        <v>36</v>
      </c>
      <c r="AR999" s="28">
        <v>50000</v>
      </c>
      <c r="AS999">
        <v>26</v>
      </c>
      <c r="AT999" s="28"/>
    </row>
    <row r="1000" spans="3:46" x14ac:dyDescent="0.25">
      <c r="C1000">
        <v>113</v>
      </c>
      <c r="D1000" s="28">
        <v>50000</v>
      </c>
      <c r="E1000">
        <v>27</v>
      </c>
      <c r="F1000" s="28"/>
      <c r="K1000">
        <v>185</v>
      </c>
      <c r="L1000" s="28">
        <v>10000</v>
      </c>
      <c r="M1000">
        <v>27</v>
      </c>
      <c r="N1000" s="28"/>
      <c r="S1000">
        <v>78</v>
      </c>
      <c r="T1000" s="28">
        <v>20000</v>
      </c>
      <c r="U1000">
        <v>27</v>
      </c>
      <c r="V1000" s="28"/>
      <c r="AA1000">
        <v>96</v>
      </c>
      <c r="AB1000" s="28">
        <v>20000</v>
      </c>
      <c r="AC1000">
        <v>27</v>
      </c>
      <c r="AD1000" s="28"/>
      <c r="AI1000">
        <v>104</v>
      </c>
      <c r="AJ1000" s="28">
        <v>20000</v>
      </c>
      <c r="AK1000">
        <v>27</v>
      </c>
      <c r="AL1000" s="28"/>
      <c r="AQ1000">
        <v>63</v>
      </c>
      <c r="AR1000" s="28">
        <v>50000</v>
      </c>
      <c r="AS1000">
        <v>27</v>
      </c>
      <c r="AT1000" s="28"/>
    </row>
    <row r="1001" spans="3:46" x14ac:dyDescent="0.25">
      <c r="C1001">
        <v>24</v>
      </c>
      <c r="D1001" s="28">
        <v>50000</v>
      </c>
      <c r="E1001">
        <v>28</v>
      </c>
      <c r="F1001" s="28"/>
      <c r="K1001">
        <v>95</v>
      </c>
      <c r="L1001" s="28">
        <v>10000</v>
      </c>
      <c r="M1001">
        <v>28</v>
      </c>
      <c r="N1001" s="28"/>
      <c r="S1001">
        <v>75</v>
      </c>
      <c r="T1001" s="28">
        <v>30000</v>
      </c>
      <c r="U1001">
        <v>28</v>
      </c>
      <c r="V1001" s="28"/>
      <c r="AA1001">
        <v>124</v>
      </c>
      <c r="AB1001" s="28">
        <v>100000</v>
      </c>
      <c r="AC1001">
        <v>28</v>
      </c>
      <c r="AD1001" s="28"/>
      <c r="AI1001">
        <v>202</v>
      </c>
      <c r="AJ1001" s="28">
        <v>20000</v>
      </c>
      <c r="AK1001">
        <v>28</v>
      </c>
      <c r="AL1001" s="28"/>
      <c r="AQ1001">
        <v>123</v>
      </c>
      <c r="AR1001" s="28">
        <v>50000</v>
      </c>
      <c r="AS1001">
        <v>28</v>
      </c>
      <c r="AT1001" s="28"/>
    </row>
    <row r="1002" spans="3:46" x14ac:dyDescent="0.25">
      <c r="C1002">
        <v>41</v>
      </c>
      <c r="D1002" s="28">
        <v>50000</v>
      </c>
      <c r="E1002">
        <v>29</v>
      </c>
      <c r="F1002" s="28"/>
      <c r="K1002">
        <v>48</v>
      </c>
      <c r="L1002" s="28">
        <v>40000</v>
      </c>
      <c r="M1002">
        <v>29</v>
      </c>
      <c r="N1002" s="28"/>
      <c r="S1002">
        <v>47</v>
      </c>
      <c r="T1002" s="28">
        <v>20000</v>
      </c>
      <c r="U1002">
        <v>29</v>
      </c>
      <c r="V1002" s="28"/>
      <c r="AA1002">
        <v>157</v>
      </c>
      <c r="AB1002" s="28">
        <v>60000</v>
      </c>
      <c r="AC1002">
        <v>29</v>
      </c>
      <c r="AD1002" s="28"/>
      <c r="AI1002">
        <v>170</v>
      </c>
      <c r="AJ1002" s="28">
        <v>20000</v>
      </c>
      <c r="AK1002">
        <v>29</v>
      </c>
      <c r="AL1002" s="28"/>
      <c r="AQ1002">
        <v>42</v>
      </c>
      <c r="AR1002" s="28">
        <v>30000</v>
      </c>
      <c r="AS1002">
        <v>29</v>
      </c>
      <c r="AT1002" s="28"/>
    </row>
    <row r="1003" spans="3:46" x14ac:dyDescent="0.25">
      <c r="C1003">
        <v>190</v>
      </c>
      <c r="D1003" s="28">
        <v>50000</v>
      </c>
      <c r="E1003">
        <v>30</v>
      </c>
      <c r="F1003" s="28"/>
      <c r="K1003">
        <v>205</v>
      </c>
      <c r="L1003" s="28">
        <v>40000</v>
      </c>
      <c r="M1003">
        <v>30</v>
      </c>
      <c r="N1003" s="28"/>
      <c r="S1003">
        <v>39</v>
      </c>
      <c r="T1003" s="28">
        <v>20000</v>
      </c>
      <c r="U1003">
        <v>30</v>
      </c>
      <c r="V1003" s="28"/>
      <c r="AA1003">
        <v>16</v>
      </c>
      <c r="AB1003" s="28">
        <v>20000</v>
      </c>
      <c r="AC1003">
        <v>30</v>
      </c>
      <c r="AD1003" s="28"/>
      <c r="AI1003">
        <v>5</v>
      </c>
      <c r="AJ1003" s="28">
        <v>20000</v>
      </c>
      <c r="AK1003">
        <v>30</v>
      </c>
      <c r="AL1003" s="28"/>
      <c r="AQ1003">
        <v>32</v>
      </c>
      <c r="AR1003" s="28">
        <v>20000</v>
      </c>
      <c r="AS1003">
        <v>30</v>
      </c>
      <c r="AT1003" s="28"/>
    </row>
    <row r="1004" spans="3:46" x14ac:dyDescent="0.25">
      <c r="C1004">
        <v>225</v>
      </c>
      <c r="D1004" s="28">
        <v>50000</v>
      </c>
      <c r="E1004">
        <v>31</v>
      </c>
      <c r="F1004" s="28"/>
      <c r="K1004">
        <v>103</v>
      </c>
      <c r="L1004" s="28">
        <v>20000</v>
      </c>
      <c r="M1004">
        <v>31</v>
      </c>
      <c r="N1004" s="28"/>
      <c r="S1004">
        <v>43</v>
      </c>
      <c r="T1004" s="28">
        <v>20000</v>
      </c>
      <c r="U1004">
        <v>31</v>
      </c>
      <c r="V1004" s="28"/>
      <c r="AA1004">
        <v>100</v>
      </c>
      <c r="AB1004" s="28">
        <v>20000</v>
      </c>
      <c r="AC1004">
        <v>31</v>
      </c>
      <c r="AD1004" s="28"/>
      <c r="AI1004">
        <v>218</v>
      </c>
      <c r="AJ1004" s="28">
        <v>50000</v>
      </c>
      <c r="AK1004">
        <v>31</v>
      </c>
      <c r="AL1004" s="28">
        <v>50000</v>
      </c>
      <c r="AM1004">
        <v>218</v>
      </c>
      <c r="AQ1004">
        <v>33</v>
      </c>
      <c r="AR1004" s="28">
        <v>50000</v>
      </c>
      <c r="AS1004">
        <v>31</v>
      </c>
      <c r="AT1004" s="28"/>
    </row>
    <row r="1005" spans="3:46" x14ac:dyDescent="0.25">
      <c r="C1005">
        <v>81</v>
      </c>
      <c r="D1005" s="28">
        <v>50000</v>
      </c>
      <c r="E1005">
        <v>32</v>
      </c>
      <c r="F1005" s="28"/>
      <c r="K1005">
        <v>154</v>
      </c>
      <c r="L1005" s="28">
        <v>20000</v>
      </c>
      <c r="M1005">
        <v>32</v>
      </c>
      <c r="N1005" s="28"/>
      <c r="S1005">
        <v>71</v>
      </c>
      <c r="T1005" s="28">
        <v>20000</v>
      </c>
      <c r="U1005">
        <v>32</v>
      </c>
      <c r="V1005" s="28"/>
      <c r="AA1005">
        <v>149</v>
      </c>
      <c r="AB1005" s="28">
        <v>50000</v>
      </c>
      <c r="AC1005">
        <v>32</v>
      </c>
      <c r="AD1005" s="28"/>
      <c r="AI1005">
        <v>207</v>
      </c>
      <c r="AJ1005" s="28">
        <v>50000</v>
      </c>
      <c r="AK1005">
        <v>32</v>
      </c>
      <c r="AL1005" s="28">
        <v>50000</v>
      </c>
      <c r="AM1005">
        <v>207</v>
      </c>
      <c r="AQ1005">
        <v>18</v>
      </c>
      <c r="AR1005" s="28">
        <v>50000</v>
      </c>
      <c r="AS1005">
        <v>32</v>
      </c>
      <c r="AT1005" s="28"/>
    </row>
    <row r="1006" spans="3:46" x14ac:dyDescent="0.25">
      <c r="C1006">
        <v>32</v>
      </c>
      <c r="D1006" s="28">
        <v>50000</v>
      </c>
      <c r="E1006">
        <v>33</v>
      </c>
      <c r="F1006" s="28"/>
      <c r="K1006">
        <v>156</v>
      </c>
      <c r="L1006" s="28">
        <v>20000</v>
      </c>
      <c r="M1006">
        <v>33</v>
      </c>
      <c r="N1006" s="28"/>
      <c r="S1006">
        <v>130</v>
      </c>
      <c r="T1006" s="28">
        <v>20000</v>
      </c>
      <c r="U1006">
        <v>33</v>
      </c>
      <c r="V1006" s="28"/>
      <c r="AA1006">
        <v>36</v>
      </c>
      <c r="AB1006" s="28">
        <v>50000</v>
      </c>
      <c r="AC1006">
        <v>33</v>
      </c>
      <c r="AD1006" s="28"/>
      <c r="AI1006">
        <v>222</v>
      </c>
      <c r="AJ1006" s="28">
        <v>20000</v>
      </c>
      <c r="AK1006">
        <v>33</v>
      </c>
      <c r="AL1006" s="28"/>
      <c r="AQ1006">
        <v>58</v>
      </c>
      <c r="AR1006" s="28">
        <v>20000</v>
      </c>
      <c r="AS1006">
        <v>33</v>
      </c>
      <c r="AT1006" s="28"/>
    </row>
    <row r="1007" spans="3:46" x14ac:dyDescent="0.25">
      <c r="C1007">
        <v>211</v>
      </c>
      <c r="D1007" s="28">
        <v>50000</v>
      </c>
      <c r="E1007">
        <v>34</v>
      </c>
      <c r="F1007" s="28"/>
      <c r="K1007">
        <v>87</v>
      </c>
      <c r="L1007" s="28">
        <v>20000</v>
      </c>
      <c r="M1007">
        <v>34</v>
      </c>
      <c r="N1007" s="28"/>
      <c r="S1007">
        <v>117</v>
      </c>
      <c r="T1007" s="28">
        <v>50000</v>
      </c>
      <c r="U1007">
        <v>34</v>
      </c>
      <c r="V1007" s="28"/>
      <c r="AA1007">
        <v>50</v>
      </c>
      <c r="AB1007" s="28">
        <v>50000</v>
      </c>
      <c r="AC1007">
        <v>34</v>
      </c>
      <c r="AD1007" s="28"/>
      <c r="AI1007">
        <v>219</v>
      </c>
      <c r="AJ1007" s="28">
        <v>50000</v>
      </c>
      <c r="AK1007">
        <v>34</v>
      </c>
      <c r="AL1007" s="28">
        <v>50000</v>
      </c>
      <c r="AM1007">
        <v>219</v>
      </c>
      <c r="AQ1007">
        <v>140</v>
      </c>
      <c r="AR1007" s="28">
        <v>30000</v>
      </c>
      <c r="AS1007">
        <v>34</v>
      </c>
      <c r="AT1007" s="28"/>
    </row>
    <row r="1008" spans="3:46" x14ac:dyDescent="0.25">
      <c r="C1008">
        <v>187</v>
      </c>
      <c r="D1008" s="28">
        <v>50000</v>
      </c>
      <c r="E1008">
        <v>35</v>
      </c>
      <c r="F1008" s="28"/>
      <c r="K1008">
        <v>90</v>
      </c>
      <c r="L1008" s="28">
        <v>20000</v>
      </c>
      <c r="M1008">
        <v>35</v>
      </c>
      <c r="N1008" s="28"/>
      <c r="S1008">
        <v>124</v>
      </c>
      <c r="T1008" s="28">
        <v>100000</v>
      </c>
      <c r="U1008">
        <v>35</v>
      </c>
      <c r="V1008" s="28">
        <v>50000</v>
      </c>
      <c r="W1008">
        <v>124</v>
      </c>
      <c r="AA1008">
        <v>40</v>
      </c>
      <c r="AB1008" s="28">
        <v>20000</v>
      </c>
      <c r="AC1008">
        <v>35</v>
      </c>
      <c r="AD1008" s="28">
        <v>20000</v>
      </c>
      <c r="AE1008">
        <v>40</v>
      </c>
      <c r="AI1008">
        <v>120</v>
      </c>
      <c r="AJ1008" s="28">
        <v>50000</v>
      </c>
      <c r="AK1008">
        <v>35</v>
      </c>
      <c r="AL1008" s="28">
        <v>50000</v>
      </c>
      <c r="AM1008">
        <v>120</v>
      </c>
      <c r="AQ1008">
        <v>134</v>
      </c>
      <c r="AR1008" s="28">
        <v>50000</v>
      </c>
      <c r="AS1008">
        <v>35</v>
      </c>
      <c r="AT1008" s="28"/>
    </row>
    <row r="1009" spans="3:47" x14ac:dyDescent="0.25">
      <c r="C1009">
        <v>228</v>
      </c>
      <c r="D1009" s="28">
        <v>100000</v>
      </c>
      <c r="E1009">
        <v>36</v>
      </c>
      <c r="F1009" s="28"/>
      <c r="K1009">
        <v>251</v>
      </c>
      <c r="L1009" s="28">
        <v>20000</v>
      </c>
      <c r="M1009">
        <v>36</v>
      </c>
      <c r="N1009" s="28"/>
      <c r="S1009">
        <v>99</v>
      </c>
      <c r="T1009" s="28">
        <v>100000</v>
      </c>
      <c r="U1009">
        <v>36</v>
      </c>
      <c r="V1009" s="28"/>
      <c r="AA1009">
        <v>102</v>
      </c>
      <c r="AB1009" s="28">
        <v>30000</v>
      </c>
      <c r="AC1009">
        <v>36</v>
      </c>
      <c r="AD1009" s="28"/>
      <c r="AI1009">
        <v>134</v>
      </c>
      <c r="AJ1009" s="28">
        <v>10000</v>
      </c>
      <c r="AK1009">
        <v>36</v>
      </c>
      <c r="AL1009" s="28"/>
      <c r="AQ1009">
        <v>51</v>
      </c>
      <c r="AR1009" s="28">
        <v>50000</v>
      </c>
      <c r="AS1009">
        <v>36</v>
      </c>
      <c r="AT1009" s="28"/>
    </row>
    <row r="1010" spans="3:47" x14ac:dyDescent="0.25">
      <c r="C1010">
        <v>247</v>
      </c>
      <c r="D1010" s="28">
        <v>50000</v>
      </c>
      <c r="E1010">
        <v>37</v>
      </c>
      <c r="F1010" s="28"/>
      <c r="K1010">
        <v>31</v>
      </c>
      <c r="L1010" s="28">
        <v>60000</v>
      </c>
      <c r="M1010">
        <v>37</v>
      </c>
      <c r="N1010" s="28"/>
      <c r="S1010">
        <v>73</v>
      </c>
      <c r="T1010" s="28">
        <v>50000</v>
      </c>
      <c r="U1010">
        <v>37</v>
      </c>
      <c r="V1010" s="28"/>
      <c r="AA1010">
        <v>98</v>
      </c>
      <c r="AB1010" s="28">
        <v>40000</v>
      </c>
      <c r="AC1010">
        <v>37</v>
      </c>
      <c r="AD1010" s="28"/>
      <c r="AI1010">
        <v>40</v>
      </c>
      <c r="AJ1010" s="28">
        <v>10000</v>
      </c>
      <c r="AK1010">
        <v>37</v>
      </c>
      <c r="AL1010" s="28"/>
      <c r="AQ1010">
        <v>52</v>
      </c>
      <c r="AR1010" s="28">
        <v>100000</v>
      </c>
      <c r="AS1010">
        <v>37</v>
      </c>
      <c r="AT1010" s="28"/>
    </row>
    <row r="1011" spans="3:47" x14ac:dyDescent="0.25">
      <c r="C1011">
        <v>189</v>
      </c>
      <c r="D1011" s="28">
        <v>50000</v>
      </c>
      <c r="E1011">
        <v>38</v>
      </c>
      <c r="F1011" s="28"/>
      <c r="K1011">
        <v>151</v>
      </c>
      <c r="L1011" s="28">
        <v>40000</v>
      </c>
      <c r="M1011">
        <v>38</v>
      </c>
      <c r="N1011" s="28"/>
      <c r="S1011">
        <v>134</v>
      </c>
      <c r="T1011" s="28">
        <v>50000</v>
      </c>
      <c r="U1011">
        <v>38</v>
      </c>
      <c r="V1011" s="28"/>
      <c r="AA1011">
        <v>154</v>
      </c>
      <c r="AB1011" s="28">
        <v>20000</v>
      </c>
      <c r="AC1011">
        <v>38</v>
      </c>
      <c r="AD1011" s="28"/>
      <c r="AI1011">
        <v>164</v>
      </c>
      <c r="AJ1011" s="28">
        <v>20000</v>
      </c>
      <c r="AK1011">
        <v>38</v>
      </c>
      <c r="AL1011" s="28"/>
      <c r="AQ1011">
        <v>101</v>
      </c>
      <c r="AR1011" s="28">
        <v>50000</v>
      </c>
      <c r="AS1011">
        <v>38</v>
      </c>
      <c r="AT1011" s="28"/>
    </row>
    <row r="1012" spans="3:47" x14ac:dyDescent="0.25">
      <c r="C1012">
        <v>145</v>
      </c>
      <c r="D1012" s="28">
        <v>50000</v>
      </c>
      <c r="E1012">
        <v>39</v>
      </c>
      <c r="F1012" s="28"/>
      <c r="K1012">
        <v>15</v>
      </c>
      <c r="L1012" s="28">
        <v>20000</v>
      </c>
      <c r="M1012">
        <v>39</v>
      </c>
      <c r="N1012" s="28"/>
      <c r="S1012">
        <v>90</v>
      </c>
      <c r="T1012" s="59">
        <v>30000</v>
      </c>
      <c r="U1012" s="43">
        <v>39</v>
      </c>
      <c r="V1012" s="59"/>
      <c r="AA1012">
        <v>47</v>
      </c>
      <c r="AB1012" s="28">
        <v>20000</v>
      </c>
      <c r="AC1012">
        <v>39</v>
      </c>
      <c r="AD1012" s="28"/>
      <c r="AI1012">
        <v>198</v>
      </c>
      <c r="AJ1012" s="28">
        <v>20000</v>
      </c>
      <c r="AK1012">
        <v>39</v>
      </c>
      <c r="AL1012" s="28"/>
      <c r="AQ1012">
        <v>121</v>
      </c>
      <c r="AR1012" s="28">
        <v>50000</v>
      </c>
      <c r="AS1012">
        <v>39</v>
      </c>
      <c r="AT1012" s="28"/>
    </row>
    <row r="1013" spans="3:47" x14ac:dyDescent="0.25">
      <c r="C1013">
        <v>35</v>
      </c>
      <c r="D1013" s="28">
        <v>50000</v>
      </c>
      <c r="E1013">
        <v>40</v>
      </c>
      <c r="F1013" s="28"/>
      <c r="K1013">
        <v>193</v>
      </c>
      <c r="L1013" s="28">
        <v>20000</v>
      </c>
      <c r="M1013">
        <v>40</v>
      </c>
      <c r="N1013" s="28"/>
      <c r="S1013">
        <v>131</v>
      </c>
      <c r="T1013" s="59">
        <v>30000</v>
      </c>
      <c r="U1013">
        <v>40</v>
      </c>
      <c r="V1013" s="59"/>
      <c r="AA1013">
        <v>145</v>
      </c>
      <c r="AB1013" s="28">
        <v>10000</v>
      </c>
      <c r="AC1013">
        <v>40</v>
      </c>
      <c r="AD1013" s="28"/>
      <c r="AI1013">
        <v>174</v>
      </c>
      <c r="AJ1013" s="28">
        <v>30000</v>
      </c>
      <c r="AK1013">
        <v>40</v>
      </c>
      <c r="AL1013" s="28"/>
      <c r="AQ1013">
        <v>69</v>
      </c>
      <c r="AR1013" s="28">
        <v>50000</v>
      </c>
      <c r="AS1013">
        <v>40</v>
      </c>
      <c r="AT1013" s="28"/>
    </row>
    <row r="1014" spans="3:47" x14ac:dyDescent="0.25">
      <c r="C1014">
        <v>103</v>
      </c>
      <c r="D1014" s="28">
        <v>100000</v>
      </c>
      <c r="E1014">
        <v>41</v>
      </c>
      <c r="F1014" s="28">
        <v>50000</v>
      </c>
      <c r="G1014">
        <v>103</v>
      </c>
      <c r="K1014">
        <v>36</v>
      </c>
      <c r="L1014" s="28">
        <v>20000</v>
      </c>
      <c r="M1014">
        <v>41</v>
      </c>
      <c r="N1014" s="28"/>
      <c r="S1014">
        <v>34</v>
      </c>
      <c r="T1014" s="59">
        <v>20000</v>
      </c>
      <c r="U1014" s="43">
        <v>41</v>
      </c>
      <c r="V1014" s="59"/>
      <c r="AA1014">
        <v>56</v>
      </c>
      <c r="AB1014" s="28">
        <v>10000</v>
      </c>
      <c r="AC1014">
        <v>41</v>
      </c>
      <c r="AD1014" s="28"/>
      <c r="AI1014">
        <v>208</v>
      </c>
      <c r="AJ1014" s="28">
        <v>20000</v>
      </c>
      <c r="AK1014">
        <v>41</v>
      </c>
      <c r="AL1014" s="28"/>
      <c r="AQ1014">
        <v>9</v>
      </c>
      <c r="AR1014" s="28">
        <v>50000</v>
      </c>
      <c r="AS1014">
        <v>41</v>
      </c>
      <c r="AT1014" s="28"/>
    </row>
    <row r="1015" spans="3:47" x14ac:dyDescent="0.25">
      <c r="C1015">
        <v>18</v>
      </c>
      <c r="D1015" s="28">
        <v>100000</v>
      </c>
      <c r="E1015">
        <v>42</v>
      </c>
      <c r="F1015" s="28"/>
      <c r="K1015">
        <v>195</v>
      </c>
      <c r="L1015" s="28">
        <v>20000</v>
      </c>
      <c r="M1015">
        <v>42</v>
      </c>
      <c r="N1015" s="28"/>
      <c r="S1015">
        <v>88</v>
      </c>
      <c r="T1015" s="59">
        <v>20000</v>
      </c>
      <c r="U1015">
        <v>42</v>
      </c>
      <c r="V1015" s="59"/>
      <c r="AA1015">
        <v>92</v>
      </c>
      <c r="AB1015" s="28">
        <v>50000</v>
      </c>
      <c r="AC1015">
        <v>42</v>
      </c>
      <c r="AD1015" s="28"/>
      <c r="AI1015">
        <v>191</v>
      </c>
      <c r="AJ1015" s="28">
        <v>20000</v>
      </c>
      <c r="AK1015">
        <v>42</v>
      </c>
      <c r="AL1015" s="28"/>
      <c r="AQ1015">
        <v>78</v>
      </c>
      <c r="AR1015" s="28">
        <v>50000</v>
      </c>
      <c r="AS1015">
        <v>42</v>
      </c>
      <c r="AT1015" s="28"/>
    </row>
    <row r="1016" spans="3:47" x14ac:dyDescent="0.25">
      <c r="C1016">
        <v>249</v>
      </c>
      <c r="D1016" s="28">
        <v>50000</v>
      </c>
      <c r="E1016">
        <v>43</v>
      </c>
      <c r="K1016">
        <v>219</v>
      </c>
      <c r="L1016" s="28">
        <v>20000</v>
      </c>
      <c r="M1016">
        <v>43</v>
      </c>
      <c r="N1016" s="28"/>
      <c r="S1016">
        <v>135</v>
      </c>
      <c r="T1016" s="59">
        <v>50000</v>
      </c>
      <c r="U1016" s="43">
        <v>43</v>
      </c>
      <c r="V1016" s="59"/>
      <c r="W1016" s="43"/>
      <c r="AA1016">
        <v>55</v>
      </c>
      <c r="AB1016" s="59">
        <v>30000</v>
      </c>
      <c r="AC1016">
        <v>43</v>
      </c>
      <c r="AD1016" s="59"/>
      <c r="AI1016">
        <v>216</v>
      </c>
      <c r="AJ1016" s="28">
        <v>30000</v>
      </c>
      <c r="AK1016">
        <v>43</v>
      </c>
      <c r="AL1016" s="28"/>
      <c r="AQ1016">
        <v>50</v>
      </c>
      <c r="AR1016" s="28">
        <v>50000</v>
      </c>
      <c r="AS1016">
        <v>43</v>
      </c>
      <c r="AT1016" s="28"/>
    </row>
    <row r="1017" spans="3:47" x14ac:dyDescent="0.25">
      <c r="C1017">
        <v>142</v>
      </c>
      <c r="D1017" s="59">
        <v>40000</v>
      </c>
      <c r="E1017">
        <v>44</v>
      </c>
      <c r="F1017" s="59"/>
      <c r="K1017">
        <v>34</v>
      </c>
      <c r="L1017" s="59">
        <v>20000</v>
      </c>
      <c r="M1017">
        <v>44</v>
      </c>
      <c r="N1017" s="59"/>
      <c r="S1017">
        <v>76</v>
      </c>
      <c r="T1017" s="59">
        <v>20000</v>
      </c>
      <c r="U1017">
        <v>44</v>
      </c>
      <c r="V1017" s="59"/>
      <c r="AA1017">
        <v>72</v>
      </c>
      <c r="AB1017" s="59">
        <v>20000</v>
      </c>
      <c r="AC1017">
        <v>44</v>
      </c>
      <c r="AD1017" s="28"/>
      <c r="AI1017">
        <v>96</v>
      </c>
      <c r="AJ1017" s="28">
        <v>30000</v>
      </c>
      <c r="AK1017">
        <v>44</v>
      </c>
      <c r="AL1017" s="28"/>
      <c r="AQ1017">
        <v>17</v>
      </c>
      <c r="AR1017" s="28">
        <v>100000</v>
      </c>
      <c r="AS1017">
        <v>44</v>
      </c>
      <c r="AT1017" s="28">
        <v>50000</v>
      </c>
      <c r="AU1017">
        <v>17</v>
      </c>
    </row>
    <row r="1018" spans="3:47" x14ac:dyDescent="0.25">
      <c r="C1018">
        <v>39</v>
      </c>
      <c r="D1018" s="59">
        <v>10000</v>
      </c>
      <c r="E1018">
        <v>45</v>
      </c>
      <c r="F1018" s="28"/>
      <c r="K1018">
        <v>112</v>
      </c>
      <c r="L1018" s="59">
        <v>20000</v>
      </c>
      <c r="M1018">
        <v>45</v>
      </c>
      <c r="N1018" s="59"/>
      <c r="S1018">
        <v>20</v>
      </c>
      <c r="T1018" s="59">
        <v>30000</v>
      </c>
      <c r="U1018" s="43">
        <v>45</v>
      </c>
      <c r="V1018" s="59"/>
      <c r="AA1018">
        <v>12</v>
      </c>
      <c r="AB1018" s="28">
        <v>50000</v>
      </c>
      <c r="AC1018">
        <v>45</v>
      </c>
      <c r="AD1018" s="28"/>
      <c r="AI1018">
        <v>50</v>
      </c>
      <c r="AJ1018" s="28">
        <v>20000</v>
      </c>
      <c r="AK1018">
        <v>45</v>
      </c>
      <c r="AL1018" s="28"/>
      <c r="AN1018" s="28"/>
      <c r="AQ1018">
        <v>129</v>
      </c>
      <c r="AR1018" s="28">
        <v>50000</v>
      </c>
      <c r="AS1018">
        <v>45</v>
      </c>
      <c r="AT1018" s="28">
        <v>5000</v>
      </c>
      <c r="AU1018">
        <v>129</v>
      </c>
    </row>
    <row r="1019" spans="3:47" x14ac:dyDescent="0.25">
      <c r="D1019" s="28">
        <v>50000</v>
      </c>
      <c r="E1019">
        <v>46</v>
      </c>
      <c r="F1019" s="28">
        <v>50000</v>
      </c>
      <c r="K1019">
        <v>158</v>
      </c>
      <c r="L1019" s="59">
        <v>20000</v>
      </c>
      <c r="M1019">
        <v>46</v>
      </c>
      <c r="N1019" s="59"/>
      <c r="S1019">
        <v>106</v>
      </c>
      <c r="T1019" s="59">
        <v>50000</v>
      </c>
      <c r="U1019">
        <v>46</v>
      </c>
      <c r="V1019" s="59"/>
      <c r="AA1019">
        <v>30</v>
      </c>
      <c r="AB1019" s="28">
        <v>50000</v>
      </c>
      <c r="AC1019">
        <v>46</v>
      </c>
      <c r="AD1019" s="28"/>
      <c r="AI1019">
        <v>4</v>
      </c>
      <c r="AJ1019" s="28">
        <v>20000</v>
      </c>
      <c r="AK1019">
        <v>46</v>
      </c>
      <c r="AL1019" s="28"/>
      <c r="AQ1019">
        <v>142</v>
      </c>
      <c r="AR1019" s="28">
        <v>50000</v>
      </c>
      <c r="AS1019">
        <v>46</v>
      </c>
      <c r="AT1019" s="28">
        <v>50000</v>
      </c>
      <c r="AU1019">
        <v>142</v>
      </c>
    </row>
    <row r="1020" spans="3:47" x14ac:dyDescent="0.25">
      <c r="D1020" s="28">
        <v>50000</v>
      </c>
      <c r="E1020">
        <v>47</v>
      </c>
      <c r="F1020" s="28">
        <v>50000</v>
      </c>
      <c r="K1020">
        <v>207</v>
      </c>
      <c r="L1020" s="59">
        <v>20000</v>
      </c>
      <c r="M1020">
        <v>47</v>
      </c>
      <c r="N1020" s="59"/>
      <c r="S1020">
        <v>4</v>
      </c>
      <c r="T1020" s="59">
        <v>50000</v>
      </c>
      <c r="U1020" s="43">
        <v>47</v>
      </c>
      <c r="V1020" s="59"/>
      <c r="AA1020">
        <v>44</v>
      </c>
      <c r="AB1020" s="28">
        <v>50000</v>
      </c>
      <c r="AC1020">
        <v>47</v>
      </c>
      <c r="AD1020" s="28"/>
      <c r="AI1020">
        <v>155</v>
      </c>
      <c r="AJ1020" s="28">
        <v>30000</v>
      </c>
      <c r="AK1020">
        <v>47</v>
      </c>
      <c r="AL1020" s="28"/>
      <c r="AQ1020">
        <v>77</v>
      </c>
      <c r="AR1020" s="28">
        <v>20000</v>
      </c>
      <c r="AS1020">
        <v>47</v>
      </c>
      <c r="AT1020" s="28">
        <v>20000</v>
      </c>
      <c r="AU1020">
        <v>77</v>
      </c>
    </row>
    <row r="1021" spans="3:47" x14ac:dyDescent="0.25">
      <c r="D1021" s="28"/>
      <c r="E1021">
        <v>48</v>
      </c>
      <c r="K1021">
        <v>130</v>
      </c>
      <c r="L1021" s="59">
        <v>20000</v>
      </c>
      <c r="M1021">
        <v>48</v>
      </c>
      <c r="N1021" s="59"/>
      <c r="S1021" s="43">
        <v>70</v>
      </c>
      <c r="T1021" s="59">
        <v>80000</v>
      </c>
      <c r="U1021">
        <v>48</v>
      </c>
      <c r="V1021" s="59"/>
      <c r="AA1021">
        <v>91</v>
      </c>
      <c r="AB1021" s="28">
        <v>20000</v>
      </c>
      <c r="AC1021">
        <v>48</v>
      </c>
      <c r="AD1021" s="59"/>
      <c r="AI1021">
        <v>131</v>
      </c>
      <c r="AJ1021" s="28">
        <v>30000</v>
      </c>
      <c r="AK1021">
        <v>48</v>
      </c>
      <c r="AL1021" s="28"/>
      <c r="AQ1021">
        <v>94</v>
      </c>
      <c r="AR1021" s="28">
        <v>50000</v>
      </c>
      <c r="AS1021">
        <v>48</v>
      </c>
      <c r="AT1021" s="28"/>
    </row>
    <row r="1022" spans="3:47" x14ac:dyDescent="0.25">
      <c r="D1022" s="28"/>
      <c r="E1022">
        <v>49</v>
      </c>
      <c r="K1022">
        <v>214</v>
      </c>
      <c r="L1022" s="59">
        <v>50000</v>
      </c>
      <c r="M1022">
        <v>49</v>
      </c>
      <c r="N1022" s="59"/>
      <c r="S1022" s="43">
        <v>115</v>
      </c>
      <c r="T1022" s="59">
        <v>20000</v>
      </c>
      <c r="U1022" s="43">
        <v>49</v>
      </c>
      <c r="V1022" s="59"/>
      <c r="AA1022">
        <v>126</v>
      </c>
      <c r="AB1022" s="28">
        <v>30000</v>
      </c>
      <c r="AC1022">
        <v>49</v>
      </c>
      <c r="AD1022" s="59"/>
      <c r="AI1022">
        <v>102</v>
      </c>
      <c r="AJ1022" s="59">
        <v>20000</v>
      </c>
      <c r="AK1022">
        <v>49</v>
      </c>
      <c r="AL1022" s="29"/>
      <c r="AQ1022">
        <v>88</v>
      </c>
      <c r="AR1022" s="28">
        <v>25000</v>
      </c>
      <c r="AS1022">
        <v>49</v>
      </c>
      <c r="AT1022" s="28"/>
    </row>
    <row r="1023" spans="3:47" x14ac:dyDescent="0.25">
      <c r="D1023" s="59"/>
      <c r="E1023">
        <v>50</v>
      </c>
      <c r="F1023" s="59"/>
      <c r="I1023" t="s">
        <v>1359</v>
      </c>
      <c r="K1023">
        <v>76</v>
      </c>
      <c r="L1023" s="59">
        <v>50000</v>
      </c>
      <c r="M1023">
        <v>50</v>
      </c>
      <c r="N1023" s="59"/>
      <c r="S1023" s="43">
        <v>64</v>
      </c>
      <c r="T1023" s="59">
        <v>50000</v>
      </c>
      <c r="U1023">
        <v>50</v>
      </c>
      <c r="V1023" s="59"/>
      <c r="AA1023">
        <v>152</v>
      </c>
      <c r="AB1023" s="59">
        <v>20000</v>
      </c>
      <c r="AC1023">
        <v>50</v>
      </c>
      <c r="AD1023" s="59"/>
      <c r="AI1023">
        <v>119</v>
      </c>
      <c r="AJ1023" s="59">
        <v>20000</v>
      </c>
      <c r="AK1023">
        <v>50</v>
      </c>
      <c r="AL1023" s="28"/>
      <c r="AQ1023">
        <v>43</v>
      </c>
      <c r="AR1023" s="28">
        <v>15000</v>
      </c>
      <c r="AS1023">
        <v>50</v>
      </c>
      <c r="AT1023" s="28"/>
    </row>
    <row r="1024" spans="3:47" x14ac:dyDescent="0.25">
      <c r="D1024" s="59"/>
      <c r="E1024">
        <v>51</v>
      </c>
      <c r="F1024" s="59"/>
      <c r="K1024">
        <v>237</v>
      </c>
      <c r="L1024" s="59">
        <v>50000</v>
      </c>
      <c r="M1024">
        <v>51</v>
      </c>
      <c r="N1024" s="59"/>
      <c r="S1024" s="43">
        <v>55</v>
      </c>
      <c r="T1024" s="59">
        <v>50000</v>
      </c>
      <c r="U1024" s="43">
        <v>51</v>
      </c>
      <c r="V1024" s="59"/>
      <c r="AA1024">
        <v>41</v>
      </c>
      <c r="AB1024" s="59">
        <v>20000</v>
      </c>
      <c r="AC1024">
        <v>51</v>
      </c>
      <c r="AD1024" s="59"/>
      <c r="AI1024">
        <v>128</v>
      </c>
      <c r="AJ1024" s="28">
        <v>30000</v>
      </c>
      <c r="AK1024">
        <v>51</v>
      </c>
      <c r="AL1024" s="28"/>
      <c r="AQ1024">
        <v>54</v>
      </c>
      <c r="AR1024" s="28">
        <v>30000</v>
      </c>
      <c r="AS1024">
        <v>51</v>
      </c>
      <c r="AT1024" s="28"/>
    </row>
    <row r="1025" spans="4:47" x14ac:dyDescent="0.25">
      <c r="D1025" s="28"/>
      <c r="E1025">
        <v>52</v>
      </c>
      <c r="F1025" s="28"/>
      <c r="K1025">
        <v>264</v>
      </c>
      <c r="L1025" s="59">
        <v>50000</v>
      </c>
      <c r="M1025">
        <v>52</v>
      </c>
      <c r="N1025" s="59"/>
      <c r="S1025" s="43">
        <v>18</v>
      </c>
      <c r="T1025" s="59">
        <v>20000</v>
      </c>
      <c r="U1025">
        <v>52</v>
      </c>
      <c r="V1025" s="59"/>
      <c r="AA1025">
        <v>76</v>
      </c>
      <c r="AB1025" s="59">
        <v>20000</v>
      </c>
      <c r="AC1025">
        <v>52</v>
      </c>
      <c r="AD1025" s="59"/>
      <c r="AI1025">
        <v>16</v>
      </c>
      <c r="AJ1025" s="28">
        <v>50000</v>
      </c>
      <c r="AK1025">
        <v>52</v>
      </c>
      <c r="AL1025" s="28"/>
      <c r="AQ1025">
        <v>12</v>
      </c>
      <c r="AR1025" s="28">
        <v>30000</v>
      </c>
      <c r="AS1025">
        <v>52</v>
      </c>
      <c r="AT1025" s="28"/>
    </row>
    <row r="1026" spans="4:47" x14ac:dyDescent="0.25">
      <c r="D1026" s="28"/>
      <c r="E1026">
        <v>53</v>
      </c>
      <c r="F1026" s="28"/>
      <c r="K1026">
        <v>158</v>
      </c>
      <c r="L1026" s="59">
        <v>50000</v>
      </c>
      <c r="M1026">
        <v>53</v>
      </c>
      <c r="N1026" s="59"/>
      <c r="S1026" s="43">
        <v>12</v>
      </c>
      <c r="T1026" s="59">
        <v>30000</v>
      </c>
      <c r="U1026" s="43">
        <v>53</v>
      </c>
      <c r="V1026" s="43"/>
      <c r="AA1026">
        <v>22</v>
      </c>
      <c r="AB1026" s="59">
        <v>20000</v>
      </c>
      <c r="AC1026">
        <v>53</v>
      </c>
      <c r="AD1026" s="43"/>
      <c r="AI1026">
        <v>200</v>
      </c>
      <c r="AJ1026" s="28">
        <v>50000</v>
      </c>
      <c r="AK1026">
        <v>53</v>
      </c>
      <c r="AQ1026">
        <v>89</v>
      </c>
      <c r="AR1026" s="28">
        <v>30000</v>
      </c>
      <c r="AS1026">
        <v>53</v>
      </c>
      <c r="AT1026" s="28"/>
    </row>
    <row r="1027" spans="4:47" x14ac:dyDescent="0.25">
      <c r="D1027" s="28"/>
      <c r="E1027">
        <v>54</v>
      </c>
      <c r="F1027" s="28"/>
      <c r="K1027">
        <v>132</v>
      </c>
      <c r="L1027" s="59">
        <v>50000</v>
      </c>
      <c r="M1027">
        <v>54</v>
      </c>
      <c r="N1027" s="59"/>
      <c r="S1027" s="43">
        <v>69</v>
      </c>
      <c r="T1027" s="59">
        <v>30000</v>
      </c>
      <c r="U1027">
        <v>54</v>
      </c>
      <c r="V1027" s="43"/>
      <c r="AA1027">
        <v>62</v>
      </c>
      <c r="AB1027" s="59">
        <v>20000</v>
      </c>
      <c r="AC1027">
        <v>54</v>
      </c>
      <c r="AD1027" s="43"/>
      <c r="AI1027">
        <v>201</v>
      </c>
      <c r="AJ1027" s="28">
        <v>50000</v>
      </c>
      <c r="AK1027">
        <v>54</v>
      </c>
      <c r="AQ1027">
        <v>14</v>
      </c>
      <c r="AR1027" s="28">
        <v>10000</v>
      </c>
      <c r="AS1027">
        <v>54</v>
      </c>
      <c r="AT1027" s="28"/>
    </row>
    <row r="1028" spans="4:47" x14ac:dyDescent="0.25">
      <c r="D1028" s="28"/>
      <c r="E1028">
        <v>55</v>
      </c>
      <c r="F1028" s="28"/>
      <c r="K1028">
        <v>163</v>
      </c>
      <c r="L1028" s="59">
        <v>50000</v>
      </c>
      <c r="M1028">
        <v>55</v>
      </c>
      <c r="S1028" s="43">
        <v>19</v>
      </c>
      <c r="T1028" s="59">
        <v>20000</v>
      </c>
      <c r="U1028" s="43">
        <v>55</v>
      </c>
      <c r="V1028" s="43"/>
      <c r="AA1028">
        <v>11</v>
      </c>
      <c r="AB1028" s="59">
        <v>50000</v>
      </c>
      <c r="AC1028">
        <v>55</v>
      </c>
      <c r="AD1028" s="43">
        <v>50000</v>
      </c>
      <c r="AE1028" s="43">
        <v>11</v>
      </c>
      <c r="AI1028">
        <v>111</v>
      </c>
      <c r="AJ1028" s="28">
        <v>50000</v>
      </c>
      <c r="AK1028">
        <v>55</v>
      </c>
      <c r="AQ1028">
        <v>13</v>
      </c>
      <c r="AR1028" s="28">
        <v>20000</v>
      </c>
      <c r="AS1028">
        <v>55</v>
      </c>
      <c r="AT1028" s="28"/>
    </row>
    <row r="1029" spans="4:47" x14ac:dyDescent="0.25">
      <c r="D1029" s="28"/>
      <c r="E1029">
        <v>56</v>
      </c>
      <c r="F1029" s="28"/>
      <c r="K1029">
        <v>65</v>
      </c>
      <c r="L1029" s="59">
        <v>50000</v>
      </c>
      <c r="M1029">
        <v>56</v>
      </c>
      <c r="S1029" s="43">
        <v>101</v>
      </c>
      <c r="T1029" s="59">
        <v>30000</v>
      </c>
      <c r="U1029">
        <v>56</v>
      </c>
      <c r="V1029" s="43"/>
      <c r="AA1029">
        <v>120</v>
      </c>
      <c r="AB1029" s="59">
        <v>50000</v>
      </c>
      <c r="AC1029">
        <v>56</v>
      </c>
      <c r="AD1029" s="43"/>
      <c r="AI1029">
        <v>204</v>
      </c>
      <c r="AJ1029" s="28">
        <v>50000</v>
      </c>
      <c r="AK1029">
        <v>56</v>
      </c>
      <c r="AQ1029">
        <v>81</v>
      </c>
      <c r="AR1029" s="28">
        <v>30000</v>
      </c>
      <c r="AS1029">
        <v>56</v>
      </c>
      <c r="AT1029" s="28"/>
    </row>
    <row r="1030" spans="4:47" x14ac:dyDescent="0.25">
      <c r="D1030" s="28"/>
      <c r="E1030">
        <v>57</v>
      </c>
      <c r="F1030" s="28"/>
      <c r="K1030">
        <v>75</v>
      </c>
      <c r="L1030" s="59">
        <v>50000</v>
      </c>
      <c r="M1030">
        <v>57</v>
      </c>
      <c r="S1030" s="43">
        <v>24</v>
      </c>
      <c r="T1030" s="59">
        <v>20000</v>
      </c>
      <c r="U1030" s="43">
        <v>57</v>
      </c>
      <c r="V1030" s="43"/>
      <c r="AA1030">
        <v>18</v>
      </c>
      <c r="AB1030" s="59">
        <v>50000</v>
      </c>
      <c r="AC1030">
        <v>57</v>
      </c>
      <c r="AD1030" s="43"/>
      <c r="AI1030">
        <v>56</v>
      </c>
      <c r="AJ1030" s="59">
        <v>20000</v>
      </c>
      <c r="AK1030">
        <v>57</v>
      </c>
      <c r="AL1030" s="59"/>
      <c r="AM1030" s="43"/>
      <c r="AQ1030">
        <v>120</v>
      </c>
      <c r="AR1030" s="59">
        <v>30000</v>
      </c>
      <c r="AS1030">
        <v>57</v>
      </c>
      <c r="AT1030" s="59"/>
    </row>
    <row r="1031" spans="4:47" x14ac:dyDescent="0.25">
      <c r="D1031" s="28"/>
      <c r="E1031">
        <v>58</v>
      </c>
      <c r="K1031">
        <v>5</v>
      </c>
      <c r="L1031" s="28">
        <v>50000</v>
      </c>
      <c r="M1031">
        <v>58</v>
      </c>
      <c r="S1031" s="43">
        <v>122</v>
      </c>
      <c r="T1031" s="59">
        <v>20000</v>
      </c>
      <c r="U1031">
        <v>58</v>
      </c>
      <c r="V1031" s="43"/>
      <c r="AA1031">
        <v>119</v>
      </c>
      <c r="AB1031" s="59">
        <v>20000</v>
      </c>
      <c r="AC1031">
        <v>58</v>
      </c>
      <c r="AD1031" s="43"/>
      <c r="AI1031">
        <v>36</v>
      </c>
      <c r="AJ1031" s="59">
        <v>60000</v>
      </c>
      <c r="AK1031">
        <v>58</v>
      </c>
      <c r="AL1031" s="59"/>
      <c r="AM1031" s="43"/>
      <c r="AQ1031">
        <v>25</v>
      </c>
      <c r="AR1031" s="59">
        <v>20000</v>
      </c>
      <c r="AS1031">
        <v>58</v>
      </c>
      <c r="AT1031" s="28"/>
    </row>
    <row r="1032" spans="4:47" x14ac:dyDescent="0.25">
      <c r="D1032" s="28"/>
      <c r="E1032">
        <v>59</v>
      </c>
      <c r="K1032">
        <v>114</v>
      </c>
      <c r="L1032" s="28">
        <v>50000</v>
      </c>
      <c r="M1032">
        <v>59</v>
      </c>
      <c r="S1032" s="43">
        <v>129</v>
      </c>
      <c r="T1032" s="59">
        <v>15000</v>
      </c>
      <c r="U1032" s="43">
        <v>59</v>
      </c>
      <c r="V1032" s="59"/>
      <c r="AB1032" s="59"/>
      <c r="AC1032">
        <v>59</v>
      </c>
      <c r="AD1032" s="43"/>
      <c r="AI1032">
        <v>126</v>
      </c>
      <c r="AJ1032" s="59">
        <v>20000</v>
      </c>
      <c r="AK1032">
        <v>59</v>
      </c>
      <c r="AM1032" s="43"/>
      <c r="AQ1032">
        <v>2</v>
      </c>
      <c r="AR1032" s="28">
        <v>20000</v>
      </c>
      <c r="AS1032">
        <v>59</v>
      </c>
      <c r="AT1032" s="28">
        <v>10000</v>
      </c>
      <c r="AU1032">
        <v>2</v>
      </c>
    </row>
    <row r="1033" spans="4:47" x14ac:dyDescent="0.25">
      <c r="D1033" s="28"/>
      <c r="E1033">
        <v>60</v>
      </c>
      <c r="K1033">
        <v>2</v>
      </c>
      <c r="L1033" s="28">
        <v>50000</v>
      </c>
      <c r="M1033">
        <v>60</v>
      </c>
      <c r="S1033" s="43">
        <v>50</v>
      </c>
      <c r="T1033" s="59">
        <v>15000</v>
      </c>
      <c r="U1033">
        <v>60</v>
      </c>
      <c r="V1033" s="59"/>
      <c r="AB1033" s="59"/>
      <c r="AC1033">
        <v>60</v>
      </c>
      <c r="AD1033" s="43"/>
      <c r="AI1033">
        <v>65</v>
      </c>
      <c r="AJ1033" s="59">
        <v>10000</v>
      </c>
      <c r="AK1033">
        <v>60</v>
      </c>
      <c r="AM1033" s="43"/>
      <c r="AQ1033">
        <v>28</v>
      </c>
      <c r="AR1033" s="28">
        <v>20000</v>
      </c>
      <c r="AS1033">
        <v>60</v>
      </c>
      <c r="AT1033" s="28"/>
    </row>
    <row r="1034" spans="4:47" x14ac:dyDescent="0.25">
      <c r="D1034" s="28"/>
      <c r="E1034">
        <v>61</v>
      </c>
      <c r="K1034">
        <v>152</v>
      </c>
      <c r="L1034" s="28">
        <v>50000</v>
      </c>
      <c r="M1034">
        <v>61</v>
      </c>
      <c r="S1034" s="43">
        <v>113</v>
      </c>
      <c r="T1034" s="59">
        <v>20000</v>
      </c>
      <c r="U1034" s="43">
        <v>61</v>
      </c>
      <c r="V1034" s="59"/>
      <c r="AB1034" s="59"/>
      <c r="AC1034">
        <v>61</v>
      </c>
      <c r="AD1034" s="43"/>
      <c r="AI1034">
        <v>87</v>
      </c>
      <c r="AJ1034" s="59">
        <v>20000</v>
      </c>
      <c r="AK1034">
        <v>61</v>
      </c>
      <c r="AM1034" s="43"/>
      <c r="AQ1034">
        <v>29</v>
      </c>
      <c r="AR1034" s="28">
        <v>20000</v>
      </c>
      <c r="AS1034">
        <v>61</v>
      </c>
      <c r="AT1034" s="28"/>
    </row>
    <row r="1035" spans="4:47" x14ac:dyDescent="0.25">
      <c r="D1035" s="28"/>
      <c r="E1035">
        <v>62</v>
      </c>
      <c r="K1035">
        <v>11</v>
      </c>
      <c r="L1035" s="28">
        <v>500000</v>
      </c>
      <c r="M1035">
        <v>62</v>
      </c>
      <c r="S1035" s="43">
        <v>7</v>
      </c>
      <c r="T1035" s="59">
        <v>10000</v>
      </c>
      <c r="U1035">
        <v>62</v>
      </c>
      <c r="V1035" s="59"/>
      <c r="AB1035" s="59"/>
      <c r="AC1035">
        <v>62</v>
      </c>
      <c r="AD1035" s="43"/>
      <c r="AI1035">
        <v>57</v>
      </c>
      <c r="AJ1035" s="59">
        <v>50000</v>
      </c>
      <c r="AK1035">
        <v>62</v>
      </c>
      <c r="AQ1035">
        <v>3</v>
      </c>
      <c r="AR1035" s="28">
        <v>20000</v>
      </c>
      <c r="AS1035">
        <v>62</v>
      </c>
      <c r="AT1035" s="28"/>
    </row>
    <row r="1036" spans="4:47" x14ac:dyDescent="0.25">
      <c r="D1036" s="28"/>
      <c r="E1036">
        <v>63</v>
      </c>
      <c r="K1036">
        <v>169</v>
      </c>
      <c r="L1036" s="28">
        <v>50000</v>
      </c>
      <c r="M1036">
        <v>63</v>
      </c>
      <c r="S1036" s="43">
        <v>146</v>
      </c>
      <c r="T1036" s="59">
        <v>40000</v>
      </c>
      <c r="U1036" s="43">
        <v>63</v>
      </c>
      <c r="V1036" s="59">
        <v>40000</v>
      </c>
      <c r="W1036" s="43">
        <v>146</v>
      </c>
      <c r="AB1036" s="59"/>
      <c r="AC1036">
        <v>63</v>
      </c>
      <c r="AD1036" s="43"/>
      <c r="AE1036" s="43"/>
      <c r="AI1036">
        <v>68</v>
      </c>
      <c r="AJ1036" s="59">
        <v>20000</v>
      </c>
      <c r="AK1036">
        <v>63</v>
      </c>
      <c r="AQ1036">
        <v>15</v>
      </c>
      <c r="AR1036" s="28">
        <v>50000</v>
      </c>
      <c r="AS1036">
        <v>63</v>
      </c>
      <c r="AT1036" s="28"/>
    </row>
    <row r="1037" spans="4:47" x14ac:dyDescent="0.25">
      <c r="D1037" s="28"/>
      <c r="E1037">
        <v>64</v>
      </c>
      <c r="K1037">
        <v>148</v>
      </c>
      <c r="L1037" s="28">
        <v>50000</v>
      </c>
      <c r="M1037">
        <v>64</v>
      </c>
      <c r="N1037" s="28"/>
      <c r="S1037" s="43">
        <v>26</v>
      </c>
      <c r="T1037" s="59">
        <v>20000</v>
      </c>
      <c r="U1037">
        <v>64</v>
      </c>
      <c r="V1037" s="59">
        <v>20000</v>
      </c>
      <c r="W1037">
        <v>26</v>
      </c>
      <c r="AB1037" s="59"/>
      <c r="AC1037">
        <v>64</v>
      </c>
      <c r="AD1037" s="43"/>
      <c r="AI1037">
        <v>49</v>
      </c>
      <c r="AJ1037" s="59">
        <v>20000</v>
      </c>
      <c r="AK1037">
        <v>64</v>
      </c>
      <c r="AQ1037">
        <v>47</v>
      </c>
      <c r="AR1037" s="28">
        <v>50000</v>
      </c>
      <c r="AS1037">
        <v>64</v>
      </c>
      <c r="AT1037" s="28">
        <v>10000</v>
      </c>
      <c r="AU1037">
        <v>47</v>
      </c>
    </row>
    <row r="1038" spans="4:47" x14ac:dyDescent="0.25">
      <c r="D1038" s="29">
        <f>SUM(D974:D1037)</f>
        <v>2055000</v>
      </c>
      <c r="F1038" s="29">
        <f>SUM(F974:F1037)</f>
        <v>380000</v>
      </c>
      <c r="K1038">
        <v>155</v>
      </c>
      <c r="L1038" s="28">
        <v>50000</v>
      </c>
      <c r="M1038">
        <v>65</v>
      </c>
      <c r="S1038" s="43">
        <v>128</v>
      </c>
      <c r="T1038" s="59">
        <v>20000</v>
      </c>
      <c r="U1038" s="43">
        <v>65</v>
      </c>
      <c r="V1038" s="43">
        <v>20000</v>
      </c>
      <c r="W1038" s="43">
        <v>128</v>
      </c>
      <c r="AB1038" s="29">
        <f>SUM(AB974:AB1037)</f>
        <v>1840000</v>
      </c>
      <c r="AD1038" s="29">
        <f>SUM(AD974:AD1037)</f>
        <v>70000</v>
      </c>
      <c r="AI1038" s="43">
        <v>14</v>
      </c>
      <c r="AJ1038" s="59">
        <v>20000</v>
      </c>
      <c r="AK1038">
        <v>65</v>
      </c>
      <c r="AL1038" s="59"/>
      <c r="AQ1038">
        <v>112</v>
      </c>
      <c r="AR1038" s="59">
        <v>50000</v>
      </c>
      <c r="AS1038">
        <v>65</v>
      </c>
      <c r="AT1038" s="29"/>
    </row>
    <row r="1039" spans="4:47" x14ac:dyDescent="0.25">
      <c r="D1039" s="29">
        <f>D1038-F1038</f>
        <v>1675000</v>
      </c>
      <c r="F1039" s="28"/>
      <c r="K1039">
        <v>162</v>
      </c>
      <c r="L1039" s="28">
        <v>50000</v>
      </c>
      <c r="M1039">
        <v>66</v>
      </c>
      <c r="O1039" s="43"/>
      <c r="S1039" s="43">
        <v>101</v>
      </c>
      <c r="T1039" s="59">
        <v>30000</v>
      </c>
      <c r="U1039">
        <v>66</v>
      </c>
      <c r="V1039" s="28"/>
      <c r="W1039" s="43"/>
      <c r="AB1039" s="29">
        <f>AB1038-AD1038</f>
        <v>1770000</v>
      </c>
      <c r="AD1039" s="28"/>
      <c r="AE1039" s="43"/>
      <c r="AI1039" s="43">
        <v>38</v>
      </c>
      <c r="AJ1039" s="59">
        <v>20000</v>
      </c>
      <c r="AK1039">
        <v>66</v>
      </c>
      <c r="AL1039" s="59"/>
      <c r="AM1039" s="43"/>
      <c r="AQ1039">
        <v>44</v>
      </c>
      <c r="AR1039" s="59">
        <v>50000</v>
      </c>
      <c r="AS1039">
        <v>66</v>
      </c>
      <c r="AT1039" s="59"/>
    </row>
    <row r="1040" spans="4:47" x14ac:dyDescent="0.25">
      <c r="K1040">
        <v>198</v>
      </c>
      <c r="L1040" s="28">
        <v>50000</v>
      </c>
      <c r="M1040">
        <v>67</v>
      </c>
      <c r="S1040" s="43">
        <v>102</v>
      </c>
      <c r="T1040" s="59">
        <v>40000</v>
      </c>
      <c r="U1040" s="43">
        <v>67</v>
      </c>
      <c r="V1040" s="28">
        <v>30000</v>
      </c>
      <c r="W1040" s="43">
        <v>102</v>
      </c>
      <c r="AI1040" s="43">
        <v>206</v>
      </c>
      <c r="AJ1040" s="59">
        <v>20000</v>
      </c>
      <c r="AK1040">
        <v>67</v>
      </c>
      <c r="AQ1040">
        <v>129</v>
      </c>
      <c r="AR1040" s="59">
        <v>50000</v>
      </c>
      <c r="AS1040">
        <v>67</v>
      </c>
    </row>
    <row r="1041" spans="11:46" x14ac:dyDescent="0.25">
      <c r="K1041">
        <v>153</v>
      </c>
      <c r="L1041" s="28">
        <v>50000</v>
      </c>
      <c r="M1041">
        <v>68</v>
      </c>
      <c r="S1041" s="43">
        <v>140</v>
      </c>
      <c r="T1041" s="59">
        <v>20000</v>
      </c>
      <c r="U1041">
        <v>68</v>
      </c>
      <c r="V1041" s="28">
        <v>20000</v>
      </c>
      <c r="W1041" s="43">
        <v>140</v>
      </c>
      <c r="AI1041" s="43">
        <v>78</v>
      </c>
      <c r="AJ1041" s="59">
        <v>20000</v>
      </c>
      <c r="AK1041">
        <v>68</v>
      </c>
      <c r="AQ1041">
        <v>113</v>
      </c>
      <c r="AR1041" s="59">
        <v>50000</v>
      </c>
      <c r="AS1041">
        <v>68</v>
      </c>
    </row>
    <row r="1042" spans="11:46" x14ac:dyDescent="0.25">
      <c r="K1042">
        <v>236</v>
      </c>
      <c r="L1042" s="28">
        <v>100000</v>
      </c>
      <c r="M1042">
        <v>69</v>
      </c>
      <c r="S1042" s="43">
        <v>143</v>
      </c>
      <c r="T1042" s="59">
        <v>20000</v>
      </c>
      <c r="U1042" s="43">
        <v>69</v>
      </c>
      <c r="V1042" s="28">
        <v>20000</v>
      </c>
      <c r="W1042" s="43">
        <v>143</v>
      </c>
      <c r="AI1042" s="43">
        <v>8</v>
      </c>
      <c r="AJ1042" s="59">
        <v>20000</v>
      </c>
      <c r="AK1042">
        <v>69</v>
      </c>
      <c r="AQ1042">
        <v>126</v>
      </c>
      <c r="AR1042" s="59">
        <v>50000</v>
      </c>
      <c r="AS1042">
        <v>69</v>
      </c>
    </row>
    <row r="1043" spans="11:46" x14ac:dyDescent="0.25">
      <c r="L1043" s="28">
        <v>50000</v>
      </c>
      <c r="M1043">
        <v>70</v>
      </c>
      <c r="N1043" s="28">
        <v>50000</v>
      </c>
      <c r="S1043" s="43">
        <v>148</v>
      </c>
      <c r="T1043" s="59">
        <v>50000</v>
      </c>
      <c r="U1043">
        <v>70</v>
      </c>
      <c r="V1043" s="28">
        <v>50000</v>
      </c>
      <c r="W1043" s="43">
        <v>148</v>
      </c>
      <c r="AI1043" s="43">
        <v>2</v>
      </c>
      <c r="AJ1043" s="59">
        <v>20000</v>
      </c>
      <c r="AK1043">
        <v>70</v>
      </c>
      <c r="AQ1043">
        <v>128</v>
      </c>
      <c r="AR1043" s="59">
        <v>50000</v>
      </c>
      <c r="AS1043">
        <v>70</v>
      </c>
    </row>
    <row r="1044" spans="11:46" x14ac:dyDescent="0.25">
      <c r="L1044" s="28">
        <v>50000</v>
      </c>
      <c r="M1044">
        <v>71</v>
      </c>
      <c r="N1044" s="28">
        <v>50000</v>
      </c>
      <c r="T1044" s="59">
        <v>20000</v>
      </c>
      <c r="U1044" s="43">
        <v>71</v>
      </c>
      <c r="V1044" s="28">
        <v>20000</v>
      </c>
      <c r="AI1044" s="43">
        <v>185</v>
      </c>
      <c r="AJ1044" s="59">
        <v>20000</v>
      </c>
      <c r="AK1044">
        <v>71</v>
      </c>
      <c r="AQ1044">
        <v>5</v>
      </c>
      <c r="AR1044" s="59">
        <v>50000</v>
      </c>
      <c r="AS1044">
        <v>71</v>
      </c>
    </row>
    <row r="1045" spans="11:46" x14ac:dyDescent="0.25">
      <c r="L1045" s="28">
        <v>50000</v>
      </c>
      <c r="M1045">
        <v>72</v>
      </c>
      <c r="N1045" s="28">
        <v>50000</v>
      </c>
      <c r="T1045" s="59">
        <v>20000</v>
      </c>
      <c r="U1045">
        <v>72</v>
      </c>
      <c r="V1045" s="28">
        <v>20000</v>
      </c>
      <c r="AI1045" s="43">
        <v>214</v>
      </c>
      <c r="AJ1045" s="59">
        <v>20000</v>
      </c>
      <c r="AK1045">
        <v>72</v>
      </c>
      <c r="AQ1045">
        <v>114</v>
      </c>
      <c r="AR1045" s="59">
        <v>50000</v>
      </c>
      <c r="AS1045">
        <v>72</v>
      </c>
    </row>
    <row r="1046" spans="11:46" x14ac:dyDescent="0.25">
      <c r="L1046" s="28">
        <v>50000</v>
      </c>
      <c r="M1046">
        <v>73</v>
      </c>
      <c r="N1046" s="28">
        <v>50000</v>
      </c>
      <c r="T1046" s="59">
        <v>25000</v>
      </c>
      <c r="U1046" s="43">
        <v>73</v>
      </c>
      <c r="V1046" s="28">
        <v>25000</v>
      </c>
      <c r="AI1046" s="43">
        <v>166</v>
      </c>
      <c r="AJ1046" s="59">
        <v>20000</v>
      </c>
      <c r="AK1046">
        <v>73</v>
      </c>
      <c r="AQ1046">
        <v>111</v>
      </c>
      <c r="AR1046" s="59">
        <v>80000</v>
      </c>
      <c r="AS1046">
        <v>73</v>
      </c>
    </row>
    <row r="1047" spans="11:46" x14ac:dyDescent="0.25">
      <c r="L1047" s="28">
        <v>50000</v>
      </c>
      <c r="M1047">
        <v>74</v>
      </c>
      <c r="N1047" s="28">
        <v>50000</v>
      </c>
      <c r="T1047" s="59">
        <v>50000</v>
      </c>
      <c r="U1047">
        <v>74</v>
      </c>
      <c r="V1047" s="28">
        <v>50000</v>
      </c>
      <c r="AI1047" s="43">
        <v>177</v>
      </c>
      <c r="AJ1047" s="59">
        <v>45000</v>
      </c>
      <c r="AK1047">
        <v>74</v>
      </c>
      <c r="AQ1047">
        <v>145</v>
      </c>
      <c r="AR1047" s="59">
        <v>20000</v>
      </c>
      <c r="AS1047">
        <v>74</v>
      </c>
    </row>
    <row r="1048" spans="11:46" x14ac:dyDescent="0.25">
      <c r="L1048" s="28">
        <v>50000</v>
      </c>
      <c r="M1048">
        <v>75</v>
      </c>
      <c r="N1048" s="28">
        <v>50000</v>
      </c>
      <c r="T1048" s="59">
        <v>150000</v>
      </c>
      <c r="U1048" s="43">
        <v>75</v>
      </c>
      <c r="V1048" s="28">
        <v>50000</v>
      </c>
      <c r="AI1048" s="43">
        <v>179</v>
      </c>
      <c r="AJ1048" s="59">
        <v>15000</v>
      </c>
      <c r="AK1048">
        <v>75</v>
      </c>
      <c r="AR1048" s="59">
        <v>100000</v>
      </c>
      <c r="AS1048">
        <v>75</v>
      </c>
      <c r="AT1048">
        <v>50000</v>
      </c>
    </row>
    <row r="1049" spans="11:46" x14ac:dyDescent="0.25">
      <c r="L1049" s="28">
        <v>50000</v>
      </c>
      <c r="M1049">
        <v>76</v>
      </c>
      <c r="N1049" s="28">
        <v>50000</v>
      </c>
      <c r="U1049">
        <v>76</v>
      </c>
      <c r="AI1049" s="43">
        <v>26</v>
      </c>
      <c r="AJ1049" s="59">
        <v>40000</v>
      </c>
      <c r="AK1049">
        <v>76</v>
      </c>
      <c r="AR1049" s="59">
        <v>20000</v>
      </c>
      <c r="AS1049">
        <v>76</v>
      </c>
      <c r="AT1049">
        <v>20000</v>
      </c>
    </row>
    <row r="1050" spans="11:46" x14ac:dyDescent="0.25">
      <c r="L1050" s="28">
        <v>50000</v>
      </c>
      <c r="M1050">
        <v>77</v>
      </c>
      <c r="N1050" s="28">
        <v>50000</v>
      </c>
      <c r="T1050" s="29">
        <f>SUM(T974:T1049)</f>
        <v>2485000</v>
      </c>
      <c r="V1050" s="29">
        <f>SUM(V974:V1049)</f>
        <v>415000</v>
      </c>
      <c r="AI1050" s="43">
        <v>35</v>
      </c>
      <c r="AJ1050" s="59">
        <v>10000</v>
      </c>
      <c r="AK1050">
        <v>77</v>
      </c>
      <c r="AR1050" s="59">
        <v>100000</v>
      </c>
      <c r="AS1050">
        <v>77</v>
      </c>
      <c r="AT1050">
        <v>50000</v>
      </c>
    </row>
    <row r="1051" spans="11:46" x14ac:dyDescent="0.25">
      <c r="L1051" s="28">
        <v>50000</v>
      </c>
      <c r="M1051">
        <v>78</v>
      </c>
      <c r="N1051" s="28">
        <v>50000</v>
      </c>
      <c r="T1051" s="29">
        <f>T1050-V1050</f>
        <v>2070000</v>
      </c>
      <c r="AI1051" s="43">
        <v>18</v>
      </c>
      <c r="AJ1051" s="59">
        <v>20000</v>
      </c>
      <c r="AK1051">
        <v>78</v>
      </c>
      <c r="AR1051" s="59">
        <v>100000</v>
      </c>
      <c r="AS1051">
        <v>78</v>
      </c>
      <c r="AT1051">
        <v>50000</v>
      </c>
    </row>
    <row r="1052" spans="11:46" x14ac:dyDescent="0.25">
      <c r="L1052" s="28">
        <v>50000</v>
      </c>
      <c r="M1052">
        <v>79</v>
      </c>
      <c r="N1052" s="28">
        <v>50000</v>
      </c>
      <c r="AI1052" s="43">
        <v>66</v>
      </c>
      <c r="AJ1052" s="59">
        <v>20000</v>
      </c>
      <c r="AK1052">
        <v>79</v>
      </c>
      <c r="AR1052" s="59">
        <v>40000</v>
      </c>
      <c r="AS1052">
        <v>79</v>
      </c>
      <c r="AT1052">
        <v>40000</v>
      </c>
    </row>
    <row r="1053" spans="11:46" x14ac:dyDescent="0.25">
      <c r="L1053" s="28">
        <v>50000</v>
      </c>
      <c r="M1053">
        <v>80</v>
      </c>
      <c r="N1053" s="28">
        <v>50000</v>
      </c>
      <c r="AI1053" s="43">
        <v>136</v>
      </c>
      <c r="AJ1053" s="59">
        <v>20000</v>
      </c>
      <c r="AK1053">
        <v>80</v>
      </c>
      <c r="AR1053" s="59">
        <v>50000</v>
      </c>
      <c r="AS1053">
        <v>80</v>
      </c>
      <c r="AT1053">
        <v>50000</v>
      </c>
    </row>
    <row r="1054" spans="11:46" x14ac:dyDescent="0.25">
      <c r="L1054" s="28">
        <v>100000</v>
      </c>
      <c r="M1054">
        <v>81</v>
      </c>
      <c r="N1054" s="28">
        <v>50000</v>
      </c>
      <c r="AI1054" s="43">
        <v>42</v>
      </c>
      <c r="AJ1054" s="59">
        <v>30000</v>
      </c>
      <c r="AK1054">
        <v>81</v>
      </c>
      <c r="AS1054">
        <v>81</v>
      </c>
    </row>
    <row r="1055" spans="11:46" x14ac:dyDescent="0.25">
      <c r="M1055">
        <v>82</v>
      </c>
      <c r="AJ1055" s="59">
        <v>50000</v>
      </c>
      <c r="AK1055">
        <v>82</v>
      </c>
      <c r="AL1055">
        <v>50000</v>
      </c>
      <c r="AS1055">
        <v>82</v>
      </c>
    </row>
    <row r="1056" spans="11:46" x14ac:dyDescent="0.25">
      <c r="L1056" s="29">
        <f>SUM(L974:L1055)</f>
        <v>3690000</v>
      </c>
      <c r="N1056" s="29">
        <f>SUM(N974:N1055)</f>
        <v>1020000</v>
      </c>
      <c r="AI1056">
        <v>146</v>
      </c>
      <c r="AJ1056" s="59">
        <v>100000</v>
      </c>
      <c r="AK1056">
        <v>83</v>
      </c>
      <c r="AR1056" s="29">
        <f>SUM(AR974:AR1055)</f>
        <v>3365000</v>
      </c>
      <c r="AT1056" s="29">
        <f>SUM(AT974:AT1055)</f>
        <v>565000</v>
      </c>
    </row>
    <row r="1057" spans="1:47" x14ac:dyDescent="0.25">
      <c r="L1057" s="29">
        <f>L1056-N1056</f>
        <v>2670000</v>
      </c>
      <c r="N1057" s="28"/>
      <c r="AJ1057" s="29">
        <f>SUM(AJ974:AJ1056)</f>
        <v>2860000</v>
      </c>
      <c r="AL1057" s="29">
        <f>SUM(AL974:AL1055)</f>
        <v>250000</v>
      </c>
      <c r="AR1057" s="29">
        <f>AR1056-AT1056</f>
        <v>2800000</v>
      </c>
      <c r="AT1057" s="28"/>
    </row>
    <row r="1058" spans="1:47" x14ac:dyDescent="0.25">
      <c r="AJ1058" s="29">
        <f>AJ1057-AL1057</f>
        <v>2610000</v>
      </c>
      <c r="AL1058" s="28"/>
    </row>
    <row r="1060" spans="1:47" x14ac:dyDescent="0.25">
      <c r="A1060" s="30" t="s">
        <v>10</v>
      </c>
      <c r="B1060" s="30" t="s">
        <v>0</v>
      </c>
      <c r="C1060" s="30" t="s">
        <v>2</v>
      </c>
      <c r="D1060" s="30" t="s">
        <v>1297</v>
      </c>
      <c r="E1060" s="30"/>
      <c r="F1060" s="33"/>
      <c r="G1060" s="30"/>
      <c r="I1060" s="30" t="s">
        <v>10</v>
      </c>
      <c r="J1060" s="30" t="s">
        <v>0</v>
      </c>
      <c r="K1060" s="30" t="s">
        <v>2</v>
      </c>
      <c r="L1060" s="30" t="s">
        <v>1297</v>
      </c>
      <c r="M1060" s="30"/>
      <c r="N1060" s="33"/>
      <c r="O1060" s="30"/>
      <c r="P1060" s="30"/>
      <c r="Q1060" s="30" t="s">
        <v>10</v>
      </c>
      <c r="R1060" s="30" t="s">
        <v>0</v>
      </c>
      <c r="S1060" s="30" t="s">
        <v>2</v>
      </c>
      <c r="T1060" s="30" t="s">
        <v>1297</v>
      </c>
      <c r="U1060" s="30"/>
      <c r="V1060" s="33"/>
      <c r="Y1060" s="30" t="s">
        <v>10</v>
      </c>
      <c r="Z1060" s="30" t="s">
        <v>0</v>
      </c>
      <c r="AA1060" s="30" t="s">
        <v>2</v>
      </c>
      <c r="AB1060" s="30" t="s">
        <v>1297</v>
      </c>
      <c r="AC1060" s="30"/>
      <c r="AD1060" s="33"/>
      <c r="AE1060" s="30"/>
      <c r="AG1060" s="30" t="s">
        <v>10</v>
      </c>
      <c r="AH1060" s="30" t="s">
        <v>0</v>
      </c>
      <c r="AI1060" s="30" t="s">
        <v>2</v>
      </c>
      <c r="AJ1060" s="30" t="s">
        <v>1297</v>
      </c>
      <c r="AK1060" s="30"/>
      <c r="AL1060" s="33"/>
      <c r="AO1060" s="30" t="s">
        <v>10</v>
      </c>
      <c r="AP1060" s="30" t="s">
        <v>0</v>
      </c>
      <c r="AQ1060" s="30" t="s">
        <v>2</v>
      </c>
      <c r="AR1060" s="30" t="s">
        <v>1297</v>
      </c>
    </row>
    <row r="1061" spans="1:47" x14ac:dyDescent="0.25">
      <c r="A1061" s="32">
        <v>43199</v>
      </c>
      <c r="B1061" s="30" t="s">
        <v>1336</v>
      </c>
      <c r="C1061">
        <v>273</v>
      </c>
      <c r="D1061" s="28">
        <v>50000</v>
      </c>
      <c r="E1061">
        <v>1</v>
      </c>
      <c r="F1061" s="28">
        <v>50000</v>
      </c>
      <c r="G1061">
        <v>273</v>
      </c>
      <c r="I1061" s="32">
        <v>43200</v>
      </c>
      <c r="J1061" s="30" t="s">
        <v>1337</v>
      </c>
      <c r="K1061">
        <v>4</v>
      </c>
      <c r="L1061" s="28">
        <v>50000</v>
      </c>
      <c r="M1061">
        <v>1</v>
      </c>
      <c r="N1061" s="28"/>
      <c r="Q1061" s="32">
        <v>43201</v>
      </c>
      <c r="R1061" s="30" t="s">
        <v>1361</v>
      </c>
      <c r="S1061">
        <v>138</v>
      </c>
      <c r="T1061" s="28">
        <v>25000</v>
      </c>
      <c r="U1061">
        <v>1</v>
      </c>
      <c r="V1061" s="28"/>
      <c r="Y1061" s="32">
        <v>43202</v>
      </c>
      <c r="Z1061" s="30" t="s">
        <v>1348</v>
      </c>
      <c r="AA1061">
        <v>160</v>
      </c>
      <c r="AB1061" s="28">
        <v>20000</v>
      </c>
      <c r="AC1061">
        <v>1</v>
      </c>
      <c r="AD1061" s="28"/>
      <c r="AG1061" s="32">
        <v>43203</v>
      </c>
      <c r="AH1061" s="30" t="s">
        <v>1347</v>
      </c>
      <c r="AI1061">
        <v>192</v>
      </c>
      <c r="AJ1061" s="28">
        <v>50000</v>
      </c>
      <c r="AK1061">
        <v>1</v>
      </c>
      <c r="AL1061" s="28"/>
      <c r="AO1061" s="32">
        <v>43201</v>
      </c>
      <c r="AP1061" s="30" t="s">
        <v>1451</v>
      </c>
      <c r="AQ1061">
        <v>144</v>
      </c>
      <c r="AR1061" s="28">
        <v>50000</v>
      </c>
      <c r="AS1061">
        <v>1</v>
      </c>
      <c r="AT1061" s="28">
        <v>50000</v>
      </c>
      <c r="AU1061">
        <v>144</v>
      </c>
    </row>
    <row r="1062" spans="1:47" x14ac:dyDescent="0.25">
      <c r="C1062">
        <v>206</v>
      </c>
      <c r="D1062" s="28">
        <v>25000</v>
      </c>
      <c r="E1062">
        <v>2</v>
      </c>
      <c r="F1062" s="28"/>
      <c r="K1062">
        <v>9</v>
      </c>
      <c r="L1062" s="28">
        <v>30000</v>
      </c>
      <c r="M1062">
        <v>2</v>
      </c>
      <c r="N1062" s="28"/>
      <c r="S1062">
        <v>148</v>
      </c>
      <c r="T1062" s="28">
        <v>20000</v>
      </c>
      <c r="U1062">
        <v>2</v>
      </c>
      <c r="V1062" s="28"/>
      <c r="AA1062">
        <v>62</v>
      </c>
      <c r="AB1062" s="28">
        <v>20000</v>
      </c>
      <c r="AC1062">
        <v>2</v>
      </c>
      <c r="AD1062" s="28"/>
      <c r="AI1062">
        <v>210</v>
      </c>
      <c r="AJ1062" s="28">
        <v>50000</v>
      </c>
      <c r="AK1062">
        <v>2</v>
      </c>
      <c r="AL1062" s="28"/>
      <c r="AQ1062">
        <v>136</v>
      </c>
      <c r="AR1062" s="28">
        <v>20000</v>
      </c>
      <c r="AS1062">
        <v>2</v>
      </c>
      <c r="AT1062" s="28">
        <v>10000</v>
      </c>
      <c r="AU1062">
        <v>136</v>
      </c>
    </row>
    <row r="1063" spans="1:47" x14ac:dyDescent="0.25">
      <c r="C1063">
        <v>258</v>
      </c>
      <c r="D1063" s="28">
        <v>30000</v>
      </c>
      <c r="E1063">
        <v>3</v>
      </c>
      <c r="F1063" s="28">
        <v>30000</v>
      </c>
      <c r="G1063">
        <v>258</v>
      </c>
      <c r="K1063">
        <v>14</v>
      </c>
      <c r="L1063" s="28">
        <v>60000</v>
      </c>
      <c r="M1063">
        <v>3</v>
      </c>
      <c r="N1063" s="28"/>
      <c r="S1063">
        <v>127</v>
      </c>
      <c r="T1063" s="28">
        <v>20000</v>
      </c>
      <c r="U1063">
        <v>3</v>
      </c>
      <c r="V1063" s="28"/>
      <c r="AA1063">
        <v>145</v>
      </c>
      <c r="AB1063" s="28">
        <v>10000</v>
      </c>
      <c r="AC1063">
        <v>3</v>
      </c>
      <c r="AD1063" s="28"/>
      <c r="AI1063">
        <v>159</v>
      </c>
      <c r="AJ1063" s="28">
        <v>50000</v>
      </c>
      <c r="AK1063">
        <v>3</v>
      </c>
      <c r="AL1063" s="28"/>
      <c r="AQ1063">
        <v>75</v>
      </c>
      <c r="AR1063" s="28">
        <v>50000</v>
      </c>
      <c r="AS1063">
        <v>3</v>
      </c>
      <c r="AT1063" s="28">
        <v>50000</v>
      </c>
      <c r="AU1063">
        <v>75</v>
      </c>
    </row>
    <row r="1064" spans="1:47" x14ac:dyDescent="0.25">
      <c r="C1064">
        <v>256</v>
      </c>
      <c r="D1064" s="28">
        <v>50000</v>
      </c>
      <c r="E1064">
        <v>4</v>
      </c>
      <c r="F1064" s="28">
        <v>50000</v>
      </c>
      <c r="G1064">
        <v>256</v>
      </c>
      <c r="K1064">
        <v>15</v>
      </c>
      <c r="L1064" s="28">
        <v>20000</v>
      </c>
      <c r="M1064">
        <v>4</v>
      </c>
      <c r="N1064" s="28"/>
      <c r="S1064">
        <v>125</v>
      </c>
      <c r="T1064" s="28">
        <v>20000</v>
      </c>
      <c r="U1064">
        <v>4</v>
      </c>
      <c r="V1064" s="28"/>
      <c r="AA1064">
        <v>32</v>
      </c>
      <c r="AB1064" s="28">
        <v>20000</v>
      </c>
      <c r="AC1064">
        <v>4</v>
      </c>
      <c r="AD1064" s="28"/>
      <c r="AI1064">
        <v>196</v>
      </c>
      <c r="AJ1064" s="28">
        <v>50000</v>
      </c>
      <c r="AK1064">
        <v>4</v>
      </c>
      <c r="AL1064" s="28"/>
      <c r="AQ1064">
        <v>2</v>
      </c>
      <c r="AR1064" s="28">
        <v>20000</v>
      </c>
      <c r="AS1064">
        <v>4</v>
      </c>
      <c r="AT1064" s="28"/>
    </row>
    <row r="1065" spans="1:47" x14ac:dyDescent="0.25">
      <c r="C1065">
        <v>146</v>
      </c>
      <c r="D1065" s="28">
        <v>50000</v>
      </c>
      <c r="E1065">
        <v>5</v>
      </c>
      <c r="F1065" s="28">
        <v>50000</v>
      </c>
      <c r="G1065">
        <v>146</v>
      </c>
      <c r="K1065">
        <v>22</v>
      </c>
      <c r="L1065" s="28">
        <v>50000</v>
      </c>
      <c r="M1065">
        <v>5</v>
      </c>
      <c r="N1065" s="28"/>
      <c r="S1065">
        <v>19</v>
      </c>
      <c r="T1065" s="28">
        <v>20000</v>
      </c>
      <c r="U1065">
        <v>5</v>
      </c>
      <c r="V1065" s="28">
        <v>20000</v>
      </c>
      <c r="W1065">
        <v>19</v>
      </c>
      <c r="AA1065">
        <v>133</v>
      </c>
      <c r="AB1065" s="28">
        <v>30000</v>
      </c>
      <c r="AC1065">
        <v>5</v>
      </c>
      <c r="AD1065" s="28"/>
      <c r="AI1065">
        <v>22</v>
      </c>
      <c r="AJ1065" s="28">
        <v>30000</v>
      </c>
      <c r="AK1065">
        <v>5</v>
      </c>
      <c r="AL1065" s="28"/>
      <c r="AQ1065">
        <v>159</v>
      </c>
      <c r="AR1065" s="28">
        <v>20000</v>
      </c>
      <c r="AS1065">
        <v>5</v>
      </c>
      <c r="AT1065" s="28">
        <v>20000</v>
      </c>
      <c r="AU1065">
        <v>159</v>
      </c>
    </row>
    <row r="1066" spans="1:47" x14ac:dyDescent="0.25">
      <c r="C1066">
        <v>175</v>
      </c>
      <c r="D1066" s="28">
        <v>20000</v>
      </c>
      <c r="E1066">
        <v>6</v>
      </c>
      <c r="F1066" s="28"/>
      <c r="K1066">
        <v>26</v>
      </c>
      <c r="L1066" s="28">
        <v>50000</v>
      </c>
      <c r="M1066">
        <v>6</v>
      </c>
      <c r="N1066" s="28"/>
      <c r="S1066">
        <v>12</v>
      </c>
      <c r="T1066" s="28">
        <v>30000</v>
      </c>
      <c r="U1066">
        <v>6</v>
      </c>
      <c r="V1066" s="28"/>
      <c r="AA1066">
        <v>129</v>
      </c>
      <c r="AB1066" s="28">
        <v>50000</v>
      </c>
      <c r="AC1066">
        <v>6</v>
      </c>
      <c r="AD1066" s="28"/>
      <c r="AI1066">
        <v>185</v>
      </c>
      <c r="AJ1066" s="28">
        <v>20000</v>
      </c>
      <c r="AK1066">
        <v>6</v>
      </c>
      <c r="AL1066" s="28"/>
      <c r="AQ1066">
        <v>21</v>
      </c>
      <c r="AR1066" s="28">
        <v>50000</v>
      </c>
      <c r="AS1066">
        <v>6</v>
      </c>
      <c r="AT1066" s="28">
        <v>50000</v>
      </c>
      <c r="AU1066">
        <v>21</v>
      </c>
    </row>
    <row r="1067" spans="1:47" x14ac:dyDescent="0.25">
      <c r="C1067">
        <v>243</v>
      </c>
      <c r="D1067" s="28">
        <v>20000</v>
      </c>
      <c r="E1067">
        <v>7</v>
      </c>
      <c r="F1067" s="28"/>
      <c r="K1067">
        <v>26</v>
      </c>
      <c r="L1067" s="28">
        <v>20000</v>
      </c>
      <c r="M1067">
        <v>7</v>
      </c>
      <c r="N1067" s="28"/>
      <c r="S1067">
        <v>47</v>
      </c>
      <c r="T1067" s="28">
        <v>20000</v>
      </c>
      <c r="U1067">
        <v>7</v>
      </c>
      <c r="V1067" s="28"/>
      <c r="AA1067">
        <v>152</v>
      </c>
      <c r="AB1067" s="28">
        <v>20000</v>
      </c>
      <c r="AC1067">
        <v>7</v>
      </c>
      <c r="AD1067" s="28"/>
      <c r="AI1067">
        <v>112</v>
      </c>
      <c r="AJ1067" s="28">
        <v>20000</v>
      </c>
      <c r="AK1067">
        <v>7</v>
      </c>
      <c r="AL1067" s="28"/>
      <c r="AQ1067">
        <v>135</v>
      </c>
      <c r="AR1067" s="28">
        <v>20000</v>
      </c>
      <c r="AS1067">
        <v>7</v>
      </c>
      <c r="AT1067" s="28">
        <v>10000</v>
      </c>
      <c r="AU1067">
        <v>135</v>
      </c>
    </row>
    <row r="1068" spans="1:47" x14ac:dyDescent="0.25">
      <c r="C1068">
        <v>165</v>
      </c>
      <c r="D1068" s="28">
        <v>20000</v>
      </c>
      <c r="E1068">
        <v>8</v>
      </c>
      <c r="F1068" s="28"/>
      <c r="K1068">
        <v>27</v>
      </c>
      <c r="L1068" s="28">
        <v>20000</v>
      </c>
      <c r="M1068">
        <v>8</v>
      </c>
      <c r="N1068" s="28"/>
      <c r="S1068">
        <v>44</v>
      </c>
      <c r="T1068" s="28">
        <v>30000</v>
      </c>
      <c r="U1068">
        <v>8</v>
      </c>
      <c r="V1068" s="28"/>
      <c r="AA1068">
        <v>12</v>
      </c>
      <c r="AB1068" s="28">
        <v>30000</v>
      </c>
      <c r="AC1068">
        <v>8</v>
      </c>
      <c r="AD1068" s="28"/>
      <c r="AI1068">
        <v>43</v>
      </c>
      <c r="AJ1068" s="28">
        <v>30000</v>
      </c>
      <c r="AK1068">
        <v>8</v>
      </c>
      <c r="AL1068" s="28"/>
      <c r="AQ1068">
        <v>45</v>
      </c>
      <c r="AR1068" s="28">
        <v>20000</v>
      </c>
      <c r="AS1068">
        <v>8</v>
      </c>
      <c r="AT1068" s="28">
        <v>20000</v>
      </c>
      <c r="AU1068">
        <v>45</v>
      </c>
    </row>
    <row r="1069" spans="1:47" x14ac:dyDescent="0.25">
      <c r="C1069">
        <v>36</v>
      </c>
      <c r="D1069" s="28">
        <v>30000</v>
      </c>
      <c r="E1069">
        <v>9</v>
      </c>
      <c r="F1069" s="28"/>
      <c r="K1069">
        <v>28</v>
      </c>
      <c r="L1069" s="28">
        <v>20000</v>
      </c>
      <c r="M1069">
        <v>9</v>
      </c>
      <c r="N1069" s="28"/>
      <c r="S1069">
        <v>140</v>
      </c>
      <c r="T1069" s="28">
        <v>20000</v>
      </c>
      <c r="U1069">
        <v>9</v>
      </c>
      <c r="V1069" s="28">
        <v>10000</v>
      </c>
      <c r="W1069">
        <v>140</v>
      </c>
      <c r="AA1069">
        <v>60</v>
      </c>
      <c r="AB1069" s="28">
        <v>50000</v>
      </c>
      <c r="AC1069">
        <v>9</v>
      </c>
      <c r="AD1069" s="28"/>
      <c r="AI1069">
        <v>163</v>
      </c>
      <c r="AJ1069" s="28">
        <v>50000</v>
      </c>
      <c r="AK1069">
        <v>9</v>
      </c>
      <c r="AL1069" s="28"/>
      <c r="AQ1069">
        <v>23</v>
      </c>
      <c r="AR1069" s="28">
        <v>50000</v>
      </c>
      <c r="AS1069">
        <v>9</v>
      </c>
      <c r="AT1069" s="28">
        <v>50000</v>
      </c>
      <c r="AU1069">
        <v>23</v>
      </c>
    </row>
    <row r="1070" spans="1:47" x14ac:dyDescent="0.25">
      <c r="C1070">
        <v>52</v>
      </c>
      <c r="D1070" s="28">
        <v>40000</v>
      </c>
      <c r="E1070">
        <v>10</v>
      </c>
      <c r="F1070" s="28"/>
      <c r="K1070">
        <v>29</v>
      </c>
      <c r="L1070" s="28">
        <v>10000</v>
      </c>
      <c r="M1070">
        <v>10</v>
      </c>
      <c r="N1070" s="28"/>
      <c r="S1070">
        <v>74</v>
      </c>
      <c r="T1070" s="28">
        <v>90000</v>
      </c>
      <c r="U1070">
        <v>10</v>
      </c>
      <c r="V1070" s="28"/>
      <c r="AA1070">
        <v>142</v>
      </c>
      <c r="AB1070" s="28">
        <v>20000</v>
      </c>
      <c r="AC1070">
        <v>10</v>
      </c>
      <c r="AD1070" s="28"/>
      <c r="AI1070">
        <v>117</v>
      </c>
      <c r="AJ1070" s="28">
        <v>50000</v>
      </c>
      <c r="AK1070">
        <v>10</v>
      </c>
      <c r="AL1070" s="28"/>
      <c r="AQ1070">
        <v>158</v>
      </c>
      <c r="AR1070" s="28">
        <v>50000</v>
      </c>
      <c r="AS1070">
        <v>10</v>
      </c>
      <c r="AT1070" s="28">
        <v>50000</v>
      </c>
      <c r="AU1070">
        <v>158</v>
      </c>
    </row>
    <row r="1071" spans="1:47" x14ac:dyDescent="0.25">
      <c r="C1071">
        <v>22</v>
      </c>
      <c r="D1071" s="28">
        <v>20000</v>
      </c>
      <c r="E1071">
        <v>11</v>
      </c>
      <c r="F1071" s="28">
        <v>20000</v>
      </c>
      <c r="G1071">
        <v>22</v>
      </c>
      <c r="H1071" s="28"/>
      <c r="K1071">
        <v>39</v>
      </c>
      <c r="L1071" s="28">
        <v>15000</v>
      </c>
      <c r="M1071">
        <v>11</v>
      </c>
      <c r="N1071" s="28"/>
      <c r="S1071">
        <v>132</v>
      </c>
      <c r="T1071" s="28">
        <v>50000</v>
      </c>
      <c r="U1071">
        <v>11</v>
      </c>
      <c r="V1071" s="28"/>
      <c r="AA1071">
        <v>65</v>
      </c>
      <c r="AB1071" s="28">
        <v>30000</v>
      </c>
      <c r="AC1071">
        <v>11</v>
      </c>
      <c r="AD1071" s="28"/>
      <c r="AI1071">
        <v>44</v>
      </c>
      <c r="AJ1071" s="28">
        <v>50000</v>
      </c>
      <c r="AK1071">
        <v>11</v>
      </c>
      <c r="AL1071" s="28"/>
      <c r="AQ1071">
        <v>64</v>
      </c>
      <c r="AR1071" s="28">
        <v>100000</v>
      </c>
      <c r="AS1071">
        <v>11</v>
      </c>
      <c r="AT1071" s="28">
        <v>50000</v>
      </c>
      <c r="AU1071">
        <v>64</v>
      </c>
    </row>
    <row r="1072" spans="1:47" x14ac:dyDescent="0.25">
      <c r="C1072">
        <v>16</v>
      </c>
      <c r="D1072" s="28">
        <v>20000</v>
      </c>
      <c r="E1072">
        <v>12</v>
      </c>
      <c r="F1072" s="28"/>
      <c r="K1072">
        <v>53</v>
      </c>
      <c r="L1072" s="28">
        <v>50000</v>
      </c>
      <c r="M1072">
        <v>12</v>
      </c>
      <c r="N1072" s="28"/>
      <c r="S1072">
        <v>139</v>
      </c>
      <c r="T1072" s="28">
        <v>150000</v>
      </c>
      <c r="U1072">
        <v>12</v>
      </c>
      <c r="V1072" s="28"/>
      <c r="AA1072">
        <v>24</v>
      </c>
      <c r="AB1072" s="28">
        <v>50000</v>
      </c>
      <c r="AC1072">
        <v>12</v>
      </c>
      <c r="AD1072" s="28"/>
      <c r="AI1072">
        <v>205</v>
      </c>
      <c r="AJ1072" s="28">
        <v>50000</v>
      </c>
      <c r="AK1072">
        <v>12</v>
      </c>
      <c r="AL1072" s="28"/>
      <c r="AQ1072">
        <v>111</v>
      </c>
      <c r="AR1072" s="28">
        <v>40000</v>
      </c>
      <c r="AS1072">
        <v>12</v>
      </c>
      <c r="AT1072" s="28">
        <v>10000</v>
      </c>
      <c r="AU1072">
        <v>111</v>
      </c>
    </row>
    <row r="1073" spans="3:47" x14ac:dyDescent="0.25">
      <c r="C1073">
        <v>209</v>
      </c>
      <c r="D1073" s="28">
        <v>100000</v>
      </c>
      <c r="E1073">
        <v>13</v>
      </c>
      <c r="F1073" s="28"/>
      <c r="K1073">
        <v>67</v>
      </c>
      <c r="L1073" s="28">
        <v>60000</v>
      </c>
      <c r="M1073">
        <v>13</v>
      </c>
      <c r="N1073" s="28"/>
      <c r="S1073">
        <v>113</v>
      </c>
      <c r="T1073" s="28">
        <v>20000</v>
      </c>
      <c r="U1073">
        <v>13</v>
      </c>
      <c r="V1073" s="28"/>
      <c r="AA1073">
        <v>154</v>
      </c>
      <c r="AB1073" s="28">
        <v>20000</v>
      </c>
      <c r="AC1073">
        <v>13</v>
      </c>
      <c r="AD1073" s="28"/>
      <c r="AI1073">
        <v>202</v>
      </c>
      <c r="AJ1073" s="28">
        <v>20000</v>
      </c>
      <c r="AK1073">
        <v>13</v>
      </c>
      <c r="AL1073" s="28"/>
      <c r="AQ1073">
        <v>151</v>
      </c>
      <c r="AR1073" s="28">
        <v>30000</v>
      </c>
      <c r="AS1073">
        <v>13</v>
      </c>
      <c r="AT1073" s="28">
        <v>10000</v>
      </c>
      <c r="AU1073">
        <v>151</v>
      </c>
    </row>
    <row r="1074" spans="3:47" x14ac:dyDescent="0.25">
      <c r="C1074">
        <v>70</v>
      </c>
      <c r="D1074" s="28">
        <v>50000</v>
      </c>
      <c r="E1074">
        <v>14</v>
      </c>
      <c r="F1074" s="28"/>
      <c r="K1074">
        <v>68</v>
      </c>
      <c r="L1074" s="28">
        <v>50000</v>
      </c>
      <c r="M1074">
        <v>14</v>
      </c>
      <c r="N1074" s="28"/>
      <c r="S1074">
        <v>119</v>
      </c>
      <c r="T1074" s="28">
        <v>30000</v>
      </c>
      <c r="U1074">
        <v>14</v>
      </c>
      <c r="V1074" s="28"/>
      <c r="AA1074">
        <v>22</v>
      </c>
      <c r="AB1074" s="28">
        <v>20000</v>
      </c>
      <c r="AC1074">
        <v>14</v>
      </c>
      <c r="AD1074" s="28"/>
      <c r="AI1074">
        <v>68</v>
      </c>
      <c r="AJ1074" s="28">
        <v>20000</v>
      </c>
      <c r="AK1074">
        <v>14</v>
      </c>
      <c r="AL1074" s="28"/>
      <c r="AQ1074">
        <v>4</v>
      </c>
      <c r="AR1074" s="28">
        <v>100000</v>
      </c>
      <c r="AS1074">
        <v>14</v>
      </c>
      <c r="AT1074" s="28"/>
    </row>
    <row r="1075" spans="3:47" x14ac:dyDescent="0.25">
      <c r="C1075">
        <v>86</v>
      </c>
      <c r="D1075" s="28">
        <v>50000</v>
      </c>
      <c r="E1075">
        <v>15</v>
      </c>
      <c r="F1075" s="28"/>
      <c r="K1075">
        <v>70</v>
      </c>
      <c r="L1075" s="28">
        <v>50000</v>
      </c>
      <c r="M1075">
        <v>15</v>
      </c>
      <c r="N1075" s="28"/>
      <c r="S1075">
        <v>100</v>
      </c>
      <c r="T1075" s="28">
        <v>50000</v>
      </c>
      <c r="U1075">
        <v>15</v>
      </c>
      <c r="V1075" s="28"/>
      <c r="AA1075">
        <v>47</v>
      </c>
      <c r="AB1075" s="28">
        <v>20000</v>
      </c>
      <c r="AC1075">
        <v>15</v>
      </c>
      <c r="AD1075" s="28"/>
      <c r="AI1075">
        <v>130</v>
      </c>
      <c r="AJ1075" s="28">
        <v>20000</v>
      </c>
      <c r="AK1075">
        <v>15</v>
      </c>
      <c r="AL1075" s="28"/>
      <c r="AQ1075">
        <v>49</v>
      </c>
      <c r="AR1075" s="28">
        <v>50000</v>
      </c>
      <c r="AS1075">
        <v>15</v>
      </c>
      <c r="AT1075" s="28"/>
    </row>
    <row r="1076" spans="3:47" x14ac:dyDescent="0.25">
      <c r="C1076">
        <v>23</v>
      </c>
      <c r="D1076" s="28">
        <v>50000</v>
      </c>
      <c r="E1076">
        <v>16</v>
      </c>
      <c r="F1076" s="28"/>
      <c r="K1076">
        <v>71</v>
      </c>
      <c r="L1076" s="28">
        <v>50000</v>
      </c>
      <c r="M1076">
        <v>16</v>
      </c>
      <c r="N1076" s="28"/>
      <c r="S1076">
        <v>99</v>
      </c>
      <c r="T1076" s="28">
        <v>50000</v>
      </c>
      <c r="U1076">
        <v>16</v>
      </c>
      <c r="V1076" s="28">
        <v>50000</v>
      </c>
      <c r="W1076">
        <v>99</v>
      </c>
      <c r="AA1076">
        <v>118</v>
      </c>
      <c r="AB1076" s="28">
        <v>50000</v>
      </c>
      <c r="AC1076">
        <v>16</v>
      </c>
      <c r="AD1076" s="28">
        <v>50000</v>
      </c>
      <c r="AE1076">
        <v>118</v>
      </c>
      <c r="AI1076">
        <v>149</v>
      </c>
      <c r="AJ1076" s="28">
        <v>30000</v>
      </c>
      <c r="AK1076">
        <v>16</v>
      </c>
      <c r="AL1076" s="28"/>
      <c r="AQ1076">
        <v>33</v>
      </c>
      <c r="AR1076" s="28">
        <v>50000</v>
      </c>
      <c r="AS1076">
        <v>16</v>
      </c>
      <c r="AT1076" s="28"/>
    </row>
    <row r="1077" spans="3:47" x14ac:dyDescent="0.25">
      <c r="C1077">
        <v>147</v>
      </c>
      <c r="D1077" s="28">
        <v>50000</v>
      </c>
      <c r="E1077">
        <v>17</v>
      </c>
      <c r="F1077" s="28"/>
      <c r="K1077">
        <v>74</v>
      </c>
      <c r="L1077" s="28">
        <v>50000</v>
      </c>
      <c r="M1077">
        <v>17</v>
      </c>
      <c r="N1077" s="28"/>
      <c r="S1077">
        <v>141</v>
      </c>
      <c r="T1077" s="28">
        <v>20000</v>
      </c>
      <c r="U1077">
        <v>17</v>
      </c>
      <c r="V1077" s="28">
        <v>20000</v>
      </c>
      <c r="W1077">
        <v>141</v>
      </c>
      <c r="AA1077">
        <v>72</v>
      </c>
      <c r="AB1077" s="28">
        <v>20000</v>
      </c>
      <c r="AC1077">
        <v>17</v>
      </c>
      <c r="AD1077" s="28">
        <v>20000</v>
      </c>
      <c r="AE1077">
        <v>72</v>
      </c>
      <c r="AI1077">
        <v>5</v>
      </c>
      <c r="AJ1077" s="28">
        <v>10000</v>
      </c>
      <c r="AK1077">
        <v>17</v>
      </c>
      <c r="AL1077" s="28"/>
      <c r="AQ1077">
        <v>83</v>
      </c>
      <c r="AR1077" s="28">
        <v>50000</v>
      </c>
      <c r="AS1077">
        <v>17</v>
      </c>
      <c r="AT1077" s="28"/>
    </row>
    <row r="1078" spans="3:47" x14ac:dyDescent="0.25">
      <c r="C1078">
        <v>271</v>
      </c>
      <c r="D1078" s="28">
        <v>50000</v>
      </c>
      <c r="E1078">
        <v>18</v>
      </c>
      <c r="F1078" s="28"/>
      <c r="K1078">
        <v>80</v>
      </c>
      <c r="L1078" s="28">
        <v>30000</v>
      </c>
      <c r="M1078">
        <v>18</v>
      </c>
      <c r="N1078" s="28"/>
      <c r="S1078">
        <v>55</v>
      </c>
      <c r="T1078" s="28">
        <v>10000</v>
      </c>
      <c r="U1078">
        <v>18</v>
      </c>
      <c r="V1078" s="28">
        <v>10000</v>
      </c>
      <c r="W1078">
        <v>55</v>
      </c>
      <c r="AA1078">
        <v>159</v>
      </c>
      <c r="AB1078" s="28">
        <v>15000</v>
      </c>
      <c r="AC1078">
        <v>18</v>
      </c>
      <c r="AD1078" s="28"/>
      <c r="AI1078">
        <v>77</v>
      </c>
      <c r="AJ1078" s="28">
        <v>30000</v>
      </c>
      <c r="AK1078">
        <v>18</v>
      </c>
      <c r="AL1078" s="28"/>
      <c r="AQ1078">
        <v>48</v>
      </c>
      <c r="AR1078" s="28">
        <v>50000</v>
      </c>
      <c r="AS1078">
        <v>18</v>
      </c>
      <c r="AT1078" s="28"/>
    </row>
    <row r="1079" spans="3:47" x14ac:dyDescent="0.25">
      <c r="C1079">
        <v>183</v>
      </c>
      <c r="D1079" s="28">
        <v>100000</v>
      </c>
      <c r="E1079">
        <v>19</v>
      </c>
      <c r="F1079" s="28"/>
      <c r="K1079">
        <v>82</v>
      </c>
      <c r="L1079" s="28">
        <v>30000</v>
      </c>
      <c r="M1079">
        <v>19</v>
      </c>
      <c r="N1079" s="28"/>
      <c r="S1079">
        <v>14</v>
      </c>
      <c r="T1079" s="28">
        <v>30000</v>
      </c>
      <c r="U1079">
        <v>19</v>
      </c>
      <c r="V1079" s="28">
        <v>30000</v>
      </c>
      <c r="W1079">
        <v>14</v>
      </c>
      <c r="AA1079">
        <v>54</v>
      </c>
      <c r="AB1079" s="28">
        <v>10000</v>
      </c>
      <c r="AC1079">
        <v>19</v>
      </c>
      <c r="AD1079" s="28"/>
      <c r="AI1079">
        <v>158</v>
      </c>
      <c r="AJ1079" s="28">
        <v>70000</v>
      </c>
      <c r="AK1079">
        <v>19</v>
      </c>
      <c r="AL1079" s="28"/>
      <c r="AQ1079">
        <v>61</v>
      </c>
      <c r="AR1079" s="28">
        <v>50000</v>
      </c>
      <c r="AS1079">
        <v>19</v>
      </c>
      <c r="AT1079" s="28"/>
    </row>
    <row r="1080" spans="3:47" x14ac:dyDescent="0.25">
      <c r="C1080">
        <v>128</v>
      </c>
      <c r="D1080" s="28">
        <v>100000</v>
      </c>
      <c r="E1080">
        <v>20</v>
      </c>
      <c r="F1080" s="28"/>
      <c r="K1080">
        <v>85</v>
      </c>
      <c r="L1080" s="28">
        <v>30000</v>
      </c>
      <c r="M1080">
        <v>20</v>
      </c>
      <c r="N1080" s="28"/>
      <c r="S1080">
        <v>7</v>
      </c>
      <c r="T1080" s="59">
        <v>30000</v>
      </c>
      <c r="U1080">
        <v>20</v>
      </c>
      <c r="V1080" s="59">
        <v>30000</v>
      </c>
      <c r="W1080">
        <v>7</v>
      </c>
      <c r="AA1080">
        <v>78</v>
      </c>
      <c r="AB1080" s="28">
        <v>50000</v>
      </c>
      <c r="AC1080">
        <v>20</v>
      </c>
      <c r="AD1080" s="28"/>
      <c r="AI1080">
        <v>182</v>
      </c>
      <c r="AJ1080" s="28">
        <v>50000</v>
      </c>
      <c r="AK1080">
        <v>20</v>
      </c>
      <c r="AL1080" s="28"/>
      <c r="AQ1080">
        <v>41</v>
      </c>
      <c r="AR1080" s="28">
        <v>20000</v>
      </c>
      <c r="AS1080">
        <v>20</v>
      </c>
      <c r="AT1080" s="28"/>
    </row>
    <row r="1081" spans="3:47" x14ac:dyDescent="0.25">
      <c r="C1081">
        <v>265</v>
      </c>
      <c r="D1081" s="28">
        <v>10000</v>
      </c>
      <c r="E1081">
        <v>21</v>
      </c>
      <c r="F1081" s="28"/>
      <c r="K1081">
        <v>87</v>
      </c>
      <c r="L1081" s="28">
        <v>20000</v>
      </c>
      <c r="M1081">
        <v>21</v>
      </c>
      <c r="N1081" s="28"/>
      <c r="S1081">
        <v>26</v>
      </c>
      <c r="T1081" s="59">
        <v>20000</v>
      </c>
      <c r="U1081">
        <v>21</v>
      </c>
      <c r="V1081" s="59">
        <v>20000</v>
      </c>
      <c r="W1081">
        <v>26</v>
      </c>
      <c r="AA1081">
        <v>3</v>
      </c>
      <c r="AB1081" s="28">
        <v>100000</v>
      </c>
      <c r="AC1081">
        <v>21</v>
      </c>
      <c r="AD1081" s="28"/>
      <c r="AI1081">
        <v>191</v>
      </c>
      <c r="AJ1081" s="28">
        <v>20000</v>
      </c>
      <c r="AK1081">
        <v>21</v>
      </c>
      <c r="AL1081" s="28"/>
      <c r="AQ1081">
        <v>72</v>
      </c>
      <c r="AR1081" s="28">
        <v>20000</v>
      </c>
      <c r="AS1081">
        <v>21</v>
      </c>
      <c r="AT1081" s="28"/>
    </row>
    <row r="1082" spans="3:47" x14ac:dyDescent="0.25">
      <c r="C1082">
        <v>62</v>
      </c>
      <c r="D1082" s="28">
        <v>10000</v>
      </c>
      <c r="E1082">
        <v>22</v>
      </c>
      <c r="F1082" s="28"/>
      <c r="K1082">
        <v>90</v>
      </c>
      <c r="L1082" s="28">
        <v>100000</v>
      </c>
      <c r="M1082">
        <v>22</v>
      </c>
      <c r="N1082" s="28"/>
      <c r="S1082">
        <v>73</v>
      </c>
      <c r="T1082" s="28">
        <v>50000</v>
      </c>
      <c r="U1082">
        <v>22</v>
      </c>
      <c r="V1082" s="28"/>
      <c r="AA1082">
        <v>27</v>
      </c>
      <c r="AB1082" s="28">
        <v>20000</v>
      </c>
      <c r="AC1082">
        <v>22</v>
      </c>
      <c r="AD1082" s="28"/>
      <c r="AI1082">
        <v>48</v>
      </c>
      <c r="AJ1082" s="28">
        <v>30000</v>
      </c>
      <c r="AK1082">
        <v>22</v>
      </c>
      <c r="AL1082" s="28"/>
      <c r="AQ1082">
        <v>58</v>
      </c>
      <c r="AR1082" s="28">
        <v>20000</v>
      </c>
      <c r="AS1082">
        <v>22</v>
      </c>
      <c r="AT1082" s="28"/>
    </row>
    <row r="1083" spans="3:47" x14ac:dyDescent="0.25">
      <c r="C1083">
        <v>244</v>
      </c>
      <c r="D1083" s="28">
        <v>50000</v>
      </c>
      <c r="E1083">
        <v>23</v>
      </c>
      <c r="F1083" s="28"/>
      <c r="K1083">
        <v>91</v>
      </c>
      <c r="L1083" s="28">
        <v>50000</v>
      </c>
      <c r="M1083">
        <v>23</v>
      </c>
      <c r="N1083" s="28"/>
      <c r="S1083">
        <v>30</v>
      </c>
      <c r="T1083" s="28">
        <v>50000</v>
      </c>
      <c r="U1083">
        <v>23</v>
      </c>
      <c r="V1083" s="28"/>
      <c r="AA1083">
        <v>40</v>
      </c>
      <c r="AB1083" s="28">
        <v>20000</v>
      </c>
      <c r="AC1083">
        <v>23</v>
      </c>
      <c r="AD1083" s="28"/>
      <c r="AI1083">
        <v>16</v>
      </c>
      <c r="AJ1083" s="28">
        <v>50000</v>
      </c>
      <c r="AK1083">
        <v>23</v>
      </c>
      <c r="AL1083" s="28"/>
      <c r="AQ1083">
        <v>67</v>
      </c>
      <c r="AR1083" s="28">
        <v>20000</v>
      </c>
      <c r="AS1083">
        <v>23</v>
      </c>
      <c r="AT1083" s="28"/>
    </row>
    <row r="1084" spans="3:47" x14ac:dyDescent="0.25">
      <c r="C1084">
        <v>241</v>
      </c>
      <c r="D1084" s="28">
        <v>50000</v>
      </c>
      <c r="E1084">
        <v>24</v>
      </c>
      <c r="F1084" s="28"/>
      <c r="K1084">
        <v>94</v>
      </c>
      <c r="L1084" s="28">
        <v>50000</v>
      </c>
      <c r="M1084">
        <v>24</v>
      </c>
      <c r="N1084" s="28"/>
      <c r="S1084">
        <v>18</v>
      </c>
      <c r="T1084" s="28">
        <v>20000</v>
      </c>
      <c r="U1084">
        <v>24</v>
      </c>
      <c r="V1084" s="28"/>
      <c r="AA1084">
        <v>138</v>
      </c>
      <c r="AB1084" s="28">
        <v>40000</v>
      </c>
      <c r="AC1084">
        <v>24</v>
      </c>
      <c r="AD1084" s="28"/>
      <c r="AI1084">
        <v>83</v>
      </c>
      <c r="AJ1084" s="28">
        <v>50000</v>
      </c>
      <c r="AK1084">
        <v>24</v>
      </c>
      <c r="AL1084" s="28"/>
      <c r="AQ1084">
        <v>38</v>
      </c>
      <c r="AR1084" s="28">
        <v>20000</v>
      </c>
      <c r="AS1084">
        <v>24</v>
      </c>
      <c r="AT1084" s="28"/>
    </row>
    <row r="1085" spans="3:47" x14ac:dyDescent="0.25">
      <c r="C1085">
        <v>216</v>
      </c>
      <c r="D1085" s="28">
        <v>50000</v>
      </c>
      <c r="E1085">
        <v>25</v>
      </c>
      <c r="F1085" s="28"/>
      <c r="K1085">
        <v>96</v>
      </c>
      <c r="L1085" s="28">
        <v>20000</v>
      </c>
      <c r="M1085">
        <v>25</v>
      </c>
      <c r="N1085" s="28">
        <v>20000</v>
      </c>
      <c r="O1085">
        <v>96</v>
      </c>
      <c r="S1085">
        <v>76</v>
      </c>
      <c r="T1085" s="28">
        <v>20000</v>
      </c>
      <c r="U1085">
        <v>25</v>
      </c>
      <c r="V1085" s="28"/>
      <c r="AA1085">
        <v>14</v>
      </c>
      <c r="AB1085" s="28">
        <v>20000</v>
      </c>
      <c r="AC1085">
        <v>25</v>
      </c>
      <c r="AD1085" s="28"/>
      <c r="AI1085">
        <v>198</v>
      </c>
      <c r="AJ1085" s="28">
        <v>20000</v>
      </c>
      <c r="AK1085">
        <v>25</v>
      </c>
      <c r="AL1085" s="28"/>
      <c r="AQ1085">
        <v>32</v>
      </c>
      <c r="AR1085" s="28">
        <v>20000</v>
      </c>
      <c r="AS1085">
        <v>25</v>
      </c>
      <c r="AT1085" s="28"/>
    </row>
    <row r="1086" spans="3:47" x14ac:dyDescent="0.25">
      <c r="C1086">
        <v>235</v>
      </c>
      <c r="D1086" s="28">
        <v>50000</v>
      </c>
      <c r="E1086">
        <v>26</v>
      </c>
      <c r="F1086" s="28"/>
      <c r="K1086">
        <v>99</v>
      </c>
      <c r="L1086" s="28">
        <v>50000</v>
      </c>
      <c r="M1086">
        <v>26</v>
      </c>
      <c r="N1086" s="28"/>
      <c r="S1086">
        <v>96</v>
      </c>
      <c r="T1086" s="28">
        <v>20000</v>
      </c>
      <c r="U1086">
        <v>26</v>
      </c>
      <c r="V1086" s="28"/>
      <c r="AA1086">
        <v>16</v>
      </c>
      <c r="AB1086" s="28">
        <v>20000</v>
      </c>
      <c r="AC1086">
        <v>26</v>
      </c>
      <c r="AD1086" s="28"/>
      <c r="AI1086">
        <v>199</v>
      </c>
      <c r="AJ1086" s="28">
        <v>20000</v>
      </c>
      <c r="AK1086">
        <v>26</v>
      </c>
      <c r="AL1086" s="28"/>
      <c r="AQ1086">
        <v>34</v>
      </c>
      <c r="AR1086" s="28">
        <v>30000</v>
      </c>
      <c r="AS1086">
        <v>26</v>
      </c>
      <c r="AT1086" s="28"/>
    </row>
    <row r="1087" spans="3:47" x14ac:dyDescent="0.25">
      <c r="C1087">
        <v>118</v>
      </c>
      <c r="D1087" s="28">
        <v>50000</v>
      </c>
      <c r="E1087">
        <v>27</v>
      </c>
      <c r="F1087" s="28"/>
      <c r="K1087">
        <v>99</v>
      </c>
      <c r="L1087" s="28">
        <v>20000</v>
      </c>
      <c r="M1087">
        <v>27</v>
      </c>
      <c r="N1087" s="28"/>
      <c r="S1087">
        <v>122</v>
      </c>
      <c r="T1087" s="28">
        <v>20000</v>
      </c>
      <c r="U1087">
        <v>27</v>
      </c>
      <c r="V1087" s="28"/>
      <c r="AA1087">
        <v>112</v>
      </c>
      <c r="AB1087" s="28">
        <v>30000</v>
      </c>
      <c r="AC1087">
        <v>27</v>
      </c>
      <c r="AD1087" s="28"/>
      <c r="AI1087">
        <v>208</v>
      </c>
      <c r="AJ1087" s="28">
        <v>20000</v>
      </c>
      <c r="AK1087">
        <v>27</v>
      </c>
      <c r="AL1087" s="28"/>
      <c r="AQ1087">
        <v>137</v>
      </c>
      <c r="AR1087" s="28">
        <v>10000</v>
      </c>
      <c r="AS1087">
        <v>27</v>
      </c>
      <c r="AT1087" s="28"/>
    </row>
    <row r="1088" spans="3:47" x14ac:dyDescent="0.25">
      <c r="C1088">
        <v>44</v>
      </c>
      <c r="D1088" s="28">
        <v>50000</v>
      </c>
      <c r="E1088">
        <v>28</v>
      </c>
      <c r="F1088" s="28"/>
      <c r="K1088">
        <v>101</v>
      </c>
      <c r="L1088" s="28">
        <v>50000</v>
      </c>
      <c r="M1088">
        <v>28</v>
      </c>
      <c r="N1088" s="28">
        <v>50000</v>
      </c>
      <c r="O1088">
        <v>101</v>
      </c>
      <c r="S1088">
        <v>50</v>
      </c>
      <c r="T1088" s="28">
        <v>20000</v>
      </c>
      <c r="U1088">
        <v>28</v>
      </c>
      <c r="V1088" s="28"/>
      <c r="AA1088">
        <v>153</v>
      </c>
      <c r="AB1088" s="28">
        <v>50000</v>
      </c>
      <c r="AC1088">
        <v>28</v>
      </c>
      <c r="AD1088" s="28"/>
      <c r="AI1088">
        <v>119</v>
      </c>
      <c r="AJ1088" s="28">
        <v>20000</v>
      </c>
      <c r="AK1088">
        <v>28</v>
      </c>
      <c r="AL1088" s="28"/>
      <c r="AQ1088">
        <v>130</v>
      </c>
      <c r="AR1088" s="28">
        <v>35000</v>
      </c>
      <c r="AS1088">
        <v>28</v>
      </c>
      <c r="AT1088" s="28"/>
    </row>
    <row r="1089" spans="3:46" x14ac:dyDescent="0.25">
      <c r="C1089">
        <v>63</v>
      </c>
      <c r="D1089" s="28">
        <v>50000</v>
      </c>
      <c r="E1089">
        <v>29</v>
      </c>
      <c r="F1089" s="28"/>
      <c r="K1089">
        <v>103</v>
      </c>
      <c r="L1089" s="28">
        <v>20000</v>
      </c>
      <c r="M1089">
        <v>29</v>
      </c>
      <c r="N1089" s="28"/>
      <c r="S1089">
        <v>85</v>
      </c>
      <c r="T1089" s="28">
        <v>50000</v>
      </c>
      <c r="U1089">
        <v>29</v>
      </c>
      <c r="V1089" s="28"/>
      <c r="AA1089">
        <v>6</v>
      </c>
      <c r="AB1089" s="28">
        <v>50000</v>
      </c>
      <c r="AC1089">
        <v>29</v>
      </c>
      <c r="AD1089" s="28"/>
      <c r="AI1089">
        <v>187</v>
      </c>
      <c r="AJ1089" s="28">
        <v>20000</v>
      </c>
      <c r="AK1089">
        <v>29</v>
      </c>
      <c r="AL1089" s="28"/>
      <c r="AQ1089">
        <v>150</v>
      </c>
      <c r="AR1089" s="28">
        <v>25000</v>
      </c>
      <c r="AS1089">
        <v>29</v>
      </c>
      <c r="AT1089" s="28"/>
    </row>
    <row r="1090" spans="3:46" x14ac:dyDescent="0.25">
      <c r="C1090">
        <v>231</v>
      </c>
      <c r="D1090" s="28">
        <v>30000</v>
      </c>
      <c r="E1090">
        <v>30</v>
      </c>
      <c r="F1090" s="28"/>
      <c r="K1090">
        <v>108</v>
      </c>
      <c r="L1090" s="28">
        <v>30000</v>
      </c>
      <c r="M1090">
        <v>30</v>
      </c>
      <c r="N1090" s="28"/>
      <c r="S1090">
        <v>92</v>
      </c>
      <c r="T1090" s="28">
        <v>50000</v>
      </c>
      <c r="U1090">
        <v>30</v>
      </c>
      <c r="V1090" s="28"/>
      <c r="AA1090">
        <v>113</v>
      </c>
      <c r="AB1090" s="28">
        <v>50000</v>
      </c>
      <c r="AC1090">
        <v>30</v>
      </c>
      <c r="AD1090" s="28"/>
      <c r="AI1090">
        <v>87</v>
      </c>
      <c r="AJ1090" s="28">
        <v>20000</v>
      </c>
      <c r="AK1090">
        <v>30</v>
      </c>
      <c r="AL1090" s="28"/>
      <c r="AQ1090">
        <v>53</v>
      </c>
      <c r="AR1090" s="28">
        <v>100000</v>
      </c>
      <c r="AS1090">
        <v>30</v>
      </c>
      <c r="AT1090" s="28"/>
    </row>
    <row r="1091" spans="3:46" x14ac:dyDescent="0.25">
      <c r="C1091">
        <v>168</v>
      </c>
      <c r="D1091" s="28">
        <v>70000</v>
      </c>
      <c r="E1091">
        <v>31</v>
      </c>
      <c r="F1091" s="28"/>
      <c r="K1091">
        <v>127</v>
      </c>
      <c r="L1091" s="28">
        <v>30000</v>
      </c>
      <c r="M1091">
        <v>31</v>
      </c>
      <c r="N1091" s="28"/>
      <c r="S1091">
        <v>91</v>
      </c>
      <c r="T1091" s="28">
        <v>20000</v>
      </c>
      <c r="U1091">
        <v>31</v>
      </c>
      <c r="V1091" s="28"/>
      <c r="AA1091">
        <v>2</v>
      </c>
      <c r="AB1091" s="28">
        <v>40000</v>
      </c>
      <c r="AC1091">
        <v>31</v>
      </c>
      <c r="AD1091" s="28"/>
      <c r="AI1091">
        <v>166</v>
      </c>
      <c r="AJ1091" s="28">
        <v>20000</v>
      </c>
      <c r="AK1091">
        <v>31</v>
      </c>
      <c r="AL1091" s="28"/>
      <c r="AQ1091">
        <v>1</v>
      </c>
      <c r="AR1091" s="28">
        <v>50000</v>
      </c>
      <c r="AS1091">
        <v>31</v>
      </c>
      <c r="AT1091" s="28"/>
    </row>
    <row r="1092" spans="3:46" x14ac:dyDescent="0.25">
      <c r="C1092">
        <v>7</v>
      </c>
      <c r="D1092" s="28">
        <v>50000</v>
      </c>
      <c r="E1092">
        <v>32</v>
      </c>
      <c r="F1092" s="28"/>
      <c r="K1092">
        <v>132</v>
      </c>
      <c r="L1092" s="28">
        <v>50000</v>
      </c>
      <c r="M1092">
        <v>32</v>
      </c>
      <c r="N1092" s="28"/>
      <c r="S1092">
        <v>15</v>
      </c>
      <c r="T1092" s="28">
        <v>20000</v>
      </c>
      <c r="U1092">
        <v>32</v>
      </c>
      <c r="V1092" s="28"/>
      <c r="AA1092">
        <v>161</v>
      </c>
      <c r="AB1092" s="28">
        <v>20000</v>
      </c>
      <c r="AC1092">
        <v>32</v>
      </c>
      <c r="AD1092" s="28"/>
      <c r="AI1092">
        <v>206</v>
      </c>
      <c r="AJ1092" s="28">
        <v>20000</v>
      </c>
      <c r="AK1092">
        <v>32</v>
      </c>
      <c r="AL1092" s="28"/>
      <c r="AQ1092">
        <v>57</v>
      </c>
      <c r="AR1092" s="28">
        <v>50000</v>
      </c>
      <c r="AS1092">
        <v>32</v>
      </c>
      <c r="AT1092" s="28"/>
    </row>
    <row r="1093" spans="3:46" x14ac:dyDescent="0.25">
      <c r="C1093">
        <v>217</v>
      </c>
      <c r="D1093" s="28">
        <v>50000</v>
      </c>
      <c r="E1093">
        <v>33</v>
      </c>
      <c r="F1093" s="28"/>
      <c r="K1093">
        <v>135</v>
      </c>
      <c r="L1093" s="28">
        <v>10000</v>
      </c>
      <c r="M1093">
        <v>33</v>
      </c>
      <c r="N1093" s="28"/>
      <c r="S1093">
        <v>129</v>
      </c>
      <c r="T1093" s="28">
        <v>20000</v>
      </c>
      <c r="U1093">
        <v>33</v>
      </c>
      <c r="V1093" s="28"/>
      <c r="AA1093">
        <v>43</v>
      </c>
      <c r="AB1093" s="28">
        <v>20000</v>
      </c>
      <c r="AC1093">
        <v>33</v>
      </c>
      <c r="AD1093" s="28"/>
      <c r="AI1093">
        <v>38</v>
      </c>
      <c r="AJ1093" s="28">
        <v>20000</v>
      </c>
      <c r="AK1093">
        <v>33</v>
      </c>
      <c r="AL1093" s="28"/>
      <c r="AQ1093">
        <v>8</v>
      </c>
      <c r="AR1093" s="28">
        <v>50000</v>
      </c>
      <c r="AS1093">
        <v>33</v>
      </c>
      <c r="AT1093" s="28"/>
    </row>
    <row r="1094" spans="3:46" x14ac:dyDescent="0.25">
      <c r="C1094">
        <v>174</v>
      </c>
      <c r="D1094" s="28">
        <v>50000</v>
      </c>
      <c r="E1094">
        <v>34</v>
      </c>
      <c r="F1094" s="28"/>
      <c r="K1094">
        <v>137</v>
      </c>
      <c r="L1094" s="28">
        <v>10000</v>
      </c>
      <c r="M1094">
        <v>34</v>
      </c>
      <c r="N1094" s="28"/>
      <c r="S1094">
        <v>88</v>
      </c>
      <c r="T1094" s="28">
        <v>20000</v>
      </c>
      <c r="U1094">
        <v>34</v>
      </c>
      <c r="V1094" s="28"/>
      <c r="AA1094">
        <v>9</v>
      </c>
      <c r="AB1094" s="28">
        <v>10000</v>
      </c>
      <c r="AC1094">
        <v>34</v>
      </c>
      <c r="AD1094" s="28"/>
      <c r="AI1094">
        <v>46</v>
      </c>
      <c r="AJ1094" s="28">
        <v>20000</v>
      </c>
      <c r="AK1094">
        <v>34</v>
      </c>
      <c r="AL1094" s="28"/>
      <c r="AQ1094">
        <v>141</v>
      </c>
      <c r="AR1094" s="28">
        <v>50000</v>
      </c>
      <c r="AS1094">
        <v>34</v>
      </c>
      <c r="AT1094" s="28"/>
    </row>
    <row r="1095" spans="3:46" x14ac:dyDescent="0.25">
      <c r="C1095">
        <v>248</v>
      </c>
      <c r="D1095" s="28">
        <v>50000</v>
      </c>
      <c r="E1095">
        <v>35</v>
      </c>
      <c r="F1095" s="28"/>
      <c r="K1095">
        <v>138</v>
      </c>
      <c r="L1095" s="28">
        <v>50000</v>
      </c>
      <c r="M1095">
        <v>35</v>
      </c>
      <c r="N1095" s="28">
        <v>50000</v>
      </c>
      <c r="O1095">
        <v>138</v>
      </c>
      <c r="S1095">
        <v>34</v>
      </c>
      <c r="T1095" s="28">
        <v>20000</v>
      </c>
      <c r="U1095">
        <v>35</v>
      </c>
      <c r="V1095" s="28"/>
      <c r="AA1095">
        <v>156</v>
      </c>
      <c r="AB1095" s="28">
        <v>50000</v>
      </c>
      <c r="AC1095">
        <v>35</v>
      </c>
      <c r="AD1095" s="28"/>
      <c r="AI1095">
        <v>21</v>
      </c>
      <c r="AJ1095" s="28">
        <v>100000</v>
      </c>
      <c r="AK1095">
        <v>35</v>
      </c>
      <c r="AL1095" s="28"/>
      <c r="AQ1095">
        <v>108</v>
      </c>
      <c r="AR1095" s="28">
        <v>50000</v>
      </c>
      <c r="AS1095">
        <v>35</v>
      </c>
      <c r="AT1095" s="28"/>
    </row>
    <row r="1096" spans="3:46" x14ac:dyDescent="0.25">
      <c r="C1096">
        <v>116</v>
      </c>
      <c r="D1096" s="28">
        <v>100000</v>
      </c>
      <c r="E1096">
        <v>36</v>
      </c>
      <c r="F1096" s="28"/>
      <c r="K1096">
        <v>143</v>
      </c>
      <c r="L1096" s="28">
        <v>100000</v>
      </c>
      <c r="M1096">
        <v>36</v>
      </c>
      <c r="N1096" s="28"/>
      <c r="S1096">
        <v>98</v>
      </c>
      <c r="T1096" s="28">
        <v>30000</v>
      </c>
      <c r="U1096">
        <v>36</v>
      </c>
      <c r="V1096" s="28"/>
      <c r="AA1096">
        <v>130</v>
      </c>
      <c r="AB1096" s="28">
        <v>20000</v>
      </c>
      <c r="AC1096">
        <v>36</v>
      </c>
      <c r="AD1096" s="28"/>
      <c r="AI1096">
        <v>162</v>
      </c>
      <c r="AJ1096" s="28">
        <v>10000</v>
      </c>
      <c r="AK1096">
        <v>36</v>
      </c>
      <c r="AL1096" s="28"/>
      <c r="AQ1096">
        <v>40</v>
      </c>
      <c r="AR1096" s="28">
        <v>20000</v>
      </c>
      <c r="AS1096">
        <v>36</v>
      </c>
      <c r="AT1096" s="28"/>
    </row>
    <row r="1097" spans="3:46" x14ac:dyDescent="0.25">
      <c r="C1097">
        <v>60</v>
      </c>
      <c r="D1097" s="28">
        <v>50000</v>
      </c>
      <c r="E1097">
        <v>37</v>
      </c>
      <c r="F1097" s="28"/>
      <c r="K1097">
        <v>144</v>
      </c>
      <c r="L1097" s="28">
        <v>15000</v>
      </c>
      <c r="M1097">
        <v>37</v>
      </c>
      <c r="N1097" s="28">
        <v>15000</v>
      </c>
      <c r="O1097">
        <v>144</v>
      </c>
      <c r="S1097">
        <v>103</v>
      </c>
      <c r="T1097" s="28">
        <v>10000</v>
      </c>
      <c r="U1097">
        <v>37</v>
      </c>
      <c r="V1097" s="28"/>
      <c r="AA1097">
        <v>58</v>
      </c>
      <c r="AB1097" s="28">
        <v>30000</v>
      </c>
      <c r="AC1097">
        <v>37</v>
      </c>
      <c r="AD1097" s="28"/>
      <c r="AI1097">
        <v>20</v>
      </c>
      <c r="AJ1097" s="28">
        <v>20000</v>
      </c>
      <c r="AK1097">
        <v>37</v>
      </c>
      <c r="AL1097" s="28"/>
      <c r="AQ1097">
        <v>14</v>
      </c>
      <c r="AR1097" s="28">
        <v>10000</v>
      </c>
      <c r="AS1097">
        <v>37</v>
      </c>
      <c r="AT1097" s="28"/>
    </row>
    <row r="1098" spans="3:46" x14ac:dyDescent="0.25">
      <c r="C1098">
        <v>178</v>
      </c>
      <c r="D1098" s="28">
        <v>50000</v>
      </c>
      <c r="E1098">
        <v>38</v>
      </c>
      <c r="F1098" s="28"/>
      <c r="K1098">
        <v>151</v>
      </c>
      <c r="L1098" s="28">
        <v>30000</v>
      </c>
      <c r="M1098">
        <v>38</v>
      </c>
      <c r="N1098" s="28"/>
      <c r="S1098">
        <v>16</v>
      </c>
      <c r="T1098" s="28">
        <v>20000</v>
      </c>
      <c r="U1098">
        <v>38</v>
      </c>
      <c r="V1098" s="28"/>
      <c r="AA1098">
        <v>75</v>
      </c>
      <c r="AB1098" s="28">
        <v>20000</v>
      </c>
      <c r="AC1098">
        <v>38</v>
      </c>
      <c r="AD1098" s="28"/>
      <c r="AI1098">
        <v>2</v>
      </c>
      <c r="AJ1098" s="28">
        <v>20000</v>
      </c>
      <c r="AK1098">
        <v>38</v>
      </c>
      <c r="AL1098" s="28"/>
      <c r="AQ1098">
        <v>120</v>
      </c>
      <c r="AR1098" s="28">
        <v>30000</v>
      </c>
      <c r="AS1098">
        <v>38</v>
      </c>
      <c r="AT1098" s="28"/>
    </row>
    <row r="1099" spans="3:46" x14ac:dyDescent="0.25">
      <c r="C1099">
        <v>210</v>
      </c>
      <c r="D1099" s="28">
        <v>50000</v>
      </c>
      <c r="E1099">
        <v>39</v>
      </c>
      <c r="F1099" s="28"/>
      <c r="K1099">
        <v>154</v>
      </c>
      <c r="L1099" s="28">
        <v>20000</v>
      </c>
      <c r="M1099">
        <v>39</v>
      </c>
      <c r="N1099" s="28"/>
      <c r="S1099">
        <v>27</v>
      </c>
      <c r="T1099" s="59">
        <v>40000</v>
      </c>
      <c r="U1099" s="43">
        <v>39</v>
      </c>
      <c r="V1099" s="59"/>
      <c r="AA1099">
        <v>119</v>
      </c>
      <c r="AB1099" s="28">
        <v>20000</v>
      </c>
      <c r="AC1099">
        <v>39</v>
      </c>
      <c r="AD1099" s="28"/>
      <c r="AI1099">
        <v>35</v>
      </c>
      <c r="AJ1099" s="28">
        <v>10000</v>
      </c>
      <c r="AK1099">
        <v>39</v>
      </c>
      <c r="AL1099" s="28"/>
      <c r="AQ1099">
        <v>89</v>
      </c>
      <c r="AR1099" s="28">
        <v>30000</v>
      </c>
      <c r="AS1099">
        <v>39</v>
      </c>
      <c r="AT1099" s="28"/>
    </row>
    <row r="1100" spans="3:46" x14ac:dyDescent="0.25">
      <c r="C1100">
        <v>204</v>
      </c>
      <c r="D1100" s="28">
        <v>50000</v>
      </c>
      <c r="E1100">
        <v>40</v>
      </c>
      <c r="F1100" s="28"/>
      <c r="K1100">
        <v>158</v>
      </c>
      <c r="L1100" s="28">
        <v>20000</v>
      </c>
      <c r="M1100">
        <v>40</v>
      </c>
      <c r="N1100" s="28"/>
      <c r="S1100">
        <v>130</v>
      </c>
      <c r="T1100" s="59">
        <v>20000</v>
      </c>
      <c r="U1100">
        <v>40</v>
      </c>
      <c r="V1100" s="59"/>
      <c r="AA1100">
        <v>83</v>
      </c>
      <c r="AB1100" s="28">
        <v>60000</v>
      </c>
      <c r="AC1100">
        <v>40</v>
      </c>
      <c r="AD1100" s="28"/>
      <c r="AI1100">
        <v>214</v>
      </c>
      <c r="AJ1100" s="28">
        <v>20000</v>
      </c>
      <c r="AK1100">
        <v>40</v>
      </c>
      <c r="AL1100" s="28"/>
      <c r="AQ1100">
        <v>29</v>
      </c>
      <c r="AR1100" s="28">
        <v>20000</v>
      </c>
      <c r="AS1100">
        <v>40</v>
      </c>
      <c r="AT1100" s="28"/>
    </row>
    <row r="1101" spans="3:46" x14ac:dyDescent="0.25">
      <c r="C1101">
        <v>182</v>
      </c>
      <c r="D1101" s="28">
        <v>50000</v>
      </c>
      <c r="E1101">
        <v>41</v>
      </c>
      <c r="F1101" s="28"/>
      <c r="K1101">
        <v>159</v>
      </c>
      <c r="L1101" s="28">
        <v>50000</v>
      </c>
      <c r="M1101">
        <v>41</v>
      </c>
      <c r="N1101" s="28"/>
      <c r="S1101">
        <v>137</v>
      </c>
      <c r="T1101" s="59">
        <v>20000</v>
      </c>
      <c r="U1101" s="43">
        <v>41</v>
      </c>
      <c r="V1101" s="59"/>
      <c r="AA1101">
        <v>136</v>
      </c>
      <c r="AB1101" s="28">
        <v>20000</v>
      </c>
      <c r="AC1101">
        <v>41</v>
      </c>
      <c r="AD1101" s="28"/>
      <c r="AI1101">
        <v>212</v>
      </c>
      <c r="AJ1101" s="28">
        <v>30000</v>
      </c>
      <c r="AK1101">
        <v>41</v>
      </c>
      <c r="AL1101" s="28"/>
      <c r="AQ1101">
        <v>86</v>
      </c>
      <c r="AR1101" s="28">
        <v>20000</v>
      </c>
      <c r="AS1101">
        <v>41</v>
      </c>
      <c r="AT1101" s="28"/>
    </row>
    <row r="1102" spans="3:46" x14ac:dyDescent="0.25">
      <c r="C1102">
        <v>185</v>
      </c>
      <c r="D1102" s="28">
        <v>50000</v>
      </c>
      <c r="E1102">
        <v>42</v>
      </c>
      <c r="F1102" s="28"/>
      <c r="K1102">
        <v>161</v>
      </c>
      <c r="L1102" s="28">
        <v>50000</v>
      </c>
      <c r="M1102">
        <v>42</v>
      </c>
      <c r="N1102" s="28"/>
      <c r="S1102">
        <v>71</v>
      </c>
      <c r="T1102" s="59">
        <v>20000</v>
      </c>
      <c r="U1102">
        <v>42</v>
      </c>
      <c r="V1102" s="59"/>
      <c r="AA1102">
        <v>101</v>
      </c>
      <c r="AB1102" s="28">
        <v>60000</v>
      </c>
      <c r="AC1102">
        <v>42</v>
      </c>
      <c r="AD1102" s="28"/>
      <c r="AI1102">
        <v>109</v>
      </c>
      <c r="AJ1102" s="28">
        <v>10000</v>
      </c>
      <c r="AK1102">
        <v>42</v>
      </c>
      <c r="AL1102" s="28"/>
      <c r="AQ1102">
        <v>13</v>
      </c>
      <c r="AR1102" s="28">
        <v>20000</v>
      </c>
      <c r="AS1102">
        <v>42</v>
      </c>
      <c r="AT1102" s="28"/>
    </row>
    <row r="1103" spans="3:46" x14ac:dyDescent="0.25">
      <c r="C1103">
        <v>177</v>
      </c>
      <c r="D1103" s="28">
        <v>50000</v>
      </c>
      <c r="E1103">
        <v>43</v>
      </c>
      <c r="K1103">
        <v>164</v>
      </c>
      <c r="L1103" s="28">
        <v>50000</v>
      </c>
      <c r="M1103">
        <v>43</v>
      </c>
      <c r="N1103" s="28"/>
      <c r="S1103">
        <v>149</v>
      </c>
      <c r="T1103" s="59">
        <v>20000</v>
      </c>
      <c r="U1103" s="43">
        <v>43</v>
      </c>
      <c r="V1103" s="59"/>
      <c r="W1103" s="43"/>
      <c r="AA1103">
        <v>26</v>
      </c>
      <c r="AB1103" s="59">
        <v>20000</v>
      </c>
      <c r="AC1103">
        <v>43</v>
      </c>
      <c r="AD1103" s="59"/>
      <c r="AI1103">
        <v>66</v>
      </c>
      <c r="AJ1103" s="28">
        <v>20000</v>
      </c>
      <c r="AK1103">
        <v>43</v>
      </c>
      <c r="AL1103" s="28"/>
      <c r="AQ1103">
        <v>50</v>
      </c>
      <c r="AR1103" s="28">
        <v>50000</v>
      </c>
      <c r="AS1103">
        <v>43</v>
      </c>
      <c r="AT1103" s="28"/>
    </row>
    <row r="1104" spans="3:46" x14ac:dyDescent="0.25">
      <c r="C1104">
        <v>197</v>
      </c>
      <c r="D1104" s="59">
        <v>100000</v>
      </c>
      <c r="E1104">
        <v>44</v>
      </c>
      <c r="F1104" s="59"/>
      <c r="K1104">
        <v>181</v>
      </c>
      <c r="L1104" s="59">
        <v>50000</v>
      </c>
      <c r="M1104">
        <v>44</v>
      </c>
      <c r="N1104" s="59"/>
      <c r="S1104">
        <v>69</v>
      </c>
      <c r="T1104" s="59">
        <v>20000</v>
      </c>
      <c r="U1104">
        <v>44</v>
      </c>
      <c r="V1104" s="59"/>
      <c r="AA1104">
        <v>104</v>
      </c>
      <c r="AB1104" s="59">
        <v>20000</v>
      </c>
      <c r="AC1104">
        <v>44</v>
      </c>
      <c r="AD1104" s="28"/>
      <c r="AI1104">
        <v>26</v>
      </c>
      <c r="AJ1104" s="28">
        <v>40000</v>
      </c>
      <c r="AK1104">
        <v>44</v>
      </c>
      <c r="AL1104" s="28"/>
      <c r="AQ1104">
        <v>3</v>
      </c>
      <c r="AR1104" s="28">
        <v>20000</v>
      </c>
      <c r="AS1104">
        <v>44</v>
      </c>
      <c r="AT1104" s="28"/>
    </row>
    <row r="1105" spans="3:47" x14ac:dyDescent="0.25">
      <c r="C1105">
        <v>226</v>
      </c>
      <c r="D1105" s="59">
        <v>50000</v>
      </c>
      <c r="E1105">
        <v>45</v>
      </c>
      <c r="F1105" s="28"/>
      <c r="K1105">
        <v>182</v>
      </c>
      <c r="L1105" s="59">
        <v>20000</v>
      </c>
      <c r="M1105">
        <v>45</v>
      </c>
      <c r="N1105" s="59"/>
      <c r="S1105">
        <v>1</v>
      </c>
      <c r="T1105" s="59">
        <v>10000</v>
      </c>
      <c r="U1105" s="43">
        <v>45</v>
      </c>
      <c r="V1105" s="59"/>
      <c r="AA1105">
        <v>41</v>
      </c>
      <c r="AB1105" s="28">
        <v>20000</v>
      </c>
      <c r="AC1105">
        <v>45</v>
      </c>
      <c r="AD1105" s="28"/>
      <c r="AI1105">
        <v>18</v>
      </c>
      <c r="AJ1105" s="28">
        <v>20000</v>
      </c>
      <c r="AK1105">
        <v>45</v>
      </c>
      <c r="AL1105" s="28"/>
      <c r="AN1105" s="28"/>
      <c r="AQ1105">
        <v>25</v>
      </c>
      <c r="AR1105" s="28">
        <v>20000</v>
      </c>
      <c r="AS1105">
        <v>45</v>
      </c>
      <c r="AT1105" s="28"/>
    </row>
    <row r="1106" spans="3:47" x14ac:dyDescent="0.25">
      <c r="C1106">
        <v>229</v>
      </c>
      <c r="D1106" s="28">
        <v>50000</v>
      </c>
      <c r="E1106">
        <v>46</v>
      </c>
      <c r="F1106" s="28"/>
      <c r="K1106">
        <v>189</v>
      </c>
      <c r="L1106" s="59">
        <v>50000</v>
      </c>
      <c r="M1106">
        <v>46</v>
      </c>
      <c r="N1106" s="59"/>
      <c r="S1106">
        <v>87</v>
      </c>
      <c r="T1106" s="59">
        <v>50000</v>
      </c>
      <c r="U1106">
        <v>46</v>
      </c>
      <c r="V1106" s="59"/>
      <c r="AA1106">
        <v>126</v>
      </c>
      <c r="AB1106" s="28">
        <v>20000</v>
      </c>
      <c r="AC1106">
        <v>46</v>
      </c>
      <c r="AD1106" s="28"/>
      <c r="AI1106">
        <v>152</v>
      </c>
      <c r="AJ1106" s="28">
        <v>20000</v>
      </c>
      <c r="AK1106">
        <v>46</v>
      </c>
      <c r="AL1106" s="28"/>
      <c r="AQ1106">
        <v>92</v>
      </c>
      <c r="AR1106" s="28">
        <v>20000</v>
      </c>
      <c r="AS1106">
        <v>46</v>
      </c>
      <c r="AT1106" s="28"/>
    </row>
    <row r="1107" spans="3:47" x14ac:dyDescent="0.25">
      <c r="C1107">
        <v>213</v>
      </c>
      <c r="D1107" s="28">
        <v>30000</v>
      </c>
      <c r="E1107">
        <v>47</v>
      </c>
      <c r="F1107" s="28"/>
      <c r="K1107">
        <v>190</v>
      </c>
      <c r="L1107" s="59">
        <v>80000</v>
      </c>
      <c r="M1107">
        <v>47</v>
      </c>
      <c r="N1107" s="59"/>
      <c r="S1107">
        <v>46</v>
      </c>
      <c r="T1107" s="59">
        <v>20000</v>
      </c>
      <c r="U1107" s="43">
        <v>47</v>
      </c>
      <c r="V1107" s="59"/>
      <c r="AA1107">
        <v>91</v>
      </c>
      <c r="AB1107" s="28">
        <v>20000</v>
      </c>
      <c r="AC1107">
        <v>47</v>
      </c>
      <c r="AD1107" s="28"/>
      <c r="AI1107">
        <v>211</v>
      </c>
      <c r="AJ1107" s="28">
        <v>20000</v>
      </c>
      <c r="AK1107">
        <v>47</v>
      </c>
      <c r="AL1107" s="28"/>
      <c r="AQ1107">
        <v>76</v>
      </c>
      <c r="AR1107" s="28">
        <v>20000</v>
      </c>
      <c r="AS1107">
        <v>47</v>
      </c>
      <c r="AT1107" s="28"/>
    </row>
    <row r="1108" spans="3:47" x14ac:dyDescent="0.25">
      <c r="C1108">
        <v>195</v>
      </c>
      <c r="D1108" s="28">
        <v>20000</v>
      </c>
      <c r="E1108">
        <v>48</v>
      </c>
      <c r="K1108">
        <v>191</v>
      </c>
      <c r="L1108" s="59">
        <v>30000</v>
      </c>
      <c r="M1108">
        <v>48</v>
      </c>
      <c r="N1108" s="59"/>
      <c r="S1108" s="43">
        <v>29</v>
      </c>
      <c r="T1108" s="59">
        <v>20000</v>
      </c>
      <c r="U1108">
        <v>48</v>
      </c>
      <c r="V1108" s="59"/>
      <c r="AA1108">
        <v>100</v>
      </c>
      <c r="AB1108" s="28">
        <v>20000</v>
      </c>
      <c r="AC1108">
        <v>48</v>
      </c>
      <c r="AD1108" s="59"/>
      <c r="AI1108">
        <v>222</v>
      </c>
      <c r="AJ1108" s="28">
        <v>20000</v>
      </c>
      <c r="AK1108">
        <v>48</v>
      </c>
      <c r="AL1108" s="28"/>
      <c r="AQ1108">
        <v>149</v>
      </c>
      <c r="AR1108" s="28">
        <v>20000</v>
      </c>
      <c r="AS1108">
        <v>48</v>
      </c>
      <c r="AT1108" s="28"/>
    </row>
    <row r="1109" spans="3:47" x14ac:dyDescent="0.25">
      <c r="C1109">
        <v>137</v>
      </c>
      <c r="D1109" s="28">
        <v>50000</v>
      </c>
      <c r="E1109">
        <v>49</v>
      </c>
      <c r="K1109">
        <v>199</v>
      </c>
      <c r="L1109" s="59">
        <v>20000</v>
      </c>
      <c r="M1109">
        <v>49</v>
      </c>
      <c r="N1109" s="59"/>
      <c r="S1109" s="43">
        <v>2</v>
      </c>
      <c r="T1109" s="59">
        <v>20000</v>
      </c>
      <c r="U1109" s="43">
        <v>49</v>
      </c>
      <c r="V1109" s="59"/>
      <c r="AA1109">
        <v>66</v>
      </c>
      <c r="AB1109" s="28">
        <v>30000</v>
      </c>
      <c r="AC1109">
        <v>49</v>
      </c>
      <c r="AD1109" s="59"/>
      <c r="AI1109">
        <v>8</v>
      </c>
      <c r="AJ1109" s="59">
        <v>20000</v>
      </c>
      <c r="AK1109">
        <v>49</v>
      </c>
      <c r="AL1109" s="29"/>
      <c r="AQ1109">
        <v>27</v>
      </c>
      <c r="AR1109" s="28">
        <v>20000</v>
      </c>
      <c r="AS1109">
        <v>49</v>
      </c>
      <c r="AT1109" s="28"/>
    </row>
    <row r="1110" spans="3:47" x14ac:dyDescent="0.25">
      <c r="C1110">
        <v>254</v>
      </c>
      <c r="D1110" s="59">
        <v>20000</v>
      </c>
      <c r="E1110">
        <v>50</v>
      </c>
      <c r="F1110" s="59"/>
      <c r="I1110" t="s">
        <v>1359</v>
      </c>
      <c r="K1110">
        <v>201</v>
      </c>
      <c r="L1110" s="59">
        <v>20000</v>
      </c>
      <c r="M1110">
        <v>50</v>
      </c>
      <c r="N1110" s="59"/>
      <c r="S1110" s="43">
        <v>115</v>
      </c>
      <c r="T1110" s="59">
        <v>20000</v>
      </c>
      <c r="U1110">
        <v>50</v>
      </c>
      <c r="V1110" s="59"/>
      <c r="AA1110">
        <v>63</v>
      </c>
      <c r="AB1110" s="59">
        <v>20000</v>
      </c>
      <c r="AC1110">
        <v>50</v>
      </c>
      <c r="AD1110" s="59"/>
      <c r="AI1110">
        <v>119</v>
      </c>
      <c r="AJ1110" s="59">
        <v>20000</v>
      </c>
      <c r="AK1110">
        <v>50</v>
      </c>
      <c r="AL1110" s="28"/>
      <c r="AQ1110">
        <v>117</v>
      </c>
      <c r="AR1110" s="28">
        <v>20000</v>
      </c>
      <c r="AS1110">
        <v>50</v>
      </c>
      <c r="AT1110" s="28"/>
    </row>
    <row r="1111" spans="3:47" x14ac:dyDescent="0.25">
      <c r="C1111">
        <v>49</v>
      </c>
      <c r="D1111" s="59">
        <v>20000</v>
      </c>
      <c r="E1111">
        <v>51</v>
      </c>
      <c r="F1111" s="59"/>
      <c r="K1111">
        <v>202</v>
      </c>
      <c r="L1111" s="59">
        <v>50000</v>
      </c>
      <c r="M1111">
        <v>51</v>
      </c>
      <c r="N1111" s="59">
        <v>50000</v>
      </c>
      <c r="O1111">
        <v>202</v>
      </c>
      <c r="S1111" s="43">
        <v>39</v>
      </c>
      <c r="T1111" s="59">
        <v>20000</v>
      </c>
      <c r="U1111" s="43">
        <v>51</v>
      </c>
      <c r="V1111" s="59"/>
      <c r="AA1111">
        <v>114</v>
      </c>
      <c r="AB1111" s="59">
        <v>50000</v>
      </c>
      <c r="AC1111">
        <v>51</v>
      </c>
      <c r="AD1111" s="59"/>
      <c r="AI1111">
        <v>136</v>
      </c>
      <c r="AJ1111" s="28">
        <v>20000</v>
      </c>
      <c r="AK1111">
        <v>51</v>
      </c>
      <c r="AL1111" s="28"/>
      <c r="AQ1111">
        <v>22</v>
      </c>
      <c r="AR1111" s="28">
        <v>20000</v>
      </c>
      <c r="AS1111">
        <v>51</v>
      </c>
      <c r="AT1111" s="28"/>
    </row>
    <row r="1112" spans="3:47" x14ac:dyDescent="0.25">
      <c r="C1112">
        <v>5</v>
      </c>
      <c r="D1112" s="28">
        <v>10000</v>
      </c>
      <c r="E1112">
        <v>52</v>
      </c>
      <c r="F1112" s="28"/>
      <c r="K1112">
        <v>207</v>
      </c>
      <c r="L1112" s="59">
        <v>20000</v>
      </c>
      <c r="M1112">
        <v>52</v>
      </c>
      <c r="N1112" s="59"/>
      <c r="S1112" s="43">
        <v>89</v>
      </c>
      <c r="T1112" s="59">
        <v>20000</v>
      </c>
      <c r="U1112">
        <v>52</v>
      </c>
      <c r="V1112" s="59"/>
      <c r="AB1112" s="59">
        <v>40000</v>
      </c>
      <c r="AC1112">
        <v>52</v>
      </c>
      <c r="AD1112" s="59">
        <v>50000</v>
      </c>
      <c r="AI1112">
        <v>170</v>
      </c>
      <c r="AJ1112" s="28">
        <v>20000</v>
      </c>
      <c r="AK1112">
        <v>52</v>
      </c>
      <c r="AL1112" s="28"/>
      <c r="AQ1112">
        <v>100</v>
      </c>
      <c r="AR1112" s="28">
        <v>50000</v>
      </c>
      <c r="AS1112">
        <v>52</v>
      </c>
      <c r="AT1112" s="28"/>
    </row>
    <row r="1113" spans="3:47" x14ac:dyDescent="0.25">
      <c r="C1113">
        <v>194</v>
      </c>
      <c r="D1113" s="28">
        <v>20000</v>
      </c>
      <c r="E1113">
        <v>53</v>
      </c>
      <c r="F1113" s="28"/>
      <c r="K1113">
        <v>207</v>
      </c>
      <c r="L1113" s="59">
        <v>20000</v>
      </c>
      <c r="M1113">
        <v>53</v>
      </c>
      <c r="N1113" s="59"/>
      <c r="S1113" s="43">
        <v>86</v>
      </c>
      <c r="T1113" s="59">
        <v>20000</v>
      </c>
      <c r="U1113" s="43">
        <v>53</v>
      </c>
      <c r="V1113" s="43"/>
      <c r="AB1113" s="59">
        <v>50000</v>
      </c>
      <c r="AC1113">
        <v>53</v>
      </c>
      <c r="AD1113" s="59">
        <v>50000</v>
      </c>
      <c r="AI1113">
        <v>101</v>
      </c>
      <c r="AJ1113" s="28">
        <v>50000</v>
      </c>
      <c r="AK1113">
        <v>53</v>
      </c>
      <c r="AQ1113">
        <v>68</v>
      </c>
      <c r="AR1113" s="28">
        <v>15000</v>
      </c>
      <c r="AS1113">
        <v>53</v>
      </c>
      <c r="AT1113" s="28"/>
    </row>
    <row r="1114" spans="3:47" x14ac:dyDescent="0.25">
      <c r="C1114">
        <v>123</v>
      </c>
      <c r="D1114" s="28">
        <v>20000</v>
      </c>
      <c r="E1114">
        <v>54</v>
      </c>
      <c r="F1114" s="28"/>
      <c r="K1114">
        <v>214</v>
      </c>
      <c r="L1114" s="59">
        <v>50000</v>
      </c>
      <c r="M1114">
        <v>54</v>
      </c>
      <c r="N1114" s="59"/>
      <c r="S1114" s="43"/>
      <c r="T1114" s="59">
        <v>50000</v>
      </c>
      <c r="U1114">
        <v>54</v>
      </c>
      <c r="V1114" s="59">
        <v>50000</v>
      </c>
      <c r="AB1114" s="59">
        <v>50000</v>
      </c>
      <c r="AC1114">
        <v>54</v>
      </c>
      <c r="AD1114" s="59">
        <v>50000</v>
      </c>
      <c r="AI1114">
        <v>216</v>
      </c>
      <c r="AJ1114" s="28">
        <v>30000</v>
      </c>
      <c r="AK1114">
        <v>54</v>
      </c>
      <c r="AQ1114">
        <v>99</v>
      </c>
      <c r="AR1114" s="28">
        <v>10000</v>
      </c>
      <c r="AS1114">
        <v>54</v>
      </c>
      <c r="AT1114" s="28"/>
    </row>
    <row r="1115" spans="3:47" x14ac:dyDescent="0.25">
      <c r="C1115">
        <v>104</v>
      </c>
      <c r="D1115" s="28">
        <v>40000</v>
      </c>
      <c r="E1115">
        <v>55</v>
      </c>
      <c r="F1115" s="28"/>
      <c r="K1115">
        <v>215</v>
      </c>
      <c r="L1115" s="59">
        <v>50000</v>
      </c>
      <c r="M1115">
        <v>55</v>
      </c>
      <c r="N1115" s="59">
        <v>50000</v>
      </c>
      <c r="O1115">
        <v>215</v>
      </c>
      <c r="S1115" s="43"/>
      <c r="T1115" s="59">
        <v>50000</v>
      </c>
      <c r="U1115" s="43">
        <v>55</v>
      </c>
      <c r="V1115" s="59">
        <v>50000</v>
      </c>
      <c r="AB1115" s="59"/>
      <c r="AD1115" s="43"/>
      <c r="AE1115" s="43"/>
      <c r="AI1115">
        <v>193</v>
      </c>
      <c r="AJ1115" s="28">
        <v>20000</v>
      </c>
      <c r="AK1115">
        <v>55</v>
      </c>
      <c r="AQ1115">
        <v>116</v>
      </c>
      <c r="AR1115" s="28">
        <v>50000</v>
      </c>
      <c r="AS1115">
        <v>55</v>
      </c>
      <c r="AT1115" s="28">
        <v>10000</v>
      </c>
      <c r="AU1115">
        <v>116</v>
      </c>
    </row>
    <row r="1116" spans="3:47" x14ac:dyDescent="0.25">
      <c r="C1116">
        <v>33</v>
      </c>
      <c r="D1116" s="28">
        <v>20000</v>
      </c>
      <c r="E1116">
        <v>56</v>
      </c>
      <c r="F1116" s="28"/>
      <c r="K1116">
        <v>218</v>
      </c>
      <c r="L1116" s="59">
        <v>20000</v>
      </c>
      <c r="M1116">
        <v>56</v>
      </c>
      <c r="S1116" s="43"/>
      <c r="T1116" s="59">
        <v>50000</v>
      </c>
      <c r="U1116">
        <v>56</v>
      </c>
      <c r="V1116" s="59">
        <v>50000</v>
      </c>
      <c r="AB1116" s="59"/>
      <c r="AD1116" s="43"/>
      <c r="AI1116">
        <v>40</v>
      </c>
      <c r="AJ1116" s="28">
        <v>10000</v>
      </c>
      <c r="AK1116">
        <v>56</v>
      </c>
      <c r="AL1116" s="28">
        <v>10000</v>
      </c>
      <c r="AM1116">
        <v>40</v>
      </c>
      <c r="AR1116" s="28">
        <v>50000</v>
      </c>
      <c r="AS1116">
        <v>56</v>
      </c>
      <c r="AT1116" s="28">
        <v>50000</v>
      </c>
    </row>
    <row r="1117" spans="3:47" x14ac:dyDescent="0.25">
      <c r="C1117">
        <v>139</v>
      </c>
      <c r="D1117" s="28">
        <v>10000</v>
      </c>
      <c r="E1117">
        <v>57</v>
      </c>
      <c r="F1117" s="28"/>
      <c r="K1117">
        <v>219</v>
      </c>
      <c r="L1117" s="59">
        <v>20000</v>
      </c>
      <c r="M1117">
        <v>57</v>
      </c>
      <c r="S1117" s="43"/>
      <c r="T1117" s="59">
        <v>100000</v>
      </c>
      <c r="U1117" s="43">
        <v>57</v>
      </c>
      <c r="V1117" s="59">
        <v>50000</v>
      </c>
      <c r="AB1117" s="59"/>
      <c r="AD1117" s="43"/>
      <c r="AI1117">
        <v>223</v>
      </c>
      <c r="AJ1117" s="59">
        <v>30000</v>
      </c>
      <c r="AK1117">
        <v>57</v>
      </c>
      <c r="AL1117" s="28">
        <v>20000</v>
      </c>
      <c r="AM1117" s="43">
        <v>223</v>
      </c>
      <c r="AR1117" s="28">
        <v>50000</v>
      </c>
      <c r="AS1117">
        <v>57</v>
      </c>
      <c r="AT1117" s="59">
        <v>50000</v>
      </c>
    </row>
    <row r="1118" spans="3:47" x14ac:dyDescent="0.25">
      <c r="C1118">
        <v>3</v>
      </c>
      <c r="D1118" s="28">
        <v>10000</v>
      </c>
      <c r="E1118">
        <v>58</v>
      </c>
      <c r="K1118">
        <v>234</v>
      </c>
      <c r="L1118" s="28">
        <v>50000</v>
      </c>
      <c r="M1118">
        <v>58</v>
      </c>
      <c r="S1118" s="43"/>
      <c r="T1118" s="59"/>
      <c r="V1118" s="43"/>
      <c r="AB1118" s="59"/>
      <c r="AD1118" s="43"/>
      <c r="AI1118">
        <v>80</v>
      </c>
      <c r="AJ1118" s="59">
        <v>50000</v>
      </c>
      <c r="AK1118">
        <v>58</v>
      </c>
      <c r="AL1118" s="28">
        <v>50000</v>
      </c>
      <c r="AM1118" s="43">
        <v>80</v>
      </c>
      <c r="AR1118" s="59">
        <v>60000</v>
      </c>
      <c r="AS1118">
        <v>58</v>
      </c>
      <c r="AT1118" s="28">
        <v>50000</v>
      </c>
    </row>
    <row r="1119" spans="3:47" x14ac:dyDescent="0.25">
      <c r="C1119">
        <v>173</v>
      </c>
      <c r="D1119" s="28">
        <v>20000</v>
      </c>
      <c r="E1119">
        <v>59</v>
      </c>
      <c r="K1119">
        <v>264</v>
      </c>
      <c r="L1119" s="28">
        <v>20000</v>
      </c>
      <c r="M1119">
        <v>59</v>
      </c>
      <c r="S1119" s="43"/>
      <c r="T1119" s="59"/>
      <c r="U1119" s="43"/>
      <c r="V1119" s="59"/>
      <c r="AB1119" s="59"/>
      <c r="AD1119" s="43"/>
      <c r="AI1119">
        <v>221</v>
      </c>
      <c r="AJ1119" s="59">
        <v>20000</v>
      </c>
      <c r="AK1119">
        <v>59</v>
      </c>
      <c r="AL1119" s="28">
        <v>20000</v>
      </c>
      <c r="AM1119" s="43">
        <v>221</v>
      </c>
      <c r="AR1119" s="28">
        <v>100000</v>
      </c>
      <c r="AS1119">
        <v>59</v>
      </c>
      <c r="AT1119" s="28">
        <v>50000</v>
      </c>
    </row>
    <row r="1120" spans="3:47" x14ac:dyDescent="0.25">
      <c r="C1120">
        <v>250</v>
      </c>
      <c r="D1120" s="28">
        <v>20000</v>
      </c>
      <c r="E1120">
        <v>60</v>
      </c>
      <c r="K1120">
        <v>267</v>
      </c>
      <c r="L1120" s="28">
        <v>20000</v>
      </c>
      <c r="M1120">
        <v>60</v>
      </c>
      <c r="S1120" s="43"/>
      <c r="T1120" s="59"/>
      <c r="V1120" s="59"/>
      <c r="AB1120" s="59"/>
      <c r="AD1120" s="43"/>
      <c r="AJ1120" s="59">
        <v>20000</v>
      </c>
      <c r="AK1120">
        <v>60</v>
      </c>
      <c r="AL1120" s="28">
        <v>20000</v>
      </c>
      <c r="AM1120" s="43"/>
      <c r="AR1120" s="28">
        <v>100000</v>
      </c>
      <c r="AS1120">
        <v>60</v>
      </c>
      <c r="AT1120" s="28">
        <v>50000</v>
      </c>
    </row>
    <row r="1121" spans="1:47" x14ac:dyDescent="0.25">
      <c r="C1121">
        <v>89</v>
      </c>
      <c r="D1121" s="28">
        <v>20000</v>
      </c>
      <c r="E1121">
        <v>61</v>
      </c>
      <c r="L1121" s="28">
        <v>30000</v>
      </c>
      <c r="M1121">
        <v>61</v>
      </c>
      <c r="N1121" s="59">
        <v>30000</v>
      </c>
      <c r="S1121" s="43"/>
      <c r="T1121" s="59"/>
      <c r="U1121" s="43"/>
      <c r="V1121" s="59"/>
      <c r="AB1121" s="59"/>
      <c r="AD1121" s="43"/>
      <c r="AJ1121" s="59">
        <v>30000</v>
      </c>
      <c r="AK1121">
        <v>61</v>
      </c>
      <c r="AL1121" s="28">
        <v>30000</v>
      </c>
      <c r="AM1121" s="43"/>
      <c r="AR1121" s="28">
        <v>100000</v>
      </c>
      <c r="AS1121">
        <v>61</v>
      </c>
      <c r="AT1121" s="28">
        <v>50000</v>
      </c>
    </row>
    <row r="1122" spans="1:47" x14ac:dyDescent="0.25">
      <c r="C1122">
        <v>9</v>
      </c>
      <c r="D1122" s="28">
        <v>20000</v>
      </c>
      <c r="E1122">
        <v>62</v>
      </c>
      <c r="L1122" s="28">
        <v>50000</v>
      </c>
      <c r="M1122">
        <v>62</v>
      </c>
      <c r="N1122" s="59">
        <v>50000</v>
      </c>
      <c r="S1122" s="43"/>
      <c r="T1122" s="59"/>
      <c r="V1122" s="59"/>
      <c r="AB1122" s="59"/>
      <c r="AD1122" s="43"/>
      <c r="AJ1122" s="59">
        <v>50000</v>
      </c>
      <c r="AK1122">
        <v>62</v>
      </c>
      <c r="AL1122" s="59">
        <v>50000</v>
      </c>
      <c r="AR1122" s="28"/>
      <c r="AT1122" s="28"/>
    </row>
    <row r="1123" spans="1:47" x14ac:dyDescent="0.25">
      <c r="C1123">
        <v>142</v>
      </c>
      <c r="D1123" s="28">
        <v>60000</v>
      </c>
      <c r="E1123">
        <v>63</v>
      </c>
      <c r="F1123">
        <v>50000</v>
      </c>
      <c r="G1123">
        <v>142</v>
      </c>
      <c r="L1123" s="28">
        <v>50000</v>
      </c>
      <c r="M1123">
        <v>63</v>
      </c>
      <c r="N1123" s="59">
        <v>50000</v>
      </c>
      <c r="S1123" s="43"/>
      <c r="T1123" s="59"/>
      <c r="U1123" s="43"/>
      <c r="V1123" s="59"/>
      <c r="W1123" s="43"/>
      <c r="AB1123" s="59"/>
      <c r="AD1123" s="43"/>
      <c r="AE1123" s="43"/>
      <c r="AJ1123" s="59"/>
      <c r="AR1123" s="28"/>
      <c r="AT1123" s="28"/>
    </row>
    <row r="1124" spans="1:47" x14ac:dyDescent="0.25">
      <c r="C1124">
        <v>269</v>
      </c>
      <c r="D1124" s="28">
        <v>30000</v>
      </c>
      <c r="E1124">
        <v>64</v>
      </c>
      <c r="F1124">
        <v>30000</v>
      </c>
      <c r="G1124">
        <v>269</v>
      </c>
      <c r="L1124" s="28">
        <v>50000</v>
      </c>
      <c r="M1124">
        <v>64</v>
      </c>
      <c r="N1124" s="59">
        <v>50000</v>
      </c>
      <c r="S1124" s="43"/>
      <c r="T1124" s="59"/>
      <c r="V1124" s="59"/>
      <c r="AB1124" s="59"/>
      <c r="AD1124" s="43"/>
      <c r="AJ1124" s="59"/>
      <c r="AR1124" s="28"/>
      <c r="AT1124" s="28"/>
    </row>
    <row r="1125" spans="1:47" x14ac:dyDescent="0.25">
      <c r="C1125">
        <v>263</v>
      </c>
      <c r="D1125" s="28">
        <v>50000</v>
      </c>
      <c r="E1125">
        <v>65</v>
      </c>
      <c r="F1125">
        <v>50000</v>
      </c>
      <c r="G1125">
        <v>263</v>
      </c>
      <c r="L1125" s="28">
        <v>100000</v>
      </c>
      <c r="M1125">
        <v>65</v>
      </c>
      <c r="N1125" s="59">
        <v>50000</v>
      </c>
      <c r="S1125" s="43"/>
      <c r="T1125" s="59"/>
      <c r="U1125" s="43"/>
      <c r="V1125" s="43"/>
      <c r="W1125" s="43"/>
      <c r="AB1125" s="29">
        <f>SUM(AB1061:AB1124)</f>
        <v>1685000</v>
      </c>
      <c r="AD1125" s="29">
        <f>SUM(AD1061:AD1124)</f>
        <v>220000</v>
      </c>
      <c r="AI1125" s="43"/>
      <c r="AJ1125" s="29">
        <f>SUM(AJ1061:AJ1124)</f>
        <v>1850000</v>
      </c>
      <c r="AL1125" s="29">
        <f>SUM(AL1061:AL1124)</f>
        <v>200000</v>
      </c>
      <c r="AR1125" s="29">
        <f>SUM(AR1061:AR1124)</f>
        <v>2385000</v>
      </c>
      <c r="AT1125" s="29">
        <f>SUM(AT1061:AT1124)</f>
        <v>690000</v>
      </c>
    </row>
    <row r="1126" spans="1:47" x14ac:dyDescent="0.25">
      <c r="D1126" s="28">
        <v>50000</v>
      </c>
      <c r="E1126">
        <v>66</v>
      </c>
      <c r="F1126">
        <v>50000</v>
      </c>
      <c r="L1126" s="28"/>
      <c r="O1126" s="43"/>
      <c r="S1126" s="43"/>
      <c r="T1126" s="59"/>
      <c r="V1126" s="28"/>
      <c r="W1126" s="43"/>
      <c r="AB1126" s="29">
        <f>AB1125-AD1125</f>
        <v>1465000</v>
      </c>
      <c r="AD1126" s="28"/>
      <c r="AE1126" s="43"/>
      <c r="AI1126" s="43"/>
      <c r="AJ1126" s="29">
        <f>AJ1125-AL1125</f>
        <v>1650000</v>
      </c>
      <c r="AL1126" s="28"/>
      <c r="AM1126" s="43"/>
      <c r="AR1126" s="29">
        <f>AR1125-AT1125</f>
        <v>1695000</v>
      </c>
      <c r="AT1126" s="28"/>
    </row>
    <row r="1127" spans="1:47" x14ac:dyDescent="0.25">
      <c r="D1127" s="29">
        <f>SUM(D1061:D1126)</f>
        <v>2785000</v>
      </c>
      <c r="E1127" s="31"/>
      <c r="F1127" s="29">
        <f>SUM(F1061:F1126)</f>
        <v>380000</v>
      </c>
      <c r="L1127" s="29">
        <f>SUM(L1061:L1126)</f>
        <v>2510000</v>
      </c>
      <c r="M1127" s="31"/>
      <c r="N1127" s="29">
        <f>SUM(N1061:N1126)</f>
        <v>465000</v>
      </c>
      <c r="S1127" s="43"/>
      <c r="T1127" s="29">
        <f>SUM(T1061:T1126)</f>
        <v>1805000</v>
      </c>
      <c r="U1127" s="31"/>
      <c r="V1127" s="29">
        <f>SUM(V1061:V1126)</f>
        <v>390000</v>
      </c>
      <c r="W1127" s="43"/>
      <c r="AI1127" s="43"/>
      <c r="AJ1127" s="59"/>
      <c r="AR1127" s="59"/>
    </row>
    <row r="1128" spans="1:47" x14ac:dyDescent="0.25">
      <c r="D1128" s="29">
        <f>D1127-F1127</f>
        <v>2405000</v>
      </c>
      <c r="E1128" s="31"/>
      <c r="F1128" s="29"/>
      <c r="L1128" s="29">
        <f>L1127-N1127</f>
        <v>2045000</v>
      </c>
      <c r="M1128" s="31"/>
      <c r="N1128" s="29"/>
      <c r="S1128" s="43"/>
      <c r="T1128" s="29">
        <f>T1127-V1127</f>
        <v>1415000</v>
      </c>
      <c r="U1128" s="31"/>
      <c r="V1128" s="29"/>
      <c r="W1128" s="43"/>
      <c r="AI1128" s="43"/>
      <c r="AJ1128" s="59"/>
      <c r="AR1128" s="59"/>
    </row>
    <row r="1129" spans="1:47" x14ac:dyDescent="0.25">
      <c r="L1129" s="28"/>
      <c r="S1129" s="43"/>
      <c r="T1129" s="59"/>
      <c r="U1129" s="43"/>
      <c r="V1129" s="28"/>
      <c r="W1129" s="43"/>
      <c r="AI1129" s="43"/>
      <c r="AJ1129" s="59"/>
      <c r="AR1129" s="59"/>
    </row>
    <row r="1130" spans="1:47" x14ac:dyDescent="0.25">
      <c r="A1130" s="30" t="s">
        <v>10</v>
      </c>
      <c r="B1130" s="30" t="s">
        <v>0</v>
      </c>
      <c r="C1130" s="30" t="s">
        <v>2</v>
      </c>
      <c r="D1130" s="30" t="s">
        <v>1297</v>
      </c>
      <c r="E1130" s="30"/>
      <c r="F1130" s="33"/>
      <c r="G1130" s="30"/>
      <c r="I1130" s="30" t="s">
        <v>10</v>
      </c>
      <c r="J1130" s="30" t="s">
        <v>0</v>
      </c>
      <c r="K1130" s="30" t="s">
        <v>2</v>
      </c>
      <c r="L1130" s="30" t="s">
        <v>1297</v>
      </c>
      <c r="M1130" s="30"/>
      <c r="N1130" s="33"/>
      <c r="O1130" s="30"/>
      <c r="P1130" s="30"/>
      <c r="Q1130" s="30" t="s">
        <v>10</v>
      </c>
      <c r="R1130" s="30" t="s">
        <v>0</v>
      </c>
      <c r="S1130" s="30" t="s">
        <v>2</v>
      </c>
      <c r="T1130" s="30" t="s">
        <v>1297</v>
      </c>
      <c r="U1130" s="30"/>
      <c r="V1130" s="33"/>
      <c r="Y1130" s="30" t="s">
        <v>10</v>
      </c>
      <c r="Z1130" s="30" t="s">
        <v>0</v>
      </c>
      <c r="AA1130" s="30" t="s">
        <v>2</v>
      </c>
      <c r="AB1130" s="30" t="s">
        <v>1297</v>
      </c>
      <c r="AC1130" s="30"/>
      <c r="AD1130" s="33"/>
      <c r="AE1130" s="30"/>
      <c r="AG1130" s="30" t="s">
        <v>10</v>
      </c>
      <c r="AH1130" s="30" t="s">
        <v>0</v>
      </c>
      <c r="AI1130" s="30" t="s">
        <v>2</v>
      </c>
      <c r="AJ1130" s="30" t="s">
        <v>1297</v>
      </c>
      <c r="AK1130" s="30"/>
      <c r="AL1130" s="33"/>
      <c r="AO1130" s="30" t="s">
        <v>10</v>
      </c>
      <c r="AP1130" s="30" t="s">
        <v>0</v>
      </c>
      <c r="AQ1130" s="30" t="s">
        <v>2</v>
      </c>
      <c r="AR1130" s="30" t="s">
        <v>1297</v>
      </c>
    </row>
    <row r="1131" spans="1:47" x14ac:dyDescent="0.25">
      <c r="A1131" s="32">
        <v>43206</v>
      </c>
      <c r="B1131" s="30" t="s">
        <v>1336</v>
      </c>
      <c r="C1131">
        <v>12</v>
      </c>
      <c r="D1131" s="28">
        <v>80000</v>
      </c>
      <c r="E1131">
        <v>1</v>
      </c>
      <c r="F1131" s="28">
        <v>50000</v>
      </c>
      <c r="G1131">
        <v>12</v>
      </c>
      <c r="I1131" s="32">
        <v>43207</v>
      </c>
      <c r="J1131" s="30" t="s">
        <v>1337</v>
      </c>
      <c r="K1131">
        <v>167</v>
      </c>
      <c r="L1131" s="28">
        <v>50000</v>
      </c>
      <c r="M1131">
        <v>1</v>
      </c>
      <c r="N1131" s="28"/>
      <c r="Q1131" s="32">
        <v>43208</v>
      </c>
      <c r="R1131" s="30" t="s">
        <v>1361</v>
      </c>
      <c r="S1131">
        <v>17</v>
      </c>
      <c r="T1131" s="28">
        <v>20000</v>
      </c>
      <c r="U1131">
        <v>1</v>
      </c>
      <c r="V1131" s="28"/>
      <c r="Y1131" s="32">
        <v>43209</v>
      </c>
      <c r="Z1131" s="30" t="s">
        <v>1348</v>
      </c>
      <c r="AA1131">
        <v>17</v>
      </c>
      <c r="AB1131" s="28">
        <v>60000</v>
      </c>
      <c r="AC1131">
        <v>1</v>
      </c>
      <c r="AD1131" s="28">
        <v>20000</v>
      </c>
      <c r="AE1131">
        <v>17</v>
      </c>
      <c r="AG1131" s="32">
        <v>43203</v>
      </c>
      <c r="AH1131" s="30" t="s">
        <v>1347</v>
      </c>
      <c r="AI1131">
        <v>192</v>
      </c>
      <c r="AJ1131" s="28">
        <v>50000</v>
      </c>
      <c r="AK1131">
        <v>1</v>
      </c>
      <c r="AL1131" s="28"/>
      <c r="AO1131" s="32">
        <v>43208</v>
      </c>
      <c r="AP1131" s="30" t="s">
        <v>1451</v>
      </c>
      <c r="AQ1131">
        <v>21</v>
      </c>
      <c r="AR1131" s="28">
        <v>50000</v>
      </c>
      <c r="AS1131">
        <v>1</v>
      </c>
      <c r="AT1131" s="28">
        <v>50000</v>
      </c>
      <c r="AU1131">
        <v>21</v>
      </c>
    </row>
    <row r="1132" spans="1:47" x14ac:dyDescent="0.25">
      <c r="C1132">
        <v>193</v>
      </c>
      <c r="D1132" s="28">
        <v>50000</v>
      </c>
      <c r="E1132">
        <v>2</v>
      </c>
      <c r="F1132" s="28">
        <v>50000</v>
      </c>
      <c r="G1132">
        <v>193</v>
      </c>
      <c r="K1132">
        <v>99</v>
      </c>
      <c r="L1132" s="28">
        <v>20000</v>
      </c>
      <c r="M1132">
        <v>2</v>
      </c>
      <c r="N1132" s="28"/>
      <c r="S1132">
        <v>83</v>
      </c>
      <c r="T1132" s="28">
        <v>20000</v>
      </c>
      <c r="U1132">
        <v>2</v>
      </c>
      <c r="V1132" s="28"/>
      <c r="AA1132">
        <v>164</v>
      </c>
      <c r="AB1132" s="28">
        <v>100000</v>
      </c>
      <c r="AC1132">
        <v>2</v>
      </c>
      <c r="AD1132" s="28">
        <v>50000</v>
      </c>
      <c r="AE1132">
        <v>164</v>
      </c>
      <c r="AI1132">
        <v>210</v>
      </c>
      <c r="AJ1132" s="28">
        <v>50000</v>
      </c>
      <c r="AK1132">
        <v>2</v>
      </c>
      <c r="AL1132" s="28"/>
      <c r="AQ1132">
        <v>146</v>
      </c>
      <c r="AR1132" s="28">
        <v>30000</v>
      </c>
      <c r="AS1132">
        <v>2</v>
      </c>
      <c r="AT1132" s="28">
        <v>20000</v>
      </c>
      <c r="AU1132">
        <v>146</v>
      </c>
    </row>
    <row r="1133" spans="1:47" x14ac:dyDescent="0.25">
      <c r="C1133">
        <v>187</v>
      </c>
      <c r="D1133" s="28">
        <v>30000</v>
      </c>
      <c r="E1133">
        <v>3</v>
      </c>
      <c r="F1133" s="28"/>
      <c r="K1133">
        <v>201</v>
      </c>
      <c r="L1133" s="28">
        <v>15000</v>
      </c>
      <c r="M1133">
        <v>3</v>
      </c>
      <c r="N1133" s="28"/>
      <c r="S1133">
        <v>24</v>
      </c>
      <c r="T1133" s="28">
        <v>20000</v>
      </c>
      <c r="U1133">
        <v>3</v>
      </c>
      <c r="V1133" s="28"/>
      <c r="AA1133">
        <v>72</v>
      </c>
      <c r="AB1133" s="28">
        <v>20000</v>
      </c>
      <c r="AC1133">
        <v>3</v>
      </c>
      <c r="AD1133" s="28">
        <v>20000</v>
      </c>
      <c r="AE1133">
        <v>72</v>
      </c>
      <c r="AI1133">
        <v>159</v>
      </c>
      <c r="AJ1133" s="28">
        <v>50000</v>
      </c>
      <c r="AK1133">
        <v>3</v>
      </c>
      <c r="AL1133" s="28"/>
      <c r="AQ1133">
        <v>11</v>
      </c>
      <c r="AR1133" s="28">
        <v>9000</v>
      </c>
      <c r="AS1133">
        <v>3</v>
      </c>
      <c r="AT1133" s="28"/>
    </row>
    <row r="1134" spans="1:47" x14ac:dyDescent="0.25">
      <c r="C1134">
        <v>85</v>
      </c>
      <c r="D1134" s="28">
        <v>30000</v>
      </c>
      <c r="E1134">
        <v>4</v>
      </c>
      <c r="F1134" s="28"/>
      <c r="K1134">
        <v>18</v>
      </c>
      <c r="L1134" s="28">
        <v>15000</v>
      </c>
      <c r="M1134">
        <v>4</v>
      </c>
      <c r="N1134" s="28"/>
      <c r="S1134">
        <v>141</v>
      </c>
      <c r="T1134" s="28">
        <v>20000</v>
      </c>
      <c r="U1134">
        <v>4</v>
      </c>
      <c r="V1134" s="28"/>
      <c r="AA1134">
        <v>29</v>
      </c>
      <c r="AB1134" s="28">
        <v>30000</v>
      </c>
      <c r="AC1134">
        <v>4</v>
      </c>
      <c r="AD1134" s="28">
        <v>30000</v>
      </c>
      <c r="AE1134">
        <v>29</v>
      </c>
      <c r="AI1134">
        <v>196</v>
      </c>
      <c r="AJ1134" s="28">
        <v>50000</v>
      </c>
      <c r="AK1134">
        <v>4</v>
      </c>
      <c r="AL1134" s="28"/>
      <c r="AQ1134">
        <v>45</v>
      </c>
      <c r="AR1134" s="28">
        <v>20000</v>
      </c>
      <c r="AS1134">
        <v>4</v>
      </c>
      <c r="AT1134" s="28"/>
    </row>
    <row r="1135" spans="1:47" x14ac:dyDescent="0.25">
      <c r="C1135">
        <v>140</v>
      </c>
      <c r="D1135" s="28">
        <v>30000</v>
      </c>
      <c r="E1135">
        <v>5</v>
      </c>
      <c r="F1135" s="28"/>
      <c r="K1135">
        <v>29</v>
      </c>
      <c r="L1135" s="28">
        <v>10000</v>
      </c>
      <c r="M1135">
        <v>5</v>
      </c>
      <c r="N1135" s="28"/>
      <c r="S1135">
        <v>39</v>
      </c>
      <c r="T1135" s="28">
        <v>20000</v>
      </c>
      <c r="U1135">
        <v>5</v>
      </c>
      <c r="V1135" s="28"/>
      <c r="AA1135">
        <v>31</v>
      </c>
      <c r="AB1135" s="28">
        <v>20000</v>
      </c>
      <c r="AC1135">
        <v>5</v>
      </c>
      <c r="AD1135" s="28">
        <v>20000</v>
      </c>
      <c r="AE1135">
        <v>31</v>
      </c>
      <c r="AI1135">
        <v>22</v>
      </c>
      <c r="AJ1135" s="28">
        <v>30000</v>
      </c>
      <c r="AK1135">
        <v>5</v>
      </c>
      <c r="AL1135" s="28"/>
      <c r="AQ1135">
        <v>139</v>
      </c>
      <c r="AR1135" s="28">
        <v>50000</v>
      </c>
      <c r="AS1135">
        <v>5</v>
      </c>
      <c r="AT1135" s="28"/>
    </row>
    <row r="1136" spans="1:47" x14ac:dyDescent="0.25">
      <c r="C1136">
        <v>207</v>
      </c>
      <c r="D1136" s="28">
        <v>30000</v>
      </c>
      <c r="E1136">
        <v>6</v>
      </c>
      <c r="F1136" s="28"/>
      <c r="K1136">
        <v>62</v>
      </c>
      <c r="L1136" s="28">
        <v>180000</v>
      </c>
      <c r="M1136">
        <v>6</v>
      </c>
      <c r="N1136" s="28"/>
      <c r="S1136">
        <v>137</v>
      </c>
      <c r="T1136" s="28">
        <v>20000</v>
      </c>
      <c r="U1136">
        <v>6</v>
      </c>
      <c r="V1136" s="28"/>
      <c r="AA1136">
        <v>3</v>
      </c>
      <c r="AB1136" s="28">
        <v>20000</v>
      </c>
      <c r="AC1136">
        <v>6</v>
      </c>
      <c r="AD1136" s="28">
        <v>10000</v>
      </c>
      <c r="AE1136">
        <v>3</v>
      </c>
      <c r="AI1136">
        <v>185</v>
      </c>
      <c r="AJ1136" s="28">
        <v>20000</v>
      </c>
      <c r="AK1136">
        <v>6</v>
      </c>
      <c r="AL1136" s="28"/>
      <c r="AQ1136">
        <v>164</v>
      </c>
      <c r="AR1136" s="28">
        <v>50000</v>
      </c>
      <c r="AS1136">
        <v>6</v>
      </c>
      <c r="AT1136" s="28">
        <v>50000</v>
      </c>
      <c r="AU1136">
        <v>164</v>
      </c>
    </row>
    <row r="1137" spans="3:46" x14ac:dyDescent="0.25">
      <c r="C1137">
        <v>20</v>
      </c>
      <c r="D1137" s="28">
        <v>30000</v>
      </c>
      <c r="E1137">
        <v>7</v>
      </c>
      <c r="F1137" s="28"/>
      <c r="K1137">
        <v>132</v>
      </c>
      <c r="L1137" s="28">
        <v>50000</v>
      </c>
      <c r="M1137">
        <v>7</v>
      </c>
      <c r="N1137" s="28"/>
      <c r="S1137">
        <v>143</v>
      </c>
      <c r="T1137" s="28">
        <v>20000</v>
      </c>
      <c r="U1137">
        <v>7</v>
      </c>
      <c r="V1137" s="28"/>
      <c r="AA1137">
        <v>8</v>
      </c>
      <c r="AB1137" s="28">
        <v>50000</v>
      </c>
      <c r="AC1137">
        <v>7</v>
      </c>
      <c r="AD1137" s="28"/>
      <c r="AI1137">
        <v>112</v>
      </c>
      <c r="AJ1137" s="28">
        <v>20000</v>
      </c>
      <c r="AK1137">
        <v>7</v>
      </c>
      <c r="AL1137" s="28"/>
      <c r="AQ1137">
        <v>22</v>
      </c>
      <c r="AR1137" s="28">
        <v>25000</v>
      </c>
      <c r="AS1137">
        <v>7</v>
      </c>
      <c r="AT1137" s="28"/>
    </row>
    <row r="1138" spans="3:46" x14ac:dyDescent="0.25">
      <c r="C1138">
        <v>45</v>
      </c>
      <c r="D1138" s="28">
        <v>30000</v>
      </c>
      <c r="E1138">
        <v>8</v>
      </c>
      <c r="F1138" s="28"/>
      <c r="K1138">
        <v>58</v>
      </c>
      <c r="L1138" s="28">
        <v>30000</v>
      </c>
      <c r="M1138">
        <v>8</v>
      </c>
      <c r="N1138" s="28"/>
      <c r="S1138">
        <v>126</v>
      </c>
      <c r="T1138" s="28">
        <v>50000</v>
      </c>
      <c r="U1138">
        <v>8</v>
      </c>
      <c r="V1138" s="28"/>
      <c r="AA1138">
        <v>105</v>
      </c>
      <c r="AB1138" s="28">
        <v>90000</v>
      </c>
      <c r="AC1138">
        <v>8</v>
      </c>
      <c r="AD1138" s="28"/>
      <c r="AI1138">
        <v>43</v>
      </c>
      <c r="AJ1138" s="28">
        <v>30000</v>
      </c>
      <c r="AK1138">
        <v>8</v>
      </c>
      <c r="AL1138" s="28"/>
      <c r="AQ1138">
        <v>77</v>
      </c>
      <c r="AR1138" s="28">
        <v>15000</v>
      </c>
      <c r="AS1138">
        <v>8</v>
      </c>
      <c r="AT1138" s="28"/>
    </row>
    <row r="1139" spans="3:46" x14ac:dyDescent="0.25">
      <c r="C1139">
        <v>167</v>
      </c>
      <c r="D1139" s="28">
        <v>30000</v>
      </c>
      <c r="E1139">
        <v>9</v>
      </c>
      <c r="F1139" s="28"/>
      <c r="K1139">
        <v>141</v>
      </c>
      <c r="L1139" s="28">
        <v>100000</v>
      </c>
      <c r="M1139">
        <v>9</v>
      </c>
      <c r="N1139" s="28"/>
      <c r="S1139">
        <v>104</v>
      </c>
      <c r="T1139" s="28">
        <v>50000</v>
      </c>
      <c r="U1139">
        <v>9</v>
      </c>
      <c r="V1139" s="28"/>
      <c r="AA1139">
        <v>60</v>
      </c>
      <c r="AB1139" s="28">
        <v>50000</v>
      </c>
      <c r="AC1139">
        <v>9</v>
      </c>
      <c r="AD1139" s="28"/>
      <c r="AI1139">
        <v>163</v>
      </c>
      <c r="AJ1139" s="28">
        <v>50000</v>
      </c>
      <c r="AK1139">
        <v>9</v>
      </c>
      <c r="AL1139" s="28"/>
      <c r="AQ1139">
        <v>140</v>
      </c>
      <c r="AR1139" s="28">
        <v>30000</v>
      </c>
      <c r="AS1139">
        <v>9</v>
      </c>
      <c r="AT1139" s="28"/>
    </row>
    <row r="1140" spans="3:46" x14ac:dyDescent="0.25">
      <c r="C1140">
        <v>48</v>
      </c>
      <c r="D1140" s="28">
        <v>30000</v>
      </c>
      <c r="E1140">
        <v>10</v>
      </c>
      <c r="F1140" s="28"/>
      <c r="K1140">
        <v>44</v>
      </c>
      <c r="L1140" s="28">
        <v>50000</v>
      </c>
      <c r="M1140">
        <v>10</v>
      </c>
      <c r="N1140" s="28"/>
      <c r="S1140">
        <v>32</v>
      </c>
      <c r="T1140" s="28">
        <v>50000</v>
      </c>
      <c r="U1140">
        <v>10</v>
      </c>
      <c r="V1140" s="28"/>
      <c r="AA1140">
        <v>13</v>
      </c>
      <c r="AB1140" s="28">
        <v>10000</v>
      </c>
      <c r="AC1140">
        <v>10</v>
      </c>
      <c r="AD1140" s="28"/>
      <c r="AI1140">
        <v>117</v>
      </c>
      <c r="AJ1140" s="28">
        <v>50000</v>
      </c>
      <c r="AK1140">
        <v>10</v>
      </c>
      <c r="AL1140" s="28"/>
      <c r="AQ1140">
        <v>32</v>
      </c>
      <c r="AR1140" s="28">
        <v>15000</v>
      </c>
      <c r="AS1140">
        <v>10</v>
      </c>
      <c r="AT1140" s="28"/>
    </row>
    <row r="1141" spans="3:46" x14ac:dyDescent="0.25">
      <c r="C1141">
        <v>19</v>
      </c>
      <c r="D1141" s="28">
        <v>30000</v>
      </c>
      <c r="E1141">
        <v>11</v>
      </c>
      <c r="F1141" s="28"/>
      <c r="H1141" s="28"/>
      <c r="K1141">
        <v>202</v>
      </c>
      <c r="L1141" s="28">
        <v>50000</v>
      </c>
      <c r="M1141">
        <v>11</v>
      </c>
      <c r="N1141" s="28"/>
      <c r="S1141">
        <v>52</v>
      </c>
      <c r="T1141" s="28">
        <v>50000</v>
      </c>
      <c r="U1141">
        <v>11</v>
      </c>
      <c r="V1141" s="28"/>
      <c r="AA1141">
        <v>55</v>
      </c>
      <c r="AB1141" s="28">
        <v>30000</v>
      </c>
      <c r="AC1141">
        <v>11</v>
      </c>
      <c r="AD1141" s="28"/>
      <c r="AI1141">
        <v>44</v>
      </c>
      <c r="AJ1141" s="28">
        <v>50000</v>
      </c>
      <c r="AK1141">
        <v>11</v>
      </c>
      <c r="AL1141" s="28"/>
      <c r="AQ1141">
        <v>43</v>
      </c>
      <c r="AR1141" s="28">
        <v>5000</v>
      </c>
      <c r="AS1141">
        <v>11</v>
      </c>
      <c r="AT1141" s="28"/>
    </row>
    <row r="1142" spans="3:46" x14ac:dyDescent="0.25">
      <c r="C1142">
        <v>139</v>
      </c>
      <c r="D1142" s="28">
        <v>10000</v>
      </c>
      <c r="E1142">
        <v>12</v>
      </c>
      <c r="F1142" s="28"/>
      <c r="K1142">
        <v>93</v>
      </c>
      <c r="L1142" s="28">
        <v>50000</v>
      </c>
      <c r="M1142">
        <v>12</v>
      </c>
      <c r="N1142" s="28"/>
      <c r="S1142">
        <v>108</v>
      </c>
      <c r="T1142" s="28">
        <v>50000</v>
      </c>
      <c r="U1142">
        <v>12</v>
      </c>
      <c r="V1142" s="28"/>
      <c r="AA1142">
        <v>71</v>
      </c>
      <c r="AB1142" s="28">
        <v>20000</v>
      </c>
      <c r="AC1142">
        <v>12</v>
      </c>
      <c r="AD1142" s="28"/>
      <c r="AI1142">
        <v>205</v>
      </c>
      <c r="AJ1142" s="28">
        <v>50000</v>
      </c>
      <c r="AK1142">
        <v>12</v>
      </c>
      <c r="AL1142" s="28"/>
      <c r="AQ1142">
        <v>39</v>
      </c>
      <c r="AR1142" s="28">
        <v>45000</v>
      </c>
      <c r="AS1142">
        <v>12</v>
      </c>
      <c r="AT1142" s="28"/>
    </row>
    <row r="1143" spans="3:46" x14ac:dyDescent="0.25">
      <c r="C1143">
        <v>3</v>
      </c>
      <c r="D1143" s="28">
        <v>10000</v>
      </c>
      <c r="E1143">
        <v>13</v>
      </c>
      <c r="F1143" s="28"/>
      <c r="K1143">
        <v>120</v>
      </c>
      <c r="L1143" s="28">
        <v>50000</v>
      </c>
      <c r="M1143">
        <v>13</v>
      </c>
      <c r="N1143" s="28"/>
      <c r="S1143">
        <v>62</v>
      </c>
      <c r="T1143" s="28">
        <v>50000</v>
      </c>
      <c r="U1143">
        <v>13</v>
      </c>
      <c r="V1143" s="28"/>
      <c r="AA1143">
        <v>47</v>
      </c>
      <c r="AB1143" s="28">
        <v>20000</v>
      </c>
      <c r="AC1143">
        <v>13</v>
      </c>
      <c r="AD1143" s="28"/>
      <c r="AI1143">
        <v>202</v>
      </c>
      <c r="AJ1143" s="28">
        <v>20000</v>
      </c>
      <c r="AK1143">
        <v>13</v>
      </c>
      <c r="AL1143" s="28"/>
      <c r="AQ1143">
        <v>111</v>
      </c>
      <c r="AR1143" s="28">
        <v>50000</v>
      </c>
      <c r="AS1143">
        <v>13</v>
      </c>
      <c r="AT1143" s="28"/>
    </row>
    <row r="1144" spans="3:46" x14ac:dyDescent="0.25">
      <c r="C1144">
        <v>74</v>
      </c>
      <c r="D1144" s="28">
        <v>20000</v>
      </c>
      <c r="E1144">
        <v>14</v>
      </c>
      <c r="F1144" s="28"/>
      <c r="K1144">
        <v>123</v>
      </c>
      <c r="L1144" s="28">
        <v>30000</v>
      </c>
      <c r="M1144">
        <v>14</v>
      </c>
      <c r="N1144" s="28"/>
      <c r="S1144">
        <v>125</v>
      </c>
      <c r="T1144" s="28">
        <v>20000</v>
      </c>
      <c r="U1144">
        <v>14</v>
      </c>
      <c r="V1144" s="28"/>
      <c r="AA1144">
        <v>16</v>
      </c>
      <c r="AB1144" s="28">
        <v>20000</v>
      </c>
      <c r="AC1144">
        <v>14</v>
      </c>
      <c r="AD1144" s="28"/>
      <c r="AI1144">
        <v>68</v>
      </c>
      <c r="AJ1144" s="28">
        <v>20000</v>
      </c>
      <c r="AK1144">
        <v>14</v>
      </c>
      <c r="AL1144" s="28"/>
      <c r="AQ1144">
        <v>105</v>
      </c>
      <c r="AR1144" s="28">
        <v>50000</v>
      </c>
      <c r="AS1144">
        <v>14</v>
      </c>
      <c r="AT1144" s="28"/>
    </row>
    <row r="1145" spans="3:46" x14ac:dyDescent="0.25">
      <c r="C1145">
        <v>188</v>
      </c>
      <c r="D1145" s="28">
        <v>20000</v>
      </c>
      <c r="E1145">
        <v>15</v>
      </c>
      <c r="F1145" s="28"/>
      <c r="K1145">
        <v>108</v>
      </c>
      <c r="L1145" s="28">
        <v>30000</v>
      </c>
      <c r="M1145">
        <v>15</v>
      </c>
      <c r="N1145" s="28"/>
      <c r="S1145">
        <v>127</v>
      </c>
      <c r="T1145" s="28">
        <v>20000</v>
      </c>
      <c r="U1145">
        <v>15</v>
      </c>
      <c r="V1145" s="28"/>
      <c r="AA1145">
        <v>157</v>
      </c>
      <c r="AB1145" s="28">
        <v>60000</v>
      </c>
      <c r="AC1145">
        <v>15</v>
      </c>
      <c r="AD1145" s="28"/>
      <c r="AI1145">
        <v>130</v>
      </c>
      <c r="AJ1145" s="28">
        <v>20000</v>
      </c>
      <c r="AK1145">
        <v>15</v>
      </c>
      <c r="AL1145" s="28"/>
      <c r="AQ1145">
        <v>65</v>
      </c>
      <c r="AR1145" s="28">
        <v>50000</v>
      </c>
      <c r="AS1145">
        <v>15</v>
      </c>
      <c r="AT1145" s="28"/>
    </row>
    <row r="1146" spans="3:46" x14ac:dyDescent="0.25">
      <c r="C1146">
        <v>49</v>
      </c>
      <c r="D1146" s="28">
        <v>20000</v>
      </c>
      <c r="E1146">
        <v>16</v>
      </c>
      <c r="F1146" s="28"/>
      <c r="K1146">
        <v>189</v>
      </c>
      <c r="L1146" s="28">
        <v>30000</v>
      </c>
      <c r="M1146">
        <v>16</v>
      </c>
      <c r="N1146" s="28"/>
      <c r="S1146">
        <v>59</v>
      </c>
      <c r="T1146" s="28">
        <v>20000</v>
      </c>
      <c r="U1146">
        <v>16</v>
      </c>
      <c r="V1146" s="28"/>
      <c r="AA1146">
        <v>91</v>
      </c>
      <c r="AB1146" s="28">
        <v>20000</v>
      </c>
      <c r="AC1146">
        <v>16</v>
      </c>
      <c r="AD1146" s="28"/>
      <c r="AI1146">
        <v>149</v>
      </c>
      <c r="AJ1146" s="28">
        <v>30000</v>
      </c>
      <c r="AK1146">
        <v>16</v>
      </c>
      <c r="AL1146" s="28"/>
      <c r="AQ1146">
        <v>59</v>
      </c>
      <c r="AR1146" s="28">
        <v>50000</v>
      </c>
      <c r="AS1146">
        <v>16</v>
      </c>
      <c r="AT1146" s="28"/>
    </row>
    <row r="1147" spans="3:46" x14ac:dyDescent="0.25">
      <c r="C1147">
        <v>95</v>
      </c>
      <c r="D1147" s="28">
        <v>20000</v>
      </c>
      <c r="E1147">
        <v>17</v>
      </c>
      <c r="F1147" s="28"/>
      <c r="K1147">
        <v>46</v>
      </c>
      <c r="L1147" s="28">
        <v>30000</v>
      </c>
      <c r="M1147">
        <v>17</v>
      </c>
      <c r="N1147" s="28"/>
      <c r="S1147">
        <v>117</v>
      </c>
      <c r="T1147" s="28">
        <v>30000</v>
      </c>
      <c r="U1147">
        <v>17</v>
      </c>
      <c r="V1147" s="28"/>
      <c r="AA1147">
        <v>157</v>
      </c>
      <c r="AB1147" s="28">
        <v>20000</v>
      </c>
      <c r="AC1147">
        <v>17</v>
      </c>
      <c r="AD1147" s="28"/>
      <c r="AI1147">
        <v>5</v>
      </c>
      <c r="AJ1147" s="28">
        <v>10000</v>
      </c>
      <c r="AK1147">
        <v>17</v>
      </c>
      <c r="AL1147" s="28"/>
      <c r="AQ1147">
        <v>119</v>
      </c>
      <c r="AR1147" s="28">
        <v>100000</v>
      </c>
      <c r="AS1147">
        <v>17</v>
      </c>
      <c r="AT1147" s="28"/>
    </row>
    <row r="1148" spans="3:46" x14ac:dyDescent="0.25">
      <c r="C1148">
        <v>194</v>
      </c>
      <c r="D1148" s="28">
        <v>20000</v>
      </c>
      <c r="E1148">
        <v>18</v>
      </c>
      <c r="F1148" s="28"/>
      <c r="K1148">
        <v>173</v>
      </c>
      <c r="L1148" s="28">
        <v>40000</v>
      </c>
      <c r="M1148">
        <v>18</v>
      </c>
      <c r="N1148" s="28"/>
      <c r="S1148">
        <v>91</v>
      </c>
      <c r="T1148" s="28">
        <v>20000</v>
      </c>
      <c r="U1148">
        <v>18</v>
      </c>
      <c r="V1148" s="28"/>
      <c r="AA1148">
        <v>154</v>
      </c>
      <c r="AB1148" s="28">
        <v>20000</v>
      </c>
      <c r="AC1148">
        <v>18</v>
      </c>
      <c r="AD1148" s="28"/>
      <c r="AI1148">
        <v>77</v>
      </c>
      <c r="AJ1148" s="28">
        <v>30000</v>
      </c>
      <c r="AK1148">
        <v>18</v>
      </c>
      <c r="AL1148" s="28"/>
      <c r="AQ1148">
        <v>109</v>
      </c>
      <c r="AR1148" s="28">
        <v>50000</v>
      </c>
      <c r="AS1148">
        <v>18</v>
      </c>
      <c r="AT1148" s="28"/>
    </row>
    <row r="1149" spans="3:46" x14ac:dyDescent="0.25">
      <c r="C1149">
        <v>206</v>
      </c>
      <c r="D1149" s="28">
        <v>20000</v>
      </c>
      <c r="E1149">
        <v>19</v>
      </c>
      <c r="F1149" s="28"/>
      <c r="K1149">
        <v>28</v>
      </c>
      <c r="L1149" s="28">
        <v>20000</v>
      </c>
      <c r="M1149">
        <v>19</v>
      </c>
      <c r="N1149" s="28"/>
      <c r="S1149">
        <v>129</v>
      </c>
      <c r="T1149" s="28">
        <v>20000</v>
      </c>
      <c r="U1149">
        <v>19</v>
      </c>
      <c r="V1149" s="28"/>
      <c r="AA1149">
        <v>90</v>
      </c>
      <c r="AB1149" s="28">
        <v>10000</v>
      </c>
      <c r="AC1149">
        <v>19</v>
      </c>
      <c r="AD1149" s="28"/>
      <c r="AI1149">
        <v>158</v>
      </c>
      <c r="AJ1149" s="28">
        <v>70000</v>
      </c>
      <c r="AK1149">
        <v>19</v>
      </c>
      <c r="AL1149" s="28"/>
      <c r="AQ1149">
        <v>33</v>
      </c>
      <c r="AR1149" s="28">
        <v>50000</v>
      </c>
      <c r="AS1149">
        <v>19</v>
      </c>
      <c r="AT1149" s="28"/>
    </row>
    <row r="1150" spans="3:46" x14ac:dyDescent="0.25">
      <c r="C1150">
        <v>264</v>
      </c>
      <c r="D1150" s="28">
        <v>20000</v>
      </c>
      <c r="E1150">
        <v>20</v>
      </c>
      <c r="F1150" s="28"/>
      <c r="K1150">
        <v>136</v>
      </c>
      <c r="L1150" s="28">
        <v>30000</v>
      </c>
      <c r="M1150">
        <v>20</v>
      </c>
      <c r="N1150" s="28"/>
      <c r="S1150">
        <v>6</v>
      </c>
      <c r="T1150" s="59">
        <v>50000</v>
      </c>
      <c r="U1150">
        <v>20</v>
      </c>
      <c r="V1150" s="59"/>
      <c r="AA1150">
        <v>100</v>
      </c>
      <c r="AB1150" s="28">
        <v>20000</v>
      </c>
      <c r="AC1150">
        <v>20</v>
      </c>
      <c r="AD1150" s="28"/>
      <c r="AI1150">
        <v>182</v>
      </c>
      <c r="AJ1150" s="28">
        <v>50000</v>
      </c>
      <c r="AK1150">
        <v>20</v>
      </c>
      <c r="AL1150" s="28"/>
      <c r="AQ1150">
        <v>133</v>
      </c>
      <c r="AR1150" s="28">
        <v>50000</v>
      </c>
      <c r="AS1150">
        <v>20</v>
      </c>
      <c r="AT1150" s="28"/>
    </row>
    <row r="1151" spans="3:46" x14ac:dyDescent="0.25">
      <c r="C1151">
        <v>195</v>
      </c>
      <c r="D1151" s="28">
        <v>20000</v>
      </c>
      <c r="E1151">
        <v>21</v>
      </c>
      <c r="F1151" s="28"/>
      <c r="K1151">
        <v>50</v>
      </c>
      <c r="L1151" s="28">
        <v>10000</v>
      </c>
      <c r="M1151">
        <v>21</v>
      </c>
      <c r="N1151" s="28"/>
      <c r="S1151">
        <v>98</v>
      </c>
      <c r="T1151" s="59">
        <v>50000</v>
      </c>
      <c r="U1151">
        <v>21</v>
      </c>
      <c r="V1151" s="59"/>
      <c r="AA1151">
        <v>156</v>
      </c>
      <c r="AB1151" s="28">
        <v>50000</v>
      </c>
      <c r="AC1151">
        <v>21</v>
      </c>
      <c r="AD1151" s="28"/>
      <c r="AI1151">
        <v>191</v>
      </c>
      <c r="AJ1151" s="28">
        <v>20000</v>
      </c>
      <c r="AK1151">
        <v>21</v>
      </c>
      <c r="AL1151" s="28"/>
      <c r="AQ1151">
        <v>10</v>
      </c>
      <c r="AR1151" s="28">
        <v>50000</v>
      </c>
      <c r="AS1151">
        <v>21</v>
      </c>
      <c r="AT1151" s="28"/>
    </row>
    <row r="1152" spans="3:46" x14ac:dyDescent="0.25">
      <c r="C1152">
        <v>173</v>
      </c>
      <c r="D1152" s="28">
        <v>20000</v>
      </c>
      <c r="E1152">
        <v>22</v>
      </c>
      <c r="F1152" s="28"/>
      <c r="K1152">
        <v>221</v>
      </c>
      <c r="L1152" s="28">
        <v>20000</v>
      </c>
      <c r="M1152">
        <v>22</v>
      </c>
      <c r="N1152" s="28"/>
      <c r="S1152">
        <v>29</v>
      </c>
      <c r="T1152" s="28">
        <v>20000</v>
      </c>
      <c r="U1152">
        <v>22</v>
      </c>
      <c r="V1152" s="28"/>
      <c r="AA1152">
        <v>41</v>
      </c>
      <c r="AB1152" s="28">
        <v>20000</v>
      </c>
      <c r="AC1152">
        <v>22</v>
      </c>
      <c r="AD1152" s="28"/>
      <c r="AI1152">
        <v>48</v>
      </c>
      <c r="AJ1152" s="28">
        <v>30000</v>
      </c>
      <c r="AK1152">
        <v>22</v>
      </c>
      <c r="AL1152" s="28"/>
      <c r="AQ1152">
        <v>56</v>
      </c>
      <c r="AR1152" s="28">
        <v>50000</v>
      </c>
      <c r="AS1152">
        <v>22</v>
      </c>
      <c r="AT1152" s="28"/>
    </row>
    <row r="1153" spans="3:47" x14ac:dyDescent="0.25">
      <c r="C1153">
        <v>7</v>
      </c>
      <c r="D1153" s="28">
        <v>40000</v>
      </c>
      <c r="E1153">
        <v>23</v>
      </c>
      <c r="F1153" s="28"/>
      <c r="K1153">
        <v>166</v>
      </c>
      <c r="L1153" s="28">
        <v>20000</v>
      </c>
      <c r="M1153">
        <v>23</v>
      </c>
      <c r="N1153" s="28"/>
      <c r="S1153">
        <v>89</v>
      </c>
      <c r="T1153" s="28">
        <v>40000</v>
      </c>
      <c r="U1153">
        <v>23</v>
      </c>
      <c r="V1153" s="28"/>
      <c r="AA1153">
        <v>63</v>
      </c>
      <c r="AB1153" s="28">
        <v>20000</v>
      </c>
      <c r="AC1153">
        <v>23</v>
      </c>
      <c r="AD1153" s="28"/>
      <c r="AI1153">
        <v>16</v>
      </c>
      <c r="AJ1153" s="28">
        <v>50000</v>
      </c>
      <c r="AK1153">
        <v>23</v>
      </c>
      <c r="AL1153" s="28"/>
      <c r="AQ1153">
        <v>124</v>
      </c>
      <c r="AR1153" s="28">
        <v>50000</v>
      </c>
      <c r="AS1153">
        <v>23</v>
      </c>
      <c r="AT1153" s="28"/>
    </row>
    <row r="1154" spans="3:47" x14ac:dyDescent="0.25">
      <c r="C1154">
        <v>100</v>
      </c>
      <c r="D1154" s="28">
        <v>20000</v>
      </c>
      <c r="E1154">
        <v>24</v>
      </c>
      <c r="F1154" s="28"/>
      <c r="K1154">
        <v>88</v>
      </c>
      <c r="L1154" s="28">
        <v>20000</v>
      </c>
      <c r="M1154">
        <v>24</v>
      </c>
      <c r="N1154" s="28"/>
      <c r="S1154">
        <v>96</v>
      </c>
      <c r="T1154" s="28">
        <v>20000</v>
      </c>
      <c r="U1154">
        <v>24</v>
      </c>
      <c r="V1154" s="28"/>
      <c r="AA1154">
        <v>99</v>
      </c>
      <c r="AB1154" s="28">
        <v>30000</v>
      </c>
      <c r="AC1154">
        <v>24</v>
      </c>
      <c r="AD1154" s="28"/>
      <c r="AI1154">
        <v>83</v>
      </c>
      <c r="AJ1154" s="28">
        <v>50000</v>
      </c>
      <c r="AK1154">
        <v>24</v>
      </c>
      <c r="AL1154" s="28"/>
      <c r="AQ1154">
        <v>138</v>
      </c>
      <c r="AR1154" s="28">
        <v>30000</v>
      </c>
      <c r="AS1154">
        <v>24</v>
      </c>
      <c r="AT1154" s="28">
        <v>10000</v>
      </c>
      <c r="AU1154">
        <v>138</v>
      </c>
    </row>
    <row r="1155" spans="3:47" x14ac:dyDescent="0.25">
      <c r="C1155">
        <v>254</v>
      </c>
      <c r="D1155" s="28">
        <v>20000</v>
      </c>
      <c r="E1155">
        <v>25</v>
      </c>
      <c r="F1155" s="28"/>
      <c r="K1155">
        <v>142</v>
      </c>
      <c r="L1155" s="28">
        <v>20000</v>
      </c>
      <c r="M1155">
        <v>25</v>
      </c>
      <c r="N1155" s="28"/>
      <c r="S1155">
        <v>88</v>
      </c>
      <c r="T1155" s="28">
        <v>20000</v>
      </c>
      <c r="U1155">
        <v>25</v>
      </c>
      <c r="V1155" s="28"/>
      <c r="AA1155">
        <v>56</v>
      </c>
      <c r="AB1155" s="28">
        <v>10000</v>
      </c>
      <c r="AC1155">
        <v>25</v>
      </c>
      <c r="AD1155" s="28"/>
      <c r="AI1155">
        <v>198</v>
      </c>
      <c r="AJ1155" s="28">
        <v>20000</v>
      </c>
      <c r="AK1155">
        <v>25</v>
      </c>
      <c r="AL1155" s="28"/>
      <c r="AQ1155">
        <v>74</v>
      </c>
      <c r="AR1155" s="28">
        <v>20000</v>
      </c>
      <c r="AS1155">
        <v>25</v>
      </c>
      <c r="AT1155" s="28"/>
    </row>
    <row r="1156" spans="3:47" x14ac:dyDescent="0.25">
      <c r="C1156">
        <v>250</v>
      </c>
      <c r="D1156" s="28">
        <v>20000</v>
      </c>
      <c r="E1156">
        <v>26</v>
      </c>
      <c r="F1156" s="28"/>
      <c r="K1156">
        <v>34</v>
      </c>
      <c r="L1156" s="28">
        <v>20000</v>
      </c>
      <c r="M1156">
        <v>26</v>
      </c>
      <c r="N1156" s="28"/>
      <c r="S1156">
        <v>48</v>
      </c>
      <c r="T1156" s="28">
        <v>20000</v>
      </c>
      <c r="U1156">
        <v>26</v>
      </c>
      <c r="V1156" s="28"/>
      <c r="AA1156">
        <v>40</v>
      </c>
      <c r="AB1156" s="28">
        <v>20000</v>
      </c>
      <c r="AC1156">
        <v>26</v>
      </c>
      <c r="AD1156" s="28"/>
      <c r="AI1156">
        <v>199</v>
      </c>
      <c r="AJ1156" s="28">
        <v>20000</v>
      </c>
      <c r="AK1156">
        <v>26</v>
      </c>
      <c r="AL1156" s="28"/>
      <c r="AQ1156">
        <v>81</v>
      </c>
      <c r="AR1156" s="28">
        <v>30000</v>
      </c>
      <c r="AS1156">
        <v>26</v>
      </c>
      <c r="AT1156" s="28"/>
    </row>
    <row r="1157" spans="3:47" x14ac:dyDescent="0.25">
      <c r="C1157">
        <v>225</v>
      </c>
      <c r="D1157" s="28">
        <v>50000</v>
      </c>
      <c r="E1157">
        <v>27</v>
      </c>
      <c r="F1157" s="28"/>
      <c r="K1157">
        <v>265</v>
      </c>
      <c r="L1157" s="28">
        <v>20000</v>
      </c>
      <c r="M1157">
        <v>27</v>
      </c>
      <c r="N1157" s="28"/>
      <c r="S1157">
        <v>9</v>
      </c>
      <c r="T1157" s="28">
        <v>30000</v>
      </c>
      <c r="U1157">
        <v>27</v>
      </c>
      <c r="V1157" s="28"/>
      <c r="AA1157">
        <v>131</v>
      </c>
      <c r="AB1157" s="28">
        <v>20000</v>
      </c>
      <c r="AC1157">
        <v>27</v>
      </c>
      <c r="AD1157" s="28"/>
      <c r="AI1157">
        <v>208</v>
      </c>
      <c r="AJ1157" s="28">
        <v>20000</v>
      </c>
      <c r="AK1157">
        <v>27</v>
      </c>
      <c r="AL1157" s="28"/>
      <c r="AQ1157">
        <v>14</v>
      </c>
      <c r="AR1157" s="28">
        <v>10000</v>
      </c>
      <c r="AS1157">
        <v>27</v>
      </c>
      <c r="AT1157" s="28"/>
    </row>
    <row r="1158" spans="3:47" x14ac:dyDescent="0.25">
      <c r="C1158">
        <v>118</v>
      </c>
      <c r="D1158" s="28">
        <v>40000</v>
      </c>
      <c r="E1158">
        <v>28</v>
      </c>
      <c r="F1158" s="28"/>
      <c r="K1158">
        <v>82</v>
      </c>
      <c r="L1158" s="28">
        <v>20000</v>
      </c>
      <c r="M1158">
        <v>28</v>
      </c>
      <c r="N1158" s="28"/>
      <c r="S1158">
        <v>73</v>
      </c>
      <c r="T1158" s="28">
        <v>50000</v>
      </c>
      <c r="U1158">
        <v>28</v>
      </c>
      <c r="V1158" s="28"/>
      <c r="AA1158">
        <v>161</v>
      </c>
      <c r="AB1158" s="28">
        <v>20000</v>
      </c>
      <c r="AC1158">
        <v>28</v>
      </c>
      <c r="AD1158" s="28"/>
      <c r="AI1158">
        <v>119</v>
      </c>
      <c r="AJ1158" s="28">
        <v>20000</v>
      </c>
      <c r="AK1158">
        <v>28</v>
      </c>
      <c r="AL1158" s="28"/>
      <c r="AQ1158">
        <v>12</v>
      </c>
      <c r="AR1158" s="28">
        <v>10000</v>
      </c>
      <c r="AS1158">
        <v>28</v>
      </c>
      <c r="AT1158" s="28"/>
    </row>
    <row r="1159" spans="3:47" x14ac:dyDescent="0.25">
      <c r="C1159">
        <v>176</v>
      </c>
      <c r="D1159" s="28">
        <v>20000</v>
      </c>
      <c r="E1159">
        <v>29</v>
      </c>
      <c r="F1159" s="28"/>
      <c r="K1159">
        <v>124</v>
      </c>
      <c r="L1159" s="28">
        <v>20000</v>
      </c>
      <c r="M1159">
        <v>29</v>
      </c>
      <c r="N1159" s="28"/>
      <c r="S1159">
        <v>86</v>
      </c>
      <c r="T1159" s="28">
        <v>20000</v>
      </c>
      <c r="U1159">
        <v>29</v>
      </c>
      <c r="V1159" s="28"/>
      <c r="AA1159">
        <v>12</v>
      </c>
      <c r="AB1159" s="28">
        <v>20000</v>
      </c>
      <c r="AC1159">
        <v>29</v>
      </c>
      <c r="AD1159" s="28"/>
      <c r="AI1159">
        <v>187</v>
      </c>
      <c r="AJ1159" s="28">
        <v>20000</v>
      </c>
      <c r="AK1159">
        <v>29</v>
      </c>
      <c r="AL1159" s="28"/>
      <c r="AQ1159">
        <v>99</v>
      </c>
      <c r="AR1159" s="28">
        <v>10000</v>
      </c>
      <c r="AS1159">
        <v>29</v>
      </c>
      <c r="AT1159" s="28"/>
    </row>
    <row r="1160" spans="3:47" x14ac:dyDescent="0.25">
      <c r="C1160">
        <v>43</v>
      </c>
      <c r="D1160" s="28">
        <v>80000</v>
      </c>
      <c r="E1160">
        <v>30</v>
      </c>
      <c r="F1160" s="28"/>
      <c r="K1160">
        <v>218</v>
      </c>
      <c r="L1160" s="28">
        <v>20000</v>
      </c>
      <c r="M1160">
        <v>30</v>
      </c>
      <c r="N1160" s="28"/>
      <c r="S1160">
        <v>63</v>
      </c>
      <c r="T1160" s="28">
        <v>20000</v>
      </c>
      <c r="U1160">
        <v>30</v>
      </c>
      <c r="V1160" s="28"/>
      <c r="AA1160">
        <v>96</v>
      </c>
      <c r="AB1160" s="28">
        <v>40000</v>
      </c>
      <c r="AC1160">
        <v>30</v>
      </c>
      <c r="AD1160" s="28"/>
      <c r="AI1160">
        <v>87</v>
      </c>
      <c r="AJ1160" s="28">
        <v>20000</v>
      </c>
      <c r="AK1160">
        <v>30</v>
      </c>
      <c r="AL1160" s="28"/>
      <c r="AQ1160">
        <v>137</v>
      </c>
      <c r="AR1160" s="28">
        <v>10000</v>
      </c>
      <c r="AS1160">
        <v>30</v>
      </c>
      <c r="AT1160" s="28"/>
    </row>
    <row r="1161" spans="3:47" x14ac:dyDescent="0.25">
      <c r="C1161">
        <v>243</v>
      </c>
      <c r="D1161" s="28">
        <v>20000</v>
      </c>
      <c r="E1161">
        <v>31</v>
      </c>
      <c r="F1161" s="28"/>
      <c r="K1161">
        <v>26</v>
      </c>
      <c r="L1161" s="28">
        <v>20000</v>
      </c>
      <c r="M1161">
        <v>31</v>
      </c>
      <c r="N1161" s="28"/>
      <c r="S1161">
        <v>43</v>
      </c>
      <c r="T1161" s="28">
        <v>20000</v>
      </c>
      <c r="U1161">
        <v>31</v>
      </c>
      <c r="V1161" s="28"/>
      <c r="AA1161">
        <v>9</v>
      </c>
      <c r="AB1161" s="28">
        <v>10000</v>
      </c>
      <c r="AC1161">
        <v>31</v>
      </c>
      <c r="AD1161" s="28"/>
      <c r="AI1161">
        <v>166</v>
      </c>
      <c r="AJ1161" s="28">
        <v>20000</v>
      </c>
      <c r="AK1161">
        <v>31</v>
      </c>
      <c r="AL1161" s="28"/>
      <c r="AQ1161">
        <v>130</v>
      </c>
      <c r="AR1161" s="28">
        <v>30000</v>
      </c>
      <c r="AS1161">
        <v>31</v>
      </c>
      <c r="AT1161" s="28"/>
    </row>
    <row r="1162" spans="3:47" x14ac:dyDescent="0.25">
      <c r="C1162">
        <v>212</v>
      </c>
      <c r="D1162" s="28">
        <v>100000</v>
      </c>
      <c r="E1162">
        <v>32</v>
      </c>
      <c r="F1162" s="28"/>
      <c r="K1162">
        <v>130</v>
      </c>
      <c r="L1162" s="28">
        <v>20000</v>
      </c>
      <c r="M1162">
        <v>32</v>
      </c>
      <c r="N1162" s="28"/>
      <c r="S1162">
        <v>103</v>
      </c>
      <c r="T1162" s="28">
        <v>20000</v>
      </c>
      <c r="U1162">
        <v>32</v>
      </c>
      <c r="V1162" s="28"/>
      <c r="AA1162">
        <v>93</v>
      </c>
      <c r="AB1162" s="28">
        <v>30000</v>
      </c>
      <c r="AC1162">
        <v>32</v>
      </c>
      <c r="AD1162" s="28"/>
      <c r="AI1162">
        <v>206</v>
      </c>
      <c r="AJ1162" s="28">
        <v>20000</v>
      </c>
      <c r="AK1162">
        <v>32</v>
      </c>
      <c r="AL1162" s="28"/>
      <c r="AQ1162">
        <v>42</v>
      </c>
      <c r="AR1162" s="28">
        <v>30000</v>
      </c>
      <c r="AS1162">
        <v>32</v>
      </c>
      <c r="AT1162" s="28"/>
    </row>
    <row r="1163" spans="3:47" x14ac:dyDescent="0.25">
      <c r="C1163">
        <v>163</v>
      </c>
      <c r="D1163" s="28">
        <v>50000</v>
      </c>
      <c r="E1163">
        <v>33</v>
      </c>
      <c r="F1163" s="28"/>
      <c r="K1163">
        <v>267</v>
      </c>
      <c r="L1163" s="28">
        <v>20000</v>
      </c>
      <c r="M1163">
        <v>33</v>
      </c>
      <c r="N1163" s="28"/>
      <c r="S1163">
        <v>122</v>
      </c>
      <c r="T1163" s="28">
        <v>20000</v>
      </c>
      <c r="U1163">
        <v>33</v>
      </c>
      <c r="V1163" s="28"/>
      <c r="AA1163">
        <v>137</v>
      </c>
      <c r="AB1163" s="28">
        <v>20000</v>
      </c>
      <c r="AC1163">
        <v>33</v>
      </c>
      <c r="AD1163" s="28"/>
      <c r="AI1163">
        <v>38</v>
      </c>
      <c r="AJ1163" s="28">
        <v>20000</v>
      </c>
      <c r="AK1163">
        <v>33</v>
      </c>
      <c r="AL1163" s="28"/>
      <c r="AQ1163">
        <v>150</v>
      </c>
      <c r="AR1163" s="28">
        <v>20000</v>
      </c>
      <c r="AS1163">
        <v>33</v>
      </c>
      <c r="AT1163" s="28"/>
    </row>
    <row r="1164" spans="3:47" x14ac:dyDescent="0.25">
      <c r="C1164">
        <v>146</v>
      </c>
      <c r="D1164" s="28">
        <v>50000</v>
      </c>
      <c r="E1164">
        <v>34</v>
      </c>
      <c r="F1164" s="28"/>
      <c r="K1164">
        <v>27</v>
      </c>
      <c r="L1164" s="28">
        <v>20000</v>
      </c>
      <c r="M1164">
        <v>34</v>
      </c>
      <c r="N1164" s="28"/>
      <c r="S1164">
        <v>56</v>
      </c>
      <c r="T1164" s="28">
        <v>40000</v>
      </c>
      <c r="U1164">
        <v>34</v>
      </c>
      <c r="V1164" s="28"/>
      <c r="AA1164">
        <v>116</v>
      </c>
      <c r="AB1164" s="28">
        <v>50000</v>
      </c>
      <c r="AC1164">
        <v>34</v>
      </c>
      <c r="AD1164" s="28"/>
      <c r="AI1164">
        <v>46</v>
      </c>
      <c r="AJ1164" s="28">
        <v>20000</v>
      </c>
      <c r="AK1164">
        <v>34</v>
      </c>
      <c r="AL1164" s="28"/>
      <c r="AQ1164">
        <v>107</v>
      </c>
      <c r="AR1164" s="28">
        <v>20000</v>
      </c>
      <c r="AS1164">
        <v>34</v>
      </c>
      <c r="AT1164" s="28"/>
    </row>
    <row r="1165" spans="3:47" x14ac:dyDescent="0.25">
      <c r="C1165">
        <v>110</v>
      </c>
      <c r="D1165" s="28">
        <v>50000</v>
      </c>
      <c r="E1165">
        <v>35</v>
      </c>
      <c r="F1165" s="28"/>
      <c r="K1165">
        <v>126</v>
      </c>
      <c r="L1165" s="28">
        <v>20000</v>
      </c>
      <c r="M1165">
        <v>35</v>
      </c>
      <c r="N1165" s="28"/>
      <c r="S1165">
        <v>50</v>
      </c>
      <c r="T1165" s="28">
        <v>20000</v>
      </c>
      <c r="U1165">
        <v>35</v>
      </c>
      <c r="V1165" s="28"/>
      <c r="AA1165">
        <v>115</v>
      </c>
      <c r="AB1165" s="28">
        <v>50000</v>
      </c>
      <c r="AC1165">
        <v>35</v>
      </c>
      <c r="AD1165" s="28"/>
      <c r="AI1165">
        <v>21</v>
      </c>
      <c r="AJ1165" s="28">
        <v>100000</v>
      </c>
      <c r="AK1165">
        <v>35</v>
      </c>
      <c r="AL1165" s="28"/>
      <c r="AQ1165">
        <v>152</v>
      </c>
      <c r="AR1165" s="28">
        <v>20000</v>
      </c>
      <c r="AS1165">
        <v>35</v>
      </c>
      <c r="AT1165" s="28"/>
    </row>
    <row r="1166" spans="3:47" x14ac:dyDescent="0.25">
      <c r="C1166">
        <v>157</v>
      </c>
      <c r="D1166" s="28">
        <v>50000</v>
      </c>
      <c r="E1166">
        <v>36</v>
      </c>
      <c r="F1166" s="28"/>
      <c r="K1166">
        <v>193</v>
      </c>
      <c r="L1166" s="28">
        <v>20000</v>
      </c>
      <c r="M1166">
        <v>36</v>
      </c>
      <c r="N1166" s="28"/>
      <c r="S1166">
        <v>99</v>
      </c>
      <c r="T1166" s="28">
        <v>20000</v>
      </c>
      <c r="U1166">
        <v>36</v>
      </c>
      <c r="V1166" s="28"/>
      <c r="AA1166">
        <v>119</v>
      </c>
      <c r="AB1166" s="28">
        <v>20000</v>
      </c>
      <c r="AC1166">
        <v>36</v>
      </c>
      <c r="AD1166" s="28"/>
      <c r="AI1166">
        <v>162</v>
      </c>
      <c r="AJ1166" s="28">
        <v>10000</v>
      </c>
      <c r="AK1166">
        <v>36</v>
      </c>
      <c r="AL1166" s="28"/>
      <c r="AQ1166">
        <v>108</v>
      </c>
      <c r="AR1166" s="28">
        <v>30000</v>
      </c>
      <c r="AS1166">
        <v>36</v>
      </c>
      <c r="AT1166" s="28"/>
    </row>
    <row r="1167" spans="3:47" x14ac:dyDescent="0.25">
      <c r="C1167">
        <v>44</v>
      </c>
      <c r="D1167" s="28">
        <v>50000</v>
      </c>
      <c r="E1167">
        <v>37</v>
      </c>
      <c r="F1167" s="28"/>
      <c r="K1167">
        <v>76</v>
      </c>
      <c r="L1167" s="28">
        <v>20000</v>
      </c>
      <c r="M1167">
        <v>37</v>
      </c>
      <c r="N1167" s="28"/>
      <c r="S1167">
        <v>148</v>
      </c>
      <c r="T1167" s="28">
        <v>20000</v>
      </c>
      <c r="U1167">
        <v>37</v>
      </c>
      <c r="V1167" s="28"/>
      <c r="AA1167">
        <v>26</v>
      </c>
      <c r="AB1167" s="28">
        <v>20000</v>
      </c>
      <c r="AC1167">
        <v>37</v>
      </c>
      <c r="AD1167" s="28"/>
      <c r="AI1167">
        <v>20</v>
      </c>
      <c r="AJ1167" s="28">
        <v>20000</v>
      </c>
      <c r="AK1167">
        <v>37</v>
      </c>
      <c r="AL1167" s="28"/>
      <c r="AQ1167">
        <v>158</v>
      </c>
      <c r="AR1167" s="28">
        <v>30000</v>
      </c>
      <c r="AS1167">
        <v>37</v>
      </c>
      <c r="AT1167" s="28"/>
    </row>
    <row r="1168" spans="3:47" x14ac:dyDescent="0.25">
      <c r="C1168">
        <v>255</v>
      </c>
      <c r="D1168" s="28">
        <v>50000</v>
      </c>
      <c r="E1168">
        <v>38</v>
      </c>
      <c r="F1168" s="28"/>
      <c r="K1168">
        <v>90</v>
      </c>
      <c r="L1168" s="28">
        <v>20000</v>
      </c>
      <c r="M1168">
        <v>38</v>
      </c>
      <c r="N1168" s="28"/>
      <c r="S1168">
        <v>18</v>
      </c>
      <c r="T1168" s="28">
        <v>20000</v>
      </c>
      <c r="U1168">
        <v>38</v>
      </c>
      <c r="V1168" s="28"/>
      <c r="AA1168">
        <v>35</v>
      </c>
      <c r="AB1168" s="28">
        <v>20000</v>
      </c>
      <c r="AC1168">
        <v>38</v>
      </c>
      <c r="AD1168" s="28"/>
      <c r="AI1168">
        <v>2</v>
      </c>
      <c r="AJ1168" s="28">
        <v>20000</v>
      </c>
      <c r="AK1168">
        <v>38</v>
      </c>
      <c r="AL1168" s="28"/>
      <c r="AQ1168">
        <v>13</v>
      </c>
      <c r="AR1168" s="28">
        <v>20000</v>
      </c>
      <c r="AS1168">
        <v>38</v>
      </c>
      <c r="AT1168" s="28"/>
    </row>
    <row r="1169" spans="3:47" x14ac:dyDescent="0.25">
      <c r="C1169">
        <v>162</v>
      </c>
      <c r="D1169" s="28">
        <v>50000</v>
      </c>
      <c r="E1169">
        <v>39</v>
      </c>
      <c r="F1169" s="28"/>
      <c r="K1169">
        <v>219</v>
      </c>
      <c r="L1169" s="28">
        <v>20000</v>
      </c>
      <c r="M1169">
        <v>39</v>
      </c>
      <c r="N1169" s="28"/>
      <c r="S1169">
        <v>76</v>
      </c>
      <c r="T1169" s="59">
        <v>20000</v>
      </c>
      <c r="U1169" s="43">
        <v>39</v>
      </c>
      <c r="V1169" s="59"/>
      <c r="AA1169">
        <v>75</v>
      </c>
      <c r="AB1169" s="28">
        <v>20000</v>
      </c>
      <c r="AC1169">
        <v>39</v>
      </c>
      <c r="AD1169" s="28"/>
      <c r="AI1169">
        <v>35</v>
      </c>
      <c r="AJ1169" s="28">
        <v>10000</v>
      </c>
      <c r="AK1169">
        <v>39</v>
      </c>
      <c r="AL1169" s="28"/>
      <c r="AQ1169">
        <v>92</v>
      </c>
      <c r="AR1169" s="28">
        <v>20000</v>
      </c>
      <c r="AS1169">
        <v>39</v>
      </c>
      <c r="AT1169" s="28"/>
    </row>
    <row r="1170" spans="3:47" x14ac:dyDescent="0.25">
      <c r="C1170">
        <v>160</v>
      </c>
      <c r="D1170" s="28">
        <v>50000</v>
      </c>
      <c r="E1170">
        <v>40</v>
      </c>
      <c r="F1170" s="28"/>
      <c r="K1170">
        <v>207</v>
      </c>
      <c r="L1170" s="28">
        <v>20000</v>
      </c>
      <c r="M1170">
        <v>40</v>
      </c>
      <c r="N1170" s="28"/>
      <c r="S1170">
        <v>44</v>
      </c>
      <c r="T1170" s="59">
        <v>20000</v>
      </c>
      <c r="U1170">
        <v>40</v>
      </c>
      <c r="V1170" s="59"/>
      <c r="AA1170">
        <v>130</v>
      </c>
      <c r="AB1170" s="28">
        <v>20000</v>
      </c>
      <c r="AC1170">
        <v>40</v>
      </c>
      <c r="AD1170" s="28"/>
      <c r="AI1170">
        <v>214</v>
      </c>
      <c r="AJ1170" s="28">
        <v>20000</v>
      </c>
      <c r="AK1170">
        <v>40</v>
      </c>
      <c r="AL1170" s="28"/>
      <c r="AQ1170">
        <v>88</v>
      </c>
      <c r="AR1170" s="28">
        <v>20000</v>
      </c>
      <c r="AS1170">
        <v>40</v>
      </c>
      <c r="AT1170" s="28"/>
    </row>
    <row r="1171" spans="3:47" x14ac:dyDescent="0.25">
      <c r="C1171">
        <v>25</v>
      </c>
      <c r="D1171" s="28">
        <v>50000</v>
      </c>
      <c r="E1171">
        <v>41</v>
      </c>
      <c r="F1171" s="28"/>
      <c r="K1171">
        <v>15</v>
      </c>
      <c r="L1171" s="28">
        <v>20000</v>
      </c>
      <c r="M1171">
        <v>41</v>
      </c>
      <c r="N1171" s="28"/>
      <c r="S1171">
        <v>153</v>
      </c>
      <c r="T1171" s="59">
        <v>70000</v>
      </c>
      <c r="U1171" s="43">
        <v>41</v>
      </c>
      <c r="V1171" s="59"/>
      <c r="AA1171">
        <v>88</v>
      </c>
      <c r="AB1171" s="28">
        <v>50000</v>
      </c>
      <c r="AC1171">
        <v>41</v>
      </c>
      <c r="AD1171" s="28"/>
      <c r="AI1171">
        <v>212</v>
      </c>
      <c r="AJ1171" s="28">
        <v>30000</v>
      </c>
      <c r="AK1171">
        <v>41</v>
      </c>
      <c r="AL1171" s="28"/>
      <c r="AQ1171">
        <v>159</v>
      </c>
      <c r="AR1171" s="28">
        <v>20000</v>
      </c>
      <c r="AS1171">
        <v>41</v>
      </c>
      <c r="AT1171" s="28"/>
    </row>
    <row r="1172" spans="3:47" x14ac:dyDescent="0.25">
      <c r="C1172">
        <v>98</v>
      </c>
      <c r="D1172" s="28">
        <v>50000</v>
      </c>
      <c r="E1172">
        <v>42</v>
      </c>
      <c r="F1172" s="28"/>
      <c r="K1172">
        <v>13</v>
      </c>
      <c r="L1172" s="28">
        <v>40000</v>
      </c>
      <c r="M1172">
        <v>42</v>
      </c>
      <c r="N1172" s="28"/>
      <c r="S1172">
        <v>90</v>
      </c>
      <c r="T1172" s="59">
        <v>30000</v>
      </c>
      <c r="U1172">
        <v>42</v>
      </c>
      <c r="V1172" s="59"/>
      <c r="AA1172">
        <v>48</v>
      </c>
      <c r="AB1172" s="28">
        <v>10000</v>
      </c>
      <c r="AC1172">
        <v>42</v>
      </c>
      <c r="AD1172" s="28"/>
      <c r="AI1172">
        <v>109</v>
      </c>
      <c r="AJ1172" s="28">
        <v>10000</v>
      </c>
      <c r="AK1172">
        <v>42</v>
      </c>
      <c r="AL1172" s="28"/>
      <c r="AQ1172">
        <v>84</v>
      </c>
      <c r="AR1172" s="28">
        <v>20000</v>
      </c>
      <c r="AS1172">
        <v>42</v>
      </c>
      <c r="AT1172" s="28"/>
    </row>
    <row r="1173" spans="3:47" x14ac:dyDescent="0.25">
      <c r="C1173">
        <v>257</v>
      </c>
      <c r="D1173" s="28">
        <v>50000</v>
      </c>
      <c r="E1173">
        <v>43</v>
      </c>
      <c r="K1173">
        <v>202</v>
      </c>
      <c r="L1173" s="28">
        <v>20000</v>
      </c>
      <c r="M1173">
        <v>43</v>
      </c>
      <c r="N1173" s="28"/>
      <c r="S1173">
        <v>113</v>
      </c>
      <c r="T1173" s="59">
        <v>20000</v>
      </c>
      <c r="U1173" s="43">
        <v>43</v>
      </c>
      <c r="V1173" s="59"/>
      <c r="W1173" s="43"/>
      <c r="AA1173">
        <v>160</v>
      </c>
      <c r="AB1173" s="59">
        <v>20000</v>
      </c>
      <c r="AC1173">
        <v>43</v>
      </c>
      <c r="AD1173" s="59"/>
      <c r="AI1173">
        <v>66</v>
      </c>
      <c r="AJ1173" s="28">
        <v>20000</v>
      </c>
      <c r="AK1173">
        <v>43</v>
      </c>
      <c r="AL1173" s="28"/>
      <c r="AQ1173">
        <v>28</v>
      </c>
      <c r="AR1173" s="28">
        <v>80000</v>
      </c>
      <c r="AS1173">
        <v>43</v>
      </c>
      <c r="AT1173" s="28"/>
    </row>
    <row r="1174" spans="3:47" x14ac:dyDescent="0.25">
      <c r="C1174">
        <v>28</v>
      </c>
      <c r="D1174" s="59">
        <v>50000</v>
      </c>
      <c r="E1174">
        <v>44</v>
      </c>
      <c r="F1174" s="59"/>
      <c r="K1174">
        <v>156</v>
      </c>
      <c r="L1174" s="59">
        <v>20000</v>
      </c>
      <c r="M1174">
        <v>44</v>
      </c>
      <c r="N1174" s="59"/>
      <c r="S1174">
        <v>12</v>
      </c>
      <c r="T1174" s="59">
        <v>20000</v>
      </c>
      <c r="U1174">
        <v>44</v>
      </c>
      <c r="V1174" s="59"/>
      <c r="AA1174">
        <v>43</v>
      </c>
      <c r="AB1174" s="59">
        <v>20000</v>
      </c>
      <c r="AC1174">
        <v>44</v>
      </c>
      <c r="AD1174" s="28"/>
      <c r="AI1174">
        <v>26</v>
      </c>
      <c r="AJ1174" s="28">
        <v>40000</v>
      </c>
      <c r="AK1174">
        <v>44</v>
      </c>
      <c r="AL1174" s="28"/>
      <c r="AQ1174">
        <v>2</v>
      </c>
      <c r="AR1174" s="28">
        <v>20000</v>
      </c>
      <c r="AS1174">
        <v>44</v>
      </c>
      <c r="AT1174" s="28"/>
    </row>
    <row r="1175" spans="3:47" x14ac:dyDescent="0.25">
      <c r="C1175">
        <v>1</v>
      </c>
      <c r="D1175" s="59">
        <v>50000</v>
      </c>
      <c r="E1175">
        <v>45</v>
      </c>
      <c r="F1175" s="28"/>
      <c r="K1175">
        <v>182</v>
      </c>
      <c r="L1175" s="59">
        <v>20000</v>
      </c>
      <c r="M1175">
        <v>45</v>
      </c>
      <c r="N1175" s="59"/>
      <c r="S1175">
        <v>53</v>
      </c>
      <c r="T1175" s="59">
        <v>30000</v>
      </c>
      <c r="U1175" s="43">
        <v>45</v>
      </c>
      <c r="V1175" s="59"/>
      <c r="AA1175">
        <v>62</v>
      </c>
      <c r="AB1175" s="28">
        <v>30000</v>
      </c>
      <c r="AC1175">
        <v>45</v>
      </c>
      <c r="AD1175" s="28"/>
      <c r="AI1175">
        <v>18</v>
      </c>
      <c r="AJ1175" s="28">
        <v>20000</v>
      </c>
      <c r="AK1175">
        <v>45</v>
      </c>
      <c r="AL1175" s="28"/>
      <c r="AN1175" s="28"/>
      <c r="AQ1175">
        <v>143</v>
      </c>
      <c r="AR1175" s="28">
        <v>100000</v>
      </c>
      <c r="AS1175">
        <v>45</v>
      </c>
      <c r="AT1175" s="28">
        <v>50000</v>
      </c>
      <c r="AU1175">
        <v>143</v>
      </c>
    </row>
    <row r="1176" spans="3:47" x14ac:dyDescent="0.25">
      <c r="C1176">
        <v>260</v>
      </c>
      <c r="D1176" s="28">
        <v>50000</v>
      </c>
      <c r="E1176">
        <v>46</v>
      </c>
      <c r="F1176" s="28"/>
      <c r="K1176">
        <v>97</v>
      </c>
      <c r="L1176" s="59">
        <v>60000</v>
      </c>
      <c r="M1176">
        <v>46</v>
      </c>
      <c r="N1176" s="59"/>
      <c r="S1176">
        <v>135</v>
      </c>
      <c r="T1176" s="59">
        <v>30000</v>
      </c>
      <c r="U1176">
        <v>46</v>
      </c>
      <c r="V1176" s="59"/>
      <c r="AA1176">
        <v>145</v>
      </c>
      <c r="AB1176" s="28">
        <v>10000</v>
      </c>
      <c r="AC1176">
        <v>46</v>
      </c>
      <c r="AD1176" s="28"/>
      <c r="AI1176">
        <v>152</v>
      </c>
      <c r="AJ1176" s="28">
        <v>20000</v>
      </c>
      <c r="AK1176">
        <v>46</v>
      </c>
      <c r="AL1176" s="28"/>
      <c r="AR1176" s="28">
        <v>40000</v>
      </c>
      <c r="AS1176">
        <v>46</v>
      </c>
      <c r="AT1176" s="28">
        <v>40000</v>
      </c>
    </row>
    <row r="1177" spans="3:47" x14ac:dyDescent="0.25">
      <c r="C1177">
        <v>191</v>
      </c>
      <c r="D1177" s="28">
        <v>50000</v>
      </c>
      <c r="E1177">
        <v>47</v>
      </c>
      <c r="F1177" s="28"/>
      <c r="K1177">
        <v>154</v>
      </c>
      <c r="L1177" s="59">
        <v>20000</v>
      </c>
      <c r="M1177">
        <v>47</v>
      </c>
      <c r="N1177" s="59"/>
      <c r="S1177">
        <v>138</v>
      </c>
      <c r="T1177" s="59">
        <v>20000</v>
      </c>
      <c r="U1177" s="43">
        <v>47</v>
      </c>
      <c r="V1177" s="59"/>
      <c r="AB1177" s="28"/>
      <c r="AC1177">
        <v>47</v>
      </c>
      <c r="AD1177" s="28"/>
      <c r="AI1177">
        <v>211</v>
      </c>
      <c r="AJ1177" s="28">
        <v>20000</v>
      </c>
      <c r="AK1177">
        <v>47</v>
      </c>
      <c r="AL1177" s="28"/>
      <c r="AR1177" s="28">
        <v>100000</v>
      </c>
      <c r="AS1177">
        <v>47</v>
      </c>
      <c r="AT1177" s="28">
        <v>50000</v>
      </c>
    </row>
    <row r="1178" spans="3:47" x14ac:dyDescent="0.25">
      <c r="C1178">
        <v>126</v>
      </c>
      <c r="D1178" s="28">
        <v>50000</v>
      </c>
      <c r="E1178">
        <v>48</v>
      </c>
      <c r="K1178">
        <v>8</v>
      </c>
      <c r="L1178" s="59">
        <v>20000</v>
      </c>
      <c r="M1178">
        <v>48</v>
      </c>
      <c r="N1178" s="59"/>
      <c r="S1178" s="43">
        <v>131</v>
      </c>
      <c r="T1178" s="59">
        <v>20000</v>
      </c>
      <c r="U1178">
        <v>48</v>
      </c>
      <c r="V1178" s="59"/>
      <c r="AB1178" s="28"/>
      <c r="AC1178">
        <v>48</v>
      </c>
      <c r="AD1178" s="59"/>
      <c r="AI1178">
        <v>222</v>
      </c>
      <c r="AJ1178" s="28">
        <v>20000</v>
      </c>
      <c r="AK1178">
        <v>48</v>
      </c>
      <c r="AL1178" s="28"/>
      <c r="AR1178" s="28"/>
      <c r="AS1178">
        <v>48</v>
      </c>
      <c r="AT1178" s="28"/>
    </row>
    <row r="1179" spans="3:47" x14ac:dyDescent="0.25">
      <c r="C1179">
        <v>80</v>
      </c>
      <c r="D1179" s="28">
        <v>50000</v>
      </c>
      <c r="E1179">
        <v>49</v>
      </c>
      <c r="L1179" s="59">
        <v>20000</v>
      </c>
      <c r="M1179">
        <v>49</v>
      </c>
      <c r="N1179" s="59">
        <v>20000</v>
      </c>
      <c r="S1179" s="43">
        <v>149</v>
      </c>
      <c r="T1179" s="59">
        <v>20000</v>
      </c>
      <c r="U1179" s="43">
        <v>49</v>
      </c>
      <c r="V1179" s="59"/>
      <c r="AB1179" s="28"/>
      <c r="AC1179">
        <v>49</v>
      </c>
      <c r="AD1179" s="59"/>
      <c r="AI1179">
        <v>8</v>
      </c>
      <c r="AJ1179" s="59">
        <v>20000</v>
      </c>
      <c r="AK1179">
        <v>49</v>
      </c>
      <c r="AL1179" s="29"/>
      <c r="AR1179" s="28"/>
      <c r="AS1179">
        <v>49</v>
      </c>
      <c r="AT1179" s="28"/>
    </row>
    <row r="1180" spans="3:47" x14ac:dyDescent="0.25">
      <c r="C1180">
        <v>190</v>
      </c>
      <c r="D1180" s="59">
        <v>50000</v>
      </c>
      <c r="E1180">
        <v>50</v>
      </c>
      <c r="F1180" s="59"/>
      <c r="I1180" t="s">
        <v>1359</v>
      </c>
      <c r="L1180" s="59">
        <v>30000</v>
      </c>
      <c r="M1180">
        <v>50</v>
      </c>
      <c r="N1180" s="59">
        <v>30000</v>
      </c>
      <c r="S1180" s="43">
        <v>130</v>
      </c>
      <c r="T1180" s="59">
        <v>20000</v>
      </c>
      <c r="U1180">
        <v>50</v>
      </c>
      <c r="V1180" s="59"/>
      <c r="AB1180" s="59"/>
      <c r="AC1180">
        <v>50</v>
      </c>
      <c r="AD1180" s="59"/>
      <c r="AI1180">
        <v>119</v>
      </c>
      <c r="AJ1180" s="59">
        <v>20000</v>
      </c>
      <c r="AK1180">
        <v>50</v>
      </c>
      <c r="AL1180" s="28"/>
      <c r="AR1180" s="28"/>
      <c r="AS1180">
        <v>50</v>
      </c>
      <c r="AT1180" s="28"/>
    </row>
    <row r="1181" spans="3:47" x14ac:dyDescent="0.25">
      <c r="C1181">
        <v>143</v>
      </c>
      <c r="D1181" s="59">
        <v>50000</v>
      </c>
      <c r="E1181">
        <v>51</v>
      </c>
      <c r="F1181" s="59"/>
      <c r="L1181" s="59">
        <v>50000</v>
      </c>
      <c r="M1181">
        <v>51</v>
      </c>
      <c r="N1181" s="59">
        <v>50000</v>
      </c>
      <c r="S1181" s="43">
        <v>7</v>
      </c>
      <c r="T1181" s="59">
        <v>20000</v>
      </c>
      <c r="U1181" s="43">
        <v>51</v>
      </c>
      <c r="V1181" s="59"/>
      <c r="AB1181" s="59"/>
      <c r="AC1181">
        <v>51</v>
      </c>
      <c r="AD1181" s="59"/>
      <c r="AI1181">
        <v>136</v>
      </c>
      <c r="AJ1181" s="28">
        <v>20000</v>
      </c>
      <c r="AK1181">
        <v>51</v>
      </c>
      <c r="AL1181" s="28"/>
      <c r="AR1181" s="28"/>
      <c r="AS1181">
        <v>51</v>
      </c>
      <c r="AT1181" s="28"/>
    </row>
    <row r="1182" spans="3:47" x14ac:dyDescent="0.25">
      <c r="C1182">
        <v>114</v>
      </c>
      <c r="D1182" s="28">
        <v>50000</v>
      </c>
      <c r="E1182">
        <v>52</v>
      </c>
      <c r="F1182" s="28"/>
      <c r="L1182" s="59">
        <v>50000</v>
      </c>
      <c r="M1182">
        <v>52</v>
      </c>
      <c r="N1182" s="59">
        <v>50000</v>
      </c>
      <c r="S1182" s="43">
        <v>34</v>
      </c>
      <c r="T1182" s="59">
        <v>20000</v>
      </c>
      <c r="U1182">
        <v>52</v>
      </c>
      <c r="V1182" s="59"/>
      <c r="AB1182" s="59"/>
      <c r="AC1182">
        <v>52</v>
      </c>
      <c r="AD1182" s="59"/>
      <c r="AI1182">
        <v>170</v>
      </c>
      <c r="AJ1182" s="28">
        <v>20000</v>
      </c>
      <c r="AK1182">
        <v>52</v>
      </c>
      <c r="AL1182" s="28"/>
      <c r="AR1182" s="28"/>
      <c r="AS1182">
        <v>52</v>
      </c>
      <c r="AT1182" s="28"/>
    </row>
    <row r="1183" spans="3:47" x14ac:dyDescent="0.25">
      <c r="C1183">
        <v>21</v>
      </c>
      <c r="D1183" s="28">
        <v>50000</v>
      </c>
      <c r="E1183">
        <v>53</v>
      </c>
      <c r="F1183" s="28"/>
      <c r="L1183" s="59">
        <v>50000</v>
      </c>
      <c r="M1183">
        <v>53</v>
      </c>
      <c r="N1183" s="59">
        <v>50000</v>
      </c>
      <c r="S1183" s="43">
        <v>37</v>
      </c>
      <c r="T1183" s="59">
        <v>90000</v>
      </c>
      <c r="U1183" s="43">
        <v>53</v>
      </c>
      <c r="V1183" s="43"/>
      <c r="AB1183" s="59"/>
      <c r="AC1183">
        <v>53</v>
      </c>
      <c r="AD1183" s="59"/>
      <c r="AI1183">
        <v>101</v>
      </c>
      <c r="AJ1183" s="28">
        <v>50000</v>
      </c>
      <c r="AK1183">
        <v>53</v>
      </c>
      <c r="AR1183" s="28"/>
      <c r="AS1183">
        <v>53</v>
      </c>
      <c r="AT1183" s="28"/>
    </row>
    <row r="1184" spans="3:47" x14ac:dyDescent="0.25">
      <c r="C1184">
        <v>205</v>
      </c>
      <c r="D1184" s="28">
        <v>50000</v>
      </c>
      <c r="E1184">
        <v>54</v>
      </c>
      <c r="F1184" s="28"/>
      <c r="L1184" s="59">
        <v>50000</v>
      </c>
      <c r="M1184">
        <v>54</v>
      </c>
      <c r="N1184" s="59">
        <v>50000</v>
      </c>
      <c r="S1184" s="43">
        <v>77</v>
      </c>
      <c r="T1184" s="59">
        <v>15000</v>
      </c>
      <c r="U1184">
        <v>54</v>
      </c>
      <c r="V1184" s="59"/>
      <c r="AB1184" s="59"/>
      <c r="AC1184">
        <v>54</v>
      </c>
      <c r="AD1184" s="59"/>
      <c r="AI1184">
        <v>216</v>
      </c>
      <c r="AJ1184" s="28">
        <v>30000</v>
      </c>
      <c r="AK1184">
        <v>54</v>
      </c>
      <c r="AR1184" s="28"/>
      <c r="AS1184">
        <v>54</v>
      </c>
      <c r="AT1184" s="28"/>
    </row>
    <row r="1185" spans="3:46" x14ac:dyDescent="0.25">
      <c r="C1185">
        <v>222</v>
      </c>
      <c r="D1185" s="28">
        <v>100000</v>
      </c>
      <c r="E1185">
        <v>55</v>
      </c>
      <c r="F1185" s="28"/>
      <c r="L1185" s="59">
        <v>50000</v>
      </c>
      <c r="M1185">
        <v>55</v>
      </c>
      <c r="N1185" s="59">
        <v>50000</v>
      </c>
      <c r="S1185" s="43">
        <v>47</v>
      </c>
      <c r="T1185" s="59">
        <v>20000</v>
      </c>
      <c r="U1185" s="43">
        <v>55</v>
      </c>
      <c r="V1185" s="59"/>
      <c r="AB1185" s="59"/>
      <c r="AD1185" s="43"/>
      <c r="AE1185" s="43"/>
      <c r="AI1185">
        <v>193</v>
      </c>
      <c r="AJ1185" s="28">
        <v>20000</v>
      </c>
      <c r="AK1185">
        <v>55</v>
      </c>
      <c r="AR1185" s="28"/>
      <c r="AS1185">
        <v>55</v>
      </c>
      <c r="AT1185" s="28"/>
    </row>
    <row r="1186" spans="3:46" x14ac:dyDescent="0.25">
      <c r="D1186" s="28">
        <v>220000</v>
      </c>
      <c r="E1186">
        <v>56</v>
      </c>
      <c r="F1186" s="28">
        <v>50000</v>
      </c>
      <c r="L1186" s="59">
        <v>50000</v>
      </c>
      <c r="M1186">
        <v>56</v>
      </c>
      <c r="N1186" s="59">
        <v>50000</v>
      </c>
      <c r="S1186" s="43">
        <v>21</v>
      </c>
      <c r="T1186" s="59">
        <v>30000</v>
      </c>
      <c r="U1186">
        <v>56</v>
      </c>
      <c r="V1186" s="59"/>
      <c r="AB1186" s="59"/>
      <c r="AD1186" s="43"/>
      <c r="AI1186">
        <v>40</v>
      </c>
      <c r="AJ1186" s="28">
        <v>10000</v>
      </c>
      <c r="AK1186">
        <v>56</v>
      </c>
      <c r="AL1186" s="28">
        <v>10000</v>
      </c>
      <c r="AM1186">
        <v>40</v>
      </c>
      <c r="AR1186" s="28"/>
      <c r="AS1186">
        <v>56</v>
      </c>
      <c r="AT1186" s="28"/>
    </row>
    <row r="1187" spans="3:46" x14ac:dyDescent="0.25">
      <c r="D1187" s="28">
        <v>100000</v>
      </c>
      <c r="E1187">
        <v>57</v>
      </c>
      <c r="F1187" s="28">
        <v>50000</v>
      </c>
      <c r="L1187" s="59">
        <v>50000</v>
      </c>
      <c r="M1187">
        <v>57</v>
      </c>
      <c r="N1187" s="59">
        <v>50000</v>
      </c>
      <c r="S1187" s="43">
        <v>26</v>
      </c>
      <c r="T1187" s="59">
        <v>20000</v>
      </c>
      <c r="U1187" s="43">
        <v>57</v>
      </c>
      <c r="V1187" s="59">
        <v>10000</v>
      </c>
      <c r="AB1187" s="59"/>
      <c r="AD1187" s="43"/>
      <c r="AI1187">
        <v>223</v>
      </c>
      <c r="AJ1187" s="59">
        <v>30000</v>
      </c>
      <c r="AK1187">
        <v>57</v>
      </c>
      <c r="AL1187" s="28">
        <v>20000</v>
      </c>
      <c r="AM1187" s="43">
        <v>223</v>
      </c>
      <c r="AR1187" s="28"/>
      <c r="AS1187">
        <v>57</v>
      </c>
      <c r="AT1187" s="59"/>
    </row>
    <row r="1188" spans="3:46" x14ac:dyDescent="0.25">
      <c r="D1188" s="28"/>
      <c r="E1188">
        <v>58</v>
      </c>
      <c r="L1188" s="28"/>
      <c r="M1188">
        <v>58</v>
      </c>
      <c r="S1188" s="43">
        <v>55</v>
      </c>
      <c r="T1188" s="59">
        <v>10000</v>
      </c>
      <c r="U1188" s="43">
        <v>58</v>
      </c>
      <c r="V1188" s="43">
        <v>10000</v>
      </c>
      <c r="W1188" s="43">
        <v>55</v>
      </c>
      <c r="AB1188" s="59"/>
      <c r="AD1188" s="43"/>
      <c r="AI1188">
        <v>80</v>
      </c>
      <c r="AJ1188" s="59">
        <v>50000</v>
      </c>
      <c r="AK1188">
        <v>58</v>
      </c>
      <c r="AL1188" s="28">
        <v>50000</v>
      </c>
      <c r="AM1188" s="43">
        <v>80</v>
      </c>
      <c r="AR1188" s="59"/>
      <c r="AS1188">
        <v>58</v>
      </c>
      <c r="AT1188" s="28"/>
    </row>
    <row r="1189" spans="3:46" x14ac:dyDescent="0.25">
      <c r="D1189" s="28"/>
      <c r="E1189">
        <v>59</v>
      </c>
      <c r="L1189" s="28"/>
      <c r="M1189">
        <v>59</v>
      </c>
      <c r="S1189" s="43"/>
      <c r="T1189" s="59">
        <v>20000</v>
      </c>
      <c r="U1189" s="43">
        <v>59</v>
      </c>
      <c r="V1189" s="59">
        <v>20000</v>
      </c>
      <c r="AB1189" s="59"/>
      <c r="AD1189" s="43"/>
      <c r="AI1189">
        <v>221</v>
      </c>
      <c r="AJ1189" s="59">
        <v>20000</v>
      </c>
      <c r="AK1189">
        <v>59</v>
      </c>
      <c r="AL1189" s="28">
        <v>20000</v>
      </c>
      <c r="AM1189" s="43">
        <v>221</v>
      </c>
      <c r="AR1189" s="28"/>
      <c r="AS1189">
        <v>59</v>
      </c>
      <c r="AT1189" s="28"/>
    </row>
    <row r="1190" spans="3:46" x14ac:dyDescent="0.25">
      <c r="D1190" s="28"/>
      <c r="E1190">
        <v>60</v>
      </c>
      <c r="L1190" s="28"/>
      <c r="M1190">
        <v>60</v>
      </c>
      <c r="S1190" s="43"/>
      <c r="T1190" s="59">
        <v>30000</v>
      </c>
      <c r="U1190" s="43">
        <v>60</v>
      </c>
      <c r="V1190" s="59">
        <v>30000</v>
      </c>
      <c r="AB1190" s="59"/>
      <c r="AD1190" s="43"/>
      <c r="AJ1190" s="59">
        <v>20000</v>
      </c>
      <c r="AK1190">
        <v>60</v>
      </c>
      <c r="AL1190" s="28">
        <v>20000</v>
      </c>
      <c r="AM1190" s="43"/>
      <c r="AR1190" s="28"/>
      <c r="AS1190">
        <v>60</v>
      </c>
      <c r="AT1190" s="28"/>
    </row>
    <row r="1191" spans="3:46" x14ac:dyDescent="0.25">
      <c r="D1191" s="28"/>
      <c r="E1191">
        <v>61</v>
      </c>
      <c r="L1191" s="28"/>
      <c r="M1191">
        <v>61</v>
      </c>
      <c r="N1191" s="59"/>
      <c r="S1191" s="43"/>
      <c r="T1191" s="59">
        <v>50000</v>
      </c>
      <c r="U1191" s="43">
        <v>61</v>
      </c>
      <c r="V1191" s="59">
        <v>50000</v>
      </c>
      <c r="AB1191" s="59"/>
      <c r="AD1191" s="43"/>
      <c r="AJ1191" s="59">
        <v>30000</v>
      </c>
      <c r="AK1191">
        <v>61</v>
      </c>
      <c r="AL1191" s="28">
        <v>30000</v>
      </c>
      <c r="AM1191" s="43"/>
      <c r="AR1191" s="28"/>
      <c r="AS1191">
        <v>61</v>
      </c>
      <c r="AT1191" s="28"/>
    </row>
    <row r="1192" spans="3:46" x14ac:dyDescent="0.25">
      <c r="D1192" s="28"/>
      <c r="E1192">
        <v>62</v>
      </c>
      <c r="L1192" s="28"/>
      <c r="M1192">
        <v>62</v>
      </c>
      <c r="N1192" s="59"/>
      <c r="S1192" s="43"/>
      <c r="T1192" s="59">
        <v>50000</v>
      </c>
      <c r="U1192" s="43">
        <v>62</v>
      </c>
      <c r="V1192" s="59">
        <v>50000</v>
      </c>
      <c r="AB1192" s="59"/>
      <c r="AD1192" s="43"/>
      <c r="AJ1192" s="59">
        <v>50000</v>
      </c>
      <c r="AK1192">
        <v>62</v>
      </c>
      <c r="AL1192" s="59">
        <v>50000</v>
      </c>
      <c r="AR1192" s="28"/>
      <c r="AT1192" s="28"/>
    </row>
    <row r="1193" spans="3:46" x14ac:dyDescent="0.25">
      <c r="D1193" s="28"/>
      <c r="E1193">
        <v>63</v>
      </c>
      <c r="L1193" s="28"/>
      <c r="M1193">
        <v>63</v>
      </c>
      <c r="N1193" s="59"/>
      <c r="S1193" s="43"/>
      <c r="T1193" s="59">
        <v>60000</v>
      </c>
      <c r="U1193" s="43">
        <v>63</v>
      </c>
      <c r="V1193" s="59">
        <v>50000</v>
      </c>
      <c r="W1193" s="43"/>
      <c r="AB1193" s="59"/>
      <c r="AD1193" s="43"/>
      <c r="AE1193" s="43"/>
      <c r="AJ1193" s="59"/>
      <c r="AR1193" s="28"/>
      <c r="AT1193" s="28"/>
    </row>
    <row r="1194" spans="3:46" x14ac:dyDescent="0.25">
      <c r="D1194" s="28"/>
      <c r="E1194">
        <v>64</v>
      </c>
      <c r="L1194" s="28"/>
      <c r="M1194">
        <v>64</v>
      </c>
      <c r="N1194" s="59"/>
      <c r="S1194" s="43"/>
      <c r="T1194" s="59"/>
      <c r="U1194" s="43">
        <v>64</v>
      </c>
      <c r="V1194" s="59"/>
      <c r="AB1194" s="59"/>
      <c r="AD1194" s="43"/>
      <c r="AJ1194" s="59"/>
      <c r="AR1194" s="28"/>
      <c r="AT1194" s="28"/>
    </row>
    <row r="1195" spans="3:46" x14ac:dyDescent="0.25">
      <c r="D1195" s="29">
        <f>SUM(D1131:D1194)</f>
        <v>2530000</v>
      </c>
      <c r="F1195" s="29">
        <f>SUM(F1131:F1194)</f>
        <v>200000</v>
      </c>
      <c r="L1195" s="29">
        <f>SUM(L1131:L1194)</f>
        <v>1890000</v>
      </c>
      <c r="N1195" s="29">
        <f>SUM(N1131:N1194)</f>
        <v>400000</v>
      </c>
      <c r="S1195" s="43"/>
      <c r="T1195" s="29">
        <f>SUM(T1131:T1194)</f>
        <v>1845000</v>
      </c>
      <c r="V1195" s="29">
        <f>SUM(V1131:V1194)</f>
        <v>220000</v>
      </c>
      <c r="W1195" s="43"/>
      <c r="AB1195" s="29">
        <f>SUM(AB1131:AB1194)</f>
        <v>1340000</v>
      </c>
      <c r="AD1195" s="29">
        <f>SUM(AD1131:AD1194)</f>
        <v>150000</v>
      </c>
      <c r="AI1195" s="43"/>
      <c r="AJ1195" s="29">
        <f>SUM(AJ1131:AJ1194)</f>
        <v>1850000</v>
      </c>
      <c r="AL1195" s="29">
        <f>SUM(AL1131:AL1194)</f>
        <v>200000</v>
      </c>
      <c r="AR1195" s="29">
        <f>SUM(AR1131:AR1194)</f>
        <v>1684000</v>
      </c>
      <c r="AT1195" s="29">
        <f>SUM(AT1131:AT1194)</f>
        <v>270000</v>
      </c>
    </row>
    <row r="1196" spans="3:46" x14ac:dyDescent="0.25">
      <c r="D1196" s="29">
        <f>D1195-F1195</f>
        <v>2330000</v>
      </c>
      <c r="F1196" s="28"/>
      <c r="L1196" s="29">
        <f>L1195-N1195</f>
        <v>1490000</v>
      </c>
      <c r="N1196" s="28"/>
      <c r="O1196" s="43"/>
      <c r="S1196" s="43"/>
      <c r="T1196" s="29">
        <f>T1195-V1195</f>
        <v>1625000</v>
      </c>
      <c r="V1196" s="28"/>
      <c r="W1196" s="43"/>
      <c r="AB1196" s="29">
        <f>AB1195-AD1195</f>
        <v>1190000</v>
      </c>
      <c r="AD1196" s="28"/>
      <c r="AE1196" s="43"/>
      <c r="AI1196" s="43"/>
      <c r="AJ1196" s="29">
        <f>AJ1195-AL1195</f>
        <v>1650000</v>
      </c>
      <c r="AL1196" s="28"/>
      <c r="AM1196" s="43"/>
      <c r="AR1196" s="29">
        <f>AR1195-AT1195</f>
        <v>1414000</v>
      </c>
      <c r="AT1196" s="28"/>
    </row>
    <row r="1197" spans="3:46" x14ac:dyDescent="0.25">
      <c r="D1197" s="29"/>
      <c r="E1197" s="31"/>
      <c r="F1197" s="29"/>
      <c r="L1197" s="29"/>
      <c r="M1197" s="31"/>
      <c r="N1197" s="29"/>
      <c r="S1197" s="43"/>
      <c r="T1197" s="29"/>
      <c r="U1197" s="31"/>
      <c r="V1197" s="29"/>
      <c r="W1197" s="43"/>
      <c r="AI1197" s="43"/>
      <c r="AJ1197" s="59"/>
      <c r="AR1197" s="59"/>
    </row>
    <row r="1198" spans="3:46" x14ac:dyDescent="0.25">
      <c r="D1198" s="29"/>
      <c r="E1198" s="31"/>
      <c r="F1198" s="29"/>
      <c r="L1198" s="29"/>
      <c r="M1198" s="31"/>
      <c r="N1198" s="29"/>
      <c r="S1198" s="43"/>
      <c r="T1198" s="29"/>
      <c r="U1198" s="31"/>
      <c r="V1198" s="29"/>
      <c r="W1198" s="43"/>
      <c r="AI1198" s="43"/>
      <c r="AJ1198" s="59"/>
      <c r="AR1198" s="59"/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16" zoomScaleNormal="100" workbookViewId="0">
      <selection activeCell="K7" sqref="K7"/>
    </sheetView>
  </sheetViews>
  <sheetFormatPr baseColWidth="10" defaultRowHeight="15" x14ac:dyDescent="0.25"/>
  <cols>
    <col min="1" max="1" width="8.5703125" bestFit="1" customWidth="1"/>
    <col min="2" max="2" width="4" bestFit="1" customWidth="1"/>
    <col min="3" max="3" width="23.7109375" bestFit="1" customWidth="1"/>
    <col min="4" max="4" width="26.7109375" bestFit="1" customWidth="1"/>
    <col min="5" max="5" width="12.85546875" bestFit="1" customWidth="1"/>
    <col min="6" max="6" width="7.5703125" bestFit="1" customWidth="1"/>
    <col min="7" max="7" width="11.7109375" bestFit="1" customWidth="1"/>
    <col min="8" max="8" width="7.5703125" bestFit="1" customWidth="1"/>
    <col min="9" max="10" width="9.140625" bestFit="1" customWidth="1"/>
    <col min="11" max="11" width="8.140625" bestFit="1" customWidth="1"/>
    <col min="12" max="12" width="12.85546875" bestFit="1" customWidth="1"/>
    <col min="13" max="13" width="12.7109375" bestFit="1" customWidth="1"/>
  </cols>
  <sheetData>
    <row r="1" spans="1:13" s="30" customFormat="1" x14ac:dyDescent="0.25">
      <c r="A1" s="30" t="s">
        <v>1363</v>
      </c>
      <c r="B1" s="30" t="s">
        <v>2</v>
      </c>
      <c r="C1" s="30" t="s">
        <v>4</v>
      </c>
      <c r="D1" s="30" t="s">
        <v>1364</v>
      </c>
      <c r="E1" s="30" t="s">
        <v>7</v>
      </c>
      <c r="F1" s="30" t="s">
        <v>1297</v>
      </c>
      <c r="G1" s="30" t="s">
        <v>1365</v>
      </c>
      <c r="H1" s="30" t="s">
        <v>1366</v>
      </c>
      <c r="I1" s="30" t="s">
        <v>1367</v>
      </c>
      <c r="J1" s="30" t="s">
        <v>0</v>
      </c>
      <c r="K1" s="30" t="s">
        <v>1370</v>
      </c>
    </row>
    <row r="2" spans="1:13" x14ac:dyDescent="0.25">
      <c r="B2">
        <v>92</v>
      </c>
      <c r="C2" t="s">
        <v>26</v>
      </c>
      <c r="D2" t="s">
        <v>465</v>
      </c>
      <c r="E2" t="s">
        <v>1368</v>
      </c>
      <c r="F2" s="28">
        <v>360000</v>
      </c>
      <c r="G2" s="63">
        <v>42713</v>
      </c>
      <c r="H2" s="28">
        <v>320000</v>
      </c>
      <c r="I2" s="28">
        <v>6679619</v>
      </c>
      <c r="J2" t="s">
        <v>1346</v>
      </c>
      <c r="K2" t="s">
        <v>1372</v>
      </c>
    </row>
    <row r="3" spans="1:13" x14ac:dyDescent="0.25">
      <c r="B3">
        <v>98</v>
      </c>
      <c r="C3" t="s">
        <v>26</v>
      </c>
      <c r="D3" t="s">
        <v>483</v>
      </c>
      <c r="E3" t="s">
        <v>1369</v>
      </c>
      <c r="F3" s="28">
        <v>260000</v>
      </c>
      <c r="G3" s="63">
        <v>42762</v>
      </c>
      <c r="H3" s="28">
        <v>200000</v>
      </c>
      <c r="I3" s="28">
        <v>2202837</v>
      </c>
      <c r="J3" t="s">
        <v>1346</v>
      </c>
      <c r="K3" t="s">
        <v>1372</v>
      </c>
      <c r="L3" s="28">
        <f>H3+H4</f>
        <v>420000</v>
      </c>
    </row>
    <row r="4" spans="1:13" x14ac:dyDescent="0.25">
      <c r="B4">
        <v>105</v>
      </c>
      <c r="C4" t="s">
        <v>1373</v>
      </c>
      <c r="D4" t="s">
        <v>494</v>
      </c>
      <c r="E4" t="s">
        <v>1369</v>
      </c>
      <c r="F4" s="28">
        <v>260000</v>
      </c>
      <c r="G4" s="63">
        <v>42762</v>
      </c>
      <c r="H4" s="28">
        <v>220000</v>
      </c>
      <c r="I4" s="28">
        <v>2202837</v>
      </c>
      <c r="J4" t="s">
        <v>1346</v>
      </c>
      <c r="K4" t="s">
        <v>1372</v>
      </c>
    </row>
    <row r="5" spans="1:13" x14ac:dyDescent="0.25">
      <c r="B5">
        <v>115</v>
      </c>
      <c r="C5" t="s">
        <v>1373</v>
      </c>
      <c r="D5" t="s">
        <v>1374</v>
      </c>
      <c r="E5" t="s">
        <v>1375</v>
      </c>
      <c r="F5" s="28">
        <v>260000</v>
      </c>
      <c r="G5" s="63">
        <v>42769</v>
      </c>
      <c r="H5" s="28">
        <v>260000</v>
      </c>
      <c r="I5" s="28">
        <v>5900369</v>
      </c>
      <c r="J5" t="s">
        <v>1346</v>
      </c>
      <c r="K5" t="s">
        <v>1371</v>
      </c>
    </row>
    <row r="6" spans="1:13" x14ac:dyDescent="0.25">
      <c r="B6">
        <v>7</v>
      </c>
      <c r="C6" t="s">
        <v>1376</v>
      </c>
      <c r="D6" t="s">
        <v>1377</v>
      </c>
      <c r="E6" t="s">
        <v>1378</v>
      </c>
      <c r="F6" s="28">
        <v>520000</v>
      </c>
      <c r="G6" s="63">
        <v>42783</v>
      </c>
      <c r="H6" s="28">
        <v>470000</v>
      </c>
      <c r="I6" s="28">
        <v>6083262</v>
      </c>
      <c r="J6" t="s">
        <v>1346</v>
      </c>
      <c r="K6" t="s">
        <v>1372</v>
      </c>
    </row>
    <row r="7" spans="1:13" x14ac:dyDescent="0.25">
      <c r="B7">
        <v>114</v>
      </c>
      <c r="C7" t="s">
        <v>248</v>
      </c>
      <c r="D7" t="s">
        <v>516</v>
      </c>
      <c r="F7" s="28">
        <v>320000</v>
      </c>
      <c r="G7" s="63">
        <v>42797</v>
      </c>
      <c r="H7" s="28">
        <v>260000</v>
      </c>
      <c r="I7" s="28">
        <v>5230147</v>
      </c>
      <c r="J7" t="s">
        <v>1346</v>
      </c>
      <c r="K7" t="s">
        <v>1372</v>
      </c>
    </row>
    <row r="8" spans="1:13" x14ac:dyDescent="0.25">
      <c r="B8">
        <v>103</v>
      </c>
      <c r="C8" t="s">
        <v>1373</v>
      </c>
      <c r="D8" t="s">
        <v>491</v>
      </c>
      <c r="E8" t="s">
        <v>1379</v>
      </c>
      <c r="F8" s="28">
        <v>320000</v>
      </c>
      <c r="G8" s="63">
        <v>42832</v>
      </c>
      <c r="H8" s="28">
        <v>170000</v>
      </c>
      <c r="I8" s="28">
        <v>5301600</v>
      </c>
      <c r="J8" t="s">
        <v>1346</v>
      </c>
      <c r="K8" t="s">
        <v>1371</v>
      </c>
    </row>
    <row r="9" spans="1:13" x14ac:dyDescent="0.25">
      <c r="B9">
        <v>47</v>
      </c>
      <c r="C9" t="s">
        <v>1380</v>
      </c>
      <c r="D9" t="s">
        <v>364</v>
      </c>
      <c r="E9" t="s">
        <v>1381</v>
      </c>
      <c r="F9" s="28">
        <v>260000</v>
      </c>
      <c r="G9" s="63">
        <v>42846</v>
      </c>
      <c r="H9" s="28">
        <v>140000</v>
      </c>
      <c r="I9" s="28">
        <v>5675197</v>
      </c>
      <c r="J9" t="s">
        <v>1346</v>
      </c>
      <c r="K9" t="s">
        <v>1372</v>
      </c>
      <c r="L9" t="s">
        <v>1384</v>
      </c>
    </row>
    <row r="10" spans="1:13" x14ac:dyDescent="0.25">
      <c r="B10">
        <v>39</v>
      </c>
      <c r="C10" t="s">
        <v>1382</v>
      </c>
      <c r="D10" t="s">
        <v>1315</v>
      </c>
      <c r="E10" t="s">
        <v>1383</v>
      </c>
      <c r="F10" s="28">
        <v>260000</v>
      </c>
      <c r="G10" s="63">
        <v>42853</v>
      </c>
      <c r="H10" s="28">
        <v>240000</v>
      </c>
      <c r="I10" s="28">
        <v>4603714</v>
      </c>
      <c r="J10" t="s">
        <v>1346</v>
      </c>
      <c r="K10" t="s">
        <v>1371</v>
      </c>
    </row>
    <row r="11" spans="1:13" x14ac:dyDescent="0.25">
      <c r="B11">
        <v>1</v>
      </c>
      <c r="C11" t="s">
        <v>1385</v>
      </c>
      <c r="D11" t="s">
        <v>1386</v>
      </c>
      <c r="E11" t="s">
        <v>1387</v>
      </c>
      <c r="F11" s="28">
        <v>320000</v>
      </c>
      <c r="G11" s="63">
        <v>42881</v>
      </c>
      <c r="H11" s="28">
        <v>150000</v>
      </c>
      <c r="I11" s="28">
        <v>3405853</v>
      </c>
      <c r="J11" t="s">
        <v>1346</v>
      </c>
    </row>
    <row r="12" spans="1:13" x14ac:dyDescent="0.25">
      <c r="B12">
        <v>54</v>
      </c>
      <c r="C12" t="s">
        <v>1373</v>
      </c>
      <c r="D12" t="s">
        <v>381</v>
      </c>
      <c r="E12" s="64">
        <v>71236403</v>
      </c>
      <c r="F12" s="28">
        <v>260000</v>
      </c>
      <c r="G12" s="63">
        <v>42859</v>
      </c>
      <c r="H12" s="28">
        <v>260000</v>
      </c>
      <c r="I12" s="28">
        <v>2025347</v>
      </c>
      <c r="J12" t="s">
        <v>1346</v>
      </c>
      <c r="L12" s="64">
        <v>71414465</v>
      </c>
      <c r="M12" s="64">
        <v>85456636</v>
      </c>
    </row>
    <row r="13" spans="1:13" x14ac:dyDescent="0.25">
      <c r="B13">
        <v>62</v>
      </c>
      <c r="C13" t="s">
        <v>1380</v>
      </c>
      <c r="D13" t="s">
        <v>401</v>
      </c>
      <c r="E13" t="s">
        <v>1388</v>
      </c>
      <c r="F13" s="28">
        <v>260000</v>
      </c>
      <c r="G13" s="63">
        <v>42565</v>
      </c>
      <c r="H13" s="28">
        <v>260000</v>
      </c>
      <c r="I13" s="28">
        <v>5407012</v>
      </c>
      <c r="J13" t="s">
        <v>1346</v>
      </c>
    </row>
    <row r="14" spans="1:13" x14ac:dyDescent="0.25">
      <c r="B14">
        <v>138</v>
      </c>
      <c r="C14" t="s">
        <v>222</v>
      </c>
      <c r="D14" t="s">
        <v>1389</v>
      </c>
      <c r="E14" t="s">
        <v>1390</v>
      </c>
      <c r="F14" s="28">
        <v>240000</v>
      </c>
      <c r="G14" s="63">
        <v>42937</v>
      </c>
      <c r="H14" s="28">
        <v>70000</v>
      </c>
      <c r="I14" s="28">
        <v>4435019</v>
      </c>
      <c r="J14" t="s">
        <v>1346</v>
      </c>
    </row>
    <row r="15" spans="1:13" x14ac:dyDescent="0.25">
      <c r="B15">
        <v>79</v>
      </c>
      <c r="C15" t="s">
        <v>1391</v>
      </c>
      <c r="D15" t="s">
        <v>1392</v>
      </c>
      <c r="E15" t="s">
        <v>1394</v>
      </c>
      <c r="F15" s="28">
        <v>240000</v>
      </c>
      <c r="G15" s="63">
        <v>42965</v>
      </c>
      <c r="H15" s="28">
        <v>190000</v>
      </c>
      <c r="I15" s="28">
        <v>4232109</v>
      </c>
      <c r="J15" t="s">
        <v>1346</v>
      </c>
    </row>
    <row r="16" spans="1:13" x14ac:dyDescent="0.25">
      <c r="B16">
        <v>69</v>
      </c>
      <c r="C16" t="s">
        <v>1380</v>
      </c>
      <c r="D16" t="s">
        <v>1395</v>
      </c>
      <c r="E16" t="s">
        <v>1393</v>
      </c>
      <c r="F16" s="28">
        <v>280000</v>
      </c>
      <c r="G16" s="63">
        <v>42972</v>
      </c>
      <c r="H16" s="28">
        <v>220000</v>
      </c>
      <c r="I16" s="28">
        <v>5971235</v>
      </c>
      <c r="J16" t="s">
        <v>1346</v>
      </c>
    </row>
    <row r="17" spans="2:13" x14ac:dyDescent="0.25">
      <c r="B17">
        <v>31</v>
      </c>
      <c r="C17" t="s">
        <v>1373</v>
      </c>
      <c r="D17" t="s">
        <v>1396</v>
      </c>
      <c r="E17" t="s">
        <v>1397</v>
      </c>
      <c r="F17" s="28">
        <v>280000</v>
      </c>
      <c r="G17" s="63">
        <v>42985</v>
      </c>
      <c r="H17" s="28">
        <v>230000</v>
      </c>
      <c r="I17" s="28">
        <v>5209221</v>
      </c>
      <c r="J17" t="s">
        <v>1346</v>
      </c>
    </row>
    <row r="18" spans="2:13" x14ac:dyDescent="0.25">
      <c r="B18">
        <v>3</v>
      </c>
      <c r="C18" t="s">
        <v>1373</v>
      </c>
      <c r="D18" t="s">
        <v>230</v>
      </c>
      <c r="E18" t="s">
        <v>1398</v>
      </c>
      <c r="F18" s="28">
        <v>260000</v>
      </c>
      <c r="G18" s="63">
        <v>43000</v>
      </c>
      <c r="H18" s="28">
        <v>90000</v>
      </c>
      <c r="I18" s="28">
        <v>4534296</v>
      </c>
      <c r="J18" t="s">
        <v>1346</v>
      </c>
    </row>
    <row r="19" spans="2:13" x14ac:dyDescent="0.25">
      <c r="B19">
        <v>64</v>
      </c>
      <c r="C19" t="s">
        <v>328</v>
      </c>
      <c r="D19" t="s">
        <v>1399</v>
      </c>
      <c r="E19" t="s">
        <v>1400</v>
      </c>
      <c r="F19" s="28">
        <v>360000</v>
      </c>
      <c r="G19" s="63">
        <v>43000</v>
      </c>
      <c r="H19" s="28">
        <v>270000</v>
      </c>
      <c r="I19" s="28">
        <v>1231390</v>
      </c>
      <c r="J19" t="s">
        <v>1346</v>
      </c>
    </row>
    <row r="20" spans="2:13" x14ac:dyDescent="0.25">
      <c r="B20">
        <v>94</v>
      </c>
      <c r="C20" t="s">
        <v>1373</v>
      </c>
      <c r="D20" t="s">
        <v>1401</v>
      </c>
      <c r="E20" t="s">
        <v>1402</v>
      </c>
      <c r="F20" s="28">
        <v>280000</v>
      </c>
      <c r="G20" s="63">
        <v>43000</v>
      </c>
      <c r="H20" s="28">
        <v>255000</v>
      </c>
      <c r="I20" s="28">
        <v>4346422</v>
      </c>
      <c r="J20" t="s">
        <v>1346</v>
      </c>
      <c r="L20" s="28">
        <f>H20+H21</f>
        <v>450000</v>
      </c>
    </row>
    <row r="21" spans="2:13" x14ac:dyDescent="0.25">
      <c r="B21">
        <v>124</v>
      </c>
      <c r="C21" t="s">
        <v>1414</v>
      </c>
      <c r="D21" t="s">
        <v>1401</v>
      </c>
      <c r="E21" t="s">
        <v>1402</v>
      </c>
      <c r="F21" s="28">
        <v>220000</v>
      </c>
      <c r="G21" s="63">
        <v>43000</v>
      </c>
      <c r="H21" s="28">
        <v>195000</v>
      </c>
      <c r="I21" s="28">
        <v>4346422</v>
      </c>
      <c r="J21" t="s">
        <v>1346</v>
      </c>
    </row>
    <row r="22" spans="2:13" x14ac:dyDescent="0.25">
      <c r="B22">
        <v>108</v>
      </c>
      <c r="C22" t="s">
        <v>1373</v>
      </c>
      <c r="D22" t="s">
        <v>1403</v>
      </c>
      <c r="E22" t="s">
        <v>1404</v>
      </c>
      <c r="F22" s="28">
        <v>260000</v>
      </c>
      <c r="G22" s="63">
        <v>43007</v>
      </c>
      <c r="H22" s="28">
        <v>20000</v>
      </c>
      <c r="I22" s="28">
        <v>4829965</v>
      </c>
      <c r="J22" t="s">
        <v>1346</v>
      </c>
    </row>
    <row r="23" spans="2:13" x14ac:dyDescent="0.25">
      <c r="B23">
        <v>12</v>
      </c>
      <c r="C23" t="s">
        <v>111</v>
      </c>
      <c r="D23" t="s">
        <v>1405</v>
      </c>
      <c r="E23" t="s">
        <v>1406</v>
      </c>
      <c r="F23" s="28">
        <v>260000</v>
      </c>
      <c r="G23" s="63">
        <v>43014</v>
      </c>
      <c r="H23" s="28">
        <v>170000</v>
      </c>
      <c r="I23" s="28">
        <v>1750109</v>
      </c>
      <c r="J23" t="s">
        <v>1346</v>
      </c>
    </row>
    <row r="24" spans="2:13" x14ac:dyDescent="0.25">
      <c r="B24">
        <v>172</v>
      </c>
      <c r="C24" t="s">
        <v>1407</v>
      </c>
      <c r="D24" t="s">
        <v>1408</v>
      </c>
      <c r="E24" t="s">
        <v>1409</v>
      </c>
      <c r="F24" s="28">
        <v>560000</v>
      </c>
      <c r="G24" s="63">
        <v>43014</v>
      </c>
      <c r="H24" s="28">
        <v>460000</v>
      </c>
      <c r="I24" s="28">
        <v>6770910</v>
      </c>
      <c r="J24" t="s">
        <v>1346</v>
      </c>
    </row>
    <row r="25" spans="2:13" x14ac:dyDescent="0.25">
      <c r="B25">
        <v>161</v>
      </c>
      <c r="C25" t="s">
        <v>1410</v>
      </c>
      <c r="D25" t="s">
        <v>1411</v>
      </c>
      <c r="E25" t="s">
        <v>1412</v>
      </c>
      <c r="F25" s="28">
        <v>260000</v>
      </c>
      <c r="G25" s="63">
        <v>43021</v>
      </c>
      <c r="H25" s="28">
        <v>210000</v>
      </c>
      <c r="I25" s="28">
        <v>4262727</v>
      </c>
      <c r="J25" t="s">
        <v>1346</v>
      </c>
    </row>
    <row r="26" spans="2:13" x14ac:dyDescent="0.25">
      <c r="B26">
        <v>33</v>
      </c>
      <c r="C26" t="s">
        <v>1413</v>
      </c>
      <c r="D26" t="s">
        <v>1415</v>
      </c>
      <c r="E26" t="s">
        <v>1416</v>
      </c>
      <c r="F26" s="28">
        <v>280000</v>
      </c>
      <c r="G26" s="63">
        <v>43063</v>
      </c>
      <c r="H26" s="28">
        <v>315000</v>
      </c>
      <c r="I26" s="28">
        <v>6022747</v>
      </c>
      <c r="J26" t="s">
        <v>1346</v>
      </c>
    </row>
    <row r="27" spans="2:13" x14ac:dyDescent="0.25">
      <c r="B27">
        <v>118</v>
      </c>
      <c r="C27" t="s">
        <v>1373</v>
      </c>
      <c r="D27" t="s">
        <v>1417</v>
      </c>
      <c r="E27" t="s">
        <v>1418</v>
      </c>
      <c r="F27" s="28">
        <v>280000</v>
      </c>
      <c r="G27" s="63">
        <v>43063</v>
      </c>
      <c r="H27" s="28">
        <v>210000</v>
      </c>
      <c r="I27" s="28">
        <v>4546261</v>
      </c>
      <c r="J27" t="s">
        <v>1346</v>
      </c>
      <c r="L27" t="s">
        <v>1419</v>
      </c>
    </row>
    <row r="28" spans="2:13" x14ac:dyDescent="0.25">
      <c r="B28">
        <v>121</v>
      </c>
      <c r="C28" t="s">
        <v>1420</v>
      </c>
      <c r="D28" t="s">
        <v>1421</v>
      </c>
      <c r="E28" t="s">
        <v>1422</v>
      </c>
      <c r="F28" s="28">
        <v>260000</v>
      </c>
      <c r="G28" s="63">
        <v>43063</v>
      </c>
      <c r="H28" s="28">
        <v>210000</v>
      </c>
      <c r="I28" s="28">
        <v>5411830</v>
      </c>
      <c r="J28" t="s">
        <v>1346</v>
      </c>
    </row>
    <row r="29" spans="2:13" x14ac:dyDescent="0.25">
      <c r="B29">
        <v>132</v>
      </c>
      <c r="C29" t="s">
        <v>248</v>
      </c>
      <c r="D29" t="s">
        <v>1423</v>
      </c>
      <c r="E29" t="s">
        <v>1424</v>
      </c>
      <c r="F29" s="28">
        <v>340000</v>
      </c>
      <c r="G29" s="63">
        <v>43063</v>
      </c>
      <c r="H29" s="28">
        <v>190000</v>
      </c>
      <c r="I29" s="28">
        <v>6223265</v>
      </c>
      <c r="J29" t="s">
        <v>1346</v>
      </c>
    </row>
    <row r="30" spans="2:13" x14ac:dyDescent="0.25">
      <c r="B30">
        <v>122</v>
      </c>
      <c r="C30" t="s">
        <v>1420</v>
      </c>
      <c r="D30" t="s">
        <v>1425</v>
      </c>
      <c r="E30" t="s">
        <v>1426</v>
      </c>
      <c r="F30" s="28">
        <v>520000</v>
      </c>
      <c r="G30" s="63">
        <v>43070</v>
      </c>
      <c r="H30" s="28">
        <v>260000</v>
      </c>
      <c r="I30" s="28">
        <v>8082016</v>
      </c>
      <c r="J30" t="s">
        <v>1346</v>
      </c>
    </row>
    <row r="31" spans="2:13" x14ac:dyDescent="0.25">
      <c r="B31">
        <v>24</v>
      </c>
      <c r="C31" t="s">
        <v>1373</v>
      </c>
      <c r="D31" t="s">
        <v>293</v>
      </c>
      <c r="E31" t="s">
        <v>1427</v>
      </c>
      <c r="F31" s="28">
        <v>260000</v>
      </c>
      <c r="G31" s="63">
        <v>42846</v>
      </c>
      <c r="H31" s="28">
        <v>230000</v>
      </c>
      <c r="J31" t="s">
        <v>1346</v>
      </c>
      <c r="L31" t="s">
        <v>1430</v>
      </c>
      <c r="M31" s="6"/>
    </row>
    <row r="32" spans="2:13" x14ac:dyDescent="0.25">
      <c r="B32">
        <v>72</v>
      </c>
      <c r="C32" t="s">
        <v>1428</v>
      </c>
      <c r="D32" t="s">
        <v>421</v>
      </c>
      <c r="F32" s="28">
        <v>580000</v>
      </c>
      <c r="G32" s="63">
        <v>42658</v>
      </c>
      <c r="H32" s="28">
        <v>380000</v>
      </c>
      <c r="J32" t="s">
        <v>1429</v>
      </c>
      <c r="M32" s="6"/>
    </row>
    <row r="33" spans="2:12" x14ac:dyDescent="0.25">
      <c r="B33">
        <v>70</v>
      </c>
      <c r="C33" t="s">
        <v>1431</v>
      </c>
      <c r="D33" t="s">
        <v>419</v>
      </c>
      <c r="F33" s="28">
        <v>320000</v>
      </c>
      <c r="G33" s="63">
        <v>42706</v>
      </c>
      <c r="H33" s="28">
        <v>240000</v>
      </c>
      <c r="J33" t="s">
        <v>1346</v>
      </c>
    </row>
    <row r="34" spans="2:12" x14ac:dyDescent="0.25">
      <c r="B34">
        <v>59</v>
      </c>
      <c r="C34" t="s">
        <v>1428</v>
      </c>
      <c r="D34" t="s">
        <v>394</v>
      </c>
      <c r="E34" t="s">
        <v>1432</v>
      </c>
      <c r="F34" s="28">
        <v>360000</v>
      </c>
      <c r="G34" s="63">
        <v>42804</v>
      </c>
      <c r="H34" s="28">
        <v>380000</v>
      </c>
      <c r="J34" t="s">
        <v>393</v>
      </c>
    </row>
    <row r="35" spans="2:12" x14ac:dyDescent="0.25">
      <c r="B35">
        <v>74</v>
      </c>
      <c r="C35" t="s">
        <v>1431</v>
      </c>
      <c r="D35" t="s">
        <v>424</v>
      </c>
      <c r="F35" s="28">
        <v>320000</v>
      </c>
      <c r="G35" s="63">
        <v>42853</v>
      </c>
      <c r="H35" s="28">
        <v>270000</v>
      </c>
      <c r="J35" t="s">
        <v>228</v>
      </c>
    </row>
    <row r="36" spans="2:12" x14ac:dyDescent="0.25">
      <c r="B36">
        <v>113</v>
      </c>
      <c r="C36" t="s">
        <v>260</v>
      </c>
      <c r="D36" t="s">
        <v>1433</v>
      </c>
      <c r="E36" t="s">
        <v>1434</v>
      </c>
      <c r="F36" s="28">
        <v>260000</v>
      </c>
      <c r="G36" s="63">
        <v>42923</v>
      </c>
      <c r="H36" s="28">
        <v>260000</v>
      </c>
      <c r="J36" t="s">
        <v>1346</v>
      </c>
      <c r="L36" t="s">
        <v>1435</v>
      </c>
    </row>
    <row r="37" spans="2:12" x14ac:dyDescent="0.25">
      <c r="B37">
        <v>23</v>
      </c>
      <c r="C37" t="s">
        <v>1431</v>
      </c>
      <c r="D37" t="s">
        <v>290</v>
      </c>
      <c r="E37" s="6">
        <v>73889884</v>
      </c>
      <c r="F37" s="28">
        <v>260000</v>
      </c>
      <c r="G37" s="63">
        <v>42965</v>
      </c>
      <c r="H37" s="28">
        <v>230000</v>
      </c>
      <c r="J37" t="s">
        <v>1346</v>
      </c>
      <c r="L37" s="6">
        <v>91462168</v>
      </c>
    </row>
    <row r="38" spans="2:12" x14ac:dyDescent="0.25">
      <c r="B38">
        <v>95</v>
      </c>
      <c r="C38" t="s">
        <v>1428</v>
      </c>
      <c r="D38" t="s">
        <v>1436</v>
      </c>
      <c r="E38" t="s">
        <v>1437</v>
      </c>
      <c r="F38" s="28">
        <v>360000</v>
      </c>
      <c r="G38" s="63">
        <v>42965</v>
      </c>
      <c r="H38" s="28">
        <v>150000</v>
      </c>
      <c r="J38" t="s">
        <v>1346</v>
      </c>
    </row>
    <row r="39" spans="2:12" x14ac:dyDescent="0.25">
      <c r="B39">
        <v>19</v>
      </c>
      <c r="C39" t="s">
        <v>1438</v>
      </c>
      <c r="D39" t="s">
        <v>274</v>
      </c>
      <c r="E39" t="s">
        <v>1439</v>
      </c>
      <c r="F39" s="28">
        <v>740000</v>
      </c>
      <c r="G39" s="63">
        <v>43014</v>
      </c>
      <c r="H39" s="28">
        <v>160000</v>
      </c>
      <c r="J39" t="s">
        <v>1346</v>
      </c>
    </row>
    <row r="40" spans="2:12" x14ac:dyDescent="0.25">
      <c r="B40">
        <v>27</v>
      </c>
      <c r="C40" t="s">
        <v>1440</v>
      </c>
      <c r="D40" t="s">
        <v>1441</v>
      </c>
      <c r="E40" t="s">
        <v>1442</v>
      </c>
      <c r="F40" s="28">
        <v>260000</v>
      </c>
      <c r="G40" s="63">
        <v>43014</v>
      </c>
      <c r="H40" s="28">
        <v>100000</v>
      </c>
      <c r="J40" t="s">
        <v>1346</v>
      </c>
    </row>
    <row r="41" spans="2:12" x14ac:dyDescent="0.25">
      <c r="B41">
        <v>18</v>
      </c>
      <c r="C41" t="s">
        <v>1443</v>
      </c>
      <c r="D41" t="s">
        <v>272</v>
      </c>
      <c r="E41" t="s">
        <v>1444</v>
      </c>
      <c r="F41" s="28">
        <v>240000</v>
      </c>
      <c r="G41" s="63">
        <v>43021</v>
      </c>
      <c r="H41" s="28">
        <v>140000</v>
      </c>
      <c r="J41" t="s">
        <v>1346</v>
      </c>
    </row>
    <row r="42" spans="2:12" x14ac:dyDescent="0.25">
      <c r="B42">
        <v>116</v>
      </c>
      <c r="C42" t="s">
        <v>89</v>
      </c>
      <c r="D42" t="s">
        <v>1445</v>
      </c>
      <c r="E42" t="s">
        <v>1446</v>
      </c>
      <c r="F42" s="28">
        <v>320000</v>
      </c>
      <c r="G42" s="63">
        <v>43070</v>
      </c>
      <c r="H42" s="28">
        <v>40000</v>
      </c>
      <c r="J42" t="s">
        <v>1346</v>
      </c>
    </row>
    <row r="43" spans="2:12" x14ac:dyDescent="0.25">
      <c r="B43">
        <v>140</v>
      </c>
      <c r="C43" t="s">
        <v>1447</v>
      </c>
      <c r="D43" t="s">
        <v>1448</v>
      </c>
      <c r="E43" t="s">
        <v>1449</v>
      </c>
      <c r="F43" s="28">
        <v>360000</v>
      </c>
      <c r="G43" s="63">
        <v>43014</v>
      </c>
      <c r="H43" s="28">
        <v>50000</v>
      </c>
      <c r="I43">
        <v>2923830</v>
      </c>
      <c r="J43" t="s">
        <v>1346</v>
      </c>
    </row>
  </sheetData>
  <pageMargins left="0.7" right="0.7" top="0.75" bottom="0.75" header="0.3" footer="0.3"/>
  <pageSetup scale="5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47"/>
  <sheetViews>
    <sheetView topLeftCell="A1121" workbookViewId="0">
      <selection activeCell="A1083" sqref="A1083"/>
    </sheetView>
  </sheetViews>
  <sheetFormatPr baseColWidth="10" defaultRowHeight="15" x14ac:dyDescent="0.25"/>
  <cols>
    <col min="5" max="5" width="12" customWidth="1"/>
    <col min="6" max="6" width="12" style="28" customWidth="1"/>
    <col min="7" max="7" width="12" customWidth="1"/>
    <col min="8" max="8" width="8" customWidth="1"/>
    <col min="11" max="11" width="11.85546875" bestFit="1" customWidth="1"/>
    <col min="14" max="14" width="11.42578125" style="28"/>
    <col min="15" max="15" width="12.140625" bestFit="1" customWidth="1"/>
    <col min="22" max="22" width="11.42578125" style="28"/>
    <col min="23" max="23" width="9.7109375" customWidth="1"/>
  </cols>
  <sheetData>
    <row r="1" spans="1:23" x14ac:dyDescent="0.25">
      <c r="A1" s="30" t="s">
        <v>10</v>
      </c>
      <c r="B1" s="30" t="s">
        <v>0</v>
      </c>
      <c r="C1" s="30" t="s">
        <v>2</v>
      </c>
      <c r="D1" s="30" t="s">
        <v>1297</v>
      </c>
      <c r="E1" s="30" t="s">
        <v>1338</v>
      </c>
      <c r="F1" s="33" t="s">
        <v>1339</v>
      </c>
      <c r="G1" s="30" t="s">
        <v>1340</v>
      </c>
      <c r="I1" s="36" t="s">
        <v>10</v>
      </c>
      <c r="J1" s="36" t="s">
        <v>0</v>
      </c>
      <c r="K1" s="36" t="s">
        <v>2</v>
      </c>
      <c r="L1" s="36" t="s">
        <v>1297</v>
      </c>
      <c r="M1" s="36" t="s">
        <v>1338</v>
      </c>
      <c r="N1" s="37" t="s">
        <v>1339</v>
      </c>
      <c r="O1" s="36" t="s">
        <v>1340</v>
      </c>
      <c r="Q1" s="36" t="s">
        <v>10</v>
      </c>
      <c r="R1" s="36" t="s">
        <v>0</v>
      </c>
      <c r="S1" s="36" t="s">
        <v>2</v>
      </c>
      <c r="T1" s="36" t="s">
        <v>1297</v>
      </c>
      <c r="U1" s="36" t="s">
        <v>1338</v>
      </c>
      <c r="V1" s="37" t="s">
        <v>1339</v>
      </c>
      <c r="W1" s="36" t="s">
        <v>1340</v>
      </c>
    </row>
    <row r="2" spans="1:23" x14ac:dyDescent="0.25">
      <c r="A2" s="32">
        <v>42891</v>
      </c>
      <c r="B2" s="30" t="s">
        <v>1336</v>
      </c>
      <c r="I2" s="32">
        <v>42887</v>
      </c>
      <c r="J2" s="30" t="s">
        <v>1321</v>
      </c>
      <c r="K2">
        <v>4</v>
      </c>
      <c r="L2" s="28">
        <v>10000</v>
      </c>
      <c r="M2" s="28">
        <f>L2</f>
        <v>10000</v>
      </c>
      <c r="Q2" s="32">
        <v>42888</v>
      </c>
      <c r="R2" s="30" t="s">
        <v>1298</v>
      </c>
      <c r="S2">
        <v>4</v>
      </c>
      <c r="T2" s="28">
        <v>60000</v>
      </c>
      <c r="U2" s="28">
        <f>Tabla3[[#This Row],[Monto]]</f>
        <v>60000</v>
      </c>
      <c r="W2" s="28"/>
    </row>
    <row r="3" spans="1:23" x14ac:dyDescent="0.25">
      <c r="B3">
        <v>1</v>
      </c>
      <c r="C3">
        <v>1</v>
      </c>
      <c r="D3" s="28">
        <v>50000</v>
      </c>
      <c r="E3" s="28">
        <f>D3</f>
        <v>50000</v>
      </c>
      <c r="K3">
        <v>7</v>
      </c>
      <c r="L3" s="28">
        <v>50000</v>
      </c>
      <c r="M3" s="28">
        <f>M2+L3</f>
        <v>60000</v>
      </c>
      <c r="N3" s="28">
        <v>40000</v>
      </c>
      <c r="O3" s="28">
        <f>L3-N3</f>
        <v>10000</v>
      </c>
      <c r="S3">
        <v>5</v>
      </c>
      <c r="T3" s="28">
        <v>20000</v>
      </c>
      <c r="U3" s="28">
        <f>U2+T3</f>
        <v>80000</v>
      </c>
      <c r="W3" s="28"/>
    </row>
    <row r="4" spans="1:23" x14ac:dyDescent="0.25">
      <c r="B4">
        <v>2</v>
      </c>
      <c r="C4">
        <v>2</v>
      </c>
      <c r="D4" s="28">
        <v>30000</v>
      </c>
      <c r="E4" s="28">
        <f>E3+D4</f>
        <v>80000</v>
      </c>
      <c r="H4" s="28"/>
      <c r="K4">
        <v>8</v>
      </c>
      <c r="L4" s="28">
        <v>20000</v>
      </c>
      <c r="M4" s="28">
        <f t="shared" ref="M4:M49" si="0">M3+L4</f>
        <v>80000</v>
      </c>
      <c r="S4">
        <v>9</v>
      </c>
      <c r="T4" s="28">
        <v>10000</v>
      </c>
      <c r="U4" s="28">
        <f t="shared" ref="U4:U56" si="1">U3+T4</f>
        <v>90000</v>
      </c>
      <c r="W4" s="28"/>
    </row>
    <row r="5" spans="1:23" x14ac:dyDescent="0.25">
      <c r="B5">
        <v>3</v>
      </c>
      <c r="C5">
        <v>4</v>
      </c>
      <c r="D5" s="28">
        <v>20000</v>
      </c>
      <c r="E5" s="28">
        <f t="shared" ref="E5:E67" si="2">E4+D5</f>
        <v>100000</v>
      </c>
      <c r="K5">
        <v>11</v>
      </c>
      <c r="L5" s="28">
        <v>50000</v>
      </c>
      <c r="M5" s="28">
        <f t="shared" si="0"/>
        <v>130000</v>
      </c>
      <c r="S5">
        <v>11</v>
      </c>
      <c r="T5" s="28">
        <v>80000</v>
      </c>
      <c r="U5" s="28">
        <f t="shared" si="1"/>
        <v>170000</v>
      </c>
      <c r="V5" s="28">
        <v>40000</v>
      </c>
      <c r="W5" s="28">
        <f>Tabla3[[#This Row],[Monto]]-Tabla3[[#This Row],[Comisión]]</f>
        <v>40000</v>
      </c>
    </row>
    <row r="6" spans="1:23" x14ac:dyDescent="0.25">
      <c r="B6">
        <v>4</v>
      </c>
      <c r="C6">
        <v>7</v>
      </c>
      <c r="D6" s="28">
        <v>40000</v>
      </c>
      <c r="E6" s="28">
        <f t="shared" si="2"/>
        <v>140000</v>
      </c>
      <c r="K6">
        <v>13</v>
      </c>
      <c r="L6" s="28">
        <v>20000</v>
      </c>
      <c r="M6" s="28">
        <f t="shared" si="0"/>
        <v>150000</v>
      </c>
      <c r="N6" s="28">
        <v>20000</v>
      </c>
      <c r="O6" s="28">
        <f>L6-N6</f>
        <v>0</v>
      </c>
      <c r="S6">
        <v>12</v>
      </c>
      <c r="T6" s="28">
        <v>20000</v>
      </c>
      <c r="U6" s="28">
        <f t="shared" si="1"/>
        <v>190000</v>
      </c>
      <c r="W6" s="28"/>
    </row>
    <row r="7" spans="1:23" x14ac:dyDescent="0.25">
      <c r="B7">
        <v>5</v>
      </c>
      <c r="C7">
        <v>9</v>
      </c>
      <c r="D7" s="28">
        <v>20000</v>
      </c>
      <c r="E7" s="28">
        <f t="shared" si="2"/>
        <v>160000</v>
      </c>
      <c r="K7">
        <v>14</v>
      </c>
      <c r="L7" s="28">
        <v>30000</v>
      </c>
      <c r="M7" s="28">
        <f t="shared" si="0"/>
        <v>180000</v>
      </c>
      <c r="S7">
        <v>13</v>
      </c>
      <c r="T7" s="28">
        <v>100000</v>
      </c>
      <c r="U7" s="28">
        <f t="shared" si="1"/>
        <v>290000</v>
      </c>
      <c r="W7" s="28"/>
    </row>
    <row r="8" spans="1:23" x14ac:dyDescent="0.25">
      <c r="B8">
        <v>6</v>
      </c>
      <c r="C8">
        <v>10</v>
      </c>
      <c r="D8" s="28">
        <v>75000</v>
      </c>
      <c r="E8" s="28">
        <f t="shared" si="2"/>
        <v>235000</v>
      </c>
      <c r="K8">
        <v>16</v>
      </c>
      <c r="L8" s="28">
        <v>20000</v>
      </c>
      <c r="M8" s="28">
        <f t="shared" si="0"/>
        <v>200000</v>
      </c>
      <c r="S8">
        <v>19</v>
      </c>
      <c r="T8" s="28">
        <v>20000</v>
      </c>
      <c r="U8" s="28">
        <f t="shared" si="1"/>
        <v>310000</v>
      </c>
      <c r="W8" s="28"/>
    </row>
    <row r="9" spans="1:23" x14ac:dyDescent="0.25">
      <c r="B9">
        <v>7</v>
      </c>
      <c r="C9" s="34">
        <v>12</v>
      </c>
      <c r="D9" s="35">
        <v>30000</v>
      </c>
      <c r="E9" s="28">
        <f t="shared" si="2"/>
        <v>265000</v>
      </c>
      <c r="K9">
        <v>17</v>
      </c>
      <c r="L9" s="28">
        <v>20000</v>
      </c>
      <c r="M9" s="28">
        <f t="shared" si="0"/>
        <v>220000</v>
      </c>
      <c r="S9">
        <v>21</v>
      </c>
      <c r="T9" s="28">
        <v>50000</v>
      </c>
      <c r="U9" s="28">
        <f t="shared" si="1"/>
        <v>360000</v>
      </c>
      <c r="V9" s="28">
        <v>40000</v>
      </c>
      <c r="W9" s="28">
        <f>Tabla3[[#This Row],[Monto]]-Tabla3[[#This Row],[Comisión]]</f>
        <v>10000</v>
      </c>
    </row>
    <row r="10" spans="1:23" x14ac:dyDescent="0.25">
      <c r="B10">
        <v>8</v>
      </c>
      <c r="C10" s="34">
        <v>13</v>
      </c>
      <c r="D10" s="35">
        <v>140000</v>
      </c>
      <c r="E10" s="28">
        <f t="shared" si="2"/>
        <v>405000</v>
      </c>
      <c r="K10">
        <v>19</v>
      </c>
      <c r="L10" s="28">
        <v>50000</v>
      </c>
      <c r="M10" s="28">
        <f t="shared" si="0"/>
        <v>270000</v>
      </c>
      <c r="N10" s="28">
        <v>40000</v>
      </c>
      <c r="O10" s="28">
        <f>L10-N10</f>
        <v>10000</v>
      </c>
      <c r="S10">
        <v>27</v>
      </c>
      <c r="T10" s="28">
        <v>30000</v>
      </c>
      <c r="U10" s="28">
        <f t="shared" si="1"/>
        <v>390000</v>
      </c>
      <c r="W10" s="28"/>
    </row>
    <row r="11" spans="1:23" x14ac:dyDescent="0.25">
      <c r="B11">
        <v>9</v>
      </c>
      <c r="C11" s="34">
        <v>18</v>
      </c>
      <c r="D11" s="35">
        <v>110000</v>
      </c>
      <c r="E11" s="28">
        <f t="shared" si="2"/>
        <v>515000</v>
      </c>
      <c r="K11">
        <v>22</v>
      </c>
      <c r="L11" s="28">
        <v>20000</v>
      </c>
      <c r="M11" s="28">
        <f t="shared" si="0"/>
        <v>290000</v>
      </c>
      <c r="S11">
        <v>28</v>
      </c>
      <c r="T11" s="28">
        <v>40000</v>
      </c>
      <c r="U11" s="28">
        <f t="shared" si="1"/>
        <v>430000</v>
      </c>
      <c r="W11" s="28"/>
    </row>
    <row r="12" spans="1:23" x14ac:dyDescent="0.25">
      <c r="B12">
        <v>10</v>
      </c>
      <c r="C12" s="34">
        <v>19</v>
      </c>
      <c r="D12" s="35">
        <v>20000</v>
      </c>
      <c r="E12" s="28">
        <f t="shared" si="2"/>
        <v>535000</v>
      </c>
      <c r="K12">
        <v>24</v>
      </c>
      <c r="L12" s="28">
        <v>20000</v>
      </c>
      <c r="M12" s="28">
        <f t="shared" si="0"/>
        <v>310000</v>
      </c>
      <c r="S12">
        <v>33</v>
      </c>
      <c r="T12" s="28">
        <v>20000</v>
      </c>
      <c r="U12" s="28">
        <f t="shared" si="1"/>
        <v>450000</v>
      </c>
      <c r="W12" s="28"/>
    </row>
    <row r="13" spans="1:23" x14ac:dyDescent="0.25">
      <c r="B13">
        <v>11</v>
      </c>
      <c r="C13">
        <v>22</v>
      </c>
      <c r="D13" s="28">
        <v>20000</v>
      </c>
      <c r="E13" s="28">
        <f t="shared" si="2"/>
        <v>555000</v>
      </c>
      <c r="K13">
        <v>27</v>
      </c>
      <c r="L13" s="28">
        <v>20000</v>
      </c>
      <c r="M13" s="28">
        <f t="shared" si="0"/>
        <v>330000</v>
      </c>
      <c r="O13" s="28"/>
      <c r="S13">
        <v>34</v>
      </c>
      <c r="T13" s="28">
        <v>100000</v>
      </c>
      <c r="U13" s="28">
        <f t="shared" si="1"/>
        <v>550000</v>
      </c>
      <c r="V13" s="28">
        <v>40000</v>
      </c>
      <c r="W13" s="28">
        <f>Tabla3[[#This Row],[Monto]]-Tabla3[[#This Row],[Comisión]]</f>
        <v>60000</v>
      </c>
    </row>
    <row r="14" spans="1:23" x14ac:dyDescent="0.25">
      <c r="B14">
        <v>12</v>
      </c>
      <c r="C14">
        <v>24</v>
      </c>
      <c r="D14" s="28">
        <v>50000</v>
      </c>
      <c r="E14" s="28">
        <f t="shared" si="2"/>
        <v>605000</v>
      </c>
      <c r="F14" s="28">
        <v>40000</v>
      </c>
      <c r="G14" s="28">
        <f>D14-F14</f>
        <v>10000</v>
      </c>
      <c r="K14">
        <v>29</v>
      </c>
      <c r="L14" s="28">
        <v>20000</v>
      </c>
      <c r="M14" s="28">
        <f t="shared" si="0"/>
        <v>350000</v>
      </c>
      <c r="O14" s="28"/>
      <c r="S14">
        <v>37</v>
      </c>
      <c r="T14" s="28">
        <v>10000</v>
      </c>
      <c r="U14" s="28">
        <f t="shared" si="1"/>
        <v>560000</v>
      </c>
      <c r="W14" s="28"/>
    </row>
    <row r="15" spans="1:23" x14ac:dyDescent="0.25">
      <c r="B15">
        <v>13</v>
      </c>
      <c r="C15">
        <v>27</v>
      </c>
      <c r="D15" s="28">
        <v>50000</v>
      </c>
      <c r="E15" s="28">
        <f t="shared" si="2"/>
        <v>655000</v>
      </c>
      <c r="K15">
        <v>30</v>
      </c>
      <c r="L15" s="28">
        <v>100000</v>
      </c>
      <c r="M15" s="28">
        <f t="shared" si="0"/>
        <v>450000</v>
      </c>
      <c r="S15">
        <v>40</v>
      </c>
      <c r="T15" s="28">
        <v>10000</v>
      </c>
      <c r="U15" s="28">
        <f t="shared" si="1"/>
        <v>570000</v>
      </c>
      <c r="W15" s="28"/>
    </row>
    <row r="16" spans="1:23" x14ac:dyDescent="0.25">
      <c r="B16">
        <v>14</v>
      </c>
      <c r="C16">
        <v>30</v>
      </c>
      <c r="D16" s="28">
        <v>100000</v>
      </c>
      <c r="E16" s="28">
        <f t="shared" si="2"/>
        <v>755000</v>
      </c>
      <c r="K16">
        <v>31</v>
      </c>
      <c r="L16" s="28">
        <v>20000</v>
      </c>
      <c r="M16" s="28">
        <f t="shared" si="0"/>
        <v>470000</v>
      </c>
      <c r="S16">
        <v>41</v>
      </c>
      <c r="T16" s="28">
        <v>30000</v>
      </c>
      <c r="U16" s="28">
        <f t="shared" si="1"/>
        <v>600000</v>
      </c>
      <c r="W16" s="28"/>
    </row>
    <row r="17" spans="2:23" x14ac:dyDescent="0.25">
      <c r="B17">
        <v>15</v>
      </c>
      <c r="C17">
        <v>35</v>
      </c>
      <c r="D17" s="28">
        <v>100000</v>
      </c>
      <c r="E17" s="28">
        <f t="shared" si="2"/>
        <v>855000</v>
      </c>
      <c r="F17" s="28">
        <v>40000</v>
      </c>
      <c r="G17" s="28">
        <f>D17-F17</f>
        <v>60000</v>
      </c>
      <c r="K17">
        <v>35</v>
      </c>
      <c r="L17" s="28">
        <v>20000</v>
      </c>
      <c r="M17" s="28">
        <f t="shared" si="0"/>
        <v>490000</v>
      </c>
      <c r="O17" s="28"/>
      <c r="S17">
        <v>43</v>
      </c>
      <c r="T17" s="28">
        <v>100000</v>
      </c>
      <c r="U17" s="28">
        <f t="shared" si="1"/>
        <v>700000</v>
      </c>
      <c r="V17" s="28">
        <v>40000</v>
      </c>
      <c r="W17" s="28">
        <f>Tabla3[[#This Row],[Monto]]-Tabla3[[#This Row],[Comisión]]</f>
        <v>60000</v>
      </c>
    </row>
    <row r="18" spans="2:23" x14ac:dyDescent="0.25">
      <c r="B18">
        <v>16</v>
      </c>
      <c r="C18">
        <v>41</v>
      </c>
      <c r="D18" s="28">
        <v>50000</v>
      </c>
      <c r="E18" s="28">
        <f t="shared" si="2"/>
        <v>905000</v>
      </c>
      <c r="K18">
        <v>37</v>
      </c>
      <c r="L18" s="28">
        <v>30000</v>
      </c>
      <c r="M18" s="28">
        <f t="shared" si="0"/>
        <v>520000</v>
      </c>
      <c r="S18">
        <v>46</v>
      </c>
      <c r="T18" s="28">
        <v>20000</v>
      </c>
      <c r="U18" s="28">
        <f t="shared" si="1"/>
        <v>720000</v>
      </c>
      <c r="W18" s="28"/>
    </row>
    <row r="19" spans="2:23" x14ac:dyDescent="0.25">
      <c r="B19">
        <v>17</v>
      </c>
      <c r="C19">
        <v>45</v>
      </c>
      <c r="D19" s="28">
        <v>20000</v>
      </c>
      <c r="E19" s="28">
        <f t="shared" si="2"/>
        <v>925000</v>
      </c>
      <c r="H19" s="28"/>
      <c r="K19">
        <v>38</v>
      </c>
      <c r="L19" s="28">
        <v>20000</v>
      </c>
      <c r="M19" s="28">
        <f t="shared" si="0"/>
        <v>540000</v>
      </c>
      <c r="S19">
        <v>48</v>
      </c>
      <c r="T19" s="28">
        <v>30000</v>
      </c>
      <c r="U19" s="28">
        <f t="shared" si="1"/>
        <v>750000</v>
      </c>
      <c r="W19" s="28"/>
    </row>
    <row r="20" spans="2:23" x14ac:dyDescent="0.25">
      <c r="B20">
        <v>18</v>
      </c>
      <c r="C20">
        <v>50</v>
      </c>
      <c r="D20" s="28">
        <v>20000</v>
      </c>
      <c r="E20" s="28">
        <f t="shared" si="2"/>
        <v>945000</v>
      </c>
      <c r="K20">
        <v>44</v>
      </c>
      <c r="L20" s="28">
        <v>30000</v>
      </c>
      <c r="M20" s="28">
        <f t="shared" si="0"/>
        <v>570000</v>
      </c>
      <c r="S20">
        <v>53</v>
      </c>
      <c r="T20" s="28">
        <v>20000</v>
      </c>
      <c r="U20" s="28">
        <f t="shared" si="1"/>
        <v>770000</v>
      </c>
      <c r="W20" s="28"/>
    </row>
    <row r="21" spans="2:23" x14ac:dyDescent="0.25">
      <c r="B21">
        <v>19</v>
      </c>
      <c r="C21">
        <v>51</v>
      </c>
      <c r="D21" s="28">
        <v>20000</v>
      </c>
      <c r="E21" s="28">
        <f t="shared" si="2"/>
        <v>965000</v>
      </c>
      <c r="K21">
        <v>47</v>
      </c>
      <c r="L21" s="28">
        <v>10000</v>
      </c>
      <c r="M21" s="28">
        <f t="shared" si="0"/>
        <v>580000</v>
      </c>
      <c r="S21">
        <v>63</v>
      </c>
      <c r="T21" s="28">
        <v>50000</v>
      </c>
      <c r="U21" s="28">
        <f t="shared" si="1"/>
        <v>820000</v>
      </c>
      <c r="W21" s="28"/>
    </row>
    <row r="22" spans="2:23" x14ac:dyDescent="0.25">
      <c r="B22">
        <v>20</v>
      </c>
      <c r="C22">
        <v>55</v>
      </c>
      <c r="D22" s="28">
        <v>20000</v>
      </c>
      <c r="E22" s="28">
        <f t="shared" si="2"/>
        <v>985000</v>
      </c>
      <c r="K22">
        <v>50</v>
      </c>
      <c r="L22" s="28">
        <v>50000</v>
      </c>
      <c r="M22" s="28">
        <f t="shared" si="0"/>
        <v>630000</v>
      </c>
      <c r="S22">
        <v>65</v>
      </c>
      <c r="T22" s="28">
        <v>20000</v>
      </c>
      <c r="U22" s="28">
        <f t="shared" si="1"/>
        <v>840000</v>
      </c>
      <c r="W22" s="28"/>
    </row>
    <row r="23" spans="2:23" x14ac:dyDescent="0.25">
      <c r="B23">
        <v>21</v>
      </c>
      <c r="C23">
        <v>56</v>
      </c>
      <c r="D23" s="28">
        <v>10000</v>
      </c>
      <c r="E23" s="28">
        <f t="shared" si="2"/>
        <v>995000</v>
      </c>
      <c r="H23" s="28"/>
      <c r="K23">
        <v>53</v>
      </c>
      <c r="L23" s="28">
        <v>50000</v>
      </c>
      <c r="M23" s="28">
        <f t="shared" si="0"/>
        <v>680000</v>
      </c>
      <c r="S23">
        <v>66</v>
      </c>
      <c r="T23" s="28">
        <v>20000</v>
      </c>
      <c r="U23" s="28">
        <f t="shared" si="1"/>
        <v>860000</v>
      </c>
      <c r="W23" s="28"/>
    </row>
    <row r="24" spans="2:23" x14ac:dyDescent="0.25">
      <c r="B24">
        <v>22</v>
      </c>
      <c r="C24">
        <v>61</v>
      </c>
      <c r="D24" s="28">
        <v>30000</v>
      </c>
      <c r="E24" s="28">
        <f t="shared" si="2"/>
        <v>1025000</v>
      </c>
      <c r="K24">
        <v>54</v>
      </c>
      <c r="L24" s="28">
        <v>100000</v>
      </c>
      <c r="M24" s="28">
        <f t="shared" si="0"/>
        <v>780000</v>
      </c>
      <c r="S24">
        <v>67</v>
      </c>
      <c r="T24" s="28">
        <v>20000</v>
      </c>
      <c r="U24" s="28">
        <f t="shared" si="1"/>
        <v>880000</v>
      </c>
      <c r="W24" s="28"/>
    </row>
    <row r="25" spans="2:23" x14ac:dyDescent="0.25">
      <c r="B25">
        <v>23</v>
      </c>
      <c r="C25">
        <v>66</v>
      </c>
      <c r="D25" s="28">
        <v>50000</v>
      </c>
      <c r="E25" s="28">
        <f t="shared" si="2"/>
        <v>1075000</v>
      </c>
      <c r="K25">
        <v>55</v>
      </c>
      <c r="L25" s="28">
        <v>20000</v>
      </c>
      <c r="M25" s="28">
        <f t="shared" si="0"/>
        <v>800000</v>
      </c>
      <c r="S25">
        <v>68</v>
      </c>
      <c r="T25" s="28">
        <v>50000</v>
      </c>
      <c r="U25" s="28">
        <f t="shared" si="1"/>
        <v>930000</v>
      </c>
      <c r="W25" s="28"/>
    </row>
    <row r="26" spans="2:23" x14ac:dyDescent="0.25">
      <c r="B26">
        <v>24</v>
      </c>
      <c r="C26">
        <v>68</v>
      </c>
      <c r="D26" s="28">
        <v>20000</v>
      </c>
      <c r="E26" s="28">
        <f t="shared" si="2"/>
        <v>1095000</v>
      </c>
      <c r="K26">
        <v>56</v>
      </c>
      <c r="L26" s="28">
        <v>20000</v>
      </c>
      <c r="M26" s="28">
        <f t="shared" si="0"/>
        <v>820000</v>
      </c>
      <c r="S26">
        <v>73</v>
      </c>
      <c r="T26" s="28">
        <v>30000</v>
      </c>
      <c r="U26" s="28">
        <f t="shared" si="1"/>
        <v>960000</v>
      </c>
      <c r="W26" s="28"/>
    </row>
    <row r="27" spans="2:23" x14ac:dyDescent="0.25">
      <c r="B27">
        <v>25</v>
      </c>
      <c r="C27">
        <v>69</v>
      </c>
      <c r="D27" s="28">
        <v>20000</v>
      </c>
      <c r="E27" s="28">
        <f t="shared" si="2"/>
        <v>1115000</v>
      </c>
      <c r="H27" s="28"/>
      <c r="K27">
        <v>57</v>
      </c>
      <c r="L27" s="28">
        <v>15000</v>
      </c>
      <c r="M27" s="28">
        <f t="shared" si="0"/>
        <v>835000</v>
      </c>
      <c r="S27">
        <v>77</v>
      </c>
      <c r="T27" s="28">
        <v>30000</v>
      </c>
      <c r="U27" s="28">
        <f t="shared" si="1"/>
        <v>990000</v>
      </c>
      <c r="W27" s="28"/>
    </row>
    <row r="28" spans="2:23" x14ac:dyDescent="0.25">
      <c r="B28">
        <v>26</v>
      </c>
      <c r="C28">
        <v>70</v>
      </c>
      <c r="D28" s="28">
        <v>50000</v>
      </c>
      <c r="E28" s="28">
        <f t="shared" si="2"/>
        <v>1165000</v>
      </c>
      <c r="K28">
        <v>60</v>
      </c>
      <c r="L28" s="28">
        <v>100000</v>
      </c>
      <c r="M28" s="28">
        <f t="shared" si="0"/>
        <v>935000</v>
      </c>
      <c r="S28">
        <v>78</v>
      </c>
      <c r="T28" s="28">
        <v>20000</v>
      </c>
      <c r="U28" s="28">
        <f t="shared" si="1"/>
        <v>1010000</v>
      </c>
      <c r="W28" s="28"/>
    </row>
    <row r="29" spans="2:23" x14ac:dyDescent="0.25">
      <c r="B29">
        <v>27</v>
      </c>
      <c r="C29">
        <v>73</v>
      </c>
      <c r="D29" s="28">
        <v>20000</v>
      </c>
      <c r="E29" s="28">
        <f t="shared" si="2"/>
        <v>1185000</v>
      </c>
      <c r="K29">
        <v>62</v>
      </c>
      <c r="L29" s="28">
        <v>50000</v>
      </c>
      <c r="M29" s="28">
        <f t="shared" si="0"/>
        <v>985000</v>
      </c>
      <c r="S29">
        <v>79</v>
      </c>
      <c r="T29" s="28">
        <v>50000</v>
      </c>
      <c r="U29" s="28">
        <f t="shared" si="1"/>
        <v>1060000</v>
      </c>
      <c r="W29" s="28"/>
    </row>
    <row r="30" spans="2:23" x14ac:dyDescent="0.25">
      <c r="B30">
        <v>28</v>
      </c>
      <c r="C30">
        <v>81</v>
      </c>
      <c r="D30" s="28">
        <v>100000</v>
      </c>
      <c r="E30" s="28">
        <f t="shared" si="2"/>
        <v>1285000</v>
      </c>
      <c r="K30">
        <v>65</v>
      </c>
      <c r="L30" s="28">
        <v>20000</v>
      </c>
      <c r="M30" s="28">
        <f t="shared" si="0"/>
        <v>1005000</v>
      </c>
      <c r="S30">
        <v>80</v>
      </c>
      <c r="T30" s="28">
        <v>50000</v>
      </c>
      <c r="U30" s="28">
        <f t="shared" si="1"/>
        <v>1110000</v>
      </c>
      <c r="W30" s="28"/>
    </row>
    <row r="31" spans="2:23" x14ac:dyDescent="0.25">
      <c r="B31">
        <v>29</v>
      </c>
      <c r="C31">
        <v>82</v>
      </c>
      <c r="D31" s="28">
        <v>20000</v>
      </c>
      <c r="E31" s="28">
        <f t="shared" si="2"/>
        <v>1305000</v>
      </c>
      <c r="K31">
        <v>66</v>
      </c>
      <c r="L31" s="28">
        <v>50000</v>
      </c>
      <c r="M31" s="28">
        <f t="shared" si="0"/>
        <v>1055000</v>
      </c>
      <c r="S31">
        <v>81</v>
      </c>
      <c r="T31" s="28">
        <v>30000</v>
      </c>
      <c r="U31" s="28">
        <f t="shared" si="1"/>
        <v>1140000</v>
      </c>
      <c r="W31" s="28"/>
    </row>
    <row r="32" spans="2:23" x14ac:dyDescent="0.25">
      <c r="B32">
        <v>30</v>
      </c>
      <c r="C32">
        <v>88</v>
      </c>
      <c r="D32" s="28">
        <v>20000</v>
      </c>
      <c r="E32" s="28">
        <f t="shared" si="2"/>
        <v>1325000</v>
      </c>
      <c r="H32" s="28"/>
      <c r="K32">
        <v>67</v>
      </c>
      <c r="L32" s="28">
        <v>50000</v>
      </c>
      <c r="M32" s="28">
        <f t="shared" si="0"/>
        <v>1105000</v>
      </c>
      <c r="S32">
        <v>82</v>
      </c>
      <c r="T32" s="28">
        <v>20000</v>
      </c>
      <c r="U32" s="28">
        <f t="shared" si="1"/>
        <v>1160000</v>
      </c>
      <c r="W32" s="28"/>
    </row>
    <row r="33" spans="2:23" x14ac:dyDescent="0.25">
      <c r="B33">
        <v>31</v>
      </c>
      <c r="C33">
        <v>90</v>
      </c>
      <c r="D33" s="28">
        <v>20000</v>
      </c>
      <c r="E33" s="28">
        <f t="shared" si="2"/>
        <v>1345000</v>
      </c>
      <c r="K33">
        <v>68</v>
      </c>
      <c r="L33" s="28">
        <v>20000</v>
      </c>
      <c r="M33" s="28">
        <f t="shared" si="0"/>
        <v>1125000</v>
      </c>
      <c r="S33">
        <v>83</v>
      </c>
      <c r="T33" s="28">
        <v>20000</v>
      </c>
      <c r="U33" s="28">
        <f t="shared" si="1"/>
        <v>1180000</v>
      </c>
      <c r="W33" s="28"/>
    </row>
    <row r="34" spans="2:23" x14ac:dyDescent="0.25">
      <c r="B34">
        <v>32</v>
      </c>
      <c r="C34">
        <v>92</v>
      </c>
      <c r="D34" s="28">
        <v>50000</v>
      </c>
      <c r="E34" s="28">
        <f t="shared" si="2"/>
        <v>1395000</v>
      </c>
      <c r="F34" s="28">
        <v>40000</v>
      </c>
      <c r="G34" s="28">
        <f>D34-F34</f>
        <v>10000</v>
      </c>
      <c r="H34" s="28"/>
      <c r="K34">
        <v>69</v>
      </c>
      <c r="L34" s="28">
        <v>20000</v>
      </c>
      <c r="M34" s="28">
        <f t="shared" si="0"/>
        <v>1145000</v>
      </c>
      <c r="O34" s="28"/>
      <c r="S34">
        <v>85</v>
      </c>
      <c r="T34" s="28">
        <v>50000</v>
      </c>
      <c r="U34" s="28">
        <f t="shared" si="1"/>
        <v>1230000</v>
      </c>
      <c r="W34" s="28"/>
    </row>
    <row r="35" spans="2:23" x14ac:dyDescent="0.25">
      <c r="B35">
        <v>33</v>
      </c>
      <c r="C35">
        <v>95</v>
      </c>
      <c r="D35" s="28">
        <v>40000</v>
      </c>
      <c r="E35" s="28">
        <f t="shared" si="2"/>
        <v>1435000</v>
      </c>
      <c r="K35">
        <v>72</v>
      </c>
      <c r="L35" s="28">
        <v>30000</v>
      </c>
      <c r="M35" s="28">
        <f t="shared" si="0"/>
        <v>1175000</v>
      </c>
      <c r="S35">
        <v>86</v>
      </c>
      <c r="T35" s="28">
        <v>20000</v>
      </c>
      <c r="U35" s="28">
        <f t="shared" si="1"/>
        <v>1250000</v>
      </c>
      <c r="W35" s="28"/>
    </row>
    <row r="36" spans="2:23" x14ac:dyDescent="0.25">
      <c r="B36">
        <v>34</v>
      </c>
      <c r="C36">
        <v>103</v>
      </c>
      <c r="D36" s="28">
        <v>30000</v>
      </c>
      <c r="E36" s="28">
        <f t="shared" si="2"/>
        <v>1465000</v>
      </c>
      <c r="H36" s="28"/>
      <c r="K36">
        <v>74</v>
      </c>
      <c r="L36" s="28">
        <v>20000</v>
      </c>
      <c r="M36" s="28">
        <f t="shared" si="0"/>
        <v>1195000</v>
      </c>
      <c r="P36" s="28"/>
      <c r="S36">
        <v>87</v>
      </c>
      <c r="T36" s="28">
        <v>20000</v>
      </c>
      <c r="U36" s="28">
        <f t="shared" si="1"/>
        <v>1270000</v>
      </c>
      <c r="W36" s="28"/>
    </row>
    <row r="37" spans="2:23" x14ac:dyDescent="0.25">
      <c r="B37">
        <v>35</v>
      </c>
      <c r="C37">
        <v>107</v>
      </c>
      <c r="D37" s="28">
        <v>50000</v>
      </c>
      <c r="E37" s="28">
        <f t="shared" si="2"/>
        <v>1515000</v>
      </c>
      <c r="K37">
        <v>75</v>
      </c>
      <c r="L37" s="28">
        <v>20000</v>
      </c>
      <c r="M37" s="28">
        <f t="shared" si="0"/>
        <v>1215000</v>
      </c>
      <c r="P37" s="28"/>
      <c r="S37">
        <v>97</v>
      </c>
      <c r="T37" s="28">
        <v>50000</v>
      </c>
      <c r="U37" s="28">
        <f t="shared" si="1"/>
        <v>1320000</v>
      </c>
      <c r="W37" s="28"/>
    </row>
    <row r="38" spans="2:23" x14ac:dyDescent="0.25">
      <c r="B38">
        <v>36</v>
      </c>
      <c r="C38">
        <v>115</v>
      </c>
      <c r="D38" s="28">
        <v>30000</v>
      </c>
      <c r="E38" s="28">
        <f t="shared" si="2"/>
        <v>1545000</v>
      </c>
      <c r="H38" s="28"/>
      <c r="K38">
        <v>76</v>
      </c>
      <c r="L38" s="28">
        <v>20000</v>
      </c>
      <c r="M38" s="28">
        <f t="shared" si="0"/>
        <v>1235000</v>
      </c>
      <c r="P38" s="28"/>
      <c r="S38">
        <v>99</v>
      </c>
      <c r="T38" s="28">
        <v>60000</v>
      </c>
      <c r="U38" s="28">
        <f t="shared" si="1"/>
        <v>1380000</v>
      </c>
      <c r="W38" s="28"/>
    </row>
    <row r="39" spans="2:23" x14ac:dyDescent="0.25">
      <c r="B39">
        <v>37</v>
      </c>
      <c r="C39">
        <v>116</v>
      </c>
      <c r="D39" s="28">
        <v>100000</v>
      </c>
      <c r="E39" s="28">
        <f t="shared" si="2"/>
        <v>1645000</v>
      </c>
      <c r="K39">
        <v>80</v>
      </c>
      <c r="L39" s="28">
        <v>50000</v>
      </c>
      <c r="M39" s="28">
        <f t="shared" si="0"/>
        <v>1285000</v>
      </c>
      <c r="P39" s="28"/>
      <c r="S39">
        <v>100</v>
      </c>
      <c r="T39" s="28">
        <v>60000</v>
      </c>
      <c r="U39" s="28">
        <f t="shared" si="1"/>
        <v>1440000</v>
      </c>
      <c r="W39" s="28"/>
    </row>
    <row r="40" spans="2:23" x14ac:dyDescent="0.25">
      <c r="B40">
        <v>38</v>
      </c>
      <c r="C40">
        <v>117</v>
      </c>
      <c r="D40" s="28">
        <v>20000</v>
      </c>
      <c r="E40" s="28">
        <f t="shared" si="2"/>
        <v>1665000</v>
      </c>
      <c r="K40">
        <v>81</v>
      </c>
      <c r="L40" s="28">
        <v>50000</v>
      </c>
      <c r="M40" s="28">
        <f t="shared" si="0"/>
        <v>1335000</v>
      </c>
      <c r="P40" s="28"/>
      <c r="S40">
        <v>106</v>
      </c>
      <c r="T40" s="28">
        <v>20000</v>
      </c>
      <c r="U40" s="28">
        <f t="shared" si="1"/>
        <v>1460000</v>
      </c>
      <c r="W40" s="28"/>
    </row>
    <row r="41" spans="2:23" x14ac:dyDescent="0.25">
      <c r="B41">
        <v>39</v>
      </c>
      <c r="C41">
        <v>120</v>
      </c>
      <c r="D41" s="28">
        <v>20000</v>
      </c>
      <c r="E41" s="28">
        <f t="shared" si="2"/>
        <v>1685000</v>
      </c>
      <c r="K41">
        <v>84</v>
      </c>
      <c r="L41" s="28">
        <v>20000</v>
      </c>
      <c r="M41" s="28">
        <f t="shared" si="0"/>
        <v>1355000</v>
      </c>
      <c r="P41" s="28"/>
      <c r="S41">
        <v>107</v>
      </c>
      <c r="T41" s="28">
        <v>50000</v>
      </c>
      <c r="U41" s="28">
        <f t="shared" si="1"/>
        <v>1510000</v>
      </c>
      <c r="W41" s="28"/>
    </row>
    <row r="42" spans="2:23" x14ac:dyDescent="0.25">
      <c r="B42">
        <v>40</v>
      </c>
      <c r="C42">
        <v>123</v>
      </c>
      <c r="D42" s="28">
        <v>20000</v>
      </c>
      <c r="E42" s="28">
        <f t="shared" si="2"/>
        <v>1705000</v>
      </c>
      <c r="K42">
        <v>88</v>
      </c>
      <c r="L42" s="28">
        <v>20000</v>
      </c>
      <c r="M42" s="28">
        <f t="shared" si="0"/>
        <v>1375000</v>
      </c>
      <c r="P42" s="28"/>
      <c r="S42">
        <v>108</v>
      </c>
      <c r="T42" s="28">
        <v>20000</v>
      </c>
      <c r="U42" s="28">
        <f t="shared" si="1"/>
        <v>1530000</v>
      </c>
      <c r="W42" s="28"/>
    </row>
    <row r="43" spans="2:23" x14ac:dyDescent="0.25">
      <c r="B43">
        <v>41</v>
      </c>
      <c r="C43">
        <v>124</v>
      </c>
      <c r="D43" s="28">
        <v>20000</v>
      </c>
      <c r="E43" s="28">
        <f t="shared" si="2"/>
        <v>1725000</v>
      </c>
      <c r="K43">
        <v>91</v>
      </c>
      <c r="L43" s="28">
        <v>50000</v>
      </c>
      <c r="M43" s="28">
        <f t="shared" si="0"/>
        <v>1425000</v>
      </c>
      <c r="N43" s="28">
        <v>40000</v>
      </c>
      <c r="O43" s="28">
        <f t="shared" ref="O43:O49" si="3">L43-N43</f>
        <v>10000</v>
      </c>
      <c r="P43" s="28"/>
      <c r="S43">
        <v>111</v>
      </c>
      <c r="T43" s="28">
        <v>40000</v>
      </c>
      <c r="U43" s="28">
        <f t="shared" si="1"/>
        <v>1570000</v>
      </c>
      <c r="W43" s="28"/>
    </row>
    <row r="44" spans="2:23" x14ac:dyDescent="0.25">
      <c r="B44">
        <v>42</v>
      </c>
      <c r="C44">
        <v>126</v>
      </c>
      <c r="D44" s="28">
        <v>50000</v>
      </c>
      <c r="E44" s="28">
        <f t="shared" si="2"/>
        <v>1775000</v>
      </c>
      <c r="K44">
        <v>92</v>
      </c>
      <c r="L44" s="28">
        <v>20000</v>
      </c>
      <c r="M44" s="28">
        <f t="shared" si="0"/>
        <v>1445000</v>
      </c>
      <c r="N44" s="28">
        <v>10000</v>
      </c>
      <c r="O44" s="28">
        <f t="shared" si="3"/>
        <v>10000</v>
      </c>
      <c r="P44" s="28"/>
      <c r="S44">
        <v>116</v>
      </c>
      <c r="T44" s="28">
        <v>20000</v>
      </c>
      <c r="U44" s="28">
        <f t="shared" si="1"/>
        <v>1590000</v>
      </c>
      <c r="W44" s="28"/>
    </row>
    <row r="45" spans="2:23" x14ac:dyDescent="0.25">
      <c r="B45">
        <v>43</v>
      </c>
      <c r="C45">
        <v>129</v>
      </c>
      <c r="D45" s="28">
        <v>80000</v>
      </c>
      <c r="E45" s="28">
        <f t="shared" si="2"/>
        <v>1855000</v>
      </c>
      <c r="H45" s="28"/>
      <c r="K45">
        <v>93</v>
      </c>
      <c r="L45" s="28">
        <v>40000</v>
      </c>
      <c r="M45" s="28">
        <f t="shared" si="0"/>
        <v>1485000</v>
      </c>
      <c r="N45" s="28">
        <v>40000</v>
      </c>
      <c r="O45" s="28">
        <f t="shared" si="3"/>
        <v>0</v>
      </c>
      <c r="P45" s="28"/>
      <c r="S45">
        <v>117</v>
      </c>
      <c r="T45" s="28">
        <v>20000</v>
      </c>
      <c r="U45" s="28">
        <f t="shared" si="1"/>
        <v>1610000</v>
      </c>
      <c r="W45" s="28"/>
    </row>
    <row r="46" spans="2:23" x14ac:dyDescent="0.25">
      <c r="B46">
        <v>44</v>
      </c>
      <c r="C46">
        <v>131</v>
      </c>
      <c r="D46" s="28">
        <v>80000</v>
      </c>
      <c r="E46" s="28">
        <f t="shared" si="2"/>
        <v>1935000</v>
      </c>
      <c r="L46" s="28">
        <v>20000</v>
      </c>
      <c r="M46" s="28">
        <f t="shared" si="0"/>
        <v>1505000</v>
      </c>
      <c r="N46" s="28">
        <v>20000</v>
      </c>
      <c r="O46" s="28">
        <f t="shared" si="3"/>
        <v>0</v>
      </c>
      <c r="P46" s="28"/>
      <c r="S46">
        <v>118</v>
      </c>
      <c r="T46" s="28">
        <v>20000</v>
      </c>
      <c r="U46" s="28">
        <f t="shared" si="1"/>
        <v>1630000</v>
      </c>
      <c r="W46" s="28"/>
    </row>
    <row r="47" spans="2:23" x14ac:dyDescent="0.25">
      <c r="B47">
        <v>45</v>
      </c>
      <c r="C47">
        <v>136</v>
      </c>
      <c r="D47" s="28">
        <v>50000</v>
      </c>
      <c r="E47" s="28">
        <f t="shared" si="2"/>
        <v>1985000</v>
      </c>
      <c r="L47" s="28">
        <v>40000</v>
      </c>
      <c r="M47" s="28">
        <f t="shared" si="0"/>
        <v>1545000</v>
      </c>
      <c r="N47" s="28">
        <v>40000</v>
      </c>
      <c r="O47" s="28">
        <f t="shared" si="3"/>
        <v>0</v>
      </c>
      <c r="P47" s="28"/>
      <c r="S47">
        <v>125</v>
      </c>
      <c r="T47" s="28">
        <v>20000</v>
      </c>
      <c r="U47" s="28">
        <f t="shared" si="1"/>
        <v>1650000</v>
      </c>
      <c r="W47" s="28"/>
    </row>
    <row r="48" spans="2:23" x14ac:dyDescent="0.25">
      <c r="B48">
        <v>46</v>
      </c>
      <c r="C48">
        <v>137</v>
      </c>
      <c r="D48" s="28">
        <v>50000</v>
      </c>
      <c r="E48" s="28">
        <f t="shared" si="2"/>
        <v>2035000</v>
      </c>
      <c r="L48" s="28">
        <v>100000</v>
      </c>
      <c r="M48" s="28">
        <f t="shared" si="0"/>
        <v>1645000</v>
      </c>
      <c r="N48" s="28">
        <v>40000</v>
      </c>
      <c r="O48" s="28">
        <f t="shared" si="3"/>
        <v>60000</v>
      </c>
      <c r="P48" s="28"/>
      <c r="S48">
        <v>132</v>
      </c>
      <c r="T48" s="28">
        <v>50000</v>
      </c>
      <c r="U48" s="28">
        <f t="shared" si="1"/>
        <v>1700000</v>
      </c>
      <c r="W48" s="28"/>
    </row>
    <row r="49" spans="2:23" x14ac:dyDescent="0.25">
      <c r="B49">
        <v>47</v>
      </c>
      <c r="C49">
        <v>139</v>
      </c>
      <c r="D49" s="28">
        <v>50000</v>
      </c>
      <c r="E49" s="28">
        <f t="shared" si="2"/>
        <v>2085000</v>
      </c>
      <c r="L49" s="28">
        <v>100000</v>
      </c>
      <c r="M49" s="29">
        <f t="shared" si="0"/>
        <v>1745000</v>
      </c>
      <c r="N49" s="28">
        <v>40000</v>
      </c>
      <c r="O49" s="28">
        <f t="shared" si="3"/>
        <v>60000</v>
      </c>
      <c r="P49" s="28"/>
      <c r="S49">
        <v>133</v>
      </c>
      <c r="T49" s="28">
        <v>20000</v>
      </c>
      <c r="U49" s="28">
        <f t="shared" si="1"/>
        <v>1720000</v>
      </c>
      <c r="W49" s="28"/>
    </row>
    <row r="50" spans="2:23" x14ac:dyDescent="0.25">
      <c r="B50">
        <v>48</v>
      </c>
      <c r="C50">
        <v>140</v>
      </c>
      <c r="D50" s="28">
        <v>30000</v>
      </c>
      <c r="E50" s="28">
        <f t="shared" si="2"/>
        <v>2115000</v>
      </c>
      <c r="L50" s="28"/>
      <c r="M50" s="28"/>
      <c r="P50" s="28"/>
      <c r="S50">
        <v>134</v>
      </c>
      <c r="T50" s="28">
        <v>30000</v>
      </c>
      <c r="U50" s="28">
        <f t="shared" si="1"/>
        <v>1750000</v>
      </c>
      <c r="W50" s="28"/>
    </row>
    <row r="51" spans="2:23" x14ac:dyDescent="0.25">
      <c r="B51">
        <v>49</v>
      </c>
      <c r="C51">
        <v>141</v>
      </c>
      <c r="D51" s="28">
        <v>75000</v>
      </c>
      <c r="E51" s="28">
        <f t="shared" si="2"/>
        <v>2190000</v>
      </c>
      <c r="L51" s="28"/>
      <c r="M51" s="28"/>
      <c r="P51" s="28"/>
      <c r="S51">
        <v>135</v>
      </c>
      <c r="T51" s="28">
        <v>20000</v>
      </c>
      <c r="U51" s="28">
        <f t="shared" si="1"/>
        <v>1770000</v>
      </c>
      <c r="W51" s="28"/>
    </row>
    <row r="52" spans="2:23" x14ac:dyDescent="0.25">
      <c r="B52">
        <v>50</v>
      </c>
      <c r="C52">
        <v>142</v>
      </c>
      <c r="D52" s="28">
        <v>30000</v>
      </c>
      <c r="E52" s="28">
        <f t="shared" si="2"/>
        <v>2220000</v>
      </c>
      <c r="L52" s="28"/>
      <c r="M52" s="28"/>
      <c r="S52">
        <v>136</v>
      </c>
      <c r="T52" s="28">
        <v>20000</v>
      </c>
      <c r="U52" s="28">
        <f t="shared" si="1"/>
        <v>1790000</v>
      </c>
      <c r="W52" s="28"/>
    </row>
    <row r="53" spans="2:23" x14ac:dyDescent="0.25">
      <c r="B53">
        <v>51</v>
      </c>
      <c r="C53">
        <v>143</v>
      </c>
      <c r="D53" s="28">
        <v>50000</v>
      </c>
      <c r="E53" s="28">
        <f t="shared" si="2"/>
        <v>2270000</v>
      </c>
      <c r="H53" s="28"/>
      <c r="L53" s="28"/>
      <c r="M53" s="28"/>
      <c r="S53">
        <v>137</v>
      </c>
      <c r="T53" s="28">
        <v>20000</v>
      </c>
      <c r="U53" s="28">
        <f t="shared" si="1"/>
        <v>1810000</v>
      </c>
      <c r="W53" s="28"/>
    </row>
    <row r="54" spans="2:23" x14ac:dyDescent="0.25">
      <c r="B54">
        <v>52</v>
      </c>
      <c r="C54" s="34">
        <v>144</v>
      </c>
      <c r="D54" s="35">
        <v>30000</v>
      </c>
      <c r="E54" s="28">
        <f t="shared" si="2"/>
        <v>2300000</v>
      </c>
      <c r="M54" s="28"/>
      <c r="S54">
        <v>138</v>
      </c>
      <c r="T54" s="28">
        <v>20000</v>
      </c>
      <c r="U54" s="28">
        <f t="shared" si="1"/>
        <v>1830000</v>
      </c>
      <c r="W54" s="28"/>
    </row>
    <row r="55" spans="2:23" x14ac:dyDescent="0.25">
      <c r="B55">
        <v>53</v>
      </c>
      <c r="C55">
        <v>145</v>
      </c>
      <c r="D55" s="28">
        <v>20000</v>
      </c>
      <c r="E55" s="28">
        <f t="shared" si="2"/>
        <v>2320000</v>
      </c>
      <c r="M55" s="28"/>
      <c r="S55">
        <v>142</v>
      </c>
      <c r="T55" s="28">
        <v>40000</v>
      </c>
      <c r="U55" s="28">
        <f t="shared" si="1"/>
        <v>1870000</v>
      </c>
      <c r="V55" s="28">
        <v>40000</v>
      </c>
      <c r="W55" s="28">
        <f>Tabla3[[#This Row],[Monto]]-Tabla3[[#This Row],[Comisión]]</f>
        <v>0</v>
      </c>
    </row>
    <row r="56" spans="2:23" x14ac:dyDescent="0.25">
      <c r="B56">
        <v>54</v>
      </c>
      <c r="C56">
        <v>151</v>
      </c>
      <c r="D56" s="28">
        <v>100000</v>
      </c>
      <c r="E56" s="28">
        <f t="shared" si="2"/>
        <v>2420000</v>
      </c>
      <c r="L56" s="29"/>
      <c r="M56" s="28"/>
      <c r="N56" s="29"/>
      <c r="T56" s="28">
        <v>40000</v>
      </c>
      <c r="U56" s="29">
        <f t="shared" si="1"/>
        <v>1910000</v>
      </c>
      <c r="V56" s="28">
        <v>40000</v>
      </c>
      <c r="W56" s="28">
        <f>Tabla3[[#This Row],[Monto]]-Tabla3[[#This Row],[Comisión]]</f>
        <v>0</v>
      </c>
    </row>
    <row r="57" spans="2:23" x14ac:dyDescent="0.25">
      <c r="B57">
        <v>55</v>
      </c>
      <c r="C57">
        <v>154</v>
      </c>
      <c r="D57" s="28">
        <v>20000</v>
      </c>
      <c r="E57" s="28">
        <f t="shared" si="2"/>
        <v>2440000</v>
      </c>
      <c r="L57" s="29"/>
      <c r="M57" s="28"/>
      <c r="T57" s="29"/>
      <c r="U57" s="28"/>
      <c r="V57" s="29"/>
      <c r="W57" s="28"/>
    </row>
    <row r="58" spans="2:23" x14ac:dyDescent="0.25">
      <c r="B58">
        <v>56</v>
      </c>
      <c r="C58">
        <v>155</v>
      </c>
      <c r="D58" s="28">
        <v>30000</v>
      </c>
      <c r="E58" s="28">
        <f t="shared" si="2"/>
        <v>2470000</v>
      </c>
      <c r="M58" s="28"/>
      <c r="T58" s="29"/>
      <c r="U58" s="28"/>
      <c r="W58" s="28"/>
    </row>
    <row r="59" spans="2:23" x14ac:dyDescent="0.25">
      <c r="B59">
        <v>57</v>
      </c>
      <c r="C59">
        <v>158</v>
      </c>
      <c r="D59" s="28">
        <v>50000</v>
      </c>
      <c r="E59" s="28">
        <f t="shared" si="2"/>
        <v>2520000</v>
      </c>
      <c r="F59" s="28">
        <v>40000</v>
      </c>
      <c r="G59" s="28">
        <f>D59-F59</f>
        <v>10000</v>
      </c>
      <c r="M59" s="28"/>
      <c r="O59" s="28"/>
      <c r="U59" s="28"/>
      <c r="W59" s="28"/>
    </row>
    <row r="60" spans="2:23" x14ac:dyDescent="0.25">
      <c r="B60">
        <v>58</v>
      </c>
      <c r="C60">
        <v>160</v>
      </c>
      <c r="D60" s="28">
        <v>30000</v>
      </c>
      <c r="E60" s="28">
        <f t="shared" si="2"/>
        <v>2550000</v>
      </c>
      <c r="H60" s="28"/>
      <c r="M60" s="28"/>
      <c r="U60" s="28"/>
      <c r="W60" s="28"/>
    </row>
    <row r="61" spans="2:23" x14ac:dyDescent="0.25">
      <c r="B61">
        <v>59</v>
      </c>
      <c r="C61">
        <v>161</v>
      </c>
      <c r="D61" s="28">
        <v>20000</v>
      </c>
      <c r="E61" s="28">
        <f t="shared" si="2"/>
        <v>2570000</v>
      </c>
      <c r="M61" s="28"/>
      <c r="U61" s="28"/>
      <c r="W61" s="28"/>
    </row>
    <row r="62" spans="2:23" x14ac:dyDescent="0.25">
      <c r="B62">
        <v>60</v>
      </c>
      <c r="C62">
        <v>162</v>
      </c>
      <c r="D62" s="28">
        <v>20000</v>
      </c>
      <c r="E62" s="28">
        <f t="shared" si="2"/>
        <v>2590000</v>
      </c>
      <c r="M62" s="28"/>
      <c r="U62" s="28"/>
      <c r="W62" s="28"/>
    </row>
    <row r="63" spans="2:23" x14ac:dyDescent="0.25">
      <c r="B63">
        <v>61</v>
      </c>
      <c r="C63">
        <v>164</v>
      </c>
      <c r="D63" s="28">
        <v>50000</v>
      </c>
      <c r="E63" s="28">
        <f t="shared" si="2"/>
        <v>2640000</v>
      </c>
      <c r="F63" s="28">
        <v>40000</v>
      </c>
      <c r="G63" s="28">
        <f>D63-F63</f>
        <v>10000</v>
      </c>
      <c r="M63" s="28"/>
      <c r="O63" s="28"/>
      <c r="U63" s="28"/>
      <c r="W63" s="28"/>
    </row>
    <row r="64" spans="2:23" x14ac:dyDescent="0.25">
      <c r="B64">
        <v>62</v>
      </c>
      <c r="C64">
        <v>165</v>
      </c>
      <c r="D64" s="28">
        <v>50000</v>
      </c>
      <c r="E64" s="28">
        <f t="shared" si="2"/>
        <v>2690000</v>
      </c>
      <c r="F64" s="28">
        <v>40000</v>
      </c>
      <c r="G64" s="28">
        <f>D64-F64</f>
        <v>10000</v>
      </c>
      <c r="M64" s="28"/>
      <c r="O64" s="28"/>
      <c r="U64" s="28"/>
      <c r="W64" s="28"/>
    </row>
    <row r="65" spans="1:23" x14ac:dyDescent="0.25">
      <c r="B65">
        <v>63</v>
      </c>
      <c r="D65" s="28">
        <v>50000</v>
      </c>
      <c r="E65" s="28">
        <f t="shared" si="2"/>
        <v>2740000</v>
      </c>
      <c r="F65" s="28">
        <v>40000</v>
      </c>
      <c r="G65" s="28">
        <f>D65-F65</f>
        <v>10000</v>
      </c>
      <c r="M65" s="28"/>
      <c r="O65" s="28"/>
      <c r="U65" s="28"/>
      <c r="W65" s="28"/>
    </row>
    <row r="66" spans="1:23" x14ac:dyDescent="0.25">
      <c r="B66">
        <v>64</v>
      </c>
      <c r="D66" s="28">
        <v>50000</v>
      </c>
      <c r="E66" s="28">
        <f t="shared" si="2"/>
        <v>2790000</v>
      </c>
      <c r="F66" s="28">
        <v>40000</v>
      </c>
      <c r="G66" s="28">
        <f>D66-F66</f>
        <v>10000</v>
      </c>
      <c r="M66" s="28"/>
      <c r="O66" s="28"/>
      <c r="U66" s="28"/>
      <c r="W66" s="28"/>
    </row>
    <row r="67" spans="1:23" x14ac:dyDescent="0.25">
      <c r="B67">
        <v>65</v>
      </c>
      <c r="D67" s="28">
        <v>170000</v>
      </c>
      <c r="E67" s="29">
        <f t="shared" si="2"/>
        <v>2960000</v>
      </c>
      <c r="F67" s="28">
        <v>40000</v>
      </c>
      <c r="G67" s="28">
        <f>D67-F67</f>
        <v>130000</v>
      </c>
      <c r="L67" s="29">
        <f>SUM(L2:L66)</f>
        <v>1745000</v>
      </c>
      <c r="N67" s="29">
        <f>SUM(N2:N66)</f>
        <v>330000</v>
      </c>
      <c r="O67" s="29">
        <f>SUM(O2:O66)</f>
        <v>160000</v>
      </c>
      <c r="T67" s="29">
        <f>SUM(T2:T66)</f>
        <v>1910000</v>
      </c>
      <c r="V67" s="29">
        <f>SUM(V2:V66)</f>
        <v>240000</v>
      </c>
      <c r="W67" s="29">
        <f>SUM(W2:W66)</f>
        <v>170000</v>
      </c>
    </row>
    <row r="68" spans="1:23" x14ac:dyDescent="0.25">
      <c r="D68" s="29">
        <f>SUM(D3:D67)</f>
        <v>2960000</v>
      </c>
      <c r="F68" s="29">
        <f>SUM(F3:F67)</f>
        <v>360000</v>
      </c>
      <c r="G68" s="29">
        <f>SUM(G3:G67)</f>
        <v>260000</v>
      </c>
      <c r="L68" s="29">
        <f>L67-N67</f>
        <v>1415000</v>
      </c>
      <c r="T68" s="29">
        <f>T67-V67</f>
        <v>1670000</v>
      </c>
      <c r="W68" s="28"/>
    </row>
    <row r="69" spans="1:23" x14ac:dyDescent="0.25">
      <c r="D69" s="29">
        <f>D68-F68</f>
        <v>2600000</v>
      </c>
    </row>
    <row r="70" spans="1:23" s="28" customFormat="1" x14ac:dyDescent="0.25"/>
    <row r="71" spans="1:23" s="28" customFormat="1" x14ac:dyDescent="0.25">
      <c r="B71" s="28" t="s">
        <v>1341</v>
      </c>
      <c r="D71" s="28">
        <v>2340000</v>
      </c>
      <c r="J71" s="28" t="s">
        <v>1341</v>
      </c>
      <c r="L71" s="28">
        <v>1295000</v>
      </c>
      <c r="R71" s="28" t="s">
        <v>1341</v>
      </c>
      <c r="T71" s="28">
        <v>1710000</v>
      </c>
    </row>
    <row r="72" spans="1:23" s="28" customFormat="1" x14ac:dyDescent="0.25">
      <c r="B72" s="28" t="s">
        <v>1342</v>
      </c>
      <c r="D72" s="28">
        <f>D68-D71</f>
        <v>620000</v>
      </c>
      <c r="J72" s="28" t="s">
        <v>1342</v>
      </c>
      <c r="L72" s="28">
        <f>L67-L71</f>
        <v>450000</v>
      </c>
      <c r="R72" s="28" t="s">
        <v>1342</v>
      </c>
      <c r="T72" s="28">
        <f>T67-T71</f>
        <v>200000</v>
      </c>
    </row>
    <row r="73" spans="1:23" s="28" customFormat="1" x14ac:dyDescent="0.25">
      <c r="B73" s="28" t="s">
        <v>1339</v>
      </c>
      <c r="D73" s="28">
        <v>70000</v>
      </c>
      <c r="J73" s="28" t="s">
        <v>1339</v>
      </c>
      <c r="L73" s="28">
        <v>50000</v>
      </c>
      <c r="R73" s="28" t="s">
        <v>1339</v>
      </c>
      <c r="T73" s="28">
        <v>50000</v>
      </c>
    </row>
    <row r="74" spans="1:23" s="28" customFormat="1" x14ac:dyDescent="0.25"/>
    <row r="75" spans="1:23" s="28" customFormat="1" x14ac:dyDescent="0.25">
      <c r="B75" s="28" t="s">
        <v>1343</v>
      </c>
      <c r="D75" s="28">
        <f>D72+L72+T72</f>
        <v>1270000</v>
      </c>
    </row>
    <row r="76" spans="1:23" s="28" customFormat="1" x14ac:dyDescent="0.25">
      <c r="C76" s="33" t="s">
        <v>1345</v>
      </c>
      <c r="D76" s="33" t="s">
        <v>17</v>
      </c>
      <c r="E76" s="33" t="s">
        <v>1346</v>
      </c>
    </row>
    <row r="77" spans="1:23" s="28" customFormat="1" x14ac:dyDescent="0.25">
      <c r="A77" s="29" t="s">
        <v>1344</v>
      </c>
      <c r="B77" s="29"/>
      <c r="C77" s="29">
        <f>D68</f>
        <v>2960000</v>
      </c>
      <c r="D77" s="29">
        <f>L67</f>
        <v>1745000</v>
      </c>
      <c r="E77" s="29">
        <f>T67</f>
        <v>1910000</v>
      </c>
    </row>
    <row r="78" spans="1:23" s="28" customFormat="1" x14ac:dyDescent="0.25">
      <c r="A78" s="29" t="s">
        <v>1341</v>
      </c>
      <c r="B78" s="29"/>
      <c r="C78" s="29">
        <v>2340000</v>
      </c>
      <c r="D78" s="29">
        <v>1295000</v>
      </c>
      <c r="E78" s="29">
        <v>1710000</v>
      </c>
    </row>
    <row r="79" spans="1:23" s="28" customFormat="1" x14ac:dyDescent="0.25">
      <c r="A79" s="29" t="s">
        <v>1342</v>
      </c>
      <c r="B79" s="29"/>
      <c r="C79" s="29">
        <f>C77-C78</f>
        <v>620000</v>
      </c>
      <c r="D79" s="29">
        <f>D77-D78</f>
        <v>450000</v>
      </c>
      <c r="E79" s="29">
        <f>E77-E78</f>
        <v>200000</v>
      </c>
    </row>
    <row r="80" spans="1:23" s="28" customFormat="1" x14ac:dyDescent="0.25">
      <c r="A80" s="29" t="s">
        <v>1339</v>
      </c>
      <c r="B80" s="29"/>
      <c r="C80" s="29">
        <v>70000</v>
      </c>
      <c r="D80" s="29">
        <v>50000</v>
      </c>
      <c r="E80" s="29">
        <v>50000</v>
      </c>
    </row>
    <row r="81" spans="1:23" s="28" customFormat="1" x14ac:dyDescent="0.25">
      <c r="A81" s="29"/>
      <c r="B81" s="29"/>
      <c r="C81" s="29"/>
      <c r="D81" s="29"/>
      <c r="E81" s="29"/>
    </row>
    <row r="82" spans="1:23" x14ac:dyDescent="0.25">
      <c r="A82" s="29" t="s">
        <v>1343</v>
      </c>
      <c r="B82" s="29"/>
      <c r="C82" s="38">
        <f>C79+D79+E79</f>
        <v>1270000</v>
      </c>
      <c r="D82" s="29"/>
      <c r="E82" s="29"/>
      <c r="G82" s="28"/>
      <c r="H82" s="28"/>
      <c r="I82" s="28"/>
      <c r="J82" s="28"/>
      <c r="K82" s="28"/>
      <c r="L82" s="28"/>
      <c r="M82" s="28"/>
      <c r="O82" s="28"/>
      <c r="P82" s="28"/>
      <c r="Q82" s="28"/>
      <c r="R82" s="28"/>
      <c r="S82" s="28"/>
    </row>
    <row r="84" spans="1:23" x14ac:dyDescent="0.25">
      <c r="A84" s="36" t="s">
        <v>10</v>
      </c>
      <c r="B84" s="36" t="s">
        <v>0</v>
      </c>
      <c r="C84" s="36" t="s">
        <v>2</v>
      </c>
      <c r="D84" s="36" t="s">
        <v>1297</v>
      </c>
      <c r="E84" s="36" t="s">
        <v>1338</v>
      </c>
      <c r="F84" s="37" t="s">
        <v>1339</v>
      </c>
      <c r="G84" s="36" t="s">
        <v>1340</v>
      </c>
      <c r="I84" s="36" t="s">
        <v>10</v>
      </c>
      <c r="J84" s="36" t="s">
        <v>0</v>
      </c>
      <c r="K84" s="36" t="s">
        <v>2</v>
      </c>
      <c r="L84" s="36" t="s">
        <v>1297</v>
      </c>
      <c r="M84" s="36" t="s">
        <v>1338</v>
      </c>
      <c r="N84" s="37" t="s">
        <v>1339</v>
      </c>
      <c r="O84" s="36" t="s">
        <v>1340</v>
      </c>
      <c r="Q84" s="30" t="s">
        <v>10</v>
      </c>
      <c r="R84" s="30" t="s">
        <v>0</v>
      </c>
      <c r="S84" s="30" t="s">
        <v>2</v>
      </c>
      <c r="T84" s="30" t="s">
        <v>1297</v>
      </c>
      <c r="U84" s="30" t="s">
        <v>1338</v>
      </c>
      <c r="V84" s="33" t="s">
        <v>1339</v>
      </c>
      <c r="W84" s="30" t="s">
        <v>1340</v>
      </c>
    </row>
    <row r="85" spans="1:23" x14ac:dyDescent="0.25">
      <c r="A85" s="32">
        <v>42894</v>
      </c>
      <c r="B85" s="30" t="s">
        <v>1321</v>
      </c>
      <c r="C85">
        <v>3</v>
      </c>
      <c r="D85" s="28">
        <v>50000</v>
      </c>
      <c r="E85" s="28">
        <f>Tabla25[[#This Row],[Monto]]</f>
        <v>50000</v>
      </c>
      <c r="I85" s="32">
        <v>42895</v>
      </c>
      <c r="J85" s="30" t="s">
        <v>1298</v>
      </c>
      <c r="K85">
        <v>3</v>
      </c>
      <c r="L85" s="28">
        <v>50000</v>
      </c>
      <c r="M85" s="28">
        <f>Tabla36[[#This Row],[Monto]]</f>
        <v>50000</v>
      </c>
      <c r="O85" s="28"/>
      <c r="Q85" s="32">
        <v>42898</v>
      </c>
      <c r="R85" s="30" t="s">
        <v>1336</v>
      </c>
      <c r="S85">
        <v>3</v>
      </c>
      <c r="T85" s="28">
        <v>30000</v>
      </c>
      <c r="U85" s="28">
        <f>T85</f>
        <v>30000</v>
      </c>
      <c r="V85" s="28">
        <v>20000</v>
      </c>
      <c r="W85" s="28">
        <f>T85-V85</f>
        <v>10000</v>
      </c>
    </row>
    <row r="86" spans="1:23" x14ac:dyDescent="0.25">
      <c r="C86">
        <v>3</v>
      </c>
      <c r="D86" s="28">
        <v>40000</v>
      </c>
      <c r="E86" s="28">
        <f>E85+D86</f>
        <v>90000</v>
      </c>
      <c r="F86" s="28">
        <v>40000</v>
      </c>
      <c r="G86" s="28">
        <f>D86-F86</f>
        <v>0</v>
      </c>
      <c r="K86">
        <v>4</v>
      </c>
      <c r="L86" s="28">
        <v>60000</v>
      </c>
      <c r="M86" s="28">
        <f>M85+L86</f>
        <v>110000</v>
      </c>
      <c r="O86" s="28"/>
      <c r="S86">
        <v>4</v>
      </c>
      <c r="T86" s="28">
        <v>20000</v>
      </c>
      <c r="U86" s="28">
        <f>U85+T86</f>
        <v>50000</v>
      </c>
    </row>
    <row r="87" spans="1:23" x14ac:dyDescent="0.25">
      <c r="C87">
        <v>4</v>
      </c>
      <c r="D87" s="28">
        <v>10000</v>
      </c>
      <c r="E87" s="28">
        <f t="shared" ref="E87:E123" si="4">E86+D87</f>
        <v>100000</v>
      </c>
      <c r="K87">
        <v>5</v>
      </c>
      <c r="L87" s="28">
        <v>20000</v>
      </c>
      <c r="M87" s="28">
        <f t="shared" ref="M87:M139" si="5">M86+L87</f>
        <v>130000</v>
      </c>
      <c r="O87" s="28"/>
      <c r="S87">
        <v>7</v>
      </c>
      <c r="T87" s="28">
        <v>300000</v>
      </c>
      <c r="U87" s="28">
        <f>U86+T87</f>
        <v>350000</v>
      </c>
      <c r="V87" s="28">
        <v>120000</v>
      </c>
      <c r="W87" s="28">
        <f>T87-V87</f>
        <v>180000</v>
      </c>
    </row>
    <row r="88" spans="1:23" x14ac:dyDescent="0.25">
      <c r="C88">
        <v>8</v>
      </c>
      <c r="D88" s="28">
        <v>20000</v>
      </c>
      <c r="E88" s="28">
        <f t="shared" si="4"/>
        <v>120000</v>
      </c>
      <c r="K88">
        <v>9</v>
      </c>
      <c r="L88" s="28">
        <v>10000</v>
      </c>
      <c r="M88" s="28">
        <f t="shared" si="5"/>
        <v>140000</v>
      </c>
      <c r="O88" s="28"/>
      <c r="S88">
        <v>9</v>
      </c>
      <c r="T88" s="28">
        <v>20000</v>
      </c>
      <c r="U88" s="28">
        <f t="shared" ref="U88:U125" si="6">U87+T88</f>
        <v>370000</v>
      </c>
    </row>
    <row r="89" spans="1:23" x14ac:dyDescent="0.25">
      <c r="C89">
        <v>13</v>
      </c>
      <c r="D89" s="28">
        <v>20000</v>
      </c>
      <c r="E89" s="28">
        <f t="shared" si="4"/>
        <v>140000</v>
      </c>
      <c r="F89" s="28">
        <v>20000</v>
      </c>
      <c r="G89" s="28">
        <f>D89-F89</f>
        <v>0</v>
      </c>
      <c r="K89">
        <v>10</v>
      </c>
      <c r="L89" s="28">
        <v>20000</v>
      </c>
      <c r="M89" s="28">
        <f t="shared" si="5"/>
        <v>160000</v>
      </c>
      <c r="O89" s="28"/>
      <c r="S89">
        <v>21</v>
      </c>
      <c r="T89" s="28">
        <v>20000</v>
      </c>
      <c r="U89" s="28">
        <f t="shared" si="6"/>
        <v>390000</v>
      </c>
    </row>
    <row r="90" spans="1:23" x14ac:dyDescent="0.25">
      <c r="C90">
        <v>16</v>
      </c>
      <c r="D90" s="28">
        <v>20000</v>
      </c>
      <c r="E90" s="28">
        <f t="shared" si="4"/>
        <v>160000</v>
      </c>
      <c r="F90" s="28">
        <v>20000</v>
      </c>
      <c r="G90" s="28">
        <f>D90-F90</f>
        <v>0</v>
      </c>
      <c r="K90">
        <v>12</v>
      </c>
      <c r="L90" s="28">
        <v>20000</v>
      </c>
      <c r="M90" s="28">
        <f t="shared" si="5"/>
        <v>180000</v>
      </c>
      <c r="O90" s="28"/>
      <c r="S90">
        <v>22</v>
      </c>
      <c r="T90" s="28">
        <v>20000</v>
      </c>
      <c r="U90" s="28">
        <f t="shared" si="6"/>
        <v>410000</v>
      </c>
    </row>
    <row r="91" spans="1:23" x14ac:dyDescent="0.25">
      <c r="C91">
        <v>17</v>
      </c>
      <c r="D91" s="28">
        <v>20000</v>
      </c>
      <c r="E91" s="28">
        <f t="shared" si="4"/>
        <v>180000</v>
      </c>
      <c r="G91" s="28"/>
      <c r="K91">
        <v>13</v>
      </c>
      <c r="L91" s="28">
        <v>110000</v>
      </c>
      <c r="M91" s="28">
        <f t="shared" si="5"/>
        <v>290000</v>
      </c>
      <c r="O91" s="28"/>
      <c r="S91">
        <v>27</v>
      </c>
      <c r="T91" s="28">
        <v>120000</v>
      </c>
      <c r="U91" s="28">
        <f t="shared" si="6"/>
        <v>530000</v>
      </c>
      <c r="V91" s="28">
        <v>40000</v>
      </c>
      <c r="W91" s="28">
        <f>T91-V91</f>
        <v>80000</v>
      </c>
    </row>
    <row r="92" spans="1:23" x14ac:dyDescent="0.25">
      <c r="C92">
        <v>18</v>
      </c>
      <c r="D92" s="28">
        <v>60000</v>
      </c>
      <c r="E92" s="28">
        <f t="shared" si="4"/>
        <v>240000</v>
      </c>
      <c r="K92">
        <v>14</v>
      </c>
      <c r="L92" s="28">
        <v>10000</v>
      </c>
      <c r="M92" s="28">
        <f t="shared" si="5"/>
        <v>300000</v>
      </c>
      <c r="O92" s="28"/>
      <c r="S92" s="39">
        <v>33</v>
      </c>
      <c r="T92" s="40">
        <v>50000</v>
      </c>
      <c r="U92" s="28">
        <f t="shared" si="6"/>
        <v>580000</v>
      </c>
    </row>
    <row r="93" spans="1:23" x14ac:dyDescent="0.25">
      <c r="C93">
        <v>21</v>
      </c>
      <c r="D93" s="28">
        <v>100000</v>
      </c>
      <c r="E93" s="28">
        <f t="shared" si="4"/>
        <v>340000</v>
      </c>
      <c r="F93" s="28">
        <v>40000</v>
      </c>
      <c r="G93" s="28">
        <f>D93-F93</f>
        <v>60000</v>
      </c>
      <c r="K93">
        <v>17</v>
      </c>
      <c r="L93" s="28">
        <v>50000</v>
      </c>
      <c r="M93" s="28">
        <f t="shared" si="5"/>
        <v>350000</v>
      </c>
      <c r="O93" s="28"/>
      <c r="S93" s="39">
        <v>42</v>
      </c>
      <c r="T93" s="40">
        <v>50000</v>
      </c>
      <c r="U93" s="28">
        <f t="shared" si="6"/>
        <v>630000</v>
      </c>
      <c r="V93" s="28">
        <v>30000</v>
      </c>
      <c r="W93" s="28">
        <f>T93-V93</f>
        <v>20000</v>
      </c>
    </row>
    <row r="94" spans="1:23" x14ac:dyDescent="0.25">
      <c r="C94">
        <v>23</v>
      </c>
      <c r="D94" s="28">
        <v>20000</v>
      </c>
      <c r="E94" s="28">
        <f t="shared" si="4"/>
        <v>360000</v>
      </c>
      <c r="G94" s="28"/>
      <c r="K94">
        <v>27</v>
      </c>
      <c r="L94" s="28">
        <v>30000</v>
      </c>
      <c r="M94" s="28">
        <f t="shared" si="5"/>
        <v>380000</v>
      </c>
      <c r="O94" s="28"/>
      <c r="S94" s="39">
        <v>45</v>
      </c>
      <c r="T94" s="40">
        <v>20000</v>
      </c>
      <c r="U94" s="28">
        <f t="shared" si="6"/>
        <v>650000</v>
      </c>
    </row>
    <row r="95" spans="1:23" x14ac:dyDescent="0.25">
      <c r="C95">
        <v>24</v>
      </c>
      <c r="D95" s="28">
        <v>20000</v>
      </c>
      <c r="E95" s="28">
        <f t="shared" si="4"/>
        <v>380000</v>
      </c>
      <c r="K95">
        <v>30</v>
      </c>
      <c r="L95" s="28">
        <v>50000</v>
      </c>
      <c r="M95" s="28">
        <f t="shared" si="5"/>
        <v>430000</v>
      </c>
      <c r="O95" s="28"/>
      <c r="S95" s="39">
        <v>54</v>
      </c>
      <c r="T95" s="40">
        <v>30000</v>
      </c>
      <c r="U95" s="28">
        <f t="shared" si="6"/>
        <v>680000</v>
      </c>
    </row>
    <row r="96" spans="1:23" x14ac:dyDescent="0.25">
      <c r="C96">
        <v>24</v>
      </c>
      <c r="D96" s="28">
        <v>150000</v>
      </c>
      <c r="E96" s="28">
        <f t="shared" si="4"/>
        <v>530000</v>
      </c>
      <c r="F96" s="28">
        <v>40000</v>
      </c>
      <c r="G96" s="28">
        <f>D96-F96</f>
        <v>110000</v>
      </c>
      <c r="K96">
        <v>31</v>
      </c>
      <c r="L96" s="28">
        <v>20000</v>
      </c>
      <c r="M96" s="28">
        <f t="shared" si="5"/>
        <v>450000</v>
      </c>
      <c r="O96" s="28"/>
      <c r="S96">
        <v>56</v>
      </c>
      <c r="T96" s="28">
        <v>10000</v>
      </c>
      <c r="U96" s="28">
        <f t="shared" si="6"/>
        <v>690000</v>
      </c>
    </row>
    <row r="97" spans="3:23" x14ac:dyDescent="0.25">
      <c r="C97">
        <v>26</v>
      </c>
      <c r="D97" s="28">
        <v>50000</v>
      </c>
      <c r="E97" s="28">
        <f t="shared" si="4"/>
        <v>580000</v>
      </c>
      <c r="K97">
        <v>33</v>
      </c>
      <c r="L97" s="28">
        <v>20000</v>
      </c>
      <c r="M97" s="28">
        <f t="shared" si="5"/>
        <v>470000</v>
      </c>
      <c r="O97" s="28"/>
      <c r="S97">
        <v>60</v>
      </c>
      <c r="T97" s="28">
        <v>100000</v>
      </c>
      <c r="U97" s="28">
        <f t="shared" si="6"/>
        <v>790000</v>
      </c>
      <c r="W97" s="28"/>
    </row>
    <row r="98" spans="3:23" x14ac:dyDescent="0.25">
      <c r="C98">
        <v>29</v>
      </c>
      <c r="D98" s="28">
        <v>20000</v>
      </c>
      <c r="E98" s="28">
        <f t="shared" si="4"/>
        <v>600000</v>
      </c>
      <c r="G98" s="28"/>
      <c r="K98">
        <v>35</v>
      </c>
      <c r="L98" s="28">
        <v>20000</v>
      </c>
      <c r="M98" s="28">
        <f t="shared" si="5"/>
        <v>490000</v>
      </c>
      <c r="O98" s="28"/>
      <c r="S98">
        <v>62</v>
      </c>
      <c r="T98" s="28">
        <v>50000</v>
      </c>
      <c r="U98" s="28">
        <f t="shared" si="6"/>
        <v>840000</v>
      </c>
    </row>
    <row r="99" spans="3:23" x14ac:dyDescent="0.25">
      <c r="C99">
        <v>31</v>
      </c>
      <c r="D99" s="28">
        <v>20000</v>
      </c>
      <c r="E99" s="28">
        <f t="shared" si="4"/>
        <v>620000</v>
      </c>
      <c r="F99" s="28">
        <v>20000</v>
      </c>
      <c r="G99" s="28">
        <f>D99-F99</f>
        <v>0</v>
      </c>
      <c r="K99">
        <v>37</v>
      </c>
      <c r="L99" s="28">
        <v>10000</v>
      </c>
      <c r="M99" s="28">
        <f t="shared" si="5"/>
        <v>500000</v>
      </c>
      <c r="O99" s="28"/>
      <c r="S99">
        <v>73</v>
      </c>
      <c r="T99" s="28">
        <v>20000</v>
      </c>
      <c r="U99" s="28">
        <f t="shared" si="6"/>
        <v>860000</v>
      </c>
    </row>
    <row r="100" spans="3:23" x14ac:dyDescent="0.25">
      <c r="C100">
        <v>33</v>
      </c>
      <c r="D100" s="28">
        <v>20000</v>
      </c>
      <c r="E100" s="28">
        <f t="shared" si="4"/>
        <v>640000</v>
      </c>
      <c r="K100">
        <v>40</v>
      </c>
      <c r="L100" s="28">
        <v>10000</v>
      </c>
      <c r="M100" s="28">
        <f t="shared" si="5"/>
        <v>510000</v>
      </c>
      <c r="O100" s="28"/>
      <c r="S100">
        <v>47</v>
      </c>
      <c r="T100" s="28">
        <v>60000</v>
      </c>
      <c r="U100" s="28">
        <f t="shared" si="6"/>
        <v>920000</v>
      </c>
      <c r="W100" s="28"/>
    </row>
    <row r="101" spans="3:23" x14ac:dyDescent="0.25">
      <c r="C101">
        <v>35</v>
      </c>
      <c r="D101" s="28">
        <v>20000</v>
      </c>
      <c r="E101" s="28">
        <f t="shared" si="4"/>
        <v>660000</v>
      </c>
      <c r="K101">
        <v>41</v>
      </c>
      <c r="L101" s="28">
        <v>30000</v>
      </c>
      <c r="M101" s="28">
        <f t="shared" si="5"/>
        <v>540000</v>
      </c>
      <c r="O101" s="28"/>
      <c r="S101">
        <v>82</v>
      </c>
      <c r="T101" s="28">
        <v>50000</v>
      </c>
      <c r="U101" s="28">
        <f t="shared" si="6"/>
        <v>970000</v>
      </c>
    </row>
    <row r="102" spans="3:23" x14ac:dyDescent="0.25">
      <c r="C102">
        <v>38</v>
      </c>
      <c r="D102" s="28">
        <v>20000</v>
      </c>
      <c r="E102" s="28">
        <f t="shared" si="4"/>
        <v>680000</v>
      </c>
      <c r="G102" s="28"/>
      <c r="K102">
        <v>46</v>
      </c>
      <c r="L102" s="28">
        <v>10000</v>
      </c>
      <c r="M102" s="28">
        <f t="shared" si="5"/>
        <v>550000</v>
      </c>
      <c r="O102" s="28"/>
      <c r="S102">
        <v>88</v>
      </c>
      <c r="T102" s="28">
        <v>60000</v>
      </c>
      <c r="U102" s="28">
        <f t="shared" si="6"/>
        <v>1030000</v>
      </c>
    </row>
    <row r="103" spans="3:23" x14ac:dyDescent="0.25">
      <c r="C103">
        <v>40</v>
      </c>
      <c r="D103" s="28">
        <v>70000</v>
      </c>
      <c r="E103" s="28">
        <f t="shared" si="4"/>
        <v>750000</v>
      </c>
      <c r="K103">
        <v>50</v>
      </c>
      <c r="L103" s="28">
        <v>20000</v>
      </c>
      <c r="M103" s="28">
        <f t="shared" si="5"/>
        <v>570000</v>
      </c>
      <c r="O103" s="28"/>
      <c r="S103">
        <v>92</v>
      </c>
      <c r="T103" s="28">
        <v>20000</v>
      </c>
      <c r="U103" s="28">
        <f t="shared" si="6"/>
        <v>1050000</v>
      </c>
    </row>
    <row r="104" spans="3:23" x14ac:dyDescent="0.25">
      <c r="C104">
        <v>42</v>
      </c>
      <c r="D104" s="28">
        <v>50000</v>
      </c>
      <c r="E104" s="28">
        <f t="shared" si="4"/>
        <v>800000</v>
      </c>
      <c r="K104">
        <v>51</v>
      </c>
      <c r="L104" s="28">
        <v>10000</v>
      </c>
      <c r="M104" s="28">
        <f t="shared" si="5"/>
        <v>580000</v>
      </c>
      <c r="O104" s="28"/>
      <c r="S104">
        <v>93</v>
      </c>
      <c r="T104" s="28">
        <v>40000</v>
      </c>
      <c r="U104" s="28">
        <f t="shared" si="6"/>
        <v>1090000</v>
      </c>
    </row>
    <row r="105" spans="3:23" x14ac:dyDescent="0.25">
      <c r="C105">
        <v>43</v>
      </c>
      <c r="D105" s="28">
        <v>30000</v>
      </c>
      <c r="E105" s="28">
        <f t="shared" si="4"/>
        <v>830000</v>
      </c>
      <c r="K105">
        <v>53</v>
      </c>
      <c r="L105" s="28">
        <v>20000</v>
      </c>
      <c r="M105" s="28">
        <f t="shared" si="5"/>
        <v>600000</v>
      </c>
      <c r="O105" s="28"/>
      <c r="S105">
        <v>94</v>
      </c>
      <c r="T105" s="28">
        <v>20000</v>
      </c>
      <c r="U105" s="28">
        <f t="shared" si="6"/>
        <v>1110000</v>
      </c>
    </row>
    <row r="106" spans="3:23" s="31" customFormat="1" x14ac:dyDescent="0.25">
      <c r="C106" s="31">
        <v>44</v>
      </c>
      <c r="D106" s="29">
        <v>30000</v>
      </c>
      <c r="E106" s="29">
        <f t="shared" si="4"/>
        <v>860000</v>
      </c>
      <c r="F106" s="29"/>
      <c r="I106"/>
      <c r="J106"/>
      <c r="K106">
        <v>55</v>
      </c>
      <c r="L106" s="28">
        <v>20000</v>
      </c>
      <c r="M106" s="28">
        <f t="shared" si="5"/>
        <v>620000</v>
      </c>
      <c r="N106" s="28"/>
      <c r="O106" s="28"/>
      <c r="Q106"/>
      <c r="R106"/>
      <c r="S106">
        <v>98</v>
      </c>
      <c r="T106" s="28">
        <v>10000</v>
      </c>
      <c r="U106" s="28">
        <f t="shared" si="6"/>
        <v>1120000</v>
      </c>
      <c r="V106" s="28"/>
      <c r="W106"/>
    </row>
    <row r="107" spans="3:23" x14ac:dyDescent="0.25">
      <c r="C107">
        <v>45</v>
      </c>
      <c r="D107" s="28">
        <v>20000</v>
      </c>
      <c r="E107" s="28">
        <f t="shared" si="4"/>
        <v>880000</v>
      </c>
      <c r="K107">
        <v>62</v>
      </c>
      <c r="L107" s="28">
        <v>30000</v>
      </c>
      <c r="M107" s="28">
        <f t="shared" si="5"/>
        <v>650000</v>
      </c>
      <c r="O107" s="28"/>
      <c r="S107">
        <v>100</v>
      </c>
      <c r="T107" s="28">
        <v>20000</v>
      </c>
      <c r="U107" s="28">
        <f t="shared" si="6"/>
        <v>1140000</v>
      </c>
    </row>
    <row r="108" spans="3:23" x14ac:dyDescent="0.25">
      <c r="C108">
        <v>46</v>
      </c>
      <c r="D108" s="28">
        <v>40000</v>
      </c>
      <c r="E108" s="28">
        <f t="shared" si="4"/>
        <v>920000</v>
      </c>
      <c r="G108" s="28"/>
      <c r="K108">
        <v>63</v>
      </c>
      <c r="L108" s="28">
        <v>100000</v>
      </c>
      <c r="M108" s="28">
        <f t="shared" si="5"/>
        <v>750000</v>
      </c>
      <c r="N108" s="28">
        <v>40000</v>
      </c>
      <c r="O108" s="28">
        <f>Tabla36[[#This Row],[Monto]]-Tabla36[[#This Row],[Comisión]]</f>
        <v>60000</v>
      </c>
      <c r="S108">
        <v>110</v>
      </c>
      <c r="T108" s="28">
        <v>15000</v>
      </c>
      <c r="U108" s="28">
        <f t="shared" si="6"/>
        <v>1155000</v>
      </c>
    </row>
    <row r="109" spans="3:23" x14ac:dyDescent="0.25">
      <c r="C109">
        <v>47</v>
      </c>
      <c r="D109" s="28">
        <v>10000</v>
      </c>
      <c r="E109" s="28">
        <f t="shared" si="4"/>
        <v>930000</v>
      </c>
      <c r="K109">
        <v>65</v>
      </c>
      <c r="L109" s="28">
        <v>20000</v>
      </c>
      <c r="M109" s="28">
        <f t="shared" si="5"/>
        <v>770000</v>
      </c>
      <c r="O109" s="28"/>
      <c r="S109">
        <v>103</v>
      </c>
      <c r="T109" s="28">
        <v>30000</v>
      </c>
      <c r="U109" s="28">
        <f t="shared" si="6"/>
        <v>1185000</v>
      </c>
    </row>
    <row r="110" spans="3:23" x14ac:dyDescent="0.25">
      <c r="C110">
        <v>49</v>
      </c>
      <c r="D110" s="28">
        <v>50000</v>
      </c>
      <c r="E110" s="28">
        <f t="shared" si="4"/>
        <v>980000</v>
      </c>
      <c r="K110">
        <v>66</v>
      </c>
      <c r="L110" s="28">
        <v>20000</v>
      </c>
      <c r="M110" s="28">
        <f t="shared" si="5"/>
        <v>790000</v>
      </c>
      <c r="O110" s="28"/>
      <c r="S110">
        <v>104</v>
      </c>
      <c r="T110" s="28">
        <v>50000</v>
      </c>
      <c r="U110" s="28">
        <f t="shared" si="6"/>
        <v>1235000</v>
      </c>
    </row>
    <row r="111" spans="3:23" x14ac:dyDescent="0.25">
      <c r="C111">
        <v>55</v>
      </c>
      <c r="D111" s="28">
        <v>20000</v>
      </c>
      <c r="E111" s="28">
        <f t="shared" si="4"/>
        <v>1000000</v>
      </c>
      <c r="F111" s="28">
        <v>20000</v>
      </c>
      <c r="G111" s="28">
        <f>D111-F111</f>
        <v>0</v>
      </c>
      <c r="K111">
        <v>67</v>
      </c>
      <c r="L111" s="28">
        <v>20000</v>
      </c>
      <c r="M111" s="28">
        <f t="shared" si="5"/>
        <v>810000</v>
      </c>
      <c r="O111" s="28"/>
      <c r="S111">
        <v>116</v>
      </c>
      <c r="T111" s="28">
        <v>50000</v>
      </c>
      <c r="U111" s="28">
        <f t="shared" si="6"/>
        <v>1285000</v>
      </c>
    </row>
    <row r="112" spans="3:23" x14ac:dyDescent="0.25">
      <c r="C112">
        <v>56</v>
      </c>
      <c r="D112" s="28">
        <v>10000</v>
      </c>
      <c r="E112" s="28">
        <f t="shared" si="4"/>
        <v>1010000</v>
      </c>
      <c r="G112" s="28"/>
      <c r="K112">
        <v>69</v>
      </c>
      <c r="L112" s="28">
        <v>20000</v>
      </c>
      <c r="M112" s="28">
        <f t="shared" si="5"/>
        <v>830000</v>
      </c>
      <c r="O112" s="28"/>
      <c r="S112">
        <v>117</v>
      </c>
      <c r="T112" s="28">
        <v>20000</v>
      </c>
      <c r="U112" s="28">
        <f t="shared" si="6"/>
        <v>1305000</v>
      </c>
    </row>
    <row r="113" spans="3:23" x14ac:dyDescent="0.25">
      <c r="C113">
        <v>58</v>
      </c>
      <c r="D113" s="28">
        <v>50000</v>
      </c>
      <c r="E113" s="28">
        <f t="shared" si="4"/>
        <v>1060000</v>
      </c>
      <c r="K113">
        <v>78</v>
      </c>
      <c r="L113" s="28">
        <v>20000</v>
      </c>
      <c r="M113" s="28">
        <f t="shared" si="5"/>
        <v>850000</v>
      </c>
      <c r="O113" s="28"/>
      <c r="S113">
        <v>120</v>
      </c>
      <c r="T113" s="28">
        <v>20000</v>
      </c>
      <c r="U113" s="28">
        <f t="shared" si="6"/>
        <v>1325000</v>
      </c>
    </row>
    <row r="114" spans="3:23" x14ac:dyDescent="0.25">
      <c r="C114">
        <v>63</v>
      </c>
      <c r="D114" s="28">
        <v>20000</v>
      </c>
      <c r="E114" s="28">
        <f t="shared" si="4"/>
        <v>1080000</v>
      </c>
      <c r="K114">
        <v>87</v>
      </c>
      <c r="L114" s="28">
        <v>20000</v>
      </c>
      <c r="M114" s="28">
        <f t="shared" si="5"/>
        <v>870000</v>
      </c>
      <c r="O114" s="28"/>
      <c r="S114">
        <v>123</v>
      </c>
      <c r="T114" s="28">
        <v>20000</v>
      </c>
      <c r="U114" s="28">
        <f t="shared" si="6"/>
        <v>1345000</v>
      </c>
    </row>
    <row r="115" spans="3:23" x14ac:dyDescent="0.25">
      <c r="C115">
        <v>69</v>
      </c>
      <c r="D115" s="28">
        <v>20000</v>
      </c>
      <c r="E115" s="28">
        <f t="shared" si="4"/>
        <v>1100000</v>
      </c>
      <c r="G115" s="28"/>
      <c r="K115">
        <v>88</v>
      </c>
      <c r="L115" s="28">
        <v>30000</v>
      </c>
      <c r="M115" s="28">
        <f t="shared" si="5"/>
        <v>900000</v>
      </c>
      <c r="O115" s="28"/>
      <c r="S115">
        <v>124</v>
      </c>
      <c r="T115" s="28">
        <v>20000</v>
      </c>
      <c r="U115" s="28">
        <f t="shared" si="6"/>
        <v>1365000</v>
      </c>
    </row>
    <row r="116" spans="3:23" x14ac:dyDescent="0.25">
      <c r="C116">
        <v>73</v>
      </c>
      <c r="D116" s="28">
        <v>30000</v>
      </c>
      <c r="E116" s="28">
        <f t="shared" si="4"/>
        <v>1130000</v>
      </c>
      <c r="K116">
        <v>90</v>
      </c>
      <c r="L116" s="28">
        <v>100000</v>
      </c>
      <c r="M116" s="28">
        <f t="shared" si="5"/>
        <v>1000000</v>
      </c>
      <c r="O116" s="28"/>
      <c r="S116">
        <v>145</v>
      </c>
      <c r="T116" s="28">
        <v>20000</v>
      </c>
      <c r="U116" s="28">
        <f t="shared" si="6"/>
        <v>1385000</v>
      </c>
    </row>
    <row r="117" spans="3:23" x14ac:dyDescent="0.25">
      <c r="C117">
        <v>74</v>
      </c>
      <c r="D117" s="28">
        <v>20000</v>
      </c>
      <c r="E117" s="28">
        <f t="shared" si="4"/>
        <v>1150000</v>
      </c>
      <c r="K117">
        <v>91</v>
      </c>
      <c r="L117" s="28">
        <v>50000</v>
      </c>
      <c r="M117" s="28">
        <f t="shared" si="5"/>
        <v>1050000</v>
      </c>
      <c r="O117" s="28"/>
      <c r="S117">
        <v>146</v>
      </c>
      <c r="T117" s="28">
        <v>100000</v>
      </c>
      <c r="U117" s="28">
        <f t="shared" si="6"/>
        <v>1485000</v>
      </c>
      <c r="W117" s="28"/>
    </row>
    <row r="118" spans="3:23" x14ac:dyDescent="0.25">
      <c r="C118">
        <v>76</v>
      </c>
      <c r="D118" s="28">
        <v>20000</v>
      </c>
      <c r="E118" s="28">
        <f t="shared" si="4"/>
        <v>1170000</v>
      </c>
      <c r="G118" s="28"/>
      <c r="K118">
        <v>93</v>
      </c>
      <c r="L118" s="28">
        <v>50000</v>
      </c>
      <c r="M118" s="28">
        <f t="shared" si="5"/>
        <v>1100000</v>
      </c>
      <c r="O118" s="28"/>
      <c r="S118">
        <v>150</v>
      </c>
      <c r="T118" s="28">
        <v>20000</v>
      </c>
      <c r="U118" s="28">
        <f t="shared" si="6"/>
        <v>1505000</v>
      </c>
    </row>
    <row r="119" spans="3:23" x14ac:dyDescent="0.25">
      <c r="C119">
        <v>79</v>
      </c>
      <c r="D119" s="28">
        <v>20000</v>
      </c>
      <c r="E119" s="28">
        <f t="shared" si="4"/>
        <v>1190000</v>
      </c>
      <c r="K119">
        <v>95</v>
      </c>
      <c r="L119" s="28">
        <v>60000</v>
      </c>
      <c r="M119" s="28">
        <f t="shared" si="5"/>
        <v>1160000</v>
      </c>
      <c r="O119" s="28"/>
      <c r="S119">
        <v>152</v>
      </c>
      <c r="T119" s="28">
        <v>40000</v>
      </c>
      <c r="U119" s="28">
        <f t="shared" si="6"/>
        <v>1545000</v>
      </c>
    </row>
    <row r="120" spans="3:23" x14ac:dyDescent="0.25">
      <c r="C120">
        <v>82</v>
      </c>
      <c r="D120" s="28">
        <v>100000</v>
      </c>
      <c r="E120" s="28">
        <f t="shared" si="4"/>
        <v>1290000</v>
      </c>
      <c r="K120">
        <v>96</v>
      </c>
      <c r="L120" s="28">
        <v>30000</v>
      </c>
      <c r="M120" s="28">
        <f t="shared" si="5"/>
        <v>1190000</v>
      </c>
      <c r="O120" s="28"/>
      <c r="S120">
        <v>153</v>
      </c>
      <c r="T120" s="28">
        <v>50000</v>
      </c>
      <c r="U120" s="28">
        <f t="shared" si="6"/>
        <v>1595000</v>
      </c>
    </row>
    <row r="121" spans="3:23" x14ac:dyDescent="0.25">
      <c r="C121">
        <v>84</v>
      </c>
      <c r="D121" s="28">
        <v>20000</v>
      </c>
      <c r="E121" s="28">
        <f t="shared" si="4"/>
        <v>1310000</v>
      </c>
      <c r="K121">
        <v>99</v>
      </c>
      <c r="L121" s="28">
        <v>20000</v>
      </c>
      <c r="M121" s="28">
        <f t="shared" si="5"/>
        <v>1210000</v>
      </c>
      <c r="O121" s="28"/>
      <c r="S121">
        <v>154</v>
      </c>
      <c r="T121" s="28">
        <v>20000</v>
      </c>
      <c r="U121" s="28">
        <f t="shared" si="6"/>
        <v>1615000</v>
      </c>
    </row>
    <row r="122" spans="3:23" x14ac:dyDescent="0.25">
      <c r="C122">
        <v>88</v>
      </c>
      <c r="D122" s="28">
        <v>20000</v>
      </c>
      <c r="E122" s="28">
        <f t="shared" si="4"/>
        <v>1330000</v>
      </c>
      <c r="K122">
        <v>102</v>
      </c>
      <c r="L122" s="28">
        <v>40000</v>
      </c>
      <c r="M122" s="28">
        <f t="shared" si="5"/>
        <v>1250000</v>
      </c>
      <c r="O122" s="28"/>
      <c r="S122">
        <v>159</v>
      </c>
      <c r="T122" s="28">
        <v>50000</v>
      </c>
      <c r="U122" s="28">
        <f t="shared" si="6"/>
        <v>1665000</v>
      </c>
    </row>
    <row r="123" spans="3:23" x14ac:dyDescent="0.25">
      <c r="C123">
        <v>92</v>
      </c>
      <c r="D123" s="28">
        <v>20000</v>
      </c>
      <c r="E123" s="28">
        <f t="shared" si="4"/>
        <v>1350000</v>
      </c>
      <c r="K123">
        <v>104</v>
      </c>
      <c r="L123" s="28">
        <v>20000</v>
      </c>
      <c r="M123" s="28">
        <f t="shared" si="5"/>
        <v>1270000</v>
      </c>
      <c r="O123" s="28"/>
      <c r="S123">
        <v>160</v>
      </c>
      <c r="T123" s="28">
        <v>40000</v>
      </c>
      <c r="U123" s="28">
        <f t="shared" si="6"/>
        <v>1705000</v>
      </c>
    </row>
    <row r="124" spans="3:23" x14ac:dyDescent="0.25">
      <c r="C124">
        <v>94</v>
      </c>
      <c r="D124" s="28">
        <v>50000</v>
      </c>
      <c r="E124" s="28">
        <f>E123+D124</f>
        <v>1400000</v>
      </c>
      <c r="G124" s="28"/>
      <c r="K124">
        <v>106</v>
      </c>
      <c r="L124" s="28">
        <v>20000</v>
      </c>
      <c r="M124" s="28">
        <f t="shared" si="5"/>
        <v>1290000</v>
      </c>
      <c r="O124" s="28"/>
      <c r="T124" s="28">
        <v>50000</v>
      </c>
      <c r="U124" s="28">
        <f t="shared" si="6"/>
        <v>1755000</v>
      </c>
      <c r="V124" s="28">
        <v>40000</v>
      </c>
      <c r="W124" s="28">
        <f>T124-V124</f>
        <v>10000</v>
      </c>
    </row>
    <row r="125" spans="3:23" x14ac:dyDescent="0.25">
      <c r="C125">
        <v>97</v>
      </c>
      <c r="D125" s="28">
        <v>60000</v>
      </c>
      <c r="E125" s="28">
        <f>E124+D125</f>
        <v>1460000</v>
      </c>
      <c r="F125" s="28">
        <v>40000</v>
      </c>
      <c r="G125" s="28">
        <f>D125-F125</f>
        <v>20000</v>
      </c>
      <c r="K125">
        <v>117</v>
      </c>
      <c r="L125" s="28">
        <v>20000</v>
      </c>
      <c r="M125" s="28">
        <f t="shared" si="5"/>
        <v>1310000</v>
      </c>
      <c r="O125" s="28"/>
      <c r="T125" s="28">
        <v>50000</v>
      </c>
      <c r="U125" s="28">
        <f t="shared" si="6"/>
        <v>1805000</v>
      </c>
      <c r="V125" s="28">
        <v>40000</v>
      </c>
      <c r="W125" s="28">
        <f>T125-V125</f>
        <v>10000</v>
      </c>
    </row>
    <row r="126" spans="3:23" x14ac:dyDescent="0.25">
      <c r="C126">
        <v>98</v>
      </c>
      <c r="D126" s="28">
        <v>100000</v>
      </c>
      <c r="E126" s="29">
        <f>E125+D126</f>
        <v>1560000</v>
      </c>
      <c r="F126" s="28">
        <v>40000</v>
      </c>
      <c r="G126" s="28">
        <f>D126-F126</f>
        <v>60000</v>
      </c>
      <c r="K126">
        <v>118</v>
      </c>
      <c r="L126" s="28">
        <v>20000</v>
      </c>
      <c r="M126" s="28">
        <f t="shared" si="5"/>
        <v>1330000</v>
      </c>
      <c r="O126" s="28"/>
      <c r="T126" s="28"/>
      <c r="U126" s="28"/>
    </row>
    <row r="127" spans="3:23" x14ac:dyDescent="0.25">
      <c r="D127" s="28"/>
      <c r="E127" s="28"/>
      <c r="G127" s="28"/>
      <c r="K127">
        <v>126</v>
      </c>
      <c r="L127" s="28">
        <v>50000</v>
      </c>
      <c r="M127" s="28">
        <f t="shared" si="5"/>
        <v>1380000</v>
      </c>
      <c r="O127" s="28"/>
      <c r="T127" s="28"/>
      <c r="U127" s="28"/>
    </row>
    <row r="128" spans="3:23" x14ac:dyDescent="0.25">
      <c r="D128" s="28"/>
      <c r="E128" s="28"/>
      <c r="G128" s="28"/>
      <c r="K128">
        <v>128</v>
      </c>
      <c r="L128" s="28">
        <v>50000</v>
      </c>
      <c r="M128" s="28">
        <f t="shared" si="5"/>
        <v>1430000</v>
      </c>
      <c r="O128" s="28"/>
      <c r="T128" s="28"/>
      <c r="U128" s="28"/>
    </row>
    <row r="129" spans="4:23" x14ac:dyDescent="0.25">
      <c r="D129" s="28"/>
      <c r="E129" s="28"/>
      <c r="G129" s="28"/>
      <c r="K129">
        <v>130</v>
      </c>
      <c r="L129" s="28">
        <v>10000</v>
      </c>
      <c r="M129" s="28">
        <f t="shared" si="5"/>
        <v>1440000</v>
      </c>
      <c r="O129" s="28"/>
      <c r="T129" s="28"/>
      <c r="U129" s="28"/>
    </row>
    <row r="130" spans="4:23" x14ac:dyDescent="0.25">
      <c r="D130" s="28"/>
      <c r="E130" s="28"/>
      <c r="G130" s="28"/>
      <c r="K130">
        <v>133</v>
      </c>
      <c r="L130" s="28">
        <v>15000</v>
      </c>
      <c r="M130" s="28">
        <f t="shared" si="5"/>
        <v>1455000</v>
      </c>
      <c r="O130" s="28"/>
      <c r="T130" s="28"/>
      <c r="U130" s="28"/>
    </row>
    <row r="131" spans="4:23" x14ac:dyDescent="0.25">
      <c r="D131" s="28"/>
      <c r="E131" s="28"/>
      <c r="G131" s="28"/>
      <c r="K131">
        <v>134</v>
      </c>
      <c r="L131" s="28">
        <v>20000</v>
      </c>
      <c r="M131" s="28">
        <f t="shared" si="5"/>
        <v>1475000</v>
      </c>
      <c r="O131" s="28"/>
      <c r="T131" s="28"/>
      <c r="U131" s="28"/>
    </row>
    <row r="132" spans="4:23" x14ac:dyDescent="0.25">
      <c r="D132" s="28"/>
      <c r="E132" s="28"/>
      <c r="G132" s="28"/>
      <c r="K132">
        <v>135</v>
      </c>
      <c r="L132" s="28">
        <v>20000</v>
      </c>
      <c r="M132" s="28">
        <f t="shared" si="5"/>
        <v>1495000</v>
      </c>
      <c r="O132" s="28"/>
      <c r="T132" s="28"/>
      <c r="U132" s="28"/>
    </row>
    <row r="133" spans="4:23" x14ac:dyDescent="0.25">
      <c r="D133" s="28"/>
      <c r="E133" s="28"/>
      <c r="K133">
        <v>136</v>
      </c>
      <c r="L133" s="28">
        <v>20000</v>
      </c>
      <c r="M133" s="28">
        <f t="shared" si="5"/>
        <v>1515000</v>
      </c>
      <c r="O133" s="28"/>
      <c r="T133" s="28"/>
      <c r="U133" s="28"/>
    </row>
    <row r="134" spans="4:23" x14ac:dyDescent="0.25">
      <c r="D134" s="28"/>
      <c r="E134" s="28"/>
      <c r="K134">
        <v>137</v>
      </c>
      <c r="L134" s="28">
        <v>20000</v>
      </c>
      <c r="M134" s="28">
        <f t="shared" si="5"/>
        <v>1535000</v>
      </c>
      <c r="O134" s="28"/>
      <c r="T134" s="28"/>
      <c r="U134" s="28"/>
    </row>
    <row r="135" spans="4:23" x14ac:dyDescent="0.25">
      <c r="D135" s="28"/>
      <c r="E135" s="28"/>
      <c r="K135">
        <v>139</v>
      </c>
      <c r="L135" s="28">
        <v>50000</v>
      </c>
      <c r="M135" s="28">
        <f t="shared" si="5"/>
        <v>1585000</v>
      </c>
      <c r="O135" s="28"/>
      <c r="T135" s="28"/>
      <c r="U135" s="28"/>
    </row>
    <row r="136" spans="4:23" x14ac:dyDescent="0.25">
      <c r="D136" s="28"/>
      <c r="E136" s="28"/>
      <c r="K136">
        <v>141</v>
      </c>
      <c r="L136" s="28">
        <v>100000</v>
      </c>
      <c r="M136" s="28">
        <f t="shared" si="5"/>
        <v>1685000</v>
      </c>
      <c r="O136" s="28"/>
      <c r="T136" s="28"/>
      <c r="U136" s="28"/>
    </row>
    <row r="137" spans="4:23" x14ac:dyDescent="0.25">
      <c r="E137" s="28"/>
      <c r="K137">
        <v>4</v>
      </c>
      <c r="L137" s="28">
        <v>20000</v>
      </c>
      <c r="M137" s="28">
        <f t="shared" si="5"/>
        <v>1705000</v>
      </c>
      <c r="N137" s="28">
        <v>20000</v>
      </c>
      <c r="O137" s="28">
        <f>Tabla36[[#This Row],[Monto]]-Tabla36[[#This Row],[Comisión]]</f>
        <v>0</v>
      </c>
      <c r="S137" s="34"/>
      <c r="T137" s="35"/>
      <c r="U137" s="28"/>
    </row>
    <row r="138" spans="4:23" x14ac:dyDescent="0.25">
      <c r="E138" s="28"/>
      <c r="K138">
        <v>32</v>
      </c>
      <c r="L138" s="28">
        <v>50000</v>
      </c>
      <c r="M138" s="28">
        <f t="shared" si="5"/>
        <v>1755000</v>
      </c>
      <c r="O138" s="28"/>
      <c r="T138" s="28"/>
      <c r="U138" s="28"/>
    </row>
    <row r="139" spans="4:23" x14ac:dyDescent="0.25">
      <c r="D139" s="29"/>
      <c r="E139" s="28"/>
      <c r="F139" s="29"/>
      <c r="K139">
        <v>71</v>
      </c>
      <c r="L139" s="28">
        <v>190000</v>
      </c>
      <c r="M139" s="28">
        <f t="shared" si="5"/>
        <v>1945000</v>
      </c>
      <c r="O139" s="28"/>
      <c r="T139" s="28"/>
      <c r="U139" s="28"/>
    </row>
    <row r="140" spans="4:23" x14ac:dyDescent="0.25">
      <c r="D140" s="29"/>
      <c r="E140" s="28"/>
      <c r="L140" s="29"/>
      <c r="M140" s="28"/>
      <c r="N140" s="29"/>
      <c r="O140" s="28"/>
      <c r="T140" s="28"/>
      <c r="U140" s="28"/>
    </row>
    <row r="141" spans="4:23" x14ac:dyDescent="0.25">
      <c r="E141" s="28"/>
      <c r="L141" s="29"/>
      <c r="M141" s="28"/>
      <c r="O141" s="28"/>
      <c r="T141" s="28"/>
      <c r="U141" s="28"/>
    </row>
    <row r="142" spans="4:23" x14ac:dyDescent="0.25">
      <c r="E142" s="28"/>
      <c r="G142" s="28"/>
      <c r="M142" s="28"/>
      <c r="O142" s="28"/>
      <c r="T142" s="28"/>
      <c r="U142" s="28"/>
      <c r="W142" s="28"/>
    </row>
    <row r="143" spans="4:23" x14ac:dyDescent="0.25">
      <c r="E143" s="28"/>
      <c r="M143" s="28"/>
      <c r="O143" s="28"/>
      <c r="T143" s="28"/>
      <c r="U143" s="28"/>
    </row>
    <row r="144" spans="4:23" x14ac:dyDescent="0.25">
      <c r="E144" s="28"/>
      <c r="M144" s="28"/>
      <c r="O144" s="28"/>
      <c r="T144" s="28"/>
      <c r="U144" s="28"/>
    </row>
    <row r="145" spans="1:23" x14ac:dyDescent="0.25">
      <c r="E145" s="28"/>
      <c r="M145" s="28"/>
      <c r="O145" s="28"/>
      <c r="T145" s="28"/>
      <c r="U145" s="28"/>
    </row>
    <row r="146" spans="1:23" x14ac:dyDescent="0.25">
      <c r="E146" s="28"/>
      <c r="G146" s="28"/>
      <c r="M146" s="28"/>
      <c r="O146" s="28"/>
      <c r="T146" s="28"/>
      <c r="U146" s="28"/>
      <c r="W146" s="28"/>
    </row>
    <row r="147" spans="1:23" x14ac:dyDescent="0.25">
      <c r="E147" s="28"/>
      <c r="G147" s="28"/>
      <c r="M147" s="28"/>
      <c r="O147" s="28"/>
      <c r="T147" s="28"/>
      <c r="U147" s="28"/>
      <c r="W147" s="28"/>
    </row>
    <row r="148" spans="1:23" x14ac:dyDescent="0.25">
      <c r="E148" s="28"/>
      <c r="G148" s="28"/>
      <c r="M148" s="28"/>
      <c r="O148" s="28"/>
      <c r="T148" s="28"/>
      <c r="U148" s="28"/>
      <c r="W148" s="28"/>
    </row>
    <row r="149" spans="1:23" x14ac:dyDescent="0.25">
      <c r="E149" s="28"/>
      <c r="G149" s="28"/>
      <c r="M149" s="28"/>
      <c r="O149" s="28"/>
      <c r="T149" s="28"/>
      <c r="U149" s="28"/>
      <c r="W149" s="28"/>
    </row>
    <row r="150" spans="1:23" x14ac:dyDescent="0.25">
      <c r="D150" s="29">
        <f>SUM(D85:D149)</f>
        <v>1560000</v>
      </c>
      <c r="F150" s="29">
        <f>SUM(F85:F149)</f>
        <v>280000</v>
      </c>
      <c r="G150" s="29">
        <f>SUM(G85:G149)</f>
        <v>250000</v>
      </c>
      <c r="L150" s="29">
        <f>SUM(L85:L149)</f>
        <v>1945000</v>
      </c>
      <c r="N150" s="29">
        <f>SUM(N85:N149)</f>
        <v>60000</v>
      </c>
      <c r="O150" s="29">
        <f>SUM(O85:O149)</f>
        <v>60000</v>
      </c>
      <c r="T150" s="28"/>
      <c r="U150" s="29"/>
      <c r="W150" s="28"/>
    </row>
    <row r="151" spans="1:23" x14ac:dyDescent="0.25">
      <c r="D151" s="29">
        <f>D150-F150</f>
        <v>1280000</v>
      </c>
      <c r="G151" s="29">
        <f>Tabla25[[#This Row],[Monto]]-G150</f>
        <v>1030000</v>
      </c>
      <c r="L151" s="29">
        <f>L150-N150</f>
        <v>1885000</v>
      </c>
      <c r="O151" s="29">
        <f>Tabla36[[#This Row],[Monto]]-O150</f>
        <v>1825000</v>
      </c>
      <c r="T151" s="29">
        <f>SUM(T86:T150)</f>
        <v>1775000</v>
      </c>
      <c r="V151" s="29">
        <f>SUM(V86:V150)</f>
        <v>270000</v>
      </c>
      <c r="W151" s="29">
        <f>SUM(W86:W150)</f>
        <v>300000</v>
      </c>
    </row>
    <row r="152" spans="1:23" x14ac:dyDescent="0.25">
      <c r="T152" s="29">
        <f>T151-V151</f>
        <v>1505000</v>
      </c>
    </row>
    <row r="153" spans="1:23" x14ac:dyDescent="0.25">
      <c r="A153" s="30" t="s">
        <v>10</v>
      </c>
      <c r="B153" s="30" t="s">
        <v>0</v>
      </c>
      <c r="C153" s="30" t="s">
        <v>2</v>
      </c>
      <c r="D153" s="30" t="s">
        <v>1297</v>
      </c>
      <c r="E153" s="30" t="s">
        <v>1338</v>
      </c>
      <c r="F153" s="33" t="s">
        <v>1339</v>
      </c>
      <c r="G153" s="30" t="s">
        <v>1340</v>
      </c>
      <c r="I153" s="30" t="s">
        <v>10</v>
      </c>
      <c r="J153" s="30" t="s">
        <v>0</v>
      </c>
      <c r="K153" s="30" t="s">
        <v>2</v>
      </c>
      <c r="L153" s="30" t="s">
        <v>1297</v>
      </c>
      <c r="M153" s="30" t="s">
        <v>1338</v>
      </c>
      <c r="N153" s="33" t="s">
        <v>1339</v>
      </c>
      <c r="O153" s="30" t="s">
        <v>1340</v>
      </c>
      <c r="Q153" s="36" t="s">
        <v>10</v>
      </c>
      <c r="R153" s="36" t="s">
        <v>0</v>
      </c>
      <c r="S153" s="36" t="s">
        <v>2</v>
      </c>
      <c r="T153" s="36" t="s">
        <v>1297</v>
      </c>
      <c r="U153" s="36" t="s">
        <v>1338</v>
      </c>
      <c r="V153" s="37" t="s">
        <v>1339</v>
      </c>
      <c r="W153" s="36" t="s">
        <v>1340</v>
      </c>
    </row>
    <row r="154" spans="1:23" x14ac:dyDescent="0.25">
      <c r="A154" s="32">
        <v>42899</v>
      </c>
      <c r="B154" s="30" t="s">
        <v>1337</v>
      </c>
      <c r="C154">
        <v>3</v>
      </c>
      <c r="D154" s="28">
        <v>40000</v>
      </c>
      <c r="E154" s="28">
        <f>D154</f>
        <v>40000</v>
      </c>
      <c r="G154" s="28"/>
      <c r="I154" s="32">
        <v>42902</v>
      </c>
      <c r="J154" s="30" t="s">
        <v>1298</v>
      </c>
      <c r="K154">
        <v>4</v>
      </c>
      <c r="L154" s="28">
        <v>20000</v>
      </c>
      <c r="M154" s="28">
        <f>L154</f>
        <v>20000</v>
      </c>
      <c r="O154" s="28"/>
      <c r="Q154" s="32">
        <v>42901</v>
      </c>
      <c r="R154" s="30" t="s">
        <v>1321</v>
      </c>
      <c r="S154">
        <v>4</v>
      </c>
      <c r="T154" s="28">
        <v>15000</v>
      </c>
      <c r="U154" s="28">
        <f>Tabla2510[[#This Row],[Monto]]</f>
        <v>15000</v>
      </c>
    </row>
    <row r="155" spans="1:23" x14ac:dyDescent="0.25">
      <c r="C155">
        <v>6</v>
      </c>
      <c r="D155" s="28">
        <v>50000</v>
      </c>
      <c r="E155" s="28">
        <f>E154+D155</f>
        <v>90000</v>
      </c>
      <c r="K155">
        <v>5</v>
      </c>
      <c r="L155" s="28">
        <v>20000</v>
      </c>
      <c r="M155" s="28">
        <f>M154+L155</f>
        <v>40000</v>
      </c>
      <c r="S155">
        <v>8</v>
      </c>
      <c r="T155" s="28">
        <v>10000</v>
      </c>
      <c r="U155" s="28">
        <f>U154+T155</f>
        <v>25000</v>
      </c>
      <c r="W155" s="28"/>
    </row>
    <row r="156" spans="1:23" x14ac:dyDescent="0.25">
      <c r="C156">
        <v>12</v>
      </c>
      <c r="D156" s="28">
        <v>40000</v>
      </c>
      <c r="E156" s="28">
        <f t="shared" ref="E156:E201" si="7">E155+D156</f>
        <v>130000</v>
      </c>
      <c r="G156" s="28"/>
      <c r="K156">
        <v>13</v>
      </c>
      <c r="L156" s="28">
        <v>100000</v>
      </c>
      <c r="M156" s="28">
        <f t="shared" ref="M156:M202" si="8">M155+L156</f>
        <v>140000</v>
      </c>
      <c r="O156" s="28"/>
      <c r="S156">
        <v>12</v>
      </c>
      <c r="T156" s="28">
        <v>50000</v>
      </c>
      <c r="U156" s="28">
        <f t="shared" ref="U156:U195" si="9">U155+T156</f>
        <v>75000</v>
      </c>
    </row>
    <row r="157" spans="1:23" x14ac:dyDescent="0.25">
      <c r="C157">
        <v>16</v>
      </c>
      <c r="D157" s="28">
        <v>20000</v>
      </c>
      <c r="E157" s="28">
        <f t="shared" si="7"/>
        <v>150000</v>
      </c>
      <c r="K157">
        <v>25</v>
      </c>
      <c r="L157" s="28">
        <v>50000</v>
      </c>
      <c r="M157" s="28">
        <f t="shared" si="8"/>
        <v>190000</v>
      </c>
      <c r="S157">
        <v>14</v>
      </c>
      <c r="T157" s="28">
        <v>20000</v>
      </c>
      <c r="U157" s="28">
        <f t="shared" si="9"/>
        <v>95000</v>
      </c>
    </row>
    <row r="158" spans="1:23" x14ac:dyDescent="0.25">
      <c r="C158">
        <v>18</v>
      </c>
      <c r="D158" s="28">
        <v>20000</v>
      </c>
      <c r="E158" s="28">
        <f t="shared" si="7"/>
        <v>170000</v>
      </c>
      <c r="F158" s="28">
        <v>20000</v>
      </c>
      <c r="G158">
        <f>Tabla178[[#This Row],[Monto]]-Tabla178[[#This Row],[Comisión]]</f>
        <v>0</v>
      </c>
      <c r="K158">
        <v>27</v>
      </c>
      <c r="L158" s="28">
        <v>30000</v>
      </c>
      <c r="M158" s="28">
        <f t="shared" si="8"/>
        <v>220000</v>
      </c>
      <c r="S158">
        <v>15</v>
      </c>
      <c r="T158" s="28">
        <v>20000</v>
      </c>
      <c r="U158" s="28">
        <f t="shared" si="9"/>
        <v>115000</v>
      </c>
      <c r="W158" s="28"/>
    </row>
    <row r="159" spans="1:23" x14ac:dyDescent="0.25">
      <c r="C159">
        <v>20</v>
      </c>
      <c r="D159" s="28">
        <v>50000</v>
      </c>
      <c r="E159" s="28">
        <f t="shared" si="7"/>
        <v>220000</v>
      </c>
      <c r="F159" s="28">
        <v>40000</v>
      </c>
      <c r="G159">
        <f>Tabla178[[#This Row],[Monto]]-Tabla178[[#This Row],[Comisión]]</f>
        <v>10000</v>
      </c>
      <c r="K159">
        <v>31</v>
      </c>
      <c r="L159" s="28">
        <v>50000</v>
      </c>
      <c r="M159" s="28">
        <f t="shared" si="8"/>
        <v>270000</v>
      </c>
      <c r="N159" s="28">
        <v>40000</v>
      </c>
      <c r="O159">
        <f>Tabla1789[[#This Row],[Monto]]-Tabla1789[[#This Row],[Comisión]]</f>
        <v>10000</v>
      </c>
      <c r="S159">
        <v>16</v>
      </c>
      <c r="T159" s="28">
        <v>20000</v>
      </c>
      <c r="U159" s="28">
        <f t="shared" si="9"/>
        <v>135000</v>
      </c>
      <c r="W159" s="28"/>
    </row>
    <row r="160" spans="1:23" x14ac:dyDescent="0.25">
      <c r="C160">
        <v>24</v>
      </c>
      <c r="D160" s="28">
        <v>20000</v>
      </c>
      <c r="E160" s="28">
        <f t="shared" si="7"/>
        <v>240000</v>
      </c>
      <c r="G160" s="28"/>
      <c r="K160">
        <v>33</v>
      </c>
      <c r="L160" s="28">
        <v>20000</v>
      </c>
      <c r="M160" s="28">
        <f t="shared" si="8"/>
        <v>290000</v>
      </c>
      <c r="O160" s="28"/>
      <c r="S160">
        <v>17</v>
      </c>
      <c r="T160" s="28">
        <v>20000</v>
      </c>
      <c r="U160" s="28">
        <f t="shared" si="9"/>
        <v>155000</v>
      </c>
      <c r="W160" s="28"/>
    </row>
    <row r="161" spans="3:23" x14ac:dyDescent="0.25">
      <c r="C161" s="39">
        <v>28</v>
      </c>
      <c r="D161" s="40">
        <v>20000</v>
      </c>
      <c r="E161" s="28">
        <f t="shared" si="7"/>
        <v>260000</v>
      </c>
      <c r="K161" s="39">
        <v>35</v>
      </c>
      <c r="L161" s="40">
        <v>20000</v>
      </c>
      <c r="M161" s="28">
        <f t="shared" si="8"/>
        <v>310000</v>
      </c>
      <c r="S161">
        <v>20</v>
      </c>
      <c r="T161" s="28">
        <v>50000</v>
      </c>
      <c r="U161" s="28">
        <f t="shared" si="9"/>
        <v>205000</v>
      </c>
    </row>
    <row r="162" spans="3:23" x14ac:dyDescent="0.25">
      <c r="C162" s="39">
        <v>30</v>
      </c>
      <c r="D162" s="40">
        <v>50000</v>
      </c>
      <c r="E162" s="28">
        <f t="shared" si="7"/>
        <v>310000</v>
      </c>
      <c r="G162" s="28"/>
      <c r="K162" s="39">
        <v>37</v>
      </c>
      <c r="L162" s="40">
        <v>10000</v>
      </c>
      <c r="M162" s="28">
        <f t="shared" si="8"/>
        <v>320000</v>
      </c>
      <c r="O162" s="28"/>
      <c r="S162">
        <v>22</v>
      </c>
      <c r="T162" s="28">
        <v>20000</v>
      </c>
      <c r="U162" s="28">
        <f t="shared" si="9"/>
        <v>225000</v>
      </c>
      <c r="W162" s="28"/>
    </row>
    <row r="163" spans="3:23" x14ac:dyDescent="0.25">
      <c r="C163" s="39">
        <v>37</v>
      </c>
      <c r="D163" s="40">
        <v>10000</v>
      </c>
      <c r="E163" s="28">
        <f t="shared" si="7"/>
        <v>320000</v>
      </c>
      <c r="K163" s="39">
        <v>40</v>
      </c>
      <c r="L163" s="40">
        <v>10000</v>
      </c>
      <c r="M163" s="28">
        <f t="shared" si="8"/>
        <v>330000</v>
      </c>
      <c r="S163">
        <v>29</v>
      </c>
      <c r="T163" s="28">
        <v>20000</v>
      </c>
      <c r="U163" s="28">
        <f t="shared" si="9"/>
        <v>245000</v>
      </c>
      <c r="W163" s="28"/>
    </row>
    <row r="164" spans="3:23" x14ac:dyDescent="0.25">
      <c r="C164" s="39">
        <v>39</v>
      </c>
      <c r="D164" s="40">
        <v>20000</v>
      </c>
      <c r="E164" s="28">
        <f t="shared" si="7"/>
        <v>340000</v>
      </c>
      <c r="K164" s="39">
        <v>41</v>
      </c>
      <c r="L164" s="40">
        <v>20000</v>
      </c>
      <c r="M164" s="28">
        <f t="shared" si="8"/>
        <v>350000</v>
      </c>
      <c r="N164" s="28">
        <v>20000</v>
      </c>
      <c r="O164">
        <f>Tabla1789[[#This Row],[Monto]]-Tabla1789[[#This Row],[Comisión]]</f>
        <v>0</v>
      </c>
      <c r="S164">
        <v>31</v>
      </c>
      <c r="T164" s="28">
        <v>20000</v>
      </c>
      <c r="U164" s="28">
        <f t="shared" si="9"/>
        <v>265000</v>
      </c>
      <c r="V164" s="28">
        <v>20000</v>
      </c>
      <c r="W164" s="28">
        <f>T164-V164</f>
        <v>0</v>
      </c>
    </row>
    <row r="165" spans="3:23" x14ac:dyDescent="0.25">
      <c r="C165">
        <v>41</v>
      </c>
      <c r="D165" s="28">
        <v>20000</v>
      </c>
      <c r="E165" s="28">
        <f t="shared" si="7"/>
        <v>360000</v>
      </c>
      <c r="K165">
        <v>49</v>
      </c>
      <c r="L165" s="28">
        <v>40000</v>
      </c>
      <c r="M165" s="28">
        <f t="shared" si="8"/>
        <v>390000</v>
      </c>
      <c r="S165">
        <v>32</v>
      </c>
      <c r="T165" s="28">
        <v>50000</v>
      </c>
      <c r="U165" s="28">
        <f t="shared" si="9"/>
        <v>315000</v>
      </c>
      <c r="W165" s="28"/>
    </row>
    <row r="166" spans="3:23" x14ac:dyDescent="0.25">
      <c r="C166">
        <v>42</v>
      </c>
      <c r="D166" s="28">
        <v>20000</v>
      </c>
      <c r="E166" s="28">
        <f t="shared" si="7"/>
        <v>380000</v>
      </c>
      <c r="G166" s="28"/>
      <c r="K166">
        <v>50</v>
      </c>
      <c r="L166" s="28">
        <v>20000</v>
      </c>
      <c r="M166" s="28">
        <f t="shared" si="8"/>
        <v>410000</v>
      </c>
      <c r="O166" s="28"/>
      <c r="S166">
        <v>35</v>
      </c>
      <c r="T166" s="28">
        <v>30000</v>
      </c>
      <c r="U166" s="28">
        <f t="shared" si="9"/>
        <v>345000</v>
      </c>
      <c r="V166" s="28">
        <v>30000</v>
      </c>
      <c r="W166" s="28">
        <f>T166-V166</f>
        <v>0</v>
      </c>
    </row>
    <row r="167" spans="3:23" x14ac:dyDescent="0.25">
      <c r="C167">
        <v>43</v>
      </c>
      <c r="D167" s="28">
        <v>40000</v>
      </c>
      <c r="E167" s="28">
        <f t="shared" si="7"/>
        <v>420000</v>
      </c>
      <c r="K167">
        <v>52</v>
      </c>
      <c r="L167" s="28">
        <v>20000</v>
      </c>
      <c r="M167" s="28">
        <f t="shared" si="8"/>
        <v>430000</v>
      </c>
      <c r="S167">
        <v>36</v>
      </c>
      <c r="T167" s="28">
        <v>40000</v>
      </c>
      <c r="U167" s="28">
        <f t="shared" si="9"/>
        <v>385000</v>
      </c>
      <c r="W167" s="28"/>
    </row>
    <row r="168" spans="3:23" x14ac:dyDescent="0.25">
      <c r="C168">
        <v>50</v>
      </c>
      <c r="D168" s="28">
        <v>20000</v>
      </c>
      <c r="E168" s="28">
        <f t="shared" si="7"/>
        <v>440000</v>
      </c>
      <c r="K168">
        <v>58</v>
      </c>
      <c r="L168" s="28">
        <v>30000</v>
      </c>
      <c r="M168" s="28">
        <f t="shared" si="8"/>
        <v>460000</v>
      </c>
      <c r="S168">
        <v>37</v>
      </c>
      <c r="T168" s="28">
        <v>30000</v>
      </c>
      <c r="U168" s="28">
        <f t="shared" si="9"/>
        <v>415000</v>
      </c>
      <c r="W168" s="28"/>
    </row>
    <row r="169" spans="3:23" x14ac:dyDescent="0.25">
      <c r="C169">
        <v>54</v>
      </c>
      <c r="D169" s="28">
        <v>100000</v>
      </c>
      <c r="E169" s="28">
        <f t="shared" si="7"/>
        <v>540000</v>
      </c>
      <c r="G169" s="28"/>
      <c r="K169">
        <v>63</v>
      </c>
      <c r="L169" s="28">
        <v>50000</v>
      </c>
      <c r="M169" s="28">
        <f t="shared" si="8"/>
        <v>510000</v>
      </c>
      <c r="O169" s="28"/>
      <c r="S169">
        <v>38</v>
      </c>
      <c r="T169" s="28">
        <v>10000</v>
      </c>
      <c r="U169" s="28">
        <f t="shared" si="9"/>
        <v>425000</v>
      </c>
    </row>
    <row r="170" spans="3:23" x14ac:dyDescent="0.25">
      <c r="C170">
        <v>65</v>
      </c>
      <c r="D170" s="28">
        <v>30000</v>
      </c>
      <c r="E170" s="28">
        <f t="shared" si="7"/>
        <v>570000</v>
      </c>
      <c r="K170">
        <v>66</v>
      </c>
      <c r="L170" s="28">
        <v>20000</v>
      </c>
      <c r="M170" s="28">
        <f t="shared" si="8"/>
        <v>530000</v>
      </c>
      <c r="S170">
        <v>40</v>
      </c>
      <c r="T170" s="28">
        <v>50000</v>
      </c>
      <c r="U170" s="28">
        <f t="shared" si="9"/>
        <v>475000</v>
      </c>
      <c r="V170" s="28">
        <v>40000</v>
      </c>
      <c r="W170">
        <f>Tabla2510[[#This Row],[Monto]]-Tabla2510[[#This Row],[Comisión]]</f>
        <v>10000</v>
      </c>
    </row>
    <row r="171" spans="3:23" x14ac:dyDescent="0.25">
      <c r="C171">
        <v>67</v>
      </c>
      <c r="D171" s="28">
        <v>50000</v>
      </c>
      <c r="E171" s="28">
        <f t="shared" si="7"/>
        <v>620000</v>
      </c>
      <c r="K171">
        <v>67</v>
      </c>
      <c r="L171" s="28">
        <v>20000</v>
      </c>
      <c r="M171" s="28">
        <f t="shared" si="8"/>
        <v>550000</v>
      </c>
      <c r="S171">
        <v>41</v>
      </c>
      <c r="T171" s="28">
        <v>50000</v>
      </c>
      <c r="U171" s="28">
        <f t="shared" si="9"/>
        <v>525000</v>
      </c>
      <c r="W171" s="28"/>
    </row>
    <row r="172" spans="3:23" x14ac:dyDescent="0.25">
      <c r="C172">
        <v>73</v>
      </c>
      <c r="D172" s="28">
        <v>50000</v>
      </c>
      <c r="E172" s="28">
        <f t="shared" si="7"/>
        <v>670000</v>
      </c>
      <c r="F172" s="28">
        <v>40000</v>
      </c>
      <c r="G172">
        <f>Tabla178[[#This Row],[Monto]]-Tabla178[[#This Row],[Comisión]]</f>
        <v>10000</v>
      </c>
      <c r="K172">
        <v>69</v>
      </c>
      <c r="L172" s="28">
        <v>20000</v>
      </c>
      <c r="M172" s="28">
        <f t="shared" si="8"/>
        <v>570000</v>
      </c>
      <c r="S172">
        <v>44</v>
      </c>
      <c r="T172" s="28">
        <v>30000</v>
      </c>
      <c r="U172" s="28">
        <f t="shared" si="9"/>
        <v>555000</v>
      </c>
    </row>
    <row r="173" spans="3:23" x14ac:dyDescent="0.25">
      <c r="C173">
        <v>74</v>
      </c>
      <c r="D173" s="28">
        <v>30000</v>
      </c>
      <c r="E173" s="28">
        <f t="shared" si="7"/>
        <v>700000</v>
      </c>
      <c r="K173">
        <v>73</v>
      </c>
      <c r="L173" s="28">
        <v>40000</v>
      </c>
      <c r="M173" s="28">
        <f t="shared" si="8"/>
        <v>610000</v>
      </c>
      <c r="S173">
        <v>46</v>
      </c>
      <c r="T173" s="28">
        <v>40000</v>
      </c>
      <c r="U173" s="28">
        <f t="shared" si="9"/>
        <v>595000</v>
      </c>
    </row>
    <row r="174" spans="3:23" x14ac:dyDescent="0.25">
      <c r="C174">
        <v>75</v>
      </c>
      <c r="D174" s="28">
        <v>50000</v>
      </c>
      <c r="E174" s="28">
        <f t="shared" si="7"/>
        <v>750000</v>
      </c>
      <c r="K174">
        <v>79</v>
      </c>
      <c r="L174" s="28">
        <v>50000</v>
      </c>
      <c r="M174" s="28">
        <f t="shared" si="8"/>
        <v>660000</v>
      </c>
      <c r="S174">
        <v>47</v>
      </c>
      <c r="T174" s="28">
        <v>10000</v>
      </c>
      <c r="U174" s="28">
        <f t="shared" si="9"/>
        <v>605000</v>
      </c>
    </row>
    <row r="175" spans="3:23" x14ac:dyDescent="0.25">
      <c r="C175">
        <v>78</v>
      </c>
      <c r="D175" s="28">
        <v>30000</v>
      </c>
      <c r="E175" s="28">
        <f t="shared" si="7"/>
        <v>780000</v>
      </c>
      <c r="K175">
        <v>80</v>
      </c>
      <c r="L175" s="28">
        <v>50000</v>
      </c>
      <c r="M175" s="28">
        <f t="shared" si="8"/>
        <v>710000</v>
      </c>
      <c r="Q175" s="31"/>
      <c r="S175" s="31">
        <v>55</v>
      </c>
      <c r="T175" s="29">
        <v>10000</v>
      </c>
      <c r="U175" s="29">
        <f t="shared" si="9"/>
        <v>615000</v>
      </c>
      <c r="V175" s="29">
        <v>10000</v>
      </c>
      <c r="W175">
        <f>Tabla2510[[#This Row],[Monto]]-Tabla2510[[#This Row],[Comisión]]</f>
        <v>0</v>
      </c>
    </row>
    <row r="176" spans="3:23" x14ac:dyDescent="0.25">
      <c r="C176">
        <v>88</v>
      </c>
      <c r="D176" s="28">
        <v>20000</v>
      </c>
      <c r="E176" s="28">
        <f t="shared" si="7"/>
        <v>800000</v>
      </c>
      <c r="K176">
        <v>82</v>
      </c>
      <c r="L176" s="28">
        <v>20000</v>
      </c>
      <c r="M176" s="28">
        <f t="shared" si="8"/>
        <v>730000</v>
      </c>
      <c r="S176">
        <v>57</v>
      </c>
      <c r="T176" s="28">
        <v>20000</v>
      </c>
      <c r="U176" s="28">
        <f t="shared" si="9"/>
        <v>635000</v>
      </c>
    </row>
    <row r="177" spans="3:23" x14ac:dyDescent="0.25">
      <c r="C177">
        <v>94</v>
      </c>
      <c r="D177" s="28">
        <v>30000</v>
      </c>
      <c r="E177" s="28">
        <f t="shared" si="7"/>
        <v>830000</v>
      </c>
      <c r="K177">
        <v>87</v>
      </c>
      <c r="L177" s="28">
        <v>20000</v>
      </c>
      <c r="M177" s="28">
        <f t="shared" si="8"/>
        <v>750000</v>
      </c>
      <c r="S177">
        <v>63</v>
      </c>
      <c r="T177" s="28">
        <v>20000</v>
      </c>
      <c r="U177" s="28">
        <f t="shared" si="9"/>
        <v>655000</v>
      </c>
      <c r="W177" s="28"/>
    </row>
    <row r="178" spans="3:23" x14ac:dyDescent="0.25">
      <c r="C178">
        <v>95</v>
      </c>
      <c r="D178" s="28">
        <v>30000</v>
      </c>
      <c r="E178" s="28">
        <f t="shared" si="7"/>
        <v>860000</v>
      </c>
      <c r="K178">
        <v>99</v>
      </c>
      <c r="L178" s="28">
        <v>20000</v>
      </c>
      <c r="M178" s="28">
        <f t="shared" si="8"/>
        <v>770000</v>
      </c>
      <c r="S178">
        <v>65</v>
      </c>
      <c r="T178" s="28">
        <v>20000</v>
      </c>
      <c r="U178" s="28">
        <f t="shared" si="9"/>
        <v>675000</v>
      </c>
    </row>
    <row r="179" spans="3:23" x14ac:dyDescent="0.25">
      <c r="C179">
        <v>99</v>
      </c>
      <c r="D179" s="28">
        <v>30000</v>
      </c>
      <c r="E179" s="28">
        <f t="shared" si="7"/>
        <v>890000</v>
      </c>
      <c r="F179" s="28">
        <v>30000</v>
      </c>
      <c r="G179">
        <f>Tabla178[[#This Row],[Monto]]-Tabla178[[#This Row],[Comisión]]</f>
        <v>0</v>
      </c>
      <c r="K179">
        <v>101</v>
      </c>
      <c r="L179" s="28">
        <v>50000</v>
      </c>
      <c r="M179" s="28">
        <f t="shared" si="8"/>
        <v>820000</v>
      </c>
      <c r="S179">
        <v>68</v>
      </c>
      <c r="T179" s="28">
        <v>20000</v>
      </c>
      <c r="U179" s="28">
        <f t="shared" si="9"/>
        <v>695000</v>
      </c>
    </row>
    <row r="180" spans="3:23" x14ac:dyDescent="0.25">
      <c r="C180">
        <v>107</v>
      </c>
      <c r="D180" s="28">
        <v>80000</v>
      </c>
      <c r="E180" s="28">
        <f t="shared" si="7"/>
        <v>970000</v>
      </c>
      <c r="F180" s="28">
        <v>40000</v>
      </c>
      <c r="G180">
        <f>Tabla178[[#This Row],[Monto]]-Tabla178[[#This Row],[Comisión]]</f>
        <v>40000</v>
      </c>
      <c r="K180">
        <v>104</v>
      </c>
      <c r="L180" s="28">
        <v>20000</v>
      </c>
      <c r="M180" s="28">
        <f t="shared" si="8"/>
        <v>840000</v>
      </c>
      <c r="S180">
        <v>72</v>
      </c>
      <c r="T180" s="28">
        <v>20000</v>
      </c>
      <c r="U180" s="28">
        <f t="shared" si="9"/>
        <v>715000</v>
      </c>
      <c r="W180" s="28"/>
    </row>
    <row r="181" spans="3:23" x14ac:dyDescent="0.25">
      <c r="C181">
        <v>110</v>
      </c>
      <c r="D181" s="28">
        <v>20000</v>
      </c>
      <c r="E181" s="28">
        <f t="shared" si="7"/>
        <v>990000</v>
      </c>
      <c r="K181">
        <v>106</v>
      </c>
      <c r="L181" s="28">
        <v>20000</v>
      </c>
      <c r="M181" s="28">
        <f t="shared" si="8"/>
        <v>860000</v>
      </c>
      <c r="S181">
        <v>74</v>
      </c>
      <c r="T181" s="28">
        <v>10000</v>
      </c>
      <c r="U181" s="28">
        <f t="shared" si="9"/>
        <v>725000</v>
      </c>
      <c r="W181" s="28"/>
    </row>
    <row r="182" spans="3:23" x14ac:dyDescent="0.25">
      <c r="C182">
        <v>111</v>
      </c>
      <c r="D182" s="28">
        <v>30000</v>
      </c>
      <c r="E182" s="28">
        <f t="shared" si="7"/>
        <v>1020000</v>
      </c>
      <c r="K182">
        <v>108</v>
      </c>
      <c r="L182" s="28">
        <v>15000</v>
      </c>
      <c r="M182" s="28">
        <f t="shared" si="8"/>
        <v>875000</v>
      </c>
      <c r="S182">
        <v>76</v>
      </c>
      <c r="T182" s="28">
        <v>20000</v>
      </c>
      <c r="U182" s="28">
        <f t="shared" si="9"/>
        <v>745000</v>
      </c>
    </row>
    <row r="183" spans="3:23" x14ac:dyDescent="0.25">
      <c r="C183">
        <v>116</v>
      </c>
      <c r="D183" s="28">
        <v>80000</v>
      </c>
      <c r="E183" s="28">
        <f t="shared" si="7"/>
        <v>1100000</v>
      </c>
      <c r="F183" s="28">
        <v>80000</v>
      </c>
      <c r="G183">
        <f>Tabla178[[#This Row],[Monto]]-Tabla178[[#This Row],[Comisión]]</f>
        <v>0</v>
      </c>
      <c r="K183">
        <v>109</v>
      </c>
      <c r="L183" s="28">
        <v>50000</v>
      </c>
      <c r="M183" s="28">
        <f t="shared" si="8"/>
        <v>925000</v>
      </c>
      <c r="S183">
        <v>82</v>
      </c>
      <c r="T183" s="28">
        <v>40000</v>
      </c>
      <c r="U183" s="28">
        <f t="shared" si="9"/>
        <v>785000</v>
      </c>
      <c r="V183" s="28">
        <v>40000</v>
      </c>
      <c r="W183">
        <f>Tabla2510[[#This Row],[Monto]]-Tabla2510[[#This Row],[Comisión]]</f>
        <v>0</v>
      </c>
    </row>
    <row r="184" spans="3:23" x14ac:dyDescent="0.25">
      <c r="C184">
        <v>117</v>
      </c>
      <c r="D184" s="28">
        <v>40000</v>
      </c>
      <c r="E184" s="28">
        <f t="shared" si="7"/>
        <v>1140000</v>
      </c>
      <c r="F184" s="28">
        <v>40000</v>
      </c>
      <c r="G184">
        <f>Tabla178[[#This Row],[Monto]]-Tabla178[[#This Row],[Comisión]]</f>
        <v>0</v>
      </c>
      <c r="K184">
        <v>112</v>
      </c>
      <c r="L184" s="28">
        <v>20000</v>
      </c>
      <c r="M184" s="28">
        <f t="shared" si="8"/>
        <v>945000</v>
      </c>
      <c r="S184">
        <v>84</v>
      </c>
      <c r="T184" s="28">
        <v>20000</v>
      </c>
      <c r="U184" s="28">
        <f t="shared" si="9"/>
        <v>805000</v>
      </c>
      <c r="W184" s="28"/>
    </row>
    <row r="185" spans="3:23" x14ac:dyDescent="0.25">
      <c r="C185">
        <v>119</v>
      </c>
      <c r="D185" s="28">
        <v>20000</v>
      </c>
      <c r="E185" s="28">
        <f t="shared" si="7"/>
        <v>1160000</v>
      </c>
      <c r="K185">
        <v>116</v>
      </c>
      <c r="L185" s="28">
        <v>20000</v>
      </c>
      <c r="M185" s="28">
        <f t="shared" si="8"/>
        <v>965000</v>
      </c>
      <c r="S185">
        <v>88</v>
      </c>
      <c r="T185" s="28">
        <v>20000</v>
      </c>
      <c r="U185" s="28">
        <f t="shared" si="9"/>
        <v>825000</v>
      </c>
    </row>
    <row r="186" spans="3:23" x14ac:dyDescent="0.25">
      <c r="C186">
        <v>121</v>
      </c>
      <c r="D186" s="28">
        <v>170000</v>
      </c>
      <c r="E186" s="28">
        <f t="shared" si="7"/>
        <v>1330000</v>
      </c>
      <c r="G186" s="28"/>
      <c r="K186">
        <v>117</v>
      </c>
      <c r="L186" s="28">
        <v>20000</v>
      </c>
      <c r="M186" s="28">
        <f t="shared" si="8"/>
        <v>985000</v>
      </c>
      <c r="O186" s="28"/>
      <c r="S186">
        <v>89</v>
      </c>
      <c r="T186" s="28">
        <v>30000</v>
      </c>
      <c r="U186" s="28">
        <f t="shared" si="9"/>
        <v>855000</v>
      </c>
    </row>
    <row r="187" spans="3:23" x14ac:dyDescent="0.25">
      <c r="C187">
        <v>140</v>
      </c>
      <c r="D187" s="28">
        <v>20000</v>
      </c>
      <c r="E187" s="28">
        <f t="shared" si="7"/>
        <v>1350000</v>
      </c>
      <c r="K187">
        <v>120</v>
      </c>
      <c r="L187" s="28">
        <v>50000</v>
      </c>
      <c r="M187" s="28">
        <f t="shared" si="8"/>
        <v>1035000</v>
      </c>
      <c r="S187">
        <v>90</v>
      </c>
      <c r="T187" s="28">
        <v>100000</v>
      </c>
      <c r="U187" s="28">
        <f t="shared" si="9"/>
        <v>955000</v>
      </c>
      <c r="W187" s="28"/>
    </row>
    <row r="188" spans="3:23" x14ac:dyDescent="0.25">
      <c r="C188">
        <v>143</v>
      </c>
      <c r="D188" s="28">
        <v>100000</v>
      </c>
      <c r="E188" s="28">
        <f t="shared" si="7"/>
        <v>1450000</v>
      </c>
      <c r="K188">
        <v>127</v>
      </c>
      <c r="L188" s="28">
        <v>50000</v>
      </c>
      <c r="M188" s="28">
        <f t="shared" si="8"/>
        <v>1085000</v>
      </c>
      <c r="S188">
        <v>92</v>
      </c>
      <c r="T188" s="28">
        <v>20000</v>
      </c>
      <c r="U188" s="28">
        <f t="shared" si="9"/>
        <v>975000</v>
      </c>
    </row>
    <row r="189" spans="3:23" x14ac:dyDescent="0.25">
      <c r="C189">
        <v>145</v>
      </c>
      <c r="D189" s="28">
        <v>50000</v>
      </c>
      <c r="E189" s="28">
        <f t="shared" si="7"/>
        <v>1500000</v>
      </c>
      <c r="F189" s="28">
        <v>40000</v>
      </c>
      <c r="G189">
        <f>Tabla178[[#This Row],[Monto]]-Tabla178[[#This Row],[Comisión]]</f>
        <v>10000</v>
      </c>
      <c r="K189">
        <v>129</v>
      </c>
      <c r="L189" s="28">
        <v>50000</v>
      </c>
      <c r="M189" s="28">
        <f t="shared" si="8"/>
        <v>1135000</v>
      </c>
      <c r="S189">
        <v>96</v>
      </c>
      <c r="T189" s="28">
        <v>60000</v>
      </c>
      <c r="U189" s="28">
        <f t="shared" si="9"/>
        <v>1035000</v>
      </c>
      <c r="V189" s="28">
        <v>40000</v>
      </c>
      <c r="W189">
        <f>Tabla2510[[#This Row],[Monto]]-Tabla2510[[#This Row],[Comisión]]</f>
        <v>20000</v>
      </c>
    </row>
    <row r="190" spans="3:23" x14ac:dyDescent="0.25">
      <c r="C190">
        <v>163</v>
      </c>
      <c r="D190" s="28">
        <v>30000</v>
      </c>
      <c r="E190" s="28">
        <f t="shared" si="7"/>
        <v>1530000</v>
      </c>
      <c r="K190">
        <v>130</v>
      </c>
      <c r="L190" s="28">
        <v>20000</v>
      </c>
      <c r="M190" s="28">
        <f t="shared" si="8"/>
        <v>1155000</v>
      </c>
      <c r="S190">
        <v>99</v>
      </c>
      <c r="T190" s="28">
        <v>50000</v>
      </c>
      <c r="U190" s="28">
        <f t="shared" si="9"/>
        <v>1085000</v>
      </c>
      <c r="V190" s="28">
        <v>40000</v>
      </c>
      <c r="W190">
        <f>Tabla2510[[#This Row],[Monto]]-Tabla2510[[#This Row],[Comisión]]</f>
        <v>10000</v>
      </c>
    </row>
    <row r="191" spans="3:23" x14ac:dyDescent="0.25">
      <c r="C191">
        <v>167</v>
      </c>
      <c r="D191" s="28">
        <v>50000</v>
      </c>
      <c r="E191" s="28">
        <f t="shared" si="7"/>
        <v>1580000</v>
      </c>
      <c r="K191">
        <v>131</v>
      </c>
      <c r="L191" s="28">
        <v>50000</v>
      </c>
      <c r="M191" s="28">
        <f t="shared" si="8"/>
        <v>1205000</v>
      </c>
      <c r="S191">
        <v>100</v>
      </c>
      <c r="T191" s="28">
        <v>40000</v>
      </c>
      <c r="U191" s="28">
        <f t="shared" si="9"/>
        <v>1125000</v>
      </c>
      <c r="V191" s="28">
        <v>40000</v>
      </c>
      <c r="W191">
        <f>Tabla2510[[#This Row],[Monto]]-Tabla2510[[#This Row],[Comisión]]</f>
        <v>0</v>
      </c>
    </row>
    <row r="192" spans="3:23" x14ac:dyDescent="0.25">
      <c r="C192">
        <v>169</v>
      </c>
      <c r="D192" s="28">
        <v>50000</v>
      </c>
      <c r="E192" s="28">
        <f t="shared" si="7"/>
        <v>1630000</v>
      </c>
      <c r="K192">
        <v>133</v>
      </c>
      <c r="L192" s="28">
        <v>20000</v>
      </c>
      <c r="M192" s="28">
        <f t="shared" si="8"/>
        <v>1225000</v>
      </c>
      <c r="T192" s="28">
        <v>30000</v>
      </c>
      <c r="U192" s="28">
        <f t="shared" si="9"/>
        <v>1155000</v>
      </c>
      <c r="V192" s="28">
        <v>30000</v>
      </c>
      <c r="W192">
        <f>Tabla2510[[#This Row],[Monto]]-Tabla2510[[#This Row],[Comisión]]</f>
        <v>0</v>
      </c>
    </row>
    <row r="193" spans="3:23" x14ac:dyDescent="0.25">
      <c r="C193">
        <v>171</v>
      </c>
      <c r="D193" s="28">
        <v>50000</v>
      </c>
      <c r="E193" s="28">
        <f t="shared" si="7"/>
        <v>1680000</v>
      </c>
      <c r="G193" s="28"/>
      <c r="K193">
        <v>135</v>
      </c>
      <c r="L193" s="28">
        <v>20000</v>
      </c>
      <c r="M193" s="28">
        <f t="shared" si="8"/>
        <v>1245000</v>
      </c>
      <c r="O193" s="28"/>
      <c r="T193" s="28">
        <v>40000</v>
      </c>
      <c r="U193" s="28">
        <f t="shared" si="9"/>
        <v>1195000</v>
      </c>
      <c r="V193" s="28">
        <v>40000</v>
      </c>
      <c r="W193">
        <f>Tabla2510[[#This Row],[Monto]]-Tabla2510[[#This Row],[Comisión]]</f>
        <v>0</v>
      </c>
    </row>
    <row r="194" spans="3:23" x14ac:dyDescent="0.25">
      <c r="C194">
        <v>174</v>
      </c>
      <c r="D194" s="28">
        <v>30000</v>
      </c>
      <c r="E194" s="28">
        <f t="shared" si="7"/>
        <v>1710000</v>
      </c>
      <c r="G194" s="28"/>
      <c r="K194">
        <v>136</v>
      </c>
      <c r="L194" s="28">
        <v>20000</v>
      </c>
      <c r="M194" s="28">
        <f t="shared" si="8"/>
        <v>1265000</v>
      </c>
      <c r="O194" s="28"/>
      <c r="T194" s="28">
        <v>40000</v>
      </c>
      <c r="U194" s="28">
        <f t="shared" si="9"/>
        <v>1235000</v>
      </c>
      <c r="V194" s="28">
        <v>40000</v>
      </c>
      <c r="W194" s="28">
        <f>T194-V194</f>
        <v>0</v>
      </c>
    </row>
    <row r="195" spans="3:23" x14ac:dyDescent="0.25">
      <c r="C195">
        <v>178</v>
      </c>
      <c r="D195" s="28">
        <v>20000</v>
      </c>
      <c r="E195" s="28">
        <f t="shared" si="7"/>
        <v>1730000</v>
      </c>
      <c r="K195">
        <v>137</v>
      </c>
      <c r="L195" s="28">
        <v>20000</v>
      </c>
      <c r="M195" s="28">
        <f t="shared" si="8"/>
        <v>1285000</v>
      </c>
      <c r="T195" s="28">
        <v>50000</v>
      </c>
      <c r="U195" s="29">
        <f t="shared" si="9"/>
        <v>1285000</v>
      </c>
      <c r="V195" s="28">
        <v>40000</v>
      </c>
      <c r="W195" s="28">
        <f>T195-V195</f>
        <v>10000</v>
      </c>
    </row>
    <row r="196" spans="3:23" x14ac:dyDescent="0.25">
      <c r="D196" s="28">
        <v>35000</v>
      </c>
      <c r="E196" s="28">
        <f t="shared" si="7"/>
        <v>1765000</v>
      </c>
      <c r="F196" s="28">
        <v>35000</v>
      </c>
      <c r="G196">
        <f>Tabla178[[#This Row],[Monto]]-Tabla178[[#This Row],[Comisión]]</f>
        <v>0</v>
      </c>
      <c r="K196">
        <v>142</v>
      </c>
      <c r="L196" s="28">
        <v>50000</v>
      </c>
      <c r="M196" s="28">
        <f t="shared" si="8"/>
        <v>1335000</v>
      </c>
      <c r="T196" s="28">
        <v>60000</v>
      </c>
      <c r="U196" s="28">
        <f>U195+T196</f>
        <v>1345000</v>
      </c>
      <c r="V196" s="28">
        <v>40000</v>
      </c>
      <c r="W196" s="28">
        <f>T196-V196</f>
        <v>20000</v>
      </c>
    </row>
    <row r="197" spans="3:23" x14ac:dyDescent="0.25">
      <c r="D197" s="28">
        <v>40000</v>
      </c>
      <c r="E197" s="28">
        <f t="shared" si="7"/>
        <v>1805000</v>
      </c>
      <c r="F197" s="28">
        <v>40000</v>
      </c>
      <c r="G197">
        <f>Tabla178[[#This Row],[Monto]]-Tabla178[[#This Row],[Comisión]]</f>
        <v>0</v>
      </c>
      <c r="L197" s="28">
        <v>50000</v>
      </c>
      <c r="M197" s="28">
        <f t="shared" si="8"/>
        <v>1385000</v>
      </c>
      <c r="N197" s="28">
        <v>40000</v>
      </c>
      <c r="O197">
        <f>Tabla1789[[#This Row],[Monto]]-Tabla1789[[#This Row],[Comisión]]</f>
        <v>10000</v>
      </c>
      <c r="T197" s="28">
        <v>100000</v>
      </c>
      <c r="U197" s="29">
        <f>U196+T197</f>
        <v>1445000</v>
      </c>
      <c r="V197" s="28">
        <v>40000</v>
      </c>
      <c r="W197" s="28">
        <f>T197-V197</f>
        <v>60000</v>
      </c>
    </row>
    <row r="198" spans="3:23" x14ac:dyDescent="0.25">
      <c r="D198" s="28">
        <v>40000</v>
      </c>
      <c r="E198" s="28">
        <f t="shared" si="7"/>
        <v>1845000</v>
      </c>
      <c r="F198" s="28">
        <v>40000</v>
      </c>
      <c r="G198">
        <f>Tabla178[[#This Row],[Monto]]-Tabla178[[#This Row],[Comisión]]</f>
        <v>0</v>
      </c>
      <c r="L198" s="28">
        <v>50000</v>
      </c>
      <c r="M198" s="28">
        <f t="shared" si="8"/>
        <v>1435000</v>
      </c>
      <c r="N198" s="28">
        <v>40000</v>
      </c>
      <c r="O198">
        <f>Tabla1789[[#This Row],[Monto]]-Tabla1789[[#This Row],[Comisión]]</f>
        <v>10000</v>
      </c>
      <c r="T198" s="28"/>
      <c r="U198" s="28"/>
      <c r="W198" s="28"/>
    </row>
    <row r="199" spans="3:23" x14ac:dyDescent="0.25">
      <c r="D199" s="28">
        <v>40000</v>
      </c>
      <c r="E199" s="28">
        <f t="shared" si="7"/>
        <v>1885000</v>
      </c>
      <c r="F199" s="28">
        <v>40000</v>
      </c>
      <c r="G199">
        <f>Tabla178[[#This Row],[Monto]]-Tabla178[[#This Row],[Comisión]]</f>
        <v>0</v>
      </c>
      <c r="L199" s="28">
        <v>50000</v>
      </c>
      <c r="M199" s="28">
        <f t="shared" si="8"/>
        <v>1485000</v>
      </c>
      <c r="N199" s="28">
        <v>40000</v>
      </c>
      <c r="O199">
        <f>Tabla1789[[#This Row],[Monto]]-Tabla1789[[#This Row],[Comisión]]</f>
        <v>10000</v>
      </c>
      <c r="T199" s="28"/>
      <c r="U199" s="28"/>
      <c r="W199" s="28"/>
    </row>
    <row r="200" spans="3:23" x14ac:dyDescent="0.25">
      <c r="D200" s="28">
        <v>40000</v>
      </c>
      <c r="E200" s="28">
        <f t="shared" si="7"/>
        <v>1925000</v>
      </c>
      <c r="F200" s="28">
        <v>40000</v>
      </c>
      <c r="G200">
        <f>Tabla178[[#This Row],[Monto]]-Tabla178[[#This Row],[Comisión]]</f>
        <v>0</v>
      </c>
      <c r="L200" s="28">
        <v>100000</v>
      </c>
      <c r="M200" s="28">
        <f t="shared" si="8"/>
        <v>1585000</v>
      </c>
      <c r="N200" s="28">
        <v>40000</v>
      </c>
      <c r="O200">
        <f>Tabla1789[[#This Row],[Monto]]-Tabla1789[[#This Row],[Comisión]]</f>
        <v>60000</v>
      </c>
      <c r="T200" s="28"/>
      <c r="U200" s="28"/>
      <c r="W200" s="28"/>
    </row>
    <row r="201" spans="3:23" x14ac:dyDescent="0.25">
      <c r="D201" s="28">
        <v>50000</v>
      </c>
      <c r="E201" s="28">
        <f t="shared" si="7"/>
        <v>1975000</v>
      </c>
      <c r="F201" s="28">
        <v>40000</v>
      </c>
      <c r="G201">
        <f>Tabla178[[#This Row],[Monto]]-Tabla178[[#This Row],[Comisión]]</f>
        <v>10000</v>
      </c>
      <c r="L201" s="28">
        <v>20000</v>
      </c>
      <c r="M201" s="28">
        <f t="shared" si="8"/>
        <v>1605000</v>
      </c>
      <c r="N201" s="28">
        <v>20000</v>
      </c>
      <c r="O201">
        <f>Tabla1789[[#This Row],[Monto]]-Tabla1789[[#This Row],[Comisión]]</f>
        <v>0</v>
      </c>
      <c r="T201" s="28"/>
      <c r="U201" s="28"/>
      <c r="W201" s="28"/>
    </row>
    <row r="202" spans="3:23" x14ac:dyDescent="0.25">
      <c r="D202" s="28"/>
      <c r="E202" s="28"/>
      <c r="K202">
        <v>61</v>
      </c>
      <c r="L202" s="28">
        <v>100000</v>
      </c>
      <c r="M202" s="28">
        <f t="shared" si="8"/>
        <v>1705000</v>
      </c>
      <c r="T202" s="28"/>
      <c r="U202" s="28"/>
    </row>
    <row r="203" spans="3:23" x14ac:dyDescent="0.25">
      <c r="D203" s="28"/>
      <c r="E203" s="28"/>
      <c r="K203">
        <v>122</v>
      </c>
      <c r="L203" s="28">
        <v>100000</v>
      </c>
      <c r="M203" s="28">
        <f>M202+L203</f>
        <v>1805000</v>
      </c>
      <c r="T203" s="28"/>
      <c r="U203" s="28"/>
    </row>
    <row r="204" spans="3:23" x14ac:dyDescent="0.25">
      <c r="D204" s="28"/>
      <c r="E204" s="28"/>
      <c r="L204" s="28"/>
      <c r="M204" s="28"/>
      <c r="T204" s="28"/>
      <c r="U204" s="28"/>
    </row>
    <row r="205" spans="3:23" x14ac:dyDescent="0.25">
      <c r="D205" s="28"/>
      <c r="E205" s="28"/>
      <c r="L205" s="28"/>
      <c r="M205" s="28"/>
      <c r="T205" s="28"/>
      <c r="U205" s="28"/>
    </row>
    <row r="206" spans="3:23" x14ac:dyDescent="0.25">
      <c r="C206" s="34"/>
      <c r="D206" s="35"/>
      <c r="E206" s="28"/>
      <c r="K206" s="34"/>
      <c r="L206" s="35"/>
      <c r="M206" s="28"/>
      <c r="U206" s="28"/>
    </row>
    <row r="207" spans="3:23" x14ac:dyDescent="0.25">
      <c r="D207" s="28"/>
      <c r="E207" s="28"/>
      <c r="L207" s="28"/>
      <c r="M207" s="28"/>
      <c r="U207" s="28"/>
    </row>
    <row r="208" spans="3:23" x14ac:dyDescent="0.25">
      <c r="D208" s="28"/>
      <c r="E208" s="28"/>
      <c r="L208" s="28"/>
      <c r="M208" s="28"/>
      <c r="T208" s="29"/>
      <c r="U208" s="28"/>
      <c r="V208" s="29"/>
    </row>
    <row r="209" spans="1:23" x14ac:dyDescent="0.25">
      <c r="D209" s="28"/>
      <c r="E209" s="28"/>
      <c r="L209" s="28"/>
      <c r="M209" s="28"/>
      <c r="T209" s="29"/>
      <c r="U209" s="28"/>
    </row>
    <row r="210" spans="1:23" x14ac:dyDescent="0.25">
      <c r="D210" s="28"/>
      <c r="E210" s="28"/>
      <c r="L210" s="28"/>
      <c r="M210" s="28"/>
      <c r="U210" s="28"/>
    </row>
    <row r="211" spans="1:23" x14ac:dyDescent="0.25">
      <c r="D211" s="28"/>
      <c r="E211" s="28"/>
      <c r="G211" s="28"/>
      <c r="L211" s="28"/>
      <c r="M211" s="28"/>
      <c r="O211" s="28"/>
      <c r="U211" s="28"/>
      <c r="W211" s="28"/>
    </row>
    <row r="212" spans="1:23" x14ac:dyDescent="0.25">
      <c r="D212" s="28"/>
      <c r="E212" s="28"/>
      <c r="L212" s="28"/>
      <c r="M212" s="28"/>
      <c r="U212" s="28"/>
    </row>
    <row r="213" spans="1:23" x14ac:dyDescent="0.25">
      <c r="D213" s="28"/>
      <c r="E213" s="28"/>
      <c r="L213" s="28"/>
      <c r="M213" s="28"/>
      <c r="U213" s="28"/>
    </row>
    <row r="214" spans="1:23" x14ac:dyDescent="0.25">
      <c r="D214" s="28"/>
      <c r="E214" s="28"/>
      <c r="L214" s="28"/>
      <c r="M214" s="28"/>
      <c r="U214" s="28"/>
    </row>
    <row r="215" spans="1:23" x14ac:dyDescent="0.25">
      <c r="D215" s="28"/>
      <c r="E215" s="28"/>
      <c r="G215" s="28"/>
      <c r="L215" s="28"/>
      <c r="M215" s="28"/>
      <c r="O215" s="28"/>
      <c r="U215" s="28"/>
      <c r="W215" s="28"/>
    </row>
    <row r="216" spans="1:23" x14ac:dyDescent="0.25">
      <c r="D216" s="28"/>
      <c r="E216" s="28"/>
      <c r="G216" s="28"/>
      <c r="L216" s="28"/>
      <c r="M216" s="28"/>
      <c r="O216" s="28"/>
      <c r="U216" s="28"/>
      <c r="W216" s="28"/>
    </row>
    <row r="217" spans="1:23" x14ac:dyDescent="0.25">
      <c r="D217" s="28"/>
      <c r="E217" s="28"/>
      <c r="G217" s="28"/>
      <c r="L217" s="28"/>
      <c r="M217" s="28"/>
      <c r="O217" s="28"/>
      <c r="U217" s="28"/>
      <c r="W217" s="28"/>
    </row>
    <row r="218" spans="1:23" x14ac:dyDescent="0.25">
      <c r="D218" s="28"/>
      <c r="E218" s="28"/>
      <c r="G218" s="28"/>
      <c r="L218" s="28"/>
      <c r="M218" s="28"/>
      <c r="O218" s="28"/>
      <c r="U218" s="28"/>
      <c r="W218" s="28"/>
    </row>
    <row r="219" spans="1:23" x14ac:dyDescent="0.25">
      <c r="D219" s="28"/>
      <c r="E219" s="29"/>
      <c r="G219" s="28"/>
      <c r="L219" s="28"/>
      <c r="M219" s="29"/>
      <c r="O219" s="28"/>
      <c r="T219" s="29">
        <f>SUM(T154:T218)</f>
        <v>1445000</v>
      </c>
      <c r="V219" s="29">
        <f>SUM(V154:V218)</f>
        <v>490000</v>
      </c>
      <c r="W219" s="29">
        <f>SUM(W154:W218)</f>
        <v>130000</v>
      </c>
    </row>
    <row r="220" spans="1:23" x14ac:dyDescent="0.25">
      <c r="D220" s="29">
        <f>SUM(D154:D219)</f>
        <v>1975000</v>
      </c>
      <c r="F220" s="29">
        <f>SUM(F154:F219)</f>
        <v>565000</v>
      </c>
      <c r="G220" s="29">
        <f>SUM(G154:G219)</f>
        <v>80000</v>
      </c>
      <c r="L220" s="29">
        <f>SUM(L154:L219)</f>
        <v>1805000</v>
      </c>
      <c r="N220" s="29">
        <f>SUM(N154:N219)</f>
        <v>240000</v>
      </c>
      <c r="O220" s="29">
        <f>SUM(O154:O219)</f>
        <v>100000</v>
      </c>
      <c r="T220" s="29">
        <f>T219-V219</f>
        <v>955000</v>
      </c>
      <c r="W220" s="29">
        <f>Tabla2510[[#This Row],[Monto]]-W219</f>
        <v>825000</v>
      </c>
    </row>
    <row r="221" spans="1:23" x14ac:dyDescent="0.25">
      <c r="D221" s="29">
        <f>D220-F220</f>
        <v>1410000</v>
      </c>
      <c r="L221" s="29">
        <f>L220-N220</f>
        <v>1565000</v>
      </c>
    </row>
    <row r="223" spans="1:23" x14ac:dyDescent="0.25">
      <c r="A223" s="30" t="s">
        <v>10</v>
      </c>
      <c r="B223" s="30" t="s">
        <v>0</v>
      </c>
      <c r="C223" s="30" t="s">
        <v>2</v>
      </c>
      <c r="D223" s="30" t="s">
        <v>1297</v>
      </c>
      <c r="E223" s="30" t="s">
        <v>1338</v>
      </c>
      <c r="F223" s="33" t="s">
        <v>1339</v>
      </c>
      <c r="G223" s="30" t="s">
        <v>1340</v>
      </c>
      <c r="I223" s="30" t="s">
        <v>10</v>
      </c>
      <c r="J223" s="30" t="s">
        <v>0</v>
      </c>
      <c r="K223" s="30" t="s">
        <v>2</v>
      </c>
      <c r="L223" s="30" t="s">
        <v>1297</v>
      </c>
      <c r="M223" s="30" t="s">
        <v>1338</v>
      </c>
      <c r="N223" s="33" t="s">
        <v>1339</v>
      </c>
      <c r="O223" s="30" t="s">
        <v>1340</v>
      </c>
      <c r="Q223" s="30" t="s">
        <v>10</v>
      </c>
      <c r="R223" s="30" t="s">
        <v>0</v>
      </c>
      <c r="S223" s="30" t="s">
        <v>2</v>
      </c>
      <c r="T223" s="30" t="s">
        <v>1297</v>
      </c>
      <c r="U223" s="30" t="s">
        <v>1338</v>
      </c>
      <c r="V223" s="33" t="s">
        <v>1339</v>
      </c>
      <c r="W223" s="30" t="s">
        <v>1340</v>
      </c>
    </row>
    <row r="224" spans="1:23" x14ac:dyDescent="0.25">
      <c r="A224" s="32">
        <v>42905</v>
      </c>
      <c r="B224" s="30" t="s">
        <v>1336</v>
      </c>
      <c r="C224">
        <v>4</v>
      </c>
      <c r="D224" s="28">
        <v>20000</v>
      </c>
      <c r="E224" s="28">
        <f>D224</f>
        <v>20000</v>
      </c>
      <c r="I224" s="32">
        <v>42906</v>
      </c>
      <c r="J224" s="30" t="s">
        <v>1337</v>
      </c>
      <c r="K224">
        <v>1</v>
      </c>
      <c r="L224" s="28">
        <v>50000</v>
      </c>
      <c r="M224" s="28">
        <f>L224</f>
        <v>50000</v>
      </c>
      <c r="Q224" s="32">
        <v>42908</v>
      </c>
      <c r="R224" s="30" t="s">
        <v>1348</v>
      </c>
      <c r="S224">
        <v>2</v>
      </c>
      <c r="T224" s="28">
        <v>50000</v>
      </c>
      <c r="U224" s="28">
        <f>T224</f>
        <v>50000</v>
      </c>
    </row>
    <row r="225" spans="3:23" x14ac:dyDescent="0.25">
      <c r="C225">
        <v>7</v>
      </c>
      <c r="D225" s="28">
        <v>50000</v>
      </c>
      <c r="E225" s="28">
        <f>E224+D225</f>
        <v>70000</v>
      </c>
      <c r="F225" s="28">
        <v>40000</v>
      </c>
      <c r="G225">
        <f>Tabla1711[[#This Row],[Monto]]-Tabla1711[[#This Row],[Comisión]]</f>
        <v>10000</v>
      </c>
      <c r="K225">
        <v>18</v>
      </c>
      <c r="L225" s="28">
        <v>10000</v>
      </c>
      <c r="M225" s="28">
        <f>M224+L225</f>
        <v>60000</v>
      </c>
      <c r="S225">
        <v>4</v>
      </c>
      <c r="T225" s="28">
        <v>20000</v>
      </c>
      <c r="U225" s="28">
        <f>U224+T225</f>
        <v>70000</v>
      </c>
    </row>
    <row r="226" spans="3:23" x14ac:dyDescent="0.25">
      <c r="C226">
        <v>9</v>
      </c>
      <c r="D226" s="28">
        <v>50000</v>
      </c>
      <c r="E226" s="28">
        <f t="shared" ref="E226:E276" si="10">E225+D226</f>
        <v>120000</v>
      </c>
      <c r="F226" s="28">
        <v>40000</v>
      </c>
      <c r="G226">
        <f>Tabla1711[[#This Row],[Monto]]-Tabla1711[[#This Row],[Comisión]]</f>
        <v>10000</v>
      </c>
      <c r="K226">
        <v>19</v>
      </c>
      <c r="L226" s="28">
        <v>30000</v>
      </c>
      <c r="M226" s="28">
        <f t="shared" ref="M226:M256" si="11">M225+L226</f>
        <v>90000</v>
      </c>
      <c r="S226">
        <v>5</v>
      </c>
      <c r="T226" s="28">
        <v>20000</v>
      </c>
      <c r="U226" s="28">
        <f t="shared" ref="U226:U267" si="12">U225+T226</f>
        <v>90000</v>
      </c>
    </row>
    <row r="227" spans="3:23" x14ac:dyDescent="0.25">
      <c r="C227">
        <v>15</v>
      </c>
      <c r="D227" s="28">
        <v>50000</v>
      </c>
      <c r="E227" s="28">
        <f t="shared" si="10"/>
        <v>170000</v>
      </c>
      <c r="K227">
        <v>24</v>
      </c>
      <c r="L227" s="28">
        <v>20000</v>
      </c>
      <c r="M227" s="28">
        <f t="shared" si="11"/>
        <v>110000</v>
      </c>
      <c r="S227">
        <v>10</v>
      </c>
      <c r="T227" s="28">
        <v>20000</v>
      </c>
      <c r="U227" s="28">
        <f t="shared" si="12"/>
        <v>110000</v>
      </c>
    </row>
    <row r="228" spans="3:23" x14ac:dyDescent="0.25">
      <c r="C228">
        <v>20</v>
      </c>
      <c r="D228" s="28">
        <v>50000</v>
      </c>
      <c r="E228" s="28">
        <f t="shared" si="10"/>
        <v>220000</v>
      </c>
      <c r="K228">
        <v>40</v>
      </c>
      <c r="L228" s="28">
        <v>50000</v>
      </c>
      <c r="M228" s="28">
        <f t="shared" si="11"/>
        <v>160000</v>
      </c>
      <c r="S228">
        <v>13</v>
      </c>
      <c r="T228" s="28">
        <v>100000</v>
      </c>
      <c r="U228" s="28">
        <f t="shared" si="12"/>
        <v>210000</v>
      </c>
    </row>
    <row r="229" spans="3:23" x14ac:dyDescent="0.25">
      <c r="C229">
        <v>21</v>
      </c>
      <c r="D229" s="28">
        <v>20000</v>
      </c>
      <c r="E229" s="28">
        <f t="shared" si="10"/>
        <v>240000</v>
      </c>
      <c r="K229">
        <v>42</v>
      </c>
      <c r="L229" s="28">
        <v>20000</v>
      </c>
      <c r="M229" s="28">
        <f t="shared" si="11"/>
        <v>180000</v>
      </c>
      <c r="S229">
        <v>14</v>
      </c>
      <c r="T229" s="28">
        <v>40000</v>
      </c>
      <c r="U229" s="28">
        <f t="shared" si="12"/>
        <v>250000</v>
      </c>
      <c r="V229" s="28">
        <v>30000</v>
      </c>
      <c r="W229">
        <f>Tabla1781213[[#This Row],[Monto]]-Tabla1781213[[#This Row],[Comisión]]</f>
        <v>10000</v>
      </c>
    </row>
    <row r="230" spans="3:23" x14ac:dyDescent="0.25">
      <c r="C230">
        <v>25</v>
      </c>
      <c r="D230" s="28">
        <v>20000</v>
      </c>
      <c r="E230" s="28">
        <f t="shared" si="10"/>
        <v>260000</v>
      </c>
      <c r="K230">
        <v>44</v>
      </c>
      <c r="L230" s="28">
        <v>50000</v>
      </c>
      <c r="M230" s="28">
        <f t="shared" si="11"/>
        <v>230000</v>
      </c>
      <c r="S230">
        <v>27</v>
      </c>
      <c r="T230" s="28">
        <v>30000</v>
      </c>
      <c r="U230" s="28">
        <f t="shared" si="12"/>
        <v>280000</v>
      </c>
    </row>
    <row r="231" spans="3:23" x14ac:dyDescent="0.25">
      <c r="C231">
        <v>27</v>
      </c>
      <c r="D231" s="28">
        <v>50000</v>
      </c>
      <c r="E231" s="28">
        <f t="shared" si="10"/>
        <v>310000</v>
      </c>
      <c r="K231">
        <v>56</v>
      </c>
      <c r="L231" s="28">
        <v>50000</v>
      </c>
      <c r="M231" s="28">
        <f t="shared" si="11"/>
        <v>280000</v>
      </c>
      <c r="S231">
        <v>29</v>
      </c>
      <c r="T231" s="28">
        <v>20000</v>
      </c>
      <c r="U231" s="28">
        <f t="shared" si="12"/>
        <v>300000</v>
      </c>
    </row>
    <row r="232" spans="3:23" x14ac:dyDescent="0.25">
      <c r="C232">
        <v>44</v>
      </c>
      <c r="D232" s="28">
        <v>60000</v>
      </c>
      <c r="E232" s="28">
        <f t="shared" si="10"/>
        <v>370000</v>
      </c>
      <c r="K232">
        <v>88</v>
      </c>
      <c r="L232" s="28">
        <v>10000</v>
      </c>
      <c r="M232" s="28">
        <f t="shared" si="11"/>
        <v>290000</v>
      </c>
      <c r="S232">
        <v>30</v>
      </c>
      <c r="T232" s="28">
        <v>50000</v>
      </c>
      <c r="U232" s="28">
        <f t="shared" si="12"/>
        <v>350000</v>
      </c>
      <c r="V232" s="28">
        <v>40000</v>
      </c>
      <c r="W232">
        <f>Tabla1781213[[#This Row],[Monto]]-Tabla1781213[[#This Row],[Comisión]]</f>
        <v>10000</v>
      </c>
    </row>
    <row r="233" spans="3:23" x14ac:dyDescent="0.25">
      <c r="C233">
        <v>45</v>
      </c>
      <c r="D233" s="28">
        <v>20000</v>
      </c>
      <c r="E233" s="28">
        <f t="shared" si="10"/>
        <v>390000</v>
      </c>
      <c r="K233">
        <v>90</v>
      </c>
      <c r="L233" s="28">
        <v>70000</v>
      </c>
      <c r="M233" s="28">
        <f t="shared" si="11"/>
        <v>360000</v>
      </c>
      <c r="S233">
        <v>33</v>
      </c>
      <c r="T233" s="28">
        <v>20000</v>
      </c>
      <c r="U233" s="28">
        <f t="shared" si="12"/>
        <v>370000</v>
      </c>
    </row>
    <row r="234" spans="3:23" x14ac:dyDescent="0.25">
      <c r="C234">
        <v>46</v>
      </c>
      <c r="D234" s="28">
        <v>20000</v>
      </c>
      <c r="E234" s="28">
        <f t="shared" si="10"/>
        <v>410000</v>
      </c>
      <c r="K234">
        <v>91</v>
      </c>
      <c r="L234" s="28">
        <v>50000</v>
      </c>
      <c r="M234" s="28">
        <f t="shared" si="11"/>
        <v>410000</v>
      </c>
      <c r="S234">
        <v>35</v>
      </c>
      <c r="T234" s="28">
        <v>20000</v>
      </c>
      <c r="U234" s="28">
        <f t="shared" si="12"/>
        <v>390000</v>
      </c>
      <c r="W234" s="28"/>
    </row>
    <row r="235" spans="3:23" x14ac:dyDescent="0.25">
      <c r="C235">
        <v>47</v>
      </c>
      <c r="D235" s="28">
        <v>50000</v>
      </c>
      <c r="E235" s="28">
        <f t="shared" si="10"/>
        <v>460000</v>
      </c>
      <c r="K235">
        <v>93</v>
      </c>
      <c r="L235" s="28">
        <v>50000</v>
      </c>
      <c r="M235" s="28">
        <f t="shared" si="11"/>
        <v>460000</v>
      </c>
      <c r="S235">
        <v>38</v>
      </c>
      <c r="T235" s="28">
        <v>15000</v>
      </c>
      <c r="U235" s="28">
        <f t="shared" si="12"/>
        <v>405000</v>
      </c>
    </row>
    <row r="236" spans="3:23" x14ac:dyDescent="0.25">
      <c r="C236">
        <v>50</v>
      </c>
      <c r="D236" s="28">
        <v>20000</v>
      </c>
      <c r="E236" s="28">
        <f t="shared" si="10"/>
        <v>480000</v>
      </c>
      <c r="K236">
        <v>96</v>
      </c>
      <c r="L236" s="28">
        <v>20000</v>
      </c>
      <c r="M236" s="28">
        <f t="shared" si="11"/>
        <v>480000</v>
      </c>
      <c r="S236">
        <v>40</v>
      </c>
      <c r="T236" s="28">
        <v>10000</v>
      </c>
      <c r="U236" s="28">
        <f t="shared" si="12"/>
        <v>415000</v>
      </c>
    </row>
    <row r="237" spans="3:23" x14ac:dyDescent="0.25">
      <c r="C237">
        <v>51</v>
      </c>
      <c r="D237" s="28">
        <v>40000</v>
      </c>
      <c r="E237" s="28">
        <f t="shared" si="10"/>
        <v>520000</v>
      </c>
      <c r="K237">
        <v>98</v>
      </c>
      <c r="L237" s="28">
        <v>50000</v>
      </c>
      <c r="M237" s="28">
        <f t="shared" si="11"/>
        <v>530000</v>
      </c>
      <c r="S237">
        <v>41</v>
      </c>
      <c r="T237" s="28">
        <v>20000</v>
      </c>
      <c r="U237" s="28">
        <f t="shared" si="12"/>
        <v>435000</v>
      </c>
      <c r="V237" s="28">
        <v>20000</v>
      </c>
      <c r="W237">
        <f>Tabla1781213[[#This Row],[Monto]]-Tabla1781213[[#This Row],[Comisión]]</f>
        <v>0</v>
      </c>
    </row>
    <row r="238" spans="3:23" x14ac:dyDescent="0.25">
      <c r="C238">
        <v>52</v>
      </c>
      <c r="D238" s="28">
        <v>100000</v>
      </c>
      <c r="E238" s="28">
        <f t="shared" si="10"/>
        <v>620000</v>
      </c>
      <c r="K238">
        <v>99</v>
      </c>
      <c r="L238" s="28">
        <v>20000</v>
      </c>
      <c r="M238" s="28">
        <f t="shared" si="11"/>
        <v>550000</v>
      </c>
      <c r="N238" s="28">
        <v>10000</v>
      </c>
      <c r="O238">
        <f>Tabla17812[[#This Row],[Monto]]-Tabla17812[[#This Row],[Comisión]]</f>
        <v>10000</v>
      </c>
      <c r="S238">
        <v>42</v>
      </c>
      <c r="T238" s="28">
        <v>20000</v>
      </c>
      <c r="U238" s="28">
        <f t="shared" si="12"/>
        <v>455000</v>
      </c>
    </row>
    <row r="239" spans="3:23" x14ac:dyDescent="0.25">
      <c r="C239">
        <v>56</v>
      </c>
      <c r="D239" s="28">
        <v>10000</v>
      </c>
      <c r="E239" s="28">
        <f t="shared" si="10"/>
        <v>630000</v>
      </c>
      <c r="K239">
        <v>103</v>
      </c>
      <c r="L239" s="28">
        <v>80000</v>
      </c>
      <c r="M239" s="28">
        <f t="shared" si="11"/>
        <v>630000</v>
      </c>
      <c r="S239">
        <v>46</v>
      </c>
      <c r="T239" s="28">
        <v>20000</v>
      </c>
      <c r="U239" s="28">
        <f t="shared" si="12"/>
        <v>475000</v>
      </c>
      <c r="V239" s="28">
        <v>20000</v>
      </c>
      <c r="W239">
        <f>Tabla1781213[[#This Row],[Monto]]-Tabla1781213[[#This Row],[Comisión]]</f>
        <v>0</v>
      </c>
    </row>
    <row r="240" spans="3:23" x14ac:dyDescent="0.25">
      <c r="C240">
        <v>61</v>
      </c>
      <c r="D240" s="28">
        <v>30000</v>
      </c>
      <c r="E240" s="28">
        <f t="shared" si="10"/>
        <v>660000</v>
      </c>
      <c r="F240" s="28">
        <v>30000</v>
      </c>
      <c r="G240">
        <f>Tabla1711[[#This Row],[Monto]]-Tabla1711[[#This Row],[Comisión]]</f>
        <v>0</v>
      </c>
      <c r="K240">
        <v>110</v>
      </c>
      <c r="L240" s="28">
        <v>20000</v>
      </c>
      <c r="M240" s="28">
        <f t="shared" si="11"/>
        <v>650000</v>
      </c>
      <c r="S240">
        <v>48</v>
      </c>
      <c r="T240" s="28">
        <v>30000</v>
      </c>
      <c r="U240" s="28">
        <f t="shared" si="12"/>
        <v>505000</v>
      </c>
    </row>
    <row r="241" spans="3:23" x14ac:dyDescent="0.25">
      <c r="C241">
        <v>65</v>
      </c>
      <c r="D241" s="28">
        <v>200000</v>
      </c>
      <c r="E241" s="28">
        <f t="shared" si="10"/>
        <v>860000</v>
      </c>
      <c r="K241">
        <v>114</v>
      </c>
      <c r="L241" s="28">
        <v>50000</v>
      </c>
      <c r="M241" s="28">
        <f t="shared" si="11"/>
        <v>700000</v>
      </c>
      <c r="S241">
        <v>50</v>
      </c>
      <c r="T241" s="28">
        <v>20000</v>
      </c>
      <c r="U241" s="28">
        <f t="shared" si="12"/>
        <v>525000</v>
      </c>
    </row>
    <row r="242" spans="3:23" x14ac:dyDescent="0.25">
      <c r="C242">
        <v>68</v>
      </c>
      <c r="D242" s="28">
        <v>40000</v>
      </c>
      <c r="E242" s="28">
        <f t="shared" si="10"/>
        <v>900000</v>
      </c>
      <c r="K242">
        <v>115</v>
      </c>
      <c r="L242" s="28">
        <v>50000</v>
      </c>
      <c r="M242" s="28">
        <f t="shared" si="11"/>
        <v>750000</v>
      </c>
      <c r="S242">
        <v>53</v>
      </c>
      <c r="T242" s="28">
        <v>20000</v>
      </c>
      <c r="U242" s="28">
        <f t="shared" si="12"/>
        <v>545000</v>
      </c>
    </row>
    <row r="243" spans="3:23" x14ac:dyDescent="0.25">
      <c r="C243">
        <v>71</v>
      </c>
      <c r="D243" s="28">
        <v>20000</v>
      </c>
      <c r="E243" s="28">
        <f t="shared" si="10"/>
        <v>920000</v>
      </c>
      <c r="K243">
        <v>119</v>
      </c>
      <c r="L243" s="28">
        <v>20000</v>
      </c>
      <c r="M243" s="28">
        <f t="shared" si="11"/>
        <v>770000</v>
      </c>
      <c r="S243">
        <v>56</v>
      </c>
      <c r="T243" s="28">
        <v>60000</v>
      </c>
      <c r="U243" s="28">
        <f t="shared" si="12"/>
        <v>605000</v>
      </c>
    </row>
    <row r="244" spans="3:23" x14ac:dyDescent="0.25">
      <c r="C244">
        <v>73</v>
      </c>
      <c r="D244" s="28">
        <v>20000</v>
      </c>
      <c r="E244" s="28">
        <f t="shared" si="10"/>
        <v>940000</v>
      </c>
      <c r="K244">
        <v>123</v>
      </c>
      <c r="L244" s="28">
        <v>20000</v>
      </c>
      <c r="M244" s="28">
        <f t="shared" si="11"/>
        <v>790000</v>
      </c>
      <c r="S244">
        <v>57</v>
      </c>
      <c r="T244" s="28">
        <v>50000</v>
      </c>
      <c r="U244" s="28">
        <f t="shared" si="12"/>
        <v>655000</v>
      </c>
    </row>
    <row r="245" spans="3:23" x14ac:dyDescent="0.25">
      <c r="C245">
        <v>80</v>
      </c>
      <c r="D245" s="28">
        <v>50000</v>
      </c>
      <c r="E245" s="28">
        <f t="shared" si="10"/>
        <v>990000</v>
      </c>
      <c r="K245">
        <v>124</v>
      </c>
      <c r="L245" s="28">
        <v>50000</v>
      </c>
      <c r="M245" s="28">
        <f t="shared" si="11"/>
        <v>840000</v>
      </c>
      <c r="S245">
        <v>63</v>
      </c>
      <c r="T245" s="28">
        <v>50000</v>
      </c>
      <c r="U245" s="28">
        <f t="shared" si="12"/>
        <v>705000</v>
      </c>
    </row>
    <row r="246" spans="3:23" x14ac:dyDescent="0.25">
      <c r="C246">
        <v>82</v>
      </c>
      <c r="D246" s="28">
        <v>35000</v>
      </c>
      <c r="E246" s="28">
        <f t="shared" si="10"/>
        <v>1025000</v>
      </c>
      <c r="F246" s="28">
        <v>35000</v>
      </c>
      <c r="G246">
        <f>Tabla1711[[#This Row],[Monto]]-Tabla1711[[#This Row],[Comisión]]</f>
        <v>0</v>
      </c>
      <c r="K246">
        <v>133</v>
      </c>
      <c r="L246" s="28">
        <v>100000</v>
      </c>
      <c r="M246" s="28">
        <f t="shared" si="11"/>
        <v>940000</v>
      </c>
      <c r="N246" s="28">
        <v>40000</v>
      </c>
      <c r="O246">
        <f>Tabla17812[[#This Row],[Monto]]-Tabla17812[[#This Row],[Comisión]]</f>
        <v>60000</v>
      </c>
      <c r="S246">
        <v>65</v>
      </c>
      <c r="T246" s="28">
        <v>20000</v>
      </c>
      <c r="U246" s="28">
        <f t="shared" si="12"/>
        <v>725000</v>
      </c>
    </row>
    <row r="247" spans="3:23" x14ac:dyDescent="0.25">
      <c r="C247">
        <v>85</v>
      </c>
      <c r="D247" s="28">
        <v>80000</v>
      </c>
      <c r="E247" s="28">
        <f t="shared" si="10"/>
        <v>1105000</v>
      </c>
      <c r="K247">
        <v>137</v>
      </c>
      <c r="L247" s="28">
        <v>45000</v>
      </c>
      <c r="M247" s="28">
        <f t="shared" si="11"/>
        <v>985000</v>
      </c>
      <c r="N247" s="28">
        <v>40000</v>
      </c>
      <c r="O247">
        <f>Tabla17812[[#This Row],[Monto]]-Tabla17812[[#This Row],[Comisión]]</f>
        <v>5000</v>
      </c>
      <c r="S247">
        <v>66</v>
      </c>
      <c r="T247" s="28">
        <v>20000</v>
      </c>
      <c r="U247" s="28">
        <f t="shared" si="12"/>
        <v>745000</v>
      </c>
      <c r="W247" s="28"/>
    </row>
    <row r="248" spans="3:23" x14ac:dyDescent="0.25">
      <c r="C248">
        <v>88</v>
      </c>
      <c r="D248" s="28">
        <v>20000</v>
      </c>
      <c r="E248" s="28">
        <f t="shared" si="10"/>
        <v>1125000</v>
      </c>
      <c r="K248">
        <v>141</v>
      </c>
      <c r="L248" s="28">
        <v>10000</v>
      </c>
      <c r="M248" s="28">
        <f t="shared" si="11"/>
        <v>995000</v>
      </c>
      <c r="S248">
        <v>67</v>
      </c>
      <c r="T248" s="28">
        <v>30000</v>
      </c>
      <c r="U248" s="28">
        <f t="shared" si="12"/>
        <v>775000</v>
      </c>
    </row>
    <row r="249" spans="3:23" x14ac:dyDescent="0.25">
      <c r="C249">
        <v>90</v>
      </c>
      <c r="D249" s="28">
        <v>20000</v>
      </c>
      <c r="E249" s="28">
        <f t="shared" si="10"/>
        <v>1145000</v>
      </c>
      <c r="K249">
        <v>151</v>
      </c>
      <c r="L249" s="28">
        <v>30000</v>
      </c>
      <c r="M249" s="28">
        <f t="shared" si="11"/>
        <v>1025000</v>
      </c>
      <c r="S249">
        <v>75</v>
      </c>
      <c r="T249" s="28">
        <v>50000</v>
      </c>
      <c r="U249" s="28">
        <f t="shared" si="12"/>
        <v>825000</v>
      </c>
    </row>
    <row r="250" spans="3:23" x14ac:dyDescent="0.25">
      <c r="C250">
        <v>91</v>
      </c>
      <c r="D250" s="28">
        <v>80000</v>
      </c>
      <c r="E250" s="28">
        <f t="shared" si="10"/>
        <v>1225000</v>
      </c>
      <c r="K250">
        <v>159</v>
      </c>
      <c r="L250" s="28">
        <v>20000</v>
      </c>
      <c r="M250" s="28">
        <f t="shared" si="11"/>
        <v>1045000</v>
      </c>
      <c r="S250">
        <v>77</v>
      </c>
      <c r="T250" s="28">
        <v>30000</v>
      </c>
      <c r="U250" s="28">
        <f t="shared" si="12"/>
        <v>855000</v>
      </c>
    </row>
    <row r="251" spans="3:23" x14ac:dyDescent="0.25">
      <c r="C251">
        <v>92</v>
      </c>
      <c r="D251" s="28">
        <v>20000</v>
      </c>
      <c r="E251" s="28">
        <f t="shared" si="10"/>
        <v>1245000</v>
      </c>
      <c r="K251">
        <v>163</v>
      </c>
      <c r="L251" s="28">
        <v>10000</v>
      </c>
      <c r="M251" s="28">
        <f t="shared" si="11"/>
        <v>1055000</v>
      </c>
      <c r="S251">
        <v>83</v>
      </c>
      <c r="T251" s="28">
        <v>20000</v>
      </c>
      <c r="U251" s="28">
        <f t="shared" si="12"/>
        <v>875000</v>
      </c>
    </row>
    <row r="252" spans="3:23" x14ac:dyDescent="0.25">
      <c r="C252">
        <v>95</v>
      </c>
      <c r="D252" s="28">
        <v>40000</v>
      </c>
      <c r="E252" s="28">
        <f t="shared" si="10"/>
        <v>1285000</v>
      </c>
      <c r="K252">
        <v>173</v>
      </c>
      <c r="L252" s="28">
        <v>50000</v>
      </c>
      <c r="M252" s="28">
        <f t="shared" si="11"/>
        <v>1105000</v>
      </c>
      <c r="S252">
        <v>87</v>
      </c>
      <c r="T252" s="28">
        <v>20000</v>
      </c>
      <c r="U252" s="28">
        <f t="shared" si="12"/>
        <v>895000</v>
      </c>
    </row>
    <row r="253" spans="3:23" x14ac:dyDescent="0.25">
      <c r="C253">
        <v>98</v>
      </c>
      <c r="D253" s="28">
        <v>10000</v>
      </c>
      <c r="E253" s="28">
        <f t="shared" si="10"/>
        <v>1295000</v>
      </c>
      <c r="K253">
        <v>178</v>
      </c>
      <c r="L253" s="28">
        <v>20000</v>
      </c>
      <c r="M253" s="28">
        <f t="shared" si="11"/>
        <v>1125000</v>
      </c>
      <c r="S253">
        <v>90</v>
      </c>
      <c r="T253" s="28">
        <v>30000</v>
      </c>
      <c r="U253" s="28">
        <f t="shared" si="12"/>
        <v>925000</v>
      </c>
    </row>
    <row r="254" spans="3:23" x14ac:dyDescent="0.25">
      <c r="C254">
        <v>100</v>
      </c>
      <c r="D254" s="28">
        <v>40000</v>
      </c>
      <c r="E254" s="28">
        <f t="shared" si="10"/>
        <v>1335000</v>
      </c>
      <c r="F254" s="28">
        <v>40000</v>
      </c>
      <c r="G254">
        <f>Tabla1711[[#This Row],[Monto]]-Tabla1711[[#This Row],[Comisión]]</f>
        <v>0</v>
      </c>
      <c r="K254">
        <v>179</v>
      </c>
      <c r="L254" s="28">
        <v>50000</v>
      </c>
      <c r="M254" s="28">
        <f t="shared" si="11"/>
        <v>1175000</v>
      </c>
      <c r="S254">
        <v>91</v>
      </c>
      <c r="T254" s="28">
        <v>50000</v>
      </c>
      <c r="U254" s="28">
        <f t="shared" si="12"/>
        <v>975000</v>
      </c>
    </row>
    <row r="255" spans="3:23" x14ac:dyDescent="0.25">
      <c r="C255">
        <v>103</v>
      </c>
      <c r="D255" s="28">
        <v>30000</v>
      </c>
      <c r="E255" s="28">
        <f t="shared" si="10"/>
        <v>1365000</v>
      </c>
      <c r="L255" s="28">
        <v>50000</v>
      </c>
      <c r="M255" s="28">
        <f t="shared" si="11"/>
        <v>1225000</v>
      </c>
      <c r="N255" s="28">
        <v>40000</v>
      </c>
      <c r="O255">
        <f>Tabla17812[[#This Row],[Monto]]-Tabla17812[[#This Row],[Comisión]]</f>
        <v>10000</v>
      </c>
      <c r="S255">
        <v>94</v>
      </c>
      <c r="T255" s="28">
        <v>50000</v>
      </c>
      <c r="U255" s="28">
        <f t="shared" si="12"/>
        <v>1025000</v>
      </c>
    </row>
    <row r="256" spans="3:23" x14ac:dyDescent="0.25">
      <c r="C256">
        <v>107</v>
      </c>
      <c r="D256" s="28">
        <v>50000</v>
      </c>
      <c r="E256" s="28">
        <f t="shared" si="10"/>
        <v>1415000</v>
      </c>
      <c r="L256" s="28">
        <v>50000</v>
      </c>
      <c r="M256" s="28">
        <f t="shared" si="11"/>
        <v>1275000</v>
      </c>
      <c r="N256" s="28">
        <v>40000</v>
      </c>
      <c r="O256">
        <f>Tabla17812[[#This Row],[Monto]]-Tabla17812[[#This Row],[Comisión]]</f>
        <v>10000</v>
      </c>
      <c r="S256">
        <v>96</v>
      </c>
      <c r="T256" s="28">
        <v>20000</v>
      </c>
      <c r="U256" s="28">
        <f t="shared" si="12"/>
        <v>1045000</v>
      </c>
    </row>
    <row r="257" spans="3:23" x14ac:dyDescent="0.25">
      <c r="C257">
        <v>114</v>
      </c>
      <c r="D257" s="28">
        <v>50000</v>
      </c>
      <c r="E257" s="28">
        <f t="shared" si="10"/>
        <v>1465000</v>
      </c>
      <c r="L257" s="28"/>
      <c r="M257" s="28"/>
      <c r="S257">
        <v>97</v>
      </c>
      <c r="T257" s="28">
        <v>50000</v>
      </c>
      <c r="U257" s="28">
        <f t="shared" si="12"/>
        <v>1095000</v>
      </c>
    </row>
    <row r="258" spans="3:23" x14ac:dyDescent="0.25">
      <c r="C258">
        <v>116</v>
      </c>
      <c r="D258" s="28">
        <v>50000</v>
      </c>
      <c r="E258" s="28">
        <f t="shared" si="10"/>
        <v>1515000</v>
      </c>
      <c r="L258" s="28"/>
      <c r="M258" s="28"/>
      <c r="S258">
        <v>99</v>
      </c>
      <c r="T258" s="28">
        <v>20000</v>
      </c>
      <c r="U258" s="28">
        <f t="shared" si="12"/>
        <v>1115000</v>
      </c>
    </row>
    <row r="259" spans="3:23" x14ac:dyDescent="0.25">
      <c r="C259">
        <v>120</v>
      </c>
      <c r="D259" s="28">
        <v>20000</v>
      </c>
      <c r="E259" s="28">
        <f t="shared" si="10"/>
        <v>1535000</v>
      </c>
      <c r="L259" s="28"/>
      <c r="M259" s="28"/>
      <c r="S259">
        <v>104</v>
      </c>
      <c r="T259" s="28">
        <v>15000</v>
      </c>
      <c r="U259" s="28">
        <f t="shared" si="12"/>
        <v>1130000</v>
      </c>
      <c r="W259" s="28"/>
    </row>
    <row r="260" spans="3:23" x14ac:dyDescent="0.25">
      <c r="C260">
        <v>123</v>
      </c>
      <c r="D260" s="28">
        <v>2000</v>
      </c>
      <c r="E260" s="28">
        <f t="shared" si="10"/>
        <v>1537000</v>
      </c>
      <c r="L260" s="28"/>
      <c r="M260" s="28"/>
      <c r="S260">
        <v>106</v>
      </c>
      <c r="T260" s="28">
        <v>20000</v>
      </c>
      <c r="U260" s="28">
        <f t="shared" si="12"/>
        <v>1150000</v>
      </c>
    </row>
    <row r="261" spans="3:23" x14ac:dyDescent="0.25">
      <c r="C261">
        <v>124</v>
      </c>
      <c r="D261" s="28">
        <v>20000</v>
      </c>
      <c r="E261" s="28">
        <f t="shared" si="10"/>
        <v>1557000</v>
      </c>
      <c r="L261" s="28"/>
      <c r="M261" s="28"/>
      <c r="S261">
        <v>116</v>
      </c>
      <c r="T261" s="28">
        <v>20000</v>
      </c>
      <c r="U261" s="28">
        <f t="shared" si="12"/>
        <v>1170000</v>
      </c>
      <c r="W261" s="28"/>
    </row>
    <row r="262" spans="3:23" x14ac:dyDescent="0.25">
      <c r="C262">
        <v>138</v>
      </c>
      <c r="D262" s="28">
        <v>50000</v>
      </c>
      <c r="E262" s="28">
        <f t="shared" si="10"/>
        <v>1607000</v>
      </c>
      <c r="L262" s="28"/>
      <c r="M262" s="28"/>
      <c r="S262">
        <v>117</v>
      </c>
      <c r="T262" s="28">
        <v>20000</v>
      </c>
      <c r="U262" s="28">
        <f t="shared" si="12"/>
        <v>1190000</v>
      </c>
    </row>
    <row r="263" spans="3:23" x14ac:dyDescent="0.25">
      <c r="C263">
        <v>140</v>
      </c>
      <c r="D263" s="28">
        <v>30000</v>
      </c>
      <c r="E263" s="28">
        <f t="shared" si="10"/>
        <v>1637000</v>
      </c>
      <c r="L263" s="28"/>
      <c r="M263" s="28"/>
      <c r="O263" s="28"/>
      <c r="S263">
        <v>130</v>
      </c>
      <c r="T263" s="28">
        <v>10000</v>
      </c>
      <c r="U263" s="28">
        <f t="shared" si="12"/>
        <v>1200000</v>
      </c>
      <c r="W263" s="28"/>
    </row>
    <row r="264" spans="3:23" x14ac:dyDescent="0.25">
      <c r="C264">
        <v>142</v>
      </c>
      <c r="D264" s="28">
        <v>30000</v>
      </c>
      <c r="E264" s="28">
        <f t="shared" si="10"/>
        <v>1667000</v>
      </c>
      <c r="L264" s="28"/>
      <c r="M264" s="28"/>
      <c r="O264" s="28"/>
      <c r="S264">
        <v>133</v>
      </c>
      <c r="T264" s="28">
        <v>20000</v>
      </c>
      <c r="U264" s="28">
        <f t="shared" si="12"/>
        <v>1220000</v>
      </c>
      <c r="W264" s="28"/>
    </row>
    <row r="265" spans="3:23" x14ac:dyDescent="0.25">
      <c r="C265">
        <v>145</v>
      </c>
      <c r="D265" s="28">
        <v>20000</v>
      </c>
      <c r="E265" s="28">
        <f t="shared" si="10"/>
        <v>1687000</v>
      </c>
      <c r="L265" s="28"/>
      <c r="M265" s="28"/>
      <c r="S265">
        <v>134</v>
      </c>
      <c r="T265" s="28">
        <v>30000</v>
      </c>
      <c r="U265" s="28">
        <f t="shared" si="12"/>
        <v>1250000</v>
      </c>
    </row>
    <row r="266" spans="3:23" x14ac:dyDescent="0.25">
      <c r="C266">
        <v>147</v>
      </c>
      <c r="D266" s="28">
        <v>50000</v>
      </c>
      <c r="E266" s="28">
        <f t="shared" si="10"/>
        <v>1737000</v>
      </c>
      <c r="L266" s="28"/>
      <c r="M266" s="28"/>
      <c r="S266">
        <v>136</v>
      </c>
      <c r="T266" s="28">
        <v>20000</v>
      </c>
      <c r="U266" s="28">
        <f t="shared" si="12"/>
        <v>1270000</v>
      </c>
    </row>
    <row r="267" spans="3:23" x14ac:dyDescent="0.25">
      <c r="C267">
        <v>148</v>
      </c>
      <c r="D267" s="28">
        <v>50000</v>
      </c>
      <c r="E267" s="28">
        <f t="shared" si="10"/>
        <v>1787000</v>
      </c>
      <c r="L267" s="28"/>
      <c r="M267" s="28"/>
      <c r="S267">
        <v>137</v>
      </c>
      <c r="T267" s="28">
        <v>20000</v>
      </c>
      <c r="U267" s="28">
        <f t="shared" si="12"/>
        <v>1290000</v>
      </c>
    </row>
    <row r="268" spans="3:23" x14ac:dyDescent="0.25">
      <c r="C268">
        <v>149</v>
      </c>
      <c r="D268" s="28">
        <v>50000</v>
      </c>
      <c r="E268" s="28">
        <f t="shared" si="10"/>
        <v>1837000</v>
      </c>
      <c r="L268" s="28"/>
      <c r="M268" s="28"/>
      <c r="T268" s="28"/>
      <c r="U268" s="28"/>
    </row>
    <row r="269" spans="3:23" x14ac:dyDescent="0.25">
      <c r="C269">
        <v>154</v>
      </c>
      <c r="D269" s="28">
        <v>20000</v>
      </c>
      <c r="E269" s="28">
        <f t="shared" si="10"/>
        <v>1857000</v>
      </c>
      <c r="L269" s="28"/>
      <c r="M269" s="28"/>
      <c r="T269" s="28"/>
      <c r="U269" s="28"/>
    </row>
    <row r="270" spans="3:23" x14ac:dyDescent="0.25">
      <c r="C270">
        <v>156</v>
      </c>
      <c r="D270" s="28">
        <v>50000</v>
      </c>
      <c r="E270" s="28">
        <f t="shared" si="10"/>
        <v>1907000</v>
      </c>
      <c r="L270" s="28"/>
      <c r="M270" s="28"/>
      <c r="T270" s="28"/>
      <c r="U270" s="28"/>
    </row>
    <row r="271" spans="3:23" x14ac:dyDescent="0.25">
      <c r="C271">
        <v>157</v>
      </c>
      <c r="D271" s="28">
        <v>50000</v>
      </c>
      <c r="E271" s="28">
        <f t="shared" si="10"/>
        <v>1957000</v>
      </c>
      <c r="L271" s="28"/>
      <c r="M271" s="28"/>
      <c r="T271" s="28"/>
      <c r="U271" s="28"/>
    </row>
    <row r="272" spans="3:23" x14ac:dyDescent="0.25">
      <c r="C272">
        <v>160</v>
      </c>
      <c r="D272" s="28">
        <v>40000</v>
      </c>
      <c r="E272" s="28">
        <f t="shared" si="10"/>
        <v>1997000</v>
      </c>
      <c r="L272" s="28"/>
      <c r="M272" s="28"/>
      <c r="T272" s="28"/>
      <c r="U272" s="28"/>
    </row>
    <row r="273" spans="3:23" x14ac:dyDescent="0.25">
      <c r="C273">
        <v>162</v>
      </c>
      <c r="D273" s="28">
        <v>50000</v>
      </c>
      <c r="E273" s="28">
        <f t="shared" si="10"/>
        <v>2047000</v>
      </c>
      <c r="L273" s="28"/>
      <c r="M273" s="28"/>
      <c r="T273" s="28"/>
      <c r="U273" s="28"/>
    </row>
    <row r="274" spans="3:23" x14ac:dyDescent="0.25">
      <c r="C274">
        <v>163</v>
      </c>
      <c r="D274" s="28">
        <v>120000</v>
      </c>
      <c r="E274" s="28">
        <f t="shared" si="10"/>
        <v>2167000</v>
      </c>
      <c r="L274" s="28"/>
      <c r="M274" s="28"/>
      <c r="T274" s="28"/>
      <c r="U274" s="28"/>
    </row>
    <row r="275" spans="3:23" x14ac:dyDescent="0.25">
      <c r="C275">
        <v>167</v>
      </c>
      <c r="D275" s="28">
        <v>50000</v>
      </c>
      <c r="E275" s="28">
        <f t="shared" si="10"/>
        <v>2217000</v>
      </c>
      <c r="L275" s="28"/>
      <c r="M275" s="28"/>
      <c r="T275" s="28"/>
      <c r="U275" s="28"/>
    </row>
    <row r="276" spans="3:23" x14ac:dyDescent="0.25">
      <c r="D276" s="28">
        <v>30000</v>
      </c>
      <c r="E276" s="28">
        <f t="shared" si="10"/>
        <v>2247000</v>
      </c>
      <c r="F276" s="28">
        <v>20000</v>
      </c>
      <c r="G276">
        <f>Tabla1711[[#This Row],[Monto]]-Tabla1711[[#This Row],[Comisión]]</f>
        <v>10000</v>
      </c>
      <c r="K276" s="34"/>
      <c r="L276" s="35"/>
      <c r="M276" s="28"/>
      <c r="S276" s="34"/>
      <c r="T276" s="35"/>
      <c r="U276" s="28"/>
    </row>
    <row r="277" spans="3:23" x14ac:dyDescent="0.25">
      <c r="D277" s="28"/>
      <c r="E277" s="28"/>
      <c r="L277" s="28"/>
      <c r="M277" s="28"/>
      <c r="T277" s="28"/>
      <c r="U277" s="28"/>
    </row>
    <row r="278" spans="3:23" x14ac:dyDescent="0.25">
      <c r="D278" s="28"/>
      <c r="E278" s="28"/>
      <c r="L278" s="28"/>
      <c r="M278" s="28"/>
      <c r="T278" s="28"/>
      <c r="U278" s="28"/>
    </row>
    <row r="279" spans="3:23" x14ac:dyDescent="0.25">
      <c r="D279" s="28"/>
      <c r="E279" s="28"/>
      <c r="L279" s="28"/>
      <c r="M279" s="28"/>
      <c r="T279" s="28"/>
      <c r="U279" s="28"/>
    </row>
    <row r="280" spans="3:23" x14ac:dyDescent="0.25">
      <c r="D280" s="28"/>
      <c r="E280" s="28"/>
      <c r="L280" s="28"/>
      <c r="M280" s="28"/>
      <c r="T280" s="28"/>
      <c r="U280" s="28"/>
    </row>
    <row r="281" spans="3:23" x14ac:dyDescent="0.25">
      <c r="D281" s="28"/>
      <c r="E281" s="28"/>
      <c r="G281" s="28"/>
      <c r="L281" s="28"/>
      <c r="M281" s="28"/>
      <c r="O281" s="28"/>
      <c r="T281" s="28"/>
      <c r="U281" s="28"/>
      <c r="W281" s="28"/>
    </row>
    <row r="282" spans="3:23" x14ac:dyDescent="0.25">
      <c r="D282" s="28"/>
      <c r="E282" s="28"/>
      <c r="L282" s="28"/>
      <c r="M282" s="28"/>
      <c r="T282" s="28"/>
      <c r="U282" s="28"/>
    </row>
    <row r="283" spans="3:23" x14ac:dyDescent="0.25">
      <c r="D283" s="28"/>
      <c r="E283" s="28"/>
      <c r="L283" s="28"/>
      <c r="M283" s="28"/>
      <c r="T283" s="28"/>
      <c r="U283" s="28"/>
    </row>
    <row r="284" spans="3:23" x14ac:dyDescent="0.25">
      <c r="D284" s="28"/>
      <c r="E284" s="28"/>
      <c r="L284" s="28"/>
      <c r="M284" s="28"/>
      <c r="T284" s="28"/>
      <c r="U284" s="28"/>
    </row>
    <row r="285" spans="3:23" x14ac:dyDescent="0.25">
      <c r="D285" s="28"/>
      <c r="E285" s="28"/>
      <c r="G285" s="28"/>
      <c r="L285" s="28"/>
      <c r="M285" s="28"/>
      <c r="O285" s="28"/>
      <c r="T285" s="28"/>
      <c r="U285" s="28"/>
      <c r="W285" s="28"/>
    </row>
    <row r="286" spans="3:23" x14ac:dyDescent="0.25">
      <c r="D286" s="28"/>
      <c r="E286" s="28"/>
      <c r="G286" s="28"/>
      <c r="L286" s="28"/>
      <c r="M286" s="28"/>
      <c r="O286" s="28"/>
      <c r="T286" s="28"/>
      <c r="U286" s="28"/>
      <c r="W286" s="28"/>
    </row>
    <row r="287" spans="3:23" x14ac:dyDescent="0.25">
      <c r="D287" s="28"/>
      <c r="E287" s="28"/>
      <c r="G287" s="28"/>
      <c r="L287" s="28"/>
      <c r="M287" s="28"/>
      <c r="O287" s="28"/>
      <c r="T287" s="28"/>
      <c r="U287" s="28"/>
      <c r="W287" s="28"/>
    </row>
    <row r="288" spans="3:23" x14ac:dyDescent="0.25">
      <c r="D288" s="28"/>
      <c r="E288" s="28"/>
      <c r="G288" s="28"/>
      <c r="L288" s="28"/>
      <c r="M288" s="28"/>
      <c r="O288" s="28"/>
      <c r="T288" s="28"/>
      <c r="U288" s="28"/>
      <c r="W288" s="28"/>
    </row>
    <row r="289" spans="1:23" x14ac:dyDescent="0.25">
      <c r="D289" s="28"/>
      <c r="E289" s="29"/>
      <c r="G289" s="28"/>
      <c r="L289" s="28"/>
      <c r="M289" s="29"/>
      <c r="O289" s="28"/>
      <c r="T289" s="28"/>
      <c r="U289" s="29"/>
      <c r="W289" s="28"/>
    </row>
    <row r="290" spans="1:23" x14ac:dyDescent="0.25">
      <c r="D290" s="29">
        <f>SUM(D224:D289)</f>
        <v>2247000</v>
      </c>
      <c r="F290" s="29">
        <f>SUM(F224:F289)</f>
        <v>205000</v>
      </c>
      <c r="G290" s="29">
        <f>SUM(G224:G289)</f>
        <v>30000</v>
      </c>
      <c r="L290" s="29">
        <f>SUM(L224:L289)</f>
        <v>1275000</v>
      </c>
      <c r="N290" s="29">
        <f>SUM(N224:N289)</f>
        <v>170000</v>
      </c>
      <c r="O290" s="29">
        <f>SUM(O224:O289)</f>
        <v>95000</v>
      </c>
      <c r="T290" s="29">
        <f>SUM(T224:T289)</f>
        <v>1290000</v>
      </c>
      <c r="V290" s="29">
        <f>SUM(V224:V289)</f>
        <v>110000</v>
      </c>
      <c r="W290" s="29">
        <f>SUM(W224:W289)</f>
        <v>20000</v>
      </c>
    </row>
    <row r="291" spans="1:23" x14ac:dyDescent="0.25">
      <c r="D291" s="29">
        <f>D290-F290</f>
        <v>2042000</v>
      </c>
      <c r="L291" s="29">
        <f>L290-N290</f>
        <v>1105000</v>
      </c>
      <c r="T291" s="29">
        <f>T290-V290</f>
        <v>1180000</v>
      </c>
    </row>
    <row r="293" spans="1:23" x14ac:dyDescent="0.25">
      <c r="A293" s="30" t="s">
        <v>10</v>
      </c>
      <c r="B293" s="30" t="s">
        <v>0</v>
      </c>
      <c r="C293" s="30" t="s">
        <v>2</v>
      </c>
      <c r="D293" s="30" t="s">
        <v>1297</v>
      </c>
      <c r="E293" s="30" t="s">
        <v>1338</v>
      </c>
      <c r="F293" s="33" t="s">
        <v>1339</v>
      </c>
      <c r="G293" s="30" t="s">
        <v>1340</v>
      </c>
      <c r="I293" s="30" t="s">
        <v>10</v>
      </c>
      <c r="J293" s="30" t="s">
        <v>0</v>
      </c>
      <c r="K293" s="30" t="s">
        <v>2</v>
      </c>
      <c r="L293" s="30" t="s">
        <v>1297</v>
      </c>
      <c r="M293" s="30" t="s">
        <v>1338</v>
      </c>
      <c r="N293" s="33" t="s">
        <v>1339</v>
      </c>
      <c r="O293" s="30" t="s">
        <v>1340</v>
      </c>
      <c r="Q293" s="30" t="s">
        <v>10</v>
      </c>
      <c r="R293" s="30" t="s">
        <v>0</v>
      </c>
      <c r="S293" s="30" t="s">
        <v>2</v>
      </c>
      <c r="T293" s="30" t="s">
        <v>1297</v>
      </c>
      <c r="U293" s="30" t="s">
        <v>1338</v>
      </c>
      <c r="V293" s="33" t="s">
        <v>1339</v>
      </c>
      <c r="W293" s="30" t="s">
        <v>1340</v>
      </c>
    </row>
    <row r="294" spans="1:23" x14ac:dyDescent="0.25">
      <c r="A294" s="32">
        <v>42909</v>
      </c>
      <c r="B294" s="30" t="s">
        <v>1347</v>
      </c>
      <c r="C294">
        <v>2</v>
      </c>
      <c r="D294" s="28">
        <v>40000</v>
      </c>
      <c r="E294" s="41">
        <f>D294</f>
        <v>40000</v>
      </c>
      <c r="I294" s="32">
        <v>42912</v>
      </c>
      <c r="J294" s="30" t="s">
        <v>1336</v>
      </c>
      <c r="K294">
        <v>2</v>
      </c>
      <c r="L294" s="28">
        <v>30000</v>
      </c>
      <c r="M294" s="41">
        <f>L294</f>
        <v>30000</v>
      </c>
      <c r="Q294" s="32">
        <v>42913</v>
      </c>
      <c r="R294" s="30" t="s">
        <v>1349</v>
      </c>
      <c r="S294">
        <v>9</v>
      </c>
      <c r="T294" s="28">
        <v>50000</v>
      </c>
      <c r="U294" s="41">
        <f>T294</f>
        <v>50000</v>
      </c>
    </row>
    <row r="295" spans="1:23" x14ac:dyDescent="0.25">
      <c r="C295">
        <v>4</v>
      </c>
      <c r="D295" s="28">
        <v>10000</v>
      </c>
      <c r="E295" s="42">
        <f>E294+D295</f>
        <v>50000</v>
      </c>
      <c r="K295">
        <v>3</v>
      </c>
      <c r="L295" s="28">
        <v>30000</v>
      </c>
      <c r="M295" s="42">
        <f t="shared" ref="M295:M339" si="13">M294+L295</f>
        <v>60000</v>
      </c>
      <c r="S295">
        <v>15</v>
      </c>
      <c r="T295" s="28">
        <v>50000</v>
      </c>
      <c r="U295" s="42">
        <f t="shared" ref="U295:U330" si="14">U294+T295</f>
        <v>100000</v>
      </c>
    </row>
    <row r="296" spans="1:23" x14ac:dyDescent="0.25">
      <c r="C296">
        <v>8</v>
      </c>
      <c r="D296" s="28">
        <v>20000</v>
      </c>
      <c r="E296" s="42">
        <f t="shared" ref="E296:E331" si="15">E295+D296</f>
        <v>70000</v>
      </c>
      <c r="K296">
        <v>4</v>
      </c>
      <c r="L296" s="28">
        <v>20000</v>
      </c>
      <c r="M296" s="42">
        <f t="shared" si="13"/>
        <v>80000</v>
      </c>
      <c r="S296">
        <v>16</v>
      </c>
      <c r="T296" s="28">
        <v>20000</v>
      </c>
      <c r="U296" s="42">
        <f t="shared" si="14"/>
        <v>120000</v>
      </c>
      <c r="V296" s="28">
        <v>20000</v>
      </c>
      <c r="W296" s="28">
        <f>T296-V296</f>
        <v>0</v>
      </c>
    </row>
    <row r="297" spans="1:23" x14ac:dyDescent="0.25">
      <c r="C297">
        <v>9</v>
      </c>
      <c r="D297" s="28">
        <v>10000</v>
      </c>
      <c r="E297" s="42">
        <f t="shared" si="15"/>
        <v>80000</v>
      </c>
      <c r="K297">
        <v>7</v>
      </c>
      <c r="L297" s="28">
        <v>50000</v>
      </c>
      <c r="M297" s="42">
        <f t="shared" si="13"/>
        <v>130000</v>
      </c>
      <c r="N297" s="28">
        <v>40000</v>
      </c>
      <c r="O297" s="28">
        <f>L297-N297</f>
        <v>10000</v>
      </c>
      <c r="S297">
        <v>17</v>
      </c>
      <c r="T297" s="28">
        <v>50000</v>
      </c>
      <c r="U297" s="42">
        <f t="shared" si="14"/>
        <v>170000</v>
      </c>
      <c r="V297" s="28">
        <v>40000</v>
      </c>
      <c r="W297" s="28">
        <f>T297-V297</f>
        <v>10000</v>
      </c>
    </row>
    <row r="298" spans="1:23" x14ac:dyDescent="0.25">
      <c r="C298">
        <v>13</v>
      </c>
      <c r="D298" s="28">
        <v>20000</v>
      </c>
      <c r="E298" s="42">
        <f t="shared" si="15"/>
        <v>100000</v>
      </c>
      <c r="K298">
        <v>9</v>
      </c>
      <c r="L298" s="28">
        <v>100000</v>
      </c>
      <c r="M298" s="42">
        <f t="shared" si="13"/>
        <v>230000</v>
      </c>
      <c r="S298">
        <v>18</v>
      </c>
      <c r="T298" s="28">
        <v>15000</v>
      </c>
      <c r="U298" s="42">
        <f t="shared" si="14"/>
        <v>185000</v>
      </c>
    </row>
    <row r="299" spans="1:23" x14ac:dyDescent="0.25">
      <c r="C299">
        <v>17</v>
      </c>
      <c r="D299" s="28">
        <v>20000</v>
      </c>
      <c r="E299" s="42">
        <f t="shared" si="15"/>
        <v>120000</v>
      </c>
      <c r="K299">
        <v>14</v>
      </c>
      <c r="L299" s="28">
        <v>80000</v>
      </c>
      <c r="M299" s="42">
        <f t="shared" si="13"/>
        <v>310000</v>
      </c>
      <c r="S299">
        <v>22</v>
      </c>
      <c r="T299" s="28">
        <v>50000</v>
      </c>
      <c r="U299" s="42">
        <f t="shared" si="14"/>
        <v>235000</v>
      </c>
    </row>
    <row r="300" spans="1:23" x14ac:dyDescent="0.25">
      <c r="C300">
        <v>21</v>
      </c>
      <c r="D300" s="28">
        <v>50000</v>
      </c>
      <c r="E300" s="42">
        <f t="shared" si="15"/>
        <v>170000</v>
      </c>
      <c r="K300">
        <v>17</v>
      </c>
      <c r="L300" s="28">
        <v>60000</v>
      </c>
      <c r="M300" s="42">
        <f t="shared" si="13"/>
        <v>370000</v>
      </c>
      <c r="N300" s="28">
        <v>20000</v>
      </c>
      <c r="O300" s="28">
        <f>L300-N300</f>
        <v>40000</v>
      </c>
      <c r="S300">
        <v>27</v>
      </c>
      <c r="T300" s="28">
        <v>50000</v>
      </c>
      <c r="U300" s="42">
        <f t="shared" si="14"/>
        <v>285000</v>
      </c>
      <c r="W300" s="28"/>
    </row>
    <row r="301" spans="1:23" x14ac:dyDescent="0.25">
      <c r="C301">
        <v>29</v>
      </c>
      <c r="D301" s="28">
        <v>20000</v>
      </c>
      <c r="E301" s="42">
        <f t="shared" si="15"/>
        <v>190000</v>
      </c>
      <c r="K301">
        <v>22</v>
      </c>
      <c r="L301" s="28">
        <v>50000</v>
      </c>
      <c r="M301" s="42">
        <f t="shared" si="13"/>
        <v>420000</v>
      </c>
      <c r="S301">
        <v>34</v>
      </c>
      <c r="T301" s="28">
        <v>50000</v>
      </c>
      <c r="U301" s="42">
        <f t="shared" si="14"/>
        <v>335000</v>
      </c>
    </row>
    <row r="302" spans="1:23" x14ac:dyDescent="0.25">
      <c r="C302">
        <v>31</v>
      </c>
      <c r="D302" s="28">
        <v>20000</v>
      </c>
      <c r="E302" s="42">
        <f t="shared" si="15"/>
        <v>210000</v>
      </c>
      <c r="K302">
        <v>32</v>
      </c>
      <c r="L302" s="28">
        <v>100000</v>
      </c>
      <c r="M302" s="42">
        <f t="shared" si="13"/>
        <v>520000</v>
      </c>
      <c r="S302">
        <v>41</v>
      </c>
      <c r="T302" s="28">
        <v>20000</v>
      </c>
      <c r="U302" s="42">
        <f t="shared" si="14"/>
        <v>355000</v>
      </c>
    </row>
    <row r="303" spans="1:23" x14ac:dyDescent="0.25">
      <c r="C303">
        <v>34</v>
      </c>
      <c r="D303" s="28">
        <v>50000</v>
      </c>
      <c r="E303" s="42">
        <f t="shared" si="15"/>
        <v>260000</v>
      </c>
      <c r="K303">
        <v>42</v>
      </c>
      <c r="L303" s="28">
        <v>50000</v>
      </c>
      <c r="M303" s="42">
        <f t="shared" si="13"/>
        <v>570000</v>
      </c>
      <c r="N303" s="28">
        <v>30000</v>
      </c>
      <c r="O303" s="28">
        <f>L303-N303</f>
        <v>20000</v>
      </c>
      <c r="S303">
        <v>50</v>
      </c>
      <c r="T303" s="28">
        <v>20000</v>
      </c>
      <c r="U303" s="42">
        <f t="shared" si="14"/>
        <v>375000</v>
      </c>
      <c r="W303" s="28"/>
    </row>
    <row r="304" spans="1:23" x14ac:dyDescent="0.25">
      <c r="C304">
        <v>35</v>
      </c>
      <c r="D304" s="28">
        <v>20000</v>
      </c>
      <c r="E304" s="42">
        <f t="shared" si="15"/>
        <v>280000</v>
      </c>
      <c r="F304" s="28">
        <v>10000</v>
      </c>
      <c r="G304" s="28">
        <f>Tabla1781214[[#This Row],[Monto]]-Tabla1781214[[#This Row],[Comisión]]</f>
        <v>10000</v>
      </c>
      <c r="K304">
        <v>45</v>
      </c>
      <c r="L304" s="28">
        <v>20000</v>
      </c>
      <c r="M304" s="42">
        <f t="shared" si="13"/>
        <v>590000</v>
      </c>
      <c r="S304">
        <v>63</v>
      </c>
      <c r="T304" s="28">
        <v>50000</v>
      </c>
      <c r="U304" s="42">
        <f t="shared" si="14"/>
        <v>425000</v>
      </c>
    </row>
    <row r="305" spans="3:23" x14ac:dyDescent="0.25">
      <c r="C305">
        <v>37</v>
      </c>
      <c r="D305" s="28">
        <v>30000</v>
      </c>
      <c r="E305" s="42">
        <f t="shared" si="15"/>
        <v>310000</v>
      </c>
      <c r="K305">
        <v>47</v>
      </c>
      <c r="L305" s="28">
        <v>50000</v>
      </c>
      <c r="M305" s="42">
        <f t="shared" si="13"/>
        <v>640000</v>
      </c>
      <c r="N305" s="28">
        <v>40000</v>
      </c>
      <c r="O305" s="28">
        <f>L305-N305</f>
        <v>10000</v>
      </c>
      <c r="S305">
        <v>88</v>
      </c>
      <c r="T305" s="28">
        <v>10000</v>
      </c>
      <c r="U305" s="42">
        <f t="shared" si="14"/>
        <v>435000</v>
      </c>
      <c r="W305" s="28"/>
    </row>
    <row r="306" spans="3:23" x14ac:dyDescent="0.25">
      <c r="C306">
        <v>38</v>
      </c>
      <c r="D306" s="28">
        <v>20000</v>
      </c>
      <c r="E306" s="42">
        <f t="shared" si="15"/>
        <v>330000</v>
      </c>
      <c r="K306">
        <v>48</v>
      </c>
      <c r="L306" s="28">
        <v>50000</v>
      </c>
      <c r="M306" s="42">
        <f t="shared" si="13"/>
        <v>690000</v>
      </c>
      <c r="S306">
        <v>94</v>
      </c>
      <c r="T306" s="28">
        <v>30000</v>
      </c>
      <c r="U306" s="42">
        <f t="shared" si="14"/>
        <v>465000</v>
      </c>
    </row>
    <row r="307" spans="3:23" x14ac:dyDescent="0.25">
      <c r="C307">
        <v>39</v>
      </c>
      <c r="D307" s="28">
        <v>50000</v>
      </c>
      <c r="E307" s="42">
        <f t="shared" si="15"/>
        <v>380000</v>
      </c>
      <c r="K307">
        <v>51</v>
      </c>
      <c r="L307" s="28">
        <v>30000</v>
      </c>
      <c r="M307" s="42">
        <f t="shared" si="13"/>
        <v>720000</v>
      </c>
      <c r="N307" s="28">
        <v>30000</v>
      </c>
      <c r="O307" s="28">
        <f>L307-N307</f>
        <v>0</v>
      </c>
      <c r="S307">
        <v>95</v>
      </c>
      <c r="T307" s="28">
        <v>20000</v>
      </c>
      <c r="U307" s="42">
        <f t="shared" si="14"/>
        <v>485000</v>
      </c>
      <c r="W307" s="28"/>
    </row>
    <row r="308" spans="3:23" x14ac:dyDescent="0.25">
      <c r="C308">
        <v>40</v>
      </c>
      <c r="D308" s="28">
        <v>20000</v>
      </c>
      <c r="E308" s="42">
        <f t="shared" si="15"/>
        <v>400000</v>
      </c>
      <c r="K308">
        <v>56</v>
      </c>
      <c r="L308" s="28">
        <v>10000</v>
      </c>
      <c r="M308" s="42">
        <f t="shared" si="13"/>
        <v>730000</v>
      </c>
      <c r="S308">
        <v>99</v>
      </c>
      <c r="T308" s="28">
        <v>20000</v>
      </c>
      <c r="U308" s="42">
        <f t="shared" si="14"/>
        <v>505000</v>
      </c>
    </row>
    <row r="309" spans="3:23" x14ac:dyDescent="0.25">
      <c r="C309">
        <v>42</v>
      </c>
      <c r="D309" s="28">
        <v>50000</v>
      </c>
      <c r="E309" s="42">
        <f t="shared" si="15"/>
        <v>450000</v>
      </c>
      <c r="K309">
        <v>58</v>
      </c>
      <c r="L309" s="28">
        <v>50000</v>
      </c>
      <c r="M309" s="42">
        <f t="shared" si="13"/>
        <v>780000</v>
      </c>
      <c r="S309">
        <v>107</v>
      </c>
      <c r="T309" s="28">
        <v>30000</v>
      </c>
      <c r="U309" s="42">
        <f t="shared" si="14"/>
        <v>535000</v>
      </c>
      <c r="V309" s="28">
        <v>10000</v>
      </c>
      <c r="W309" s="28">
        <f>T309-V309</f>
        <v>20000</v>
      </c>
    </row>
    <row r="310" spans="3:23" x14ac:dyDescent="0.25">
      <c r="C310">
        <v>44</v>
      </c>
      <c r="D310" s="28">
        <v>25000</v>
      </c>
      <c r="E310" s="42">
        <f t="shared" si="15"/>
        <v>475000</v>
      </c>
      <c r="K310">
        <v>61</v>
      </c>
      <c r="L310" s="28">
        <v>70000</v>
      </c>
      <c r="M310" s="42">
        <f t="shared" si="13"/>
        <v>850000</v>
      </c>
      <c r="N310" s="28">
        <v>10000</v>
      </c>
      <c r="O310" s="28">
        <f>L310-N310</f>
        <v>60000</v>
      </c>
      <c r="S310">
        <v>110</v>
      </c>
      <c r="T310" s="28">
        <v>20000</v>
      </c>
      <c r="U310" s="42">
        <f t="shared" si="14"/>
        <v>555000</v>
      </c>
      <c r="W310" s="28"/>
    </row>
    <row r="311" spans="3:23" x14ac:dyDescent="0.25">
      <c r="C311">
        <v>45</v>
      </c>
      <c r="D311" s="28">
        <v>20000</v>
      </c>
      <c r="E311" s="42">
        <f t="shared" si="15"/>
        <v>495000</v>
      </c>
      <c r="K311">
        <v>69</v>
      </c>
      <c r="L311" s="28">
        <v>10000</v>
      </c>
      <c r="M311" s="42">
        <f t="shared" si="13"/>
        <v>860000</v>
      </c>
      <c r="S311">
        <v>118</v>
      </c>
      <c r="T311" s="28">
        <v>35000</v>
      </c>
      <c r="U311" s="42">
        <f t="shared" si="14"/>
        <v>590000</v>
      </c>
    </row>
    <row r="312" spans="3:23" x14ac:dyDescent="0.25">
      <c r="C312">
        <v>46</v>
      </c>
      <c r="D312" s="28">
        <v>30000</v>
      </c>
      <c r="E312" s="42">
        <f t="shared" si="15"/>
        <v>525000</v>
      </c>
      <c r="K312">
        <v>73</v>
      </c>
      <c r="L312" s="28">
        <v>20000</v>
      </c>
      <c r="M312" s="42">
        <f t="shared" si="13"/>
        <v>880000</v>
      </c>
      <c r="S312">
        <v>119</v>
      </c>
      <c r="T312" s="28">
        <v>70000</v>
      </c>
      <c r="U312" s="42">
        <f t="shared" si="14"/>
        <v>660000</v>
      </c>
      <c r="V312" s="28">
        <v>40000</v>
      </c>
      <c r="W312" s="28">
        <f>T312-V312</f>
        <v>30000</v>
      </c>
    </row>
    <row r="313" spans="3:23" x14ac:dyDescent="0.25">
      <c r="C313">
        <v>52</v>
      </c>
      <c r="D313" s="28">
        <v>50000</v>
      </c>
      <c r="E313" s="42">
        <f t="shared" si="15"/>
        <v>575000</v>
      </c>
      <c r="K313">
        <v>74</v>
      </c>
      <c r="L313" s="28">
        <v>70000</v>
      </c>
      <c r="M313" s="42">
        <f t="shared" si="13"/>
        <v>950000</v>
      </c>
      <c r="S313">
        <v>121</v>
      </c>
      <c r="T313" s="28">
        <v>20000</v>
      </c>
      <c r="U313" s="42">
        <f t="shared" si="14"/>
        <v>680000</v>
      </c>
    </row>
    <row r="314" spans="3:23" x14ac:dyDescent="0.25">
      <c r="C314">
        <v>64</v>
      </c>
      <c r="D314" s="28">
        <v>20000</v>
      </c>
      <c r="E314" s="42">
        <f t="shared" si="15"/>
        <v>595000</v>
      </c>
      <c r="K314">
        <v>82</v>
      </c>
      <c r="L314" s="28">
        <v>20000</v>
      </c>
      <c r="M314" s="42">
        <f t="shared" si="13"/>
        <v>970000</v>
      </c>
      <c r="N314" s="28">
        <v>5000</v>
      </c>
      <c r="O314" s="28">
        <f>L314-N314</f>
        <v>15000</v>
      </c>
      <c r="S314">
        <v>124</v>
      </c>
      <c r="T314" s="28">
        <v>50000</v>
      </c>
      <c r="U314" s="42">
        <f t="shared" si="14"/>
        <v>730000</v>
      </c>
      <c r="W314" s="28"/>
    </row>
    <row r="315" spans="3:23" x14ac:dyDescent="0.25">
      <c r="C315">
        <v>65</v>
      </c>
      <c r="D315" s="28">
        <v>20000</v>
      </c>
      <c r="E315" s="42">
        <f t="shared" si="15"/>
        <v>615000</v>
      </c>
      <c r="K315">
        <v>83</v>
      </c>
      <c r="L315" s="28">
        <v>50000</v>
      </c>
      <c r="M315" s="42">
        <f t="shared" si="13"/>
        <v>1020000</v>
      </c>
      <c r="S315">
        <v>132</v>
      </c>
      <c r="T315" s="28">
        <v>40000</v>
      </c>
      <c r="U315" s="42">
        <f t="shared" si="14"/>
        <v>770000</v>
      </c>
      <c r="V315" s="28">
        <v>40000</v>
      </c>
      <c r="W315" s="28">
        <f>T315-V315</f>
        <v>0</v>
      </c>
    </row>
    <row r="316" spans="3:23" x14ac:dyDescent="0.25">
      <c r="C316">
        <v>68</v>
      </c>
      <c r="D316" s="28">
        <v>20000</v>
      </c>
      <c r="E316" s="42">
        <f t="shared" si="15"/>
        <v>635000</v>
      </c>
      <c r="K316">
        <v>90</v>
      </c>
      <c r="L316" s="28">
        <v>20000</v>
      </c>
      <c r="M316" s="42">
        <f t="shared" si="13"/>
        <v>1040000</v>
      </c>
      <c r="S316">
        <v>136</v>
      </c>
      <c r="T316" s="28">
        <v>50000</v>
      </c>
      <c r="U316" s="42">
        <f t="shared" si="14"/>
        <v>820000</v>
      </c>
    </row>
    <row r="317" spans="3:23" x14ac:dyDescent="0.25">
      <c r="C317">
        <v>69</v>
      </c>
      <c r="D317" s="28">
        <v>50000</v>
      </c>
      <c r="E317" s="42">
        <f t="shared" si="15"/>
        <v>685000</v>
      </c>
      <c r="F317" s="28">
        <v>40000</v>
      </c>
      <c r="G317" s="28">
        <f>Tabla1781214[[#This Row],[Monto]]-Tabla1781214[[#This Row],[Comisión]]</f>
        <v>10000</v>
      </c>
      <c r="K317">
        <v>93</v>
      </c>
      <c r="L317" s="28">
        <v>40000</v>
      </c>
      <c r="M317" s="42">
        <f t="shared" si="13"/>
        <v>1080000</v>
      </c>
      <c r="S317">
        <v>144</v>
      </c>
      <c r="T317" s="28">
        <v>20000</v>
      </c>
      <c r="U317" s="42">
        <f t="shared" si="14"/>
        <v>840000</v>
      </c>
    </row>
    <row r="318" spans="3:23" x14ac:dyDescent="0.25">
      <c r="C318">
        <v>73</v>
      </c>
      <c r="D318" s="28">
        <v>30000</v>
      </c>
      <c r="E318" s="42">
        <f t="shared" si="15"/>
        <v>715000</v>
      </c>
      <c r="K318">
        <v>95</v>
      </c>
      <c r="L318" s="28">
        <v>40000</v>
      </c>
      <c r="M318" s="42">
        <f t="shared" si="13"/>
        <v>1120000</v>
      </c>
      <c r="S318">
        <v>147</v>
      </c>
      <c r="T318" s="28">
        <v>20000</v>
      </c>
      <c r="U318" s="42">
        <f t="shared" si="14"/>
        <v>860000</v>
      </c>
      <c r="V318" s="28">
        <v>20000</v>
      </c>
      <c r="W318" s="28">
        <f>T318-V318</f>
        <v>0</v>
      </c>
    </row>
    <row r="319" spans="3:23" x14ac:dyDescent="0.25">
      <c r="C319">
        <v>76</v>
      </c>
      <c r="D319" s="28">
        <v>20000</v>
      </c>
      <c r="E319" s="42">
        <f t="shared" si="15"/>
        <v>735000</v>
      </c>
      <c r="K319">
        <v>98</v>
      </c>
      <c r="L319" s="28">
        <v>10000</v>
      </c>
      <c r="M319" s="42">
        <f t="shared" si="13"/>
        <v>1130000</v>
      </c>
      <c r="S319">
        <v>148</v>
      </c>
      <c r="T319" s="28">
        <v>40000</v>
      </c>
      <c r="U319" s="42">
        <f t="shared" si="14"/>
        <v>900000</v>
      </c>
      <c r="V319" s="28">
        <v>40000</v>
      </c>
      <c r="W319" s="28">
        <f>T319-V319</f>
        <v>0</v>
      </c>
    </row>
    <row r="320" spans="3:23" x14ac:dyDescent="0.25">
      <c r="C320">
        <v>77</v>
      </c>
      <c r="D320" s="28">
        <v>50000</v>
      </c>
      <c r="E320" s="42">
        <f t="shared" si="15"/>
        <v>785000</v>
      </c>
      <c r="K320">
        <v>100</v>
      </c>
      <c r="L320" s="28">
        <v>20000</v>
      </c>
      <c r="M320" s="42">
        <f t="shared" si="13"/>
        <v>1150000</v>
      </c>
      <c r="S320">
        <v>149</v>
      </c>
      <c r="T320" s="28">
        <v>20000</v>
      </c>
      <c r="U320" s="42">
        <f t="shared" si="14"/>
        <v>920000</v>
      </c>
    </row>
    <row r="321" spans="3:23" x14ac:dyDescent="0.25">
      <c r="C321">
        <v>79</v>
      </c>
      <c r="D321" s="28">
        <v>20000</v>
      </c>
      <c r="E321" s="42">
        <f t="shared" si="15"/>
        <v>805000</v>
      </c>
      <c r="K321">
        <v>103</v>
      </c>
      <c r="L321" s="28">
        <v>30000</v>
      </c>
      <c r="M321" s="42">
        <f t="shared" si="13"/>
        <v>1180000</v>
      </c>
      <c r="S321">
        <v>163</v>
      </c>
      <c r="T321" s="28">
        <v>20000</v>
      </c>
      <c r="U321" s="42">
        <f t="shared" si="14"/>
        <v>940000</v>
      </c>
    </row>
    <row r="322" spans="3:23" x14ac:dyDescent="0.25">
      <c r="C322">
        <v>82</v>
      </c>
      <c r="D322" s="28">
        <v>20000</v>
      </c>
      <c r="E322" s="42">
        <f t="shared" si="15"/>
        <v>825000</v>
      </c>
      <c r="K322">
        <v>107</v>
      </c>
      <c r="L322" s="28">
        <v>30000</v>
      </c>
      <c r="M322" s="42">
        <f t="shared" si="13"/>
        <v>1210000</v>
      </c>
      <c r="S322">
        <v>176</v>
      </c>
      <c r="T322" s="28">
        <v>50000</v>
      </c>
      <c r="U322" s="42">
        <f t="shared" si="14"/>
        <v>990000</v>
      </c>
    </row>
    <row r="323" spans="3:23" x14ac:dyDescent="0.25">
      <c r="C323">
        <v>83</v>
      </c>
      <c r="D323" s="28">
        <v>20000</v>
      </c>
      <c r="E323" s="42">
        <f t="shared" si="15"/>
        <v>845000</v>
      </c>
      <c r="K323">
        <v>110</v>
      </c>
      <c r="L323" s="28">
        <v>15000</v>
      </c>
      <c r="M323" s="42">
        <f t="shared" si="13"/>
        <v>1225000</v>
      </c>
      <c r="S323">
        <v>178</v>
      </c>
      <c r="T323" s="28">
        <v>20000</v>
      </c>
      <c r="U323" s="42">
        <f t="shared" si="14"/>
        <v>1010000</v>
      </c>
    </row>
    <row r="324" spans="3:23" x14ac:dyDescent="0.25">
      <c r="C324">
        <v>84</v>
      </c>
      <c r="D324" s="28">
        <v>20000</v>
      </c>
      <c r="E324" s="42">
        <f t="shared" si="15"/>
        <v>865000</v>
      </c>
      <c r="K324">
        <v>112</v>
      </c>
      <c r="L324" s="28">
        <v>25000</v>
      </c>
      <c r="M324" s="42">
        <f t="shared" si="13"/>
        <v>1250000</v>
      </c>
      <c r="T324" s="28">
        <v>20000</v>
      </c>
      <c r="U324" s="42">
        <f t="shared" si="14"/>
        <v>1030000</v>
      </c>
      <c r="V324" s="28">
        <v>20000</v>
      </c>
      <c r="W324" s="28">
        <f t="shared" ref="W324:W330" si="16">T324-V324</f>
        <v>0</v>
      </c>
    </row>
    <row r="325" spans="3:23" x14ac:dyDescent="0.25">
      <c r="C325">
        <v>86</v>
      </c>
      <c r="D325" s="28">
        <v>50000</v>
      </c>
      <c r="E325" s="42">
        <f t="shared" si="15"/>
        <v>915000</v>
      </c>
      <c r="K325">
        <v>115</v>
      </c>
      <c r="L325" s="28">
        <v>50000</v>
      </c>
      <c r="M325" s="42">
        <f t="shared" si="13"/>
        <v>1300000</v>
      </c>
      <c r="T325" s="28">
        <v>40000</v>
      </c>
      <c r="U325" s="42">
        <f t="shared" si="14"/>
        <v>1070000</v>
      </c>
      <c r="V325" s="28">
        <v>40000</v>
      </c>
      <c r="W325" s="28">
        <f t="shared" si="16"/>
        <v>0</v>
      </c>
    </row>
    <row r="326" spans="3:23" x14ac:dyDescent="0.25">
      <c r="C326">
        <v>88</v>
      </c>
      <c r="D326" s="28">
        <v>20000</v>
      </c>
      <c r="E326" s="42">
        <f t="shared" si="15"/>
        <v>935000</v>
      </c>
      <c r="K326">
        <v>117</v>
      </c>
      <c r="L326" s="28">
        <v>20000</v>
      </c>
      <c r="M326" s="42">
        <f t="shared" si="13"/>
        <v>1320000</v>
      </c>
      <c r="T326" s="28">
        <v>50000</v>
      </c>
      <c r="U326" s="42">
        <f t="shared" si="14"/>
        <v>1120000</v>
      </c>
      <c r="V326" s="28">
        <v>40000</v>
      </c>
      <c r="W326" s="28">
        <f t="shared" si="16"/>
        <v>10000</v>
      </c>
    </row>
    <row r="327" spans="3:23" x14ac:dyDescent="0.25">
      <c r="C327">
        <v>92</v>
      </c>
      <c r="D327" s="28">
        <v>20000</v>
      </c>
      <c r="E327" s="42">
        <f t="shared" si="15"/>
        <v>955000</v>
      </c>
      <c r="K327">
        <v>120</v>
      </c>
      <c r="L327" s="28">
        <v>20000</v>
      </c>
      <c r="M327" s="42">
        <f t="shared" si="13"/>
        <v>1340000</v>
      </c>
      <c r="T327" s="28">
        <v>50000</v>
      </c>
      <c r="U327" s="42">
        <f t="shared" si="14"/>
        <v>1170000</v>
      </c>
      <c r="V327" s="28">
        <v>40000</v>
      </c>
      <c r="W327" s="28">
        <f t="shared" si="16"/>
        <v>10000</v>
      </c>
    </row>
    <row r="328" spans="3:23" x14ac:dyDescent="0.25">
      <c r="C328">
        <v>100</v>
      </c>
      <c r="D328" s="28">
        <v>20000</v>
      </c>
      <c r="E328" s="42">
        <f t="shared" si="15"/>
        <v>975000</v>
      </c>
      <c r="K328">
        <v>123</v>
      </c>
      <c r="L328" s="28">
        <v>20000</v>
      </c>
      <c r="M328" s="42">
        <f t="shared" si="13"/>
        <v>1360000</v>
      </c>
      <c r="T328" s="28">
        <v>100000</v>
      </c>
      <c r="U328" s="42">
        <f t="shared" si="14"/>
        <v>1270000</v>
      </c>
      <c r="V328" s="28">
        <v>40000</v>
      </c>
      <c r="W328" s="28">
        <f t="shared" si="16"/>
        <v>60000</v>
      </c>
    </row>
    <row r="329" spans="3:23" x14ac:dyDescent="0.25">
      <c r="C329">
        <v>101</v>
      </c>
      <c r="D329" s="28">
        <v>40000</v>
      </c>
      <c r="E329" s="42">
        <f t="shared" si="15"/>
        <v>1015000</v>
      </c>
      <c r="F329" s="28">
        <v>40000</v>
      </c>
      <c r="G329" s="28">
        <f>Tabla1781214[[#This Row],[Monto]]-Tabla1781214[[#This Row],[Comisión]]</f>
        <v>0</v>
      </c>
      <c r="K329">
        <v>124</v>
      </c>
      <c r="L329" s="28">
        <v>20000</v>
      </c>
      <c r="M329" s="42">
        <f t="shared" si="13"/>
        <v>1380000</v>
      </c>
      <c r="T329" s="28">
        <v>100000</v>
      </c>
      <c r="U329" s="42">
        <f t="shared" si="14"/>
        <v>1370000</v>
      </c>
      <c r="V329" s="28">
        <v>40000</v>
      </c>
      <c r="W329" s="28">
        <f t="shared" si="16"/>
        <v>60000</v>
      </c>
    </row>
    <row r="330" spans="3:23" x14ac:dyDescent="0.25">
      <c r="C330">
        <v>106</v>
      </c>
      <c r="D330" s="28">
        <v>50000</v>
      </c>
      <c r="E330" s="42">
        <f t="shared" si="15"/>
        <v>1065000</v>
      </c>
      <c r="K330">
        <v>127</v>
      </c>
      <c r="L330" s="28">
        <v>50000</v>
      </c>
      <c r="M330" s="42">
        <f t="shared" si="13"/>
        <v>1430000</v>
      </c>
      <c r="T330" s="28">
        <v>100000</v>
      </c>
      <c r="U330" s="42">
        <f t="shared" si="14"/>
        <v>1470000</v>
      </c>
      <c r="V330" s="28">
        <v>40000</v>
      </c>
      <c r="W330" s="28">
        <f t="shared" si="16"/>
        <v>60000</v>
      </c>
    </row>
    <row r="331" spans="3:23" x14ac:dyDescent="0.25">
      <c r="C331">
        <v>107</v>
      </c>
      <c r="D331" s="28">
        <v>40000</v>
      </c>
      <c r="E331" s="42">
        <f t="shared" si="15"/>
        <v>1105000</v>
      </c>
      <c r="F331" s="28">
        <v>40000</v>
      </c>
      <c r="G331" s="28">
        <f>Tabla1781214[[#This Row],[Monto]]-Tabla1781214[[#This Row],[Comisión]]</f>
        <v>0</v>
      </c>
      <c r="K331">
        <v>145</v>
      </c>
      <c r="L331" s="28">
        <v>20000</v>
      </c>
      <c r="M331" s="42">
        <f t="shared" si="13"/>
        <v>1450000</v>
      </c>
      <c r="T331" s="28"/>
      <c r="U331" s="42"/>
    </row>
    <row r="332" spans="3:23" x14ac:dyDescent="0.25">
      <c r="C332">
        <v>117</v>
      </c>
      <c r="D332" s="28">
        <v>20000</v>
      </c>
      <c r="E332" s="28">
        <f t="shared" ref="E332:E337" si="17">E331+D332</f>
        <v>1125000</v>
      </c>
      <c r="K332">
        <v>146</v>
      </c>
      <c r="L332" s="28">
        <v>150000</v>
      </c>
      <c r="M332" s="42">
        <f t="shared" si="13"/>
        <v>1600000</v>
      </c>
      <c r="N332" s="28">
        <v>40000</v>
      </c>
      <c r="O332" s="28">
        <f>L332-N332</f>
        <v>110000</v>
      </c>
      <c r="T332" s="28"/>
      <c r="U332" s="42"/>
      <c r="W332" s="28"/>
    </row>
    <row r="333" spans="3:23" x14ac:dyDescent="0.25">
      <c r="C333">
        <v>130</v>
      </c>
      <c r="D333" s="28">
        <v>10000</v>
      </c>
      <c r="E333" s="28">
        <f t="shared" si="17"/>
        <v>1135000</v>
      </c>
      <c r="G333" s="28"/>
      <c r="K333">
        <v>150</v>
      </c>
      <c r="L333" s="28">
        <v>20000</v>
      </c>
      <c r="M333" s="42">
        <f t="shared" si="13"/>
        <v>1620000</v>
      </c>
      <c r="O333" s="4"/>
      <c r="T333" s="28"/>
      <c r="U333" s="42"/>
      <c r="W333" s="4"/>
    </row>
    <row r="334" spans="3:23" x14ac:dyDescent="0.25">
      <c r="C334">
        <v>133</v>
      </c>
      <c r="D334" s="28">
        <v>20000</v>
      </c>
      <c r="E334" s="28">
        <f t="shared" si="17"/>
        <v>1155000</v>
      </c>
      <c r="G334" s="28"/>
      <c r="K334">
        <v>154</v>
      </c>
      <c r="L334" s="28">
        <v>20000</v>
      </c>
      <c r="M334" s="42">
        <f t="shared" si="13"/>
        <v>1640000</v>
      </c>
      <c r="O334" s="4"/>
      <c r="T334" s="28"/>
      <c r="U334" s="42"/>
      <c r="W334" s="4"/>
    </row>
    <row r="335" spans="3:23" x14ac:dyDescent="0.25">
      <c r="C335">
        <v>134</v>
      </c>
      <c r="D335" s="28">
        <v>30000</v>
      </c>
      <c r="E335" s="28">
        <f t="shared" si="17"/>
        <v>1185000</v>
      </c>
      <c r="K335">
        <v>155</v>
      </c>
      <c r="L335" s="28">
        <v>70000</v>
      </c>
      <c r="M335" s="42">
        <f t="shared" si="13"/>
        <v>1710000</v>
      </c>
      <c r="O335" s="4"/>
      <c r="T335" s="28"/>
      <c r="U335" s="42"/>
      <c r="W335" s="4"/>
    </row>
    <row r="336" spans="3:23" x14ac:dyDescent="0.25">
      <c r="C336">
        <v>136</v>
      </c>
      <c r="D336" s="28">
        <v>20000</v>
      </c>
      <c r="E336" s="28">
        <f t="shared" si="17"/>
        <v>1205000</v>
      </c>
      <c r="K336">
        <v>160</v>
      </c>
      <c r="L336" s="28">
        <v>20000</v>
      </c>
      <c r="M336" s="42">
        <f t="shared" si="13"/>
        <v>1730000</v>
      </c>
      <c r="O336" s="4"/>
      <c r="T336" s="28"/>
      <c r="U336" s="42"/>
      <c r="W336" s="4"/>
    </row>
    <row r="337" spans="3:23" x14ac:dyDescent="0.25">
      <c r="C337">
        <v>137</v>
      </c>
      <c r="D337" s="28">
        <v>20000</v>
      </c>
      <c r="E337" s="28">
        <f t="shared" si="17"/>
        <v>1225000</v>
      </c>
      <c r="K337">
        <v>169</v>
      </c>
      <c r="L337" s="28">
        <v>100000</v>
      </c>
      <c r="M337" s="42">
        <f t="shared" si="13"/>
        <v>1830000</v>
      </c>
      <c r="N337" s="28">
        <v>40000</v>
      </c>
      <c r="O337" s="28">
        <f>L337-N337</f>
        <v>60000</v>
      </c>
      <c r="T337" s="28"/>
      <c r="U337" s="42"/>
      <c r="W337" s="28"/>
    </row>
    <row r="338" spans="3:23" x14ac:dyDescent="0.25">
      <c r="D338" s="28"/>
      <c r="E338" s="28"/>
      <c r="L338" s="28">
        <v>40000</v>
      </c>
      <c r="M338" s="42">
        <f t="shared" si="13"/>
        <v>1870000</v>
      </c>
      <c r="N338" s="28">
        <v>40000</v>
      </c>
      <c r="O338" s="28">
        <f>L338-N338</f>
        <v>0</v>
      </c>
      <c r="T338" s="28"/>
      <c r="U338" s="42"/>
      <c r="W338" s="28"/>
    </row>
    <row r="339" spans="3:23" x14ac:dyDescent="0.25">
      <c r="D339" s="28"/>
      <c r="E339" s="28"/>
      <c r="L339" s="28">
        <v>50000</v>
      </c>
      <c r="M339" s="42">
        <f t="shared" si="13"/>
        <v>1920000</v>
      </c>
      <c r="N339" s="28">
        <v>40000</v>
      </c>
      <c r="O339" s="28">
        <f>L339-N339</f>
        <v>10000</v>
      </c>
      <c r="T339" s="28"/>
      <c r="U339" s="42"/>
      <c r="W339" s="28"/>
    </row>
    <row r="340" spans="3:23" x14ac:dyDescent="0.25">
      <c r="D340" s="28"/>
      <c r="E340" s="28"/>
      <c r="L340" s="28"/>
      <c r="M340" s="28"/>
      <c r="T340" s="28"/>
      <c r="U340" s="28"/>
    </row>
    <row r="341" spans="3:23" x14ac:dyDescent="0.25">
      <c r="D341" s="28"/>
      <c r="E341" s="28"/>
      <c r="L341" s="28"/>
      <c r="M341" s="28"/>
      <c r="T341" s="28"/>
      <c r="U341" s="28"/>
    </row>
    <row r="342" spans="3:23" x14ac:dyDescent="0.25">
      <c r="D342" s="28"/>
      <c r="E342" s="28"/>
      <c r="L342" s="28"/>
      <c r="M342" s="28"/>
      <c r="T342" s="28"/>
      <c r="U342" s="28"/>
    </row>
    <row r="343" spans="3:23" x14ac:dyDescent="0.25">
      <c r="D343" s="28"/>
      <c r="E343" s="28"/>
      <c r="L343" s="28"/>
      <c r="M343" s="28"/>
      <c r="T343" s="28"/>
      <c r="U343" s="28"/>
    </row>
    <row r="344" spans="3:23" x14ac:dyDescent="0.25">
      <c r="D344" s="28"/>
      <c r="E344" s="28"/>
      <c r="L344" s="28"/>
      <c r="M344" s="28"/>
      <c r="T344" s="28"/>
      <c r="U344" s="28"/>
    </row>
    <row r="345" spans="3:23" x14ac:dyDescent="0.25">
      <c r="D345" s="28"/>
      <c r="E345" s="28"/>
      <c r="L345" s="28"/>
      <c r="M345" s="28"/>
      <c r="T345" s="28"/>
      <c r="U345" s="28"/>
    </row>
    <row r="346" spans="3:23" x14ac:dyDescent="0.25">
      <c r="C346" s="34"/>
      <c r="D346" s="35"/>
      <c r="E346" s="28"/>
      <c r="L346" s="28"/>
      <c r="M346" s="28"/>
      <c r="T346" s="28"/>
      <c r="U346" s="28"/>
    </row>
    <row r="347" spans="3:23" x14ac:dyDescent="0.25">
      <c r="D347" s="28"/>
      <c r="E347" s="28"/>
      <c r="L347" s="28"/>
      <c r="M347" s="28"/>
      <c r="T347" s="28"/>
      <c r="U347" s="28"/>
    </row>
    <row r="348" spans="3:23" x14ac:dyDescent="0.25">
      <c r="D348" s="28"/>
      <c r="E348" s="28"/>
      <c r="L348" s="28"/>
      <c r="M348" s="28"/>
      <c r="T348" s="28"/>
      <c r="U348" s="28"/>
    </row>
    <row r="349" spans="3:23" x14ac:dyDescent="0.25">
      <c r="D349" s="28"/>
      <c r="E349" s="28"/>
      <c r="L349" s="28"/>
      <c r="M349" s="28"/>
      <c r="T349" s="28"/>
      <c r="U349" s="28"/>
    </row>
    <row r="350" spans="3:23" x14ac:dyDescent="0.25">
      <c r="D350" s="28"/>
      <c r="E350" s="28"/>
      <c r="L350" s="28"/>
      <c r="M350" s="28"/>
      <c r="T350" s="28"/>
      <c r="U350" s="28"/>
    </row>
    <row r="351" spans="3:23" x14ac:dyDescent="0.25">
      <c r="D351" s="28"/>
      <c r="E351" s="28"/>
      <c r="G351" s="28"/>
      <c r="L351" s="28"/>
      <c r="M351" s="28"/>
      <c r="O351" s="28"/>
      <c r="T351" s="28"/>
      <c r="U351" s="28"/>
      <c r="W351" s="28"/>
    </row>
    <row r="352" spans="3:23" x14ac:dyDescent="0.25">
      <c r="D352" s="28"/>
      <c r="E352" s="28"/>
      <c r="L352" s="28"/>
      <c r="M352" s="28"/>
      <c r="T352" s="28"/>
      <c r="U352" s="28"/>
    </row>
    <row r="353" spans="1:23" x14ac:dyDescent="0.25">
      <c r="D353" s="28"/>
      <c r="E353" s="28"/>
      <c r="L353" s="28"/>
      <c r="M353" s="28"/>
      <c r="T353" s="28"/>
      <c r="U353" s="28"/>
    </row>
    <row r="354" spans="1:23" x14ac:dyDescent="0.25">
      <c r="D354" s="28"/>
      <c r="E354" s="28"/>
      <c r="L354" s="28"/>
      <c r="M354" s="28"/>
      <c r="T354" s="28"/>
      <c r="U354" s="28"/>
    </row>
    <row r="355" spans="1:23" x14ac:dyDescent="0.25">
      <c r="D355" s="28"/>
      <c r="E355" s="28"/>
      <c r="G355" s="28"/>
      <c r="L355" s="28"/>
      <c r="M355" s="28"/>
      <c r="O355" s="28"/>
      <c r="T355" s="28"/>
      <c r="U355" s="28"/>
      <c r="W355" s="28"/>
    </row>
    <row r="356" spans="1:23" x14ac:dyDescent="0.25">
      <c r="D356" s="28"/>
      <c r="E356" s="28"/>
      <c r="G356" s="28"/>
      <c r="L356" s="28"/>
      <c r="M356" s="28"/>
      <c r="O356" s="28"/>
      <c r="T356" s="28"/>
      <c r="U356" s="28"/>
      <c r="W356" s="28"/>
    </row>
    <row r="357" spans="1:23" x14ac:dyDescent="0.25">
      <c r="D357" s="28"/>
      <c r="E357" s="28"/>
      <c r="G357" s="28"/>
      <c r="L357" s="28"/>
      <c r="M357" s="28"/>
      <c r="O357" s="28"/>
      <c r="T357" s="28"/>
      <c r="U357" s="28"/>
      <c r="W357" s="28"/>
    </row>
    <row r="358" spans="1:23" x14ac:dyDescent="0.25">
      <c r="D358" s="28"/>
      <c r="E358" s="28"/>
      <c r="G358" s="28"/>
      <c r="L358" s="28"/>
      <c r="M358" s="28"/>
      <c r="O358" s="28"/>
      <c r="T358" s="28"/>
      <c r="U358" s="28"/>
      <c r="W358" s="28"/>
    </row>
    <row r="359" spans="1:23" x14ac:dyDescent="0.25">
      <c r="D359" s="28"/>
      <c r="E359" s="29"/>
      <c r="G359" s="28"/>
      <c r="L359" s="28"/>
      <c r="M359" s="29"/>
      <c r="O359" s="28"/>
      <c r="T359" s="28"/>
      <c r="U359" s="29"/>
      <c r="W359" s="28"/>
    </row>
    <row r="360" spans="1:23" x14ac:dyDescent="0.25">
      <c r="D360" s="29">
        <f>SUM(D294:D359)</f>
        <v>1225000</v>
      </c>
      <c r="F360" s="29">
        <f>SUM(F294:F359)</f>
        <v>130000</v>
      </c>
      <c r="G360" s="29">
        <f>SUM(G294:G359)</f>
        <v>20000</v>
      </c>
      <c r="L360" s="29">
        <f>SUM(L294:L359)</f>
        <v>1920000</v>
      </c>
      <c r="N360" s="29">
        <f>SUM(N294:N359)</f>
        <v>335000</v>
      </c>
      <c r="O360" s="29">
        <f>SUM(O294:O359)</f>
        <v>335000</v>
      </c>
      <c r="T360" s="29">
        <f>SUM(T294:T359)</f>
        <v>1470000</v>
      </c>
      <c r="V360" s="29">
        <f>SUM(V294:V359)</f>
        <v>470000</v>
      </c>
      <c r="W360" s="29">
        <f>SUM(W294:W359)</f>
        <v>260000</v>
      </c>
    </row>
    <row r="361" spans="1:23" x14ac:dyDescent="0.25">
      <c r="D361" s="29">
        <f>D360-F360</f>
        <v>1095000</v>
      </c>
      <c r="L361" s="29">
        <f>L360-N360</f>
        <v>1585000</v>
      </c>
      <c r="T361" s="29">
        <f>T360-V360</f>
        <v>1000000</v>
      </c>
    </row>
    <row r="363" spans="1:23" x14ac:dyDescent="0.25">
      <c r="A363" s="30" t="s">
        <v>10</v>
      </c>
      <c r="B363" s="30" t="s">
        <v>0</v>
      </c>
      <c r="C363" s="30" t="s">
        <v>2</v>
      </c>
      <c r="D363" s="30" t="s">
        <v>1297</v>
      </c>
      <c r="E363" s="30" t="s">
        <v>1338</v>
      </c>
      <c r="F363" s="33" t="s">
        <v>1339</v>
      </c>
      <c r="G363" s="30" t="s">
        <v>1340</v>
      </c>
      <c r="I363" s="30" t="s">
        <v>10</v>
      </c>
      <c r="J363" s="30" t="s">
        <v>0</v>
      </c>
      <c r="K363" s="30" t="s">
        <v>2</v>
      </c>
      <c r="L363" s="30" t="s">
        <v>1297</v>
      </c>
      <c r="M363" s="30" t="s">
        <v>1338</v>
      </c>
      <c r="N363" s="33" t="s">
        <v>1339</v>
      </c>
      <c r="O363" s="30" t="s">
        <v>1340</v>
      </c>
      <c r="Q363" s="30" t="s">
        <v>10</v>
      </c>
      <c r="R363" s="30" t="s">
        <v>0</v>
      </c>
      <c r="S363" s="30" t="s">
        <v>2</v>
      </c>
      <c r="T363" s="30" t="s">
        <v>1297</v>
      </c>
      <c r="U363" s="30" t="s">
        <v>1338</v>
      </c>
      <c r="V363" s="33" t="s">
        <v>1339</v>
      </c>
      <c r="W363" s="30" t="s">
        <v>1340</v>
      </c>
    </row>
    <row r="364" spans="1:23" x14ac:dyDescent="0.25">
      <c r="A364" s="32">
        <v>42915</v>
      </c>
      <c r="B364" s="30" t="s">
        <v>1348</v>
      </c>
      <c r="C364">
        <v>4</v>
      </c>
      <c r="D364" s="28">
        <v>10000</v>
      </c>
      <c r="E364" s="41">
        <f>D364</f>
        <v>10000</v>
      </c>
      <c r="G364" s="4"/>
      <c r="I364" s="32">
        <v>42916</v>
      </c>
      <c r="J364" s="30" t="s">
        <v>1347</v>
      </c>
      <c r="K364">
        <v>4</v>
      </c>
      <c r="L364" s="28">
        <v>20000</v>
      </c>
      <c r="M364" s="41">
        <f>L364</f>
        <v>20000</v>
      </c>
      <c r="O364" s="4"/>
      <c r="Q364" s="32">
        <v>42919</v>
      </c>
      <c r="R364" s="30" t="s">
        <v>1336</v>
      </c>
      <c r="S364">
        <v>2</v>
      </c>
      <c r="T364" s="28">
        <v>20000</v>
      </c>
      <c r="U364" s="41">
        <f>T364</f>
        <v>20000</v>
      </c>
      <c r="W364" s="4"/>
    </row>
    <row r="365" spans="1:23" x14ac:dyDescent="0.25">
      <c r="C365">
        <v>7</v>
      </c>
      <c r="D365" s="28">
        <v>30000</v>
      </c>
      <c r="E365" s="42">
        <f t="shared" ref="E365:E418" si="18">E364+D365</f>
        <v>40000</v>
      </c>
      <c r="G365" s="4"/>
      <c r="K365">
        <v>9</v>
      </c>
      <c r="L365" s="28">
        <v>10000</v>
      </c>
      <c r="M365" s="42">
        <f>M364+L365</f>
        <v>30000</v>
      </c>
      <c r="O365" s="4"/>
      <c r="S365">
        <v>3</v>
      </c>
      <c r="T365" s="28">
        <v>20000</v>
      </c>
      <c r="U365" s="42">
        <f t="shared" ref="U365:U424" si="19">U364+T365</f>
        <v>40000</v>
      </c>
      <c r="W365" s="4"/>
    </row>
    <row r="366" spans="1:23" x14ac:dyDescent="0.25">
      <c r="C366">
        <v>9</v>
      </c>
      <c r="D366" s="28">
        <v>20000</v>
      </c>
      <c r="E366" s="42">
        <f t="shared" si="18"/>
        <v>60000</v>
      </c>
      <c r="G366" s="4"/>
      <c r="K366">
        <v>13</v>
      </c>
      <c r="L366" s="28">
        <v>50000</v>
      </c>
      <c r="M366" s="42">
        <f t="shared" ref="M366:M402" si="20">M365+L366</f>
        <v>80000</v>
      </c>
      <c r="O366" s="4"/>
      <c r="S366">
        <v>4</v>
      </c>
      <c r="T366" s="28">
        <v>20000</v>
      </c>
      <c r="U366" s="42">
        <f t="shared" si="19"/>
        <v>60000</v>
      </c>
      <c r="W366" s="4"/>
    </row>
    <row r="367" spans="1:23" x14ac:dyDescent="0.25">
      <c r="C367">
        <v>13</v>
      </c>
      <c r="D367" s="28">
        <v>20000</v>
      </c>
      <c r="E367" s="42">
        <f t="shared" si="18"/>
        <v>80000</v>
      </c>
      <c r="G367" s="4"/>
      <c r="K367">
        <v>17</v>
      </c>
      <c r="L367" s="28">
        <v>50000</v>
      </c>
      <c r="M367" s="42">
        <f t="shared" si="20"/>
        <v>130000</v>
      </c>
      <c r="O367" s="4"/>
      <c r="S367">
        <v>5</v>
      </c>
      <c r="T367" s="28">
        <v>15000</v>
      </c>
      <c r="U367" s="42">
        <f t="shared" si="19"/>
        <v>75000</v>
      </c>
      <c r="W367" s="4"/>
    </row>
    <row r="368" spans="1:23" x14ac:dyDescent="0.25">
      <c r="C368">
        <v>16</v>
      </c>
      <c r="D368" s="28">
        <v>20000</v>
      </c>
      <c r="E368" s="42">
        <f t="shared" si="18"/>
        <v>100000</v>
      </c>
      <c r="G368" s="4"/>
      <c r="K368">
        <v>19</v>
      </c>
      <c r="L368" s="28">
        <v>20000</v>
      </c>
      <c r="M368" s="42">
        <f t="shared" si="20"/>
        <v>150000</v>
      </c>
      <c r="O368" s="4"/>
      <c r="S368">
        <v>7</v>
      </c>
      <c r="T368" s="28">
        <v>50000</v>
      </c>
      <c r="U368" s="42">
        <f t="shared" si="19"/>
        <v>125000</v>
      </c>
      <c r="W368" s="4"/>
    </row>
    <row r="369" spans="3:23" x14ac:dyDescent="0.25">
      <c r="C369">
        <v>17</v>
      </c>
      <c r="D369" s="28">
        <v>20000</v>
      </c>
      <c r="E369" s="42">
        <f t="shared" si="18"/>
        <v>120000</v>
      </c>
      <c r="G369" s="4"/>
      <c r="K369">
        <v>21</v>
      </c>
      <c r="L369" s="28">
        <v>50000</v>
      </c>
      <c r="M369" s="42">
        <f t="shared" si="20"/>
        <v>200000</v>
      </c>
      <c r="O369" s="4"/>
      <c r="S369">
        <v>9</v>
      </c>
      <c r="T369" s="28">
        <v>50000</v>
      </c>
      <c r="U369" s="42">
        <f t="shared" si="19"/>
        <v>175000</v>
      </c>
      <c r="W369" s="4"/>
    </row>
    <row r="370" spans="3:23" x14ac:dyDescent="0.25">
      <c r="C370">
        <v>19</v>
      </c>
      <c r="D370" s="28">
        <v>50000</v>
      </c>
      <c r="E370" s="42">
        <f t="shared" si="18"/>
        <v>170000</v>
      </c>
      <c r="G370" s="4"/>
      <c r="K370">
        <v>27</v>
      </c>
      <c r="L370" s="28">
        <v>30000</v>
      </c>
      <c r="M370" s="42">
        <f t="shared" si="20"/>
        <v>230000</v>
      </c>
      <c r="O370" s="4"/>
      <c r="S370">
        <v>13</v>
      </c>
      <c r="T370" s="28">
        <v>50000</v>
      </c>
      <c r="U370" s="42">
        <f t="shared" si="19"/>
        <v>225000</v>
      </c>
      <c r="W370" s="4"/>
    </row>
    <row r="371" spans="3:23" x14ac:dyDescent="0.25">
      <c r="C371">
        <v>23</v>
      </c>
      <c r="D371" s="28">
        <v>20000</v>
      </c>
      <c r="E371" s="42">
        <f t="shared" si="18"/>
        <v>190000</v>
      </c>
      <c r="G371" s="4"/>
      <c r="K371">
        <v>28</v>
      </c>
      <c r="L371" s="28">
        <v>50000</v>
      </c>
      <c r="M371" s="42">
        <f t="shared" si="20"/>
        <v>280000</v>
      </c>
      <c r="O371" s="4"/>
      <c r="S371">
        <v>16</v>
      </c>
      <c r="T371" s="28">
        <v>50000</v>
      </c>
      <c r="U371" s="42">
        <f t="shared" si="19"/>
        <v>275000</v>
      </c>
      <c r="W371" s="4"/>
    </row>
    <row r="372" spans="3:23" x14ac:dyDescent="0.25">
      <c r="C372">
        <v>27</v>
      </c>
      <c r="D372" s="28">
        <v>50000</v>
      </c>
      <c r="E372" s="42">
        <f t="shared" si="18"/>
        <v>240000</v>
      </c>
      <c r="G372" s="4"/>
      <c r="K372">
        <v>33</v>
      </c>
      <c r="L372" s="28">
        <v>20000</v>
      </c>
      <c r="M372" s="42">
        <f t="shared" si="20"/>
        <v>300000</v>
      </c>
      <c r="O372" s="4"/>
      <c r="S372">
        <v>18</v>
      </c>
      <c r="T372" s="28">
        <v>200000</v>
      </c>
      <c r="U372" s="42">
        <f t="shared" si="19"/>
        <v>475000</v>
      </c>
      <c r="W372" s="4"/>
    </row>
    <row r="373" spans="3:23" x14ac:dyDescent="0.25">
      <c r="C373">
        <v>29</v>
      </c>
      <c r="D373" s="28">
        <v>20000</v>
      </c>
      <c r="E373" s="42">
        <f t="shared" si="18"/>
        <v>260000</v>
      </c>
      <c r="G373" s="4"/>
      <c r="K373">
        <v>40</v>
      </c>
      <c r="L373" s="28">
        <v>10000</v>
      </c>
      <c r="M373" s="42">
        <f t="shared" si="20"/>
        <v>310000</v>
      </c>
      <c r="O373" s="4"/>
      <c r="S373">
        <v>19</v>
      </c>
      <c r="T373" s="28">
        <v>20000</v>
      </c>
      <c r="U373" s="42">
        <f t="shared" si="19"/>
        <v>495000</v>
      </c>
      <c r="W373" s="4"/>
    </row>
    <row r="374" spans="3:23" x14ac:dyDescent="0.25">
      <c r="C374">
        <v>31</v>
      </c>
      <c r="D374" s="28">
        <v>20000</v>
      </c>
      <c r="E374" s="42">
        <f t="shared" si="18"/>
        <v>280000</v>
      </c>
      <c r="G374" s="4"/>
      <c r="K374">
        <v>44</v>
      </c>
      <c r="L374" s="28">
        <v>40000</v>
      </c>
      <c r="M374" s="42">
        <f t="shared" si="20"/>
        <v>350000</v>
      </c>
      <c r="O374" s="4"/>
      <c r="S374">
        <v>22</v>
      </c>
      <c r="T374" s="28">
        <v>20000</v>
      </c>
      <c r="U374" s="42">
        <f t="shared" si="19"/>
        <v>515000</v>
      </c>
      <c r="W374" s="4"/>
    </row>
    <row r="375" spans="3:23" x14ac:dyDescent="0.25">
      <c r="C375">
        <v>33</v>
      </c>
      <c r="D375" s="28">
        <v>100000</v>
      </c>
      <c r="E375" s="42">
        <f t="shared" si="18"/>
        <v>380000</v>
      </c>
      <c r="F375" s="28">
        <v>40000</v>
      </c>
      <c r="G375" s="5">
        <f>D375-F375</f>
        <v>60000</v>
      </c>
      <c r="K375">
        <v>51</v>
      </c>
      <c r="L375" s="28">
        <v>10000</v>
      </c>
      <c r="M375" s="42">
        <f t="shared" si="20"/>
        <v>360000</v>
      </c>
      <c r="O375" s="5"/>
      <c r="S375">
        <v>25</v>
      </c>
      <c r="T375" s="28">
        <v>15000</v>
      </c>
      <c r="U375" s="42">
        <f t="shared" si="19"/>
        <v>530000</v>
      </c>
      <c r="V375" s="28">
        <v>15000</v>
      </c>
      <c r="W375" s="5">
        <f>T375-V375</f>
        <v>0</v>
      </c>
    </row>
    <row r="376" spans="3:23" x14ac:dyDescent="0.25">
      <c r="C376">
        <v>37</v>
      </c>
      <c r="D376" s="28">
        <v>30000</v>
      </c>
      <c r="E376" s="42">
        <f t="shared" si="18"/>
        <v>410000</v>
      </c>
      <c r="G376" s="4"/>
      <c r="K376">
        <v>52</v>
      </c>
      <c r="L376" s="28">
        <v>20000</v>
      </c>
      <c r="M376" s="42">
        <f t="shared" si="20"/>
        <v>380000</v>
      </c>
      <c r="O376" s="4"/>
      <c r="S376">
        <v>27</v>
      </c>
      <c r="T376" s="28">
        <v>30000</v>
      </c>
      <c r="U376" s="42">
        <f t="shared" si="19"/>
        <v>560000</v>
      </c>
      <c r="W376" s="4"/>
    </row>
    <row r="377" spans="3:23" x14ac:dyDescent="0.25">
      <c r="C377">
        <v>38</v>
      </c>
      <c r="D377" s="28">
        <v>20000</v>
      </c>
      <c r="E377" s="42">
        <f t="shared" si="18"/>
        <v>430000</v>
      </c>
      <c r="G377" s="4"/>
      <c r="K377">
        <v>58</v>
      </c>
      <c r="L377" s="28">
        <v>30000</v>
      </c>
      <c r="M377" s="42">
        <f t="shared" si="20"/>
        <v>410000</v>
      </c>
      <c r="O377" s="4"/>
      <c r="S377">
        <v>35</v>
      </c>
      <c r="T377" s="28">
        <v>100000</v>
      </c>
      <c r="U377" s="42">
        <f t="shared" si="19"/>
        <v>660000</v>
      </c>
      <c r="W377" s="4"/>
    </row>
    <row r="378" spans="3:23" x14ac:dyDescent="0.25">
      <c r="C378">
        <v>40</v>
      </c>
      <c r="D378" s="28">
        <v>20000</v>
      </c>
      <c r="E378" s="42">
        <f t="shared" si="18"/>
        <v>450000</v>
      </c>
      <c r="G378" s="4"/>
      <c r="K378">
        <v>60</v>
      </c>
      <c r="L378" s="28">
        <v>250000</v>
      </c>
      <c r="M378" s="42">
        <f t="shared" si="20"/>
        <v>660000</v>
      </c>
      <c r="N378" s="28">
        <v>40000</v>
      </c>
      <c r="O378" s="5">
        <f>L378-N378</f>
        <v>210000</v>
      </c>
      <c r="S378">
        <v>37</v>
      </c>
      <c r="T378" s="28">
        <v>100000</v>
      </c>
      <c r="U378" s="42">
        <f t="shared" si="19"/>
        <v>760000</v>
      </c>
      <c r="W378" s="5"/>
    </row>
    <row r="379" spans="3:23" x14ac:dyDescent="0.25">
      <c r="C379">
        <v>43</v>
      </c>
      <c r="D379" s="28">
        <v>50000</v>
      </c>
      <c r="E379" s="42">
        <f t="shared" si="18"/>
        <v>500000</v>
      </c>
      <c r="F379" s="28">
        <v>40000</v>
      </c>
      <c r="G379" s="5">
        <f>D379-F379</f>
        <v>10000</v>
      </c>
      <c r="K379">
        <v>63</v>
      </c>
      <c r="L379" s="28">
        <v>50000</v>
      </c>
      <c r="M379" s="42">
        <f t="shared" si="20"/>
        <v>710000</v>
      </c>
      <c r="O379" s="5"/>
      <c r="S379">
        <v>41</v>
      </c>
      <c r="T379" s="28">
        <v>50000</v>
      </c>
      <c r="U379" s="42">
        <f t="shared" si="19"/>
        <v>810000</v>
      </c>
      <c r="W379" s="5"/>
    </row>
    <row r="380" spans="3:23" x14ac:dyDescent="0.25">
      <c r="C380">
        <v>44</v>
      </c>
      <c r="D380" s="28">
        <v>20000</v>
      </c>
      <c r="E380" s="42">
        <f t="shared" si="18"/>
        <v>520000</v>
      </c>
      <c r="G380" s="4"/>
      <c r="K380">
        <v>73</v>
      </c>
      <c r="L380" s="28">
        <v>30000</v>
      </c>
      <c r="M380" s="42">
        <f t="shared" si="20"/>
        <v>740000</v>
      </c>
      <c r="O380" s="4"/>
      <c r="S380">
        <v>45</v>
      </c>
      <c r="T380" s="28">
        <v>20000</v>
      </c>
      <c r="U380" s="42">
        <f t="shared" si="19"/>
        <v>830000</v>
      </c>
      <c r="W380" s="4"/>
    </row>
    <row r="381" spans="3:23" x14ac:dyDescent="0.25">
      <c r="C381">
        <v>45</v>
      </c>
      <c r="D381" s="28">
        <v>20000</v>
      </c>
      <c r="E381" s="42">
        <f t="shared" si="18"/>
        <v>540000</v>
      </c>
      <c r="G381" s="4"/>
      <c r="K381">
        <v>76</v>
      </c>
      <c r="L381" s="28">
        <v>50000</v>
      </c>
      <c r="M381" s="42">
        <f t="shared" si="20"/>
        <v>790000</v>
      </c>
      <c r="O381" s="4"/>
      <c r="S381">
        <v>46</v>
      </c>
      <c r="T381" s="28">
        <v>50000</v>
      </c>
      <c r="U381" s="42">
        <f t="shared" si="19"/>
        <v>880000</v>
      </c>
      <c r="W381" s="4"/>
    </row>
    <row r="382" spans="3:23" x14ac:dyDescent="0.25">
      <c r="C382">
        <v>47</v>
      </c>
      <c r="D382" s="28">
        <v>10000</v>
      </c>
      <c r="E382" s="42">
        <f t="shared" si="18"/>
        <v>550000</v>
      </c>
      <c r="G382" s="4"/>
      <c r="K382">
        <v>78</v>
      </c>
      <c r="L382" s="28">
        <v>30000</v>
      </c>
      <c r="M382" s="42">
        <f t="shared" si="20"/>
        <v>820000</v>
      </c>
      <c r="O382" s="4"/>
      <c r="S382">
        <v>49</v>
      </c>
      <c r="T382" s="28">
        <v>20000</v>
      </c>
      <c r="U382" s="42">
        <f t="shared" si="19"/>
        <v>900000</v>
      </c>
      <c r="W382" s="4"/>
    </row>
    <row r="383" spans="3:23" x14ac:dyDescent="0.25">
      <c r="C383">
        <v>48</v>
      </c>
      <c r="D383" s="28">
        <v>100000</v>
      </c>
      <c r="E383" s="42">
        <f t="shared" si="18"/>
        <v>650000</v>
      </c>
      <c r="G383" s="4"/>
      <c r="K383">
        <v>80</v>
      </c>
      <c r="L383" s="28">
        <v>50000</v>
      </c>
      <c r="M383" s="42">
        <f t="shared" si="20"/>
        <v>870000</v>
      </c>
      <c r="O383" s="4"/>
      <c r="S383">
        <v>50</v>
      </c>
      <c r="T383" s="28">
        <v>15000</v>
      </c>
      <c r="U383" s="42">
        <f t="shared" si="19"/>
        <v>915000</v>
      </c>
      <c r="W383" s="4"/>
    </row>
    <row r="384" spans="3:23" x14ac:dyDescent="0.25">
      <c r="C384">
        <v>50</v>
      </c>
      <c r="D384" s="28">
        <v>50000</v>
      </c>
      <c r="E384" s="42">
        <f t="shared" si="18"/>
        <v>700000</v>
      </c>
      <c r="G384" s="4"/>
      <c r="K384">
        <v>82</v>
      </c>
      <c r="L384" s="28">
        <v>30000</v>
      </c>
      <c r="M384" s="42">
        <f t="shared" si="20"/>
        <v>900000</v>
      </c>
      <c r="O384" s="4"/>
      <c r="S384">
        <v>53</v>
      </c>
      <c r="T384" s="28">
        <v>50000</v>
      </c>
      <c r="U384" s="42">
        <f t="shared" si="19"/>
        <v>965000</v>
      </c>
      <c r="W384" s="4"/>
    </row>
    <row r="385" spans="3:23" x14ac:dyDescent="0.25">
      <c r="C385">
        <v>53</v>
      </c>
      <c r="D385" s="28">
        <v>40000</v>
      </c>
      <c r="E385" s="42">
        <f t="shared" si="18"/>
        <v>740000</v>
      </c>
      <c r="G385" s="4"/>
      <c r="K385">
        <v>87</v>
      </c>
      <c r="L385" s="28">
        <v>20000</v>
      </c>
      <c r="M385" s="42">
        <f t="shared" si="20"/>
        <v>920000</v>
      </c>
      <c r="O385" s="4"/>
      <c r="S385">
        <v>56</v>
      </c>
      <c r="T385" s="28">
        <v>10000</v>
      </c>
      <c r="U385" s="42">
        <f t="shared" si="19"/>
        <v>975000</v>
      </c>
      <c r="W385" s="4"/>
    </row>
    <row r="386" spans="3:23" x14ac:dyDescent="0.25">
      <c r="C386">
        <v>54</v>
      </c>
      <c r="D386" s="28">
        <v>50000</v>
      </c>
      <c r="E386" s="42">
        <f t="shared" si="18"/>
        <v>790000</v>
      </c>
      <c r="G386" s="4"/>
      <c r="K386">
        <v>88</v>
      </c>
      <c r="L386" s="28">
        <v>30000</v>
      </c>
      <c r="M386" s="42">
        <f t="shared" si="20"/>
        <v>950000</v>
      </c>
      <c r="O386" s="4"/>
      <c r="S386">
        <v>66</v>
      </c>
      <c r="T386" s="28">
        <v>50000</v>
      </c>
      <c r="U386" s="42">
        <f t="shared" si="19"/>
        <v>1025000</v>
      </c>
      <c r="W386" s="4"/>
    </row>
    <row r="387" spans="3:23" x14ac:dyDescent="0.25">
      <c r="C387">
        <v>57</v>
      </c>
      <c r="D387" s="28">
        <v>20000</v>
      </c>
      <c r="E387" s="42">
        <f t="shared" si="18"/>
        <v>810000</v>
      </c>
      <c r="G387" s="4"/>
      <c r="K387">
        <v>89</v>
      </c>
      <c r="L387" s="28">
        <v>40000</v>
      </c>
      <c r="M387" s="42">
        <f t="shared" si="20"/>
        <v>990000</v>
      </c>
      <c r="O387" s="4"/>
      <c r="S387">
        <v>68</v>
      </c>
      <c r="T387" s="28">
        <v>40000</v>
      </c>
      <c r="U387" s="42">
        <f t="shared" si="19"/>
        <v>1065000</v>
      </c>
      <c r="W387" s="4"/>
    </row>
    <row r="388" spans="3:23" x14ac:dyDescent="0.25">
      <c r="C388">
        <v>59</v>
      </c>
      <c r="D388" s="28">
        <v>50000</v>
      </c>
      <c r="E388" s="42">
        <f t="shared" si="18"/>
        <v>860000</v>
      </c>
      <c r="G388" s="4"/>
      <c r="K388">
        <v>91</v>
      </c>
      <c r="L388" s="28">
        <v>50000</v>
      </c>
      <c r="M388" s="42">
        <f t="shared" si="20"/>
        <v>1040000</v>
      </c>
      <c r="O388" s="4"/>
      <c r="S388">
        <v>73</v>
      </c>
      <c r="T388" s="28">
        <v>20000</v>
      </c>
      <c r="U388" s="42">
        <f t="shared" si="19"/>
        <v>1085000</v>
      </c>
      <c r="W388" s="4"/>
    </row>
    <row r="389" spans="3:23" x14ac:dyDescent="0.25">
      <c r="C389">
        <v>62</v>
      </c>
      <c r="D389" s="28">
        <v>50000</v>
      </c>
      <c r="E389" s="42">
        <f t="shared" si="18"/>
        <v>910000</v>
      </c>
      <c r="G389" s="4"/>
      <c r="K389">
        <v>99</v>
      </c>
      <c r="L389" s="28">
        <v>20000</v>
      </c>
      <c r="M389" s="42">
        <f t="shared" si="20"/>
        <v>1060000</v>
      </c>
      <c r="O389" s="4"/>
      <c r="S389">
        <v>81</v>
      </c>
      <c r="T389" s="28">
        <v>100000</v>
      </c>
      <c r="U389" s="42">
        <f t="shared" si="19"/>
        <v>1185000</v>
      </c>
      <c r="W389" s="4"/>
    </row>
    <row r="390" spans="3:23" x14ac:dyDescent="0.25">
      <c r="C390">
        <v>63</v>
      </c>
      <c r="D390" s="28">
        <v>20000</v>
      </c>
      <c r="E390" s="42">
        <f t="shared" si="18"/>
        <v>930000</v>
      </c>
      <c r="G390" s="4"/>
      <c r="K390">
        <v>108</v>
      </c>
      <c r="L390" s="28">
        <v>20000</v>
      </c>
      <c r="M390" s="42">
        <f t="shared" si="20"/>
        <v>1080000</v>
      </c>
      <c r="O390" s="4"/>
      <c r="S390">
        <v>82</v>
      </c>
      <c r="T390" s="28">
        <v>20000</v>
      </c>
      <c r="U390" s="42">
        <f t="shared" si="19"/>
        <v>1205000</v>
      </c>
      <c r="W390" s="4"/>
    </row>
    <row r="391" spans="3:23" x14ac:dyDescent="0.25">
      <c r="C391">
        <v>64</v>
      </c>
      <c r="D391" s="28">
        <v>20000</v>
      </c>
      <c r="E391" s="42">
        <f t="shared" si="18"/>
        <v>950000</v>
      </c>
      <c r="G391" s="4"/>
      <c r="K391">
        <v>113</v>
      </c>
      <c r="L391" s="28">
        <v>40000</v>
      </c>
      <c r="M391" s="42">
        <f t="shared" si="20"/>
        <v>1120000</v>
      </c>
      <c r="O391" s="4"/>
      <c r="S391">
        <v>83</v>
      </c>
      <c r="T391" s="28">
        <v>50000</v>
      </c>
      <c r="U391" s="42">
        <f t="shared" si="19"/>
        <v>1255000</v>
      </c>
      <c r="V391" s="28">
        <v>40000</v>
      </c>
      <c r="W391" s="5">
        <f>T391-V391</f>
        <v>10000</v>
      </c>
    </row>
    <row r="392" spans="3:23" x14ac:dyDescent="0.25">
      <c r="C392">
        <v>65</v>
      </c>
      <c r="D392" s="28">
        <v>20000</v>
      </c>
      <c r="E392" s="42">
        <f t="shared" si="18"/>
        <v>970000</v>
      </c>
      <c r="G392" s="4"/>
      <c r="K392">
        <v>117</v>
      </c>
      <c r="L392" s="28">
        <v>20000</v>
      </c>
      <c r="M392" s="42">
        <f t="shared" si="20"/>
        <v>1140000</v>
      </c>
      <c r="O392" s="4"/>
      <c r="S392">
        <v>86</v>
      </c>
      <c r="T392" s="28">
        <v>150000</v>
      </c>
      <c r="U392" s="42">
        <f t="shared" si="19"/>
        <v>1405000</v>
      </c>
      <c r="V392" s="28">
        <v>40000</v>
      </c>
      <c r="W392" s="5">
        <f>T392-V392</f>
        <v>110000</v>
      </c>
    </row>
    <row r="393" spans="3:23" x14ac:dyDescent="0.25">
      <c r="C393">
        <v>69</v>
      </c>
      <c r="D393" s="28">
        <v>20000</v>
      </c>
      <c r="E393" s="42">
        <f t="shared" si="18"/>
        <v>990000</v>
      </c>
      <c r="G393" s="4"/>
      <c r="K393">
        <v>121</v>
      </c>
      <c r="L393" s="28">
        <v>50000</v>
      </c>
      <c r="M393" s="42">
        <f t="shared" si="20"/>
        <v>1190000</v>
      </c>
      <c r="O393" s="4"/>
      <c r="S393">
        <v>88</v>
      </c>
      <c r="T393" s="28">
        <v>20000</v>
      </c>
      <c r="U393" s="42">
        <f t="shared" si="19"/>
        <v>1425000</v>
      </c>
      <c r="W393" s="4"/>
    </row>
    <row r="394" spans="3:23" x14ac:dyDescent="0.25">
      <c r="C394">
        <v>71</v>
      </c>
      <c r="D394" s="28">
        <v>100000</v>
      </c>
      <c r="E394" s="42">
        <f t="shared" si="18"/>
        <v>1090000</v>
      </c>
      <c r="G394" s="4"/>
      <c r="K394">
        <v>130</v>
      </c>
      <c r="L394" s="28">
        <v>20000</v>
      </c>
      <c r="M394" s="42">
        <f t="shared" si="20"/>
        <v>1210000</v>
      </c>
      <c r="O394" s="4"/>
      <c r="S394">
        <v>92</v>
      </c>
      <c r="T394" s="28">
        <v>20000</v>
      </c>
      <c r="U394" s="42">
        <f t="shared" si="19"/>
        <v>1445000</v>
      </c>
      <c r="W394" s="4"/>
    </row>
    <row r="395" spans="3:23" x14ac:dyDescent="0.25">
      <c r="C395">
        <v>76</v>
      </c>
      <c r="D395" s="28">
        <v>20000</v>
      </c>
      <c r="E395" s="42">
        <f t="shared" si="18"/>
        <v>1110000</v>
      </c>
      <c r="G395" s="4"/>
      <c r="K395">
        <v>132</v>
      </c>
      <c r="L395" s="28">
        <v>50000</v>
      </c>
      <c r="M395" s="42">
        <f t="shared" si="20"/>
        <v>1260000</v>
      </c>
      <c r="O395" s="4"/>
      <c r="S395">
        <v>94</v>
      </c>
      <c r="T395" s="28">
        <v>20000</v>
      </c>
      <c r="U395" s="42">
        <f t="shared" si="19"/>
        <v>1465000</v>
      </c>
      <c r="W395" s="4"/>
    </row>
    <row r="396" spans="3:23" x14ac:dyDescent="0.25">
      <c r="C396">
        <v>82</v>
      </c>
      <c r="D396" s="28">
        <v>20000</v>
      </c>
      <c r="E396" s="42">
        <f t="shared" si="18"/>
        <v>1130000</v>
      </c>
      <c r="G396" s="4"/>
      <c r="K396">
        <v>133</v>
      </c>
      <c r="L396" s="28">
        <v>20000</v>
      </c>
      <c r="M396" s="42">
        <f t="shared" si="20"/>
        <v>1280000</v>
      </c>
      <c r="O396" s="4"/>
      <c r="S396">
        <v>95</v>
      </c>
      <c r="T396" s="28">
        <v>40000</v>
      </c>
      <c r="U396" s="42">
        <f t="shared" si="19"/>
        <v>1505000</v>
      </c>
      <c r="W396" s="4"/>
    </row>
    <row r="397" spans="3:23" x14ac:dyDescent="0.25">
      <c r="C397">
        <v>84</v>
      </c>
      <c r="D397" s="28">
        <v>20000</v>
      </c>
      <c r="E397" s="42">
        <f t="shared" si="18"/>
        <v>1150000</v>
      </c>
      <c r="G397" s="4"/>
      <c r="K397">
        <v>134</v>
      </c>
      <c r="L397" s="28">
        <v>20000</v>
      </c>
      <c r="M397" s="42">
        <f t="shared" si="20"/>
        <v>1300000</v>
      </c>
      <c r="O397" s="4"/>
      <c r="S397">
        <v>96</v>
      </c>
      <c r="T397" s="28">
        <v>50000</v>
      </c>
      <c r="U397" s="42">
        <f t="shared" si="19"/>
        <v>1555000</v>
      </c>
      <c r="W397" s="4"/>
    </row>
    <row r="398" spans="3:23" x14ac:dyDescent="0.25">
      <c r="C398">
        <v>85</v>
      </c>
      <c r="D398" s="28">
        <v>20000</v>
      </c>
      <c r="E398" s="42">
        <f t="shared" si="18"/>
        <v>1170000</v>
      </c>
      <c r="F398" s="28">
        <v>20000</v>
      </c>
      <c r="G398" s="5">
        <f>D398-F398</f>
        <v>0</v>
      </c>
      <c r="K398">
        <v>135</v>
      </c>
      <c r="L398" s="28">
        <v>20000</v>
      </c>
      <c r="M398" s="42">
        <f t="shared" si="20"/>
        <v>1320000</v>
      </c>
      <c r="O398" s="5"/>
      <c r="S398">
        <v>98</v>
      </c>
      <c r="T398" s="28">
        <v>10000</v>
      </c>
      <c r="U398" s="42">
        <f t="shared" si="19"/>
        <v>1565000</v>
      </c>
      <c r="W398" s="5"/>
    </row>
    <row r="399" spans="3:23" x14ac:dyDescent="0.25">
      <c r="C399">
        <v>87</v>
      </c>
      <c r="D399" s="28">
        <v>50000</v>
      </c>
      <c r="E399" s="42">
        <f t="shared" si="18"/>
        <v>1220000</v>
      </c>
      <c r="G399" s="4"/>
      <c r="K399">
        <v>137</v>
      </c>
      <c r="L399" s="28">
        <v>20000</v>
      </c>
      <c r="M399" s="42">
        <f t="shared" si="20"/>
        <v>1340000</v>
      </c>
      <c r="O399" s="4"/>
      <c r="S399">
        <v>100</v>
      </c>
      <c r="T399" s="28">
        <v>20000</v>
      </c>
      <c r="U399" s="42">
        <f t="shared" si="19"/>
        <v>1585000</v>
      </c>
      <c r="W399" s="4"/>
    </row>
    <row r="400" spans="3:23" x14ac:dyDescent="0.25">
      <c r="C400">
        <v>88</v>
      </c>
      <c r="D400" s="28">
        <v>20000</v>
      </c>
      <c r="E400" s="42">
        <f t="shared" si="18"/>
        <v>1240000</v>
      </c>
      <c r="G400" s="4"/>
      <c r="K400">
        <v>138</v>
      </c>
      <c r="L400" s="28">
        <v>20000</v>
      </c>
      <c r="M400" s="42">
        <f t="shared" si="20"/>
        <v>1360000</v>
      </c>
      <c r="O400" s="4"/>
      <c r="S400">
        <v>101</v>
      </c>
      <c r="T400" s="28">
        <v>100000</v>
      </c>
      <c r="U400" s="42">
        <f t="shared" si="19"/>
        <v>1685000</v>
      </c>
      <c r="W400" s="4"/>
    </row>
    <row r="401" spans="3:23" x14ac:dyDescent="0.25">
      <c r="C401">
        <v>90</v>
      </c>
      <c r="D401" s="28">
        <v>30000</v>
      </c>
      <c r="E401" s="42">
        <f t="shared" si="18"/>
        <v>1270000</v>
      </c>
      <c r="G401" s="4"/>
      <c r="K401">
        <v>141</v>
      </c>
      <c r="L401" s="28">
        <v>80000</v>
      </c>
      <c r="M401" s="42">
        <f t="shared" si="20"/>
        <v>1440000</v>
      </c>
      <c r="N401" s="28">
        <v>40000</v>
      </c>
      <c r="O401" s="5">
        <f>L401-N401</f>
        <v>40000</v>
      </c>
      <c r="S401">
        <v>102</v>
      </c>
      <c r="T401" s="28">
        <v>50000</v>
      </c>
      <c r="U401" s="42">
        <f t="shared" si="19"/>
        <v>1735000</v>
      </c>
      <c r="W401" s="5"/>
    </row>
    <row r="402" spans="3:23" x14ac:dyDescent="0.25">
      <c r="C402">
        <v>91</v>
      </c>
      <c r="D402" s="28">
        <v>50000</v>
      </c>
      <c r="E402" s="42">
        <f t="shared" si="18"/>
        <v>1320000</v>
      </c>
      <c r="G402" s="4"/>
      <c r="L402" s="28">
        <v>40000</v>
      </c>
      <c r="M402" s="42">
        <f t="shared" si="20"/>
        <v>1480000</v>
      </c>
      <c r="N402" s="28">
        <v>40000</v>
      </c>
      <c r="O402" s="5">
        <f>L402-N402</f>
        <v>0</v>
      </c>
      <c r="S402">
        <v>103</v>
      </c>
      <c r="T402" s="28">
        <v>30000</v>
      </c>
      <c r="U402" s="42">
        <f t="shared" si="19"/>
        <v>1765000</v>
      </c>
      <c r="W402" s="5"/>
    </row>
    <row r="403" spans="3:23" x14ac:dyDescent="0.25">
      <c r="C403">
        <v>96</v>
      </c>
      <c r="D403" s="28">
        <v>30000</v>
      </c>
      <c r="E403" s="42">
        <f t="shared" si="18"/>
        <v>1350000</v>
      </c>
      <c r="G403" s="4"/>
      <c r="L403" s="28"/>
      <c r="M403" s="28"/>
      <c r="O403" s="28"/>
      <c r="S403">
        <v>106</v>
      </c>
      <c r="T403" s="28">
        <v>100000</v>
      </c>
      <c r="U403" s="42">
        <f t="shared" si="19"/>
        <v>1865000</v>
      </c>
      <c r="W403" s="4"/>
    </row>
    <row r="404" spans="3:23" x14ac:dyDescent="0.25">
      <c r="C404">
        <v>104</v>
      </c>
      <c r="D404" s="28">
        <v>30000</v>
      </c>
      <c r="E404" s="42">
        <f t="shared" si="18"/>
        <v>1380000</v>
      </c>
      <c r="G404" s="4"/>
      <c r="L404" s="28"/>
      <c r="M404" s="28"/>
      <c r="O404" s="28"/>
      <c r="S404">
        <v>113</v>
      </c>
      <c r="T404" s="28">
        <v>20000</v>
      </c>
      <c r="U404" s="42">
        <f t="shared" si="19"/>
        <v>1885000</v>
      </c>
      <c r="W404" s="4"/>
    </row>
    <row r="405" spans="3:23" x14ac:dyDescent="0.25">
      <c r="C405">
        <v>105</v>
      </c>
      <c r="D405" s="28">
        <v>50000</v>
      </c>
      <c r="E405" s="42">
        <f t="shared" si="18"/>
        <v>1430000</v>
      </c>
      <c r="G405" s="4"/>
      <c r="L405" s="28"/>
      <c r="M405" s="28"/>
      <c r="S405">
        <v>116</v>
      </c>
      <c r="T405" s="28">
        <v>120000</v>
      </c>
      <c r="U405" s="42">
        <f t="shared" si="19"/>
        <v>2005000</v>
      </c>
      <c r="W405" s="4"/>
    </row>
    <row r="406" spans="3:23" x14ac:dyDescent="0.25">
      <c r="C406">
        <v>106</v>
      </c>
      <c r="D406" s="28">
        <v>50000</v>
      </c>
      <c r="E406" s="42">
        <f t="shared" si="18"/>
        <v>1480000</v>
      </c>
      <c r="G406" s="4"/>
      <c r="L406" s="28"/>
      <c r="M406" s="28"/>
      <c r="S406">
        <v>120</v>
      </c>
      <c r="T406" s="28">
        <v>20000</v>
      </c>
      <c r="U406" s="42">
        <f t="shared" si="19"/>
        <v>2025000</v>
      </c>
      <c r="W406" s="4"/>
    </row>
    <row r="407" spans="3:23" x14ac:dyDescent="0.25">
      <c r="C407">
        <v>107</v>
      </c>
      <c r="D407" s="28">
        <v>20000</v>
      </c>
      <c r="E407" s="42">
        <f t="shared" si="18"/>
        <v>1500000</v>
      </c>
      <c r="G407" s="4"/>
      <c r="L407" s="28"/>
      <c r="M407" s="28"/>
      <c r="S407">
        <v>122</v>
      </c>
      <c r="T407" s="28">
        <v>50000</v>
      </c>
      <c r="U407" s="42">
        <f t="shared" si="19"/>
        <v>2075000</v>
      </c>
      <c r="W407" s="4"/>
    </row>
    <row r="408" spans="3:23" x14ac:dyDescent="0.25">
      <c r="C408">
        <v>109</v>
      </c>
      <c r="D408" s="28">
        <v>50000</v>
      </c>
      <c r="E408" s="42">
        <f t="shared" si="18"/>
        <v>1550000</v>
      </c>
      <c r="F408" s="28">
        <v>40000</v>
      </c>
      <c r="G408" s="5">
        <f t="shared" ref="G408:G418" si="21">D408-F408</f>
        <v>10000</v>
      </c>
      <c r="L408" s="28"/>
      <c r="M408" s="28"/>
      <c r="S408">
        <v>123</v>
      </c>
      <c r="T408" s="28">
        <v>20000</v>
      </c>
      <c r="U408" s="42">
        <f t="shared" si="19"/>
        <v>2095000</v>
      </c>
      <c r="W408" s="5"/>
    </row>
    <row r="409" spans="3:23" x14ac:dyDescent="0.25">
      <c r="C409">
        <v>110</v>
      </c>
      <c r="D409" s="28">
        <v>20000</v>
      </c>
      <c r="E409" s="42">
        <f t="shared" si="18"/>
        <v>1570000</v>
      </c>
      <c r="F409" s="28">
        <v>20000</v>
      </c>
      <c r="G409" s="5">
        <f t="shared" si="21"/>
        <v>0</v>
      </c>
      <c r="L409" s="28"/>
      <c r="M409" s="28"/>
      <c r="S409">
        <v>124</v>
      </c>
      <c r="T409" s="28">
        <v>20000</v>
      </c>
      <c r="U409" s="42">
        <f t="shared" si="19"/>
        <v>2115000</v>
      </c>
      <c r="W409" s="5"/>
    </row>
    <row r="410" spans="3:23" x14ac:dyDescent="0.25">
      <c r="D410" s="28">
        <v>30000</v>
      </c>
      <c r="E410" s="42">
        <f t="shared" si="18"/>
        <v>1600000</v>
      </c>
      <c r="F410" s="28">
        <v>30000</v>
      </c>
      <c r="G410" s="5">
        <f t="shared" si="21"/>
        <v>0</v>
      </c>
      <c r="L410" s="28"/>
      <c r="M410" s="28"/>
      <c r="S410">
        <v>128</v>
      </c>
      <c r="T410" s="28">
        <v>50000</v>
      </c>
      <c r="U410" s="42">
        <f t="shared" si="19"/>
        <v>2165000</v>
      </c>
      <c r="W410" s="5"/>
    </row>
    <row r="411" spans="3:23" x14ac:dyDescent="0.25">
      <c r="D411" s="28">
        <v>30000</v>
      </c>
      <c r="E411" s="42">
        <f t="shared" si="18"/>
        <v>1630000</v>
      </c>
      <c r="F411" s="28">
        <v>30000</v>
      </c>
      <c r="G411" s="5">
        <f t="shared" si="21"/>
        <v>0</v>
      </c>
      <c r="L411" s="28"/>
      <c r="M411" s="28"/>
      <c r="S411">
        <v>129</v>
      </c>
      <c r="T411" s="28">
        <v>90000</v>
      </c>
      <c r="U411" s="42">
        <f t="shared" si="19"/>
        <v>2255000</v>
      </c>
      <c r="W411" s="5"/>
    </row>
    <row r="412" spans="3:23" x14ac:dyDescent="0.25">
      <c r="D412" s="28">
        <v>30000</v>
      </c>
      <c r="E412" s="42">
        <f t="shared" si="18"/>
        <v>1660000</v>
      </c>
      <c r="F412" s="28">
        <v>30000</v>
      </c>
      <c r="G412" s="5">
        <f t="shared" si="21"/>
        <v>0</v>
      </c>
      <c r="L412" s="28"/>
      <c r="M412" s="28"/>
      <c r="S412">
        <v>134</v>
      </c>
      <c r="T412" s="28">
        <v>50000</v>
      </c>
      <c r="U412" s="42">
        <f t="shared" si="19"/>
        <v>2305000</v>
      </c>
      <c r="W412" s="5"/>
    </row>
    <row r="413" spans="3:23" x14ac:dyDescent="0.25">
      <c r="D413" s="28">
        <v>40000</v>
      </c>
      <c r="E413" s="42">
        <f t="shared" si="18"/>
        <v>1700000</v>
      </c>
      <c r="F413" s="28">
        <v>40000</v>
      </c>
      <c r="G413" s="5">
        <f t="shared" si="21"/>
        <v>0</v>
      </c>
      <c r="L413" s="28"/>
      <c r="M413" s="28"/>
      <c r="S413">
        <v>140</v>
      </c>
      <c r="T413" s="28">
        <v>30000</v>
      </c>
      <c r="U413" s="42">
        <f t="shared" si="19"/>
        <v>2335000</v>
      </c>
      <c r="W413" s="5"/>
    </row>
    <row r="414" spans="3:23" x14ac:dyDescent="0.25">
      <c r="D414" s="28">
        <v>40000</v>
      </c>
      <c r="E414" s="42">
        <f t="shared" si="18"/>
        <v>1740000</v>
      </c>
      <c r="F414" s="28">
        <v>40000</v>
      </c>
      <c r="G414" s="5">
        <f t="shared" si="21"/>
        <v>0</v>
      </c>
      <c r="L414" s="28"/>
      <c r="M414" s="28"/>
      <c r="S414">
        <v>144</v>
      </c>
      <c r="T414" s="28">
        <v>50000</v>
      </c>
      <c r="U414" s="42">
        <f t="shared" si="19"/>
        <v>2385000</v>
      </c>
      <c r="W414" s="5"/>
    </row>
    <row r="415" spans="3:23" x14ac:dyDescent="0.25">
      <c r="D415" s="28">
        <v>40000</v>
      </c>
      <c r="E415" s="42">
        <f t="shared" si="18"/>
        <v>1780000</v>
      </c>
      <c r="F415" s="28">
        <v>40000</v>
      </c>
      <c r="G415" s="5">
        <f t="shared" si="21"/>
        <v>0</v>
      </c>
      <c r="L415" s="28"/>
      <c r="M415" s="28"/>
      <c r="S415">
        <v>145</v>
      </c>
      <c r="T415" s="28">
        <v>20000</v>
      </c>
      <c r="U415" s="42">
        <f t="shared" si="19"/>
        <v>2405000</v>
      </c>
      <c r="W415" s="5"/>
    </row>
    <row r="416" spans="3:23" x14ac:dyDescent="0.25">
      <c r="D416" s="28">
        <v>50000</v>
      </c>
      <c r="E416" s="42">
        <f t="shared" si="18"/>
        <v>1830000</v>
      </c>
      <c r="F416" s="28">
        <v>50000</v>
      </c>
      <c r="G416" s="5">
        <f t="shared" si="21"/>
        <v>0</v>
      </c>
      <c r="K416" s="34"/>
      <c r="L416" s="35"/>
      <c r="M416" s="28"/>
      <c r="S416">
        <v>147</v>
      </c>
      <c r="T416" s="28">
        <v>30000</v>
      </c>
      <c r="U416" s="42">
        <f t="shared" si="19"/>
        <v>2435000</v>
      </c>
      <c r="W416" s="5"/>
    </row>
    <row r="417" spans="4:23" x14ac:dyDescent="0.25">
      <c r="D417" s="28">
        <v>50000</v>
      </c>
      <c r="E417" s="42">
        <f t="shared" si="18"/>
        <v>1880000</v>
      </c>
      <c r="F417" s="28">
        <v>50000</v>
      </c>
      <c r="G417" s="5">
        <f t="shared" si="21"/>
        <v>0</v>
      </c>
      <c r="L417" s="28"/>
      <c r="M417" s="28"/>
      <c r="S417">
        <v>153</v>
      </c>
      <c r="T417" s="28">
        <v>80000</v>
      </c>
      <c r="U417" s="42">
        <f t="shared" si="19"/>
        <v>2515000</v>
      </c>
      <c r="W417" s="5"/>
    </row>
    <row r="418" spans="4:23" x14ac:dyDescent="0.25">
      <c r="D418" s="28">
        <v>50000</v>
      </c>
      <c r="E418" s="42">
        <f t="shared" si="18"/>
        <v>1930000</v>
      </c>
      <c r="F418" s="28">
        <v>50000</v>
      </c>
      <c r="G418" s="5">
        <f t="shared" si="21"/>
        <v>0</v>
      </c>
      <c r="L418" s="28"/>
      <c r="M418" s="28"/>
      <c r="S418">
        <v>154</v>
      </c>
      <c r="T418" s="28">
        <v>20000</v>
      </c>
      <c r="U418" s="42">
        <f t="shared" si="19"/>
        <v>2535000</v>
      </c>
      <c r="W418" s="5"/>
    </row>
    <row r="419" spans="4:23" x14ac:dyDescent="0.25">
      <c r="D419" s="28"/>
      <c r="E419" s="28"/>
      <c r="L419" s="28"/>
      <c r="M419" s="28"/>
      <c r="S419">
        <v>162</v>
      </c>
      <c r="T419" s="28">
        <v>20000</v>
      </c>
      <c r="U419" s="42">
        <f t="shared" si="19"/>
        <v>2555000</v>
      </c>
      <c r="W419" s="4"/>
    </row>
    <row r="420" spans="4:23" x14ac:dyDescent="0.25">
      <c r="D420" s="28"/>
      <c r="E420" s="28"/>
      <c r="L420" s="28"/>
      <c r="M420" s="28"/>
      <c r="S420">
        <v>165</v>
      </c>
      <c r="T420" s="28">
        <v>50000</v>
      </c>
      <c r="U420" s="42">
        <f t="shared" si="19"/>
        <v>2605000</v>
      </c>
      <c r="W420" s="4"/>
    </row>
    <row r="421" spans="4:23" x14ac:dyDescent="0.25">
      <c r="D421" s="28"/>
      <c r="E421" s="28"/>
      <c r="G421" s="28"/>
      <c r="L421" s="28"/>
      <c r="M421" s="28"/>
      <c r="O421" s="28"/>
      <c r="S421">
        <v>167</v>
      </c>
      <c r="T421" s="28">
        <v>50000</v>
      </c>
      <c r="U421" s="42">
        <f t="shared" si="19"/>
        <v>2655000</v>
      </c>
      <c r="W421" s="4"/>
    </row>
    <row r="422" spans="4:23" x14ac:dyDescent="0.25">
      <c r="D422" s="28"/>
      <c r="E422" s="28"/>
      <c r="L422" s="28"/>
      <c r="M422" s="28"/>
      <c r="T422" s="28">
        <v>20000</v>
      </c>
      <c r="U422" s="42">
        <f t="shared" si="19"/>
        <v>2675000</v>
      </c>
      <c r="V422" s="28">
        <v>20000</v>
      </c>
      <c r="W422" s="5">
        <f>T422-V422</f>
        <v>0</v>
      </c>
    </row>
    <row r="423" spans="4:23" x14ac:dyDescent="0.25">
      <c r="D423" s="28"/>
      <c r="E423" s="28"/>
      <c r="L423" s="28"/>
      <c r="M423" s="28"/>
      <c r="T423" s="28">
        <v>40000</v>
      </c>
      <c r="U423" s="42">
        <f t="shared" si="19"/>
        <v>2715000</v>
      </c>
      <c r="V423" s="28">
        <v>40000</v>
      </c>
      <c r="W423" s="5">
        <f>T423-V423</f>
        <v>0</v>
      </c>
    </row>
    <row r="424" spans="4:23" x14ac:dyDescent="0.25">
      <c r="D424" s="28"/>
      <c r="E424" s="28"/>
      <c r="L424" s="28"/>
      <c r="M424" s="28"/>
      <c r="T424" s="28">
        <v>60000</v>
      </c>
      <c r="U424" s="42">
        <f t="shared" si="19"/>
        <v>2775000</v>
      </c>
      <c r="V424" s="28">
        <v>40000</v>
      </c>
      <c r="W424" s="5">
        <f>T424-V424</f>
        <v>20000</v>
      </c>
    </row>
    <row r="425" spans="4:23" x14ac:dyDescent="0.25">
      <c r="D425" s="28"/>
      <c r="E425" s="28"/>
      <c r="G425" s="28"/>
      <c r="L425" s="28"/>
      <c r="M425" s="28"/>
      <c r="O425" s="28"/>
      <c r="T425" s="28"/>
      <c r="U425" s="28"/>
      <c r="W425" s="28"/>
    </row>
    <row r="426" spans="4:23" x14ac:dyDescent="0.25">
      <c r="D426" s="28"/>
      <c r="E426" s="28"/>
      <c r="G426" s="28"/>
      <c r="L426" s="28"/>
      <c r="M426" s="28"/>
      <c r="O426" s="28"/>
      <c r="T426" s="28"/>
      <c r="U426" s="28"/>
      <c r="W426" s="28"/>
    </row>
    <row r="427" spans="4:23" x14ac:dyDescent="0.25">
      <c r="D427" s="28"/>
      <c r="E427" s="28"/>
      <c r="G427" s="28"/>
      <c r="L427" s="28"/>
      <c r="M427" s="28"/>
      <c r="O427" s="28"/>
      <c r="T427" s="28"/>
      <c r="U427" s="28"/>
      <c r="W427" s="28"/>
    </row>
    <row r="428" spans="4:23" x14ac:dyDescent="0.25">
      <c r="D428" s="28"/>
      <c r="E428" s="28"/>
      <c r="G428" s="28"/>
      <c r="L428" s="28"/>
      <c r="M428" s="28"/>
      <c r="O428" s="28"/>
      <c r="T428" s="28"/>
      <c r="U428" s="28"/>
      <c r="W428" s="28"/>
    </row>
    <row r="429" spans="4:23" x14ac:dyDescent="0.25">
      <c r="D429" s="28"/>
      <c r="E429" s="29"/>
      <c r="G429" s="28"/>
      <c r="L429" s="28"/>
      <c r="M429" s="29"/>
      <c r="O429" s="28"/>
      <c r="T429" s="28"/>
      <c r="U429" s="29"/>
      <c r="W429" s="28"/>
    </row>
    <row r="430" spans="4:23" x14ac:dyDescent="0.25">
      <c r="D430" s="29">
        <f>SUM(D364:D429)</f>
        <v>1930000</v>
      </c>
      <c r="F430" s="29">
        <f>SUM(F364:F429)</f>
        <v>520000</v>
      </c>
      <c r="G430" s="29">
        <f>SUM(G364:G429)</f>
        <v>80000</v>
      </c>
      <c r="L430" s="29">
        <f>SUM(L364:L429)</f>
        <v>1480000</v>
      </c>
      <c r="N430" s="29">
        <f>SUM(N364:N429)</f>
        <v>120000</v>
      </c>
      <c r="O430" s="29">
        <f>SUM(O364:O429)</f>
        <v>250000</v>
      </c>
      <c r="T430" s="29">
        <f>SUM(T364:T429)</f>
        <v>2775000</v>
      </c>
      <c r="V430" s="29">
        <f>SUM(V364:V429)</f>
        <v>195000</v>
      </c>
      <c r="W430" s="29">
        <f>SUM(W364:W429)</f>
        <v>140000</v>
      </c>
    </row>
    <row r="431" spans="4:23" x14ac:dyDescent="0.25">
      <c r="D431" s="29">
        <f>D430-F430</f>
        <v>1410000</v>
      </c>
      <c r="G431" s="28">
        <f>Tabla178121317[[#This Row],[Monto]]-G430</f>
        <v>1330000</v>
      </c>
      <c r="L431" s="29">
        <f>L430-N430</f>
        <v>1360000</v>
      </c>
      <c r="O431" s="28">
        <f>Tabla178121317[[#This Row],[Monto]]-O430</f>
        <v>1160000</v>
      </c>
      <c r="T431" s="29">
        <f>T430-V430</f>
        <v>2580000</v>
      </c>
      <c r="W431" s="28">
        <f>Tabla178121317[[#This Row],[Monto]]-W430</f>
        <v>1270000</v>
      </c>
    </row>
    <row r="433" spans="1:23" x14ac:dyDescent="0.25">
      <c r="A433" s="30" t="s">
        <v>10</v>
      </c>
      <c r="B433" s="30" t="s">
        <v>0</v>
      </c>
      <c r="C433" s="30" t="s">
        <v>2</v>
      </c>
      <c r="D433" s="30" t="s">
        <v>1297</v>
      </c>
      <c r="E433" s="30" t="s">
        <v>1338</v>
      </c>
      <c r="F433" s="33" t="s">
        <v>1339</v>
      </c>
      <c r="G433" s="30" t="s">
        <v>1340</v>
      </c>
      <c r="I433" s="30" t="s">
        <v>10</v>
      </c>
      <c r="J433" s="30" t="s">
        <v>0</v>
      </c>
      <c r="K433" s="30" t="s">
        <v>2</v>
      </c>
      <c r="L433" s="30" t="s">
        <v>1297</v>
      </c>
      <c r="M433" s="30" t="s">
        <v>1338</v>
      </c>
      <c r="N433" s="33" t="s">
        <v>1339</v>
      </c>
      <c r="O433" s="30" t="s">
        <v>1340</v>
      </c>
      <c r="Q433" s="30" t="s">
        <v>10</v>
      </c>
      <c r="R433" s="30" t="s">
        <v>0</v>
      </c>
      <c r="S433" s="30" t="s">
        <v>2</v>
      </c>
      <c r="T433" s="30" t="s">
        <v>1297</v>
      </c>
      <c r="U433" s="30" t="s">
        <v>1338</v>
      </c>
      <c r="V433" s="33" t="s">
        <v>1339</v>
      </c>
      <c r="W433" s="30" t="s">
        <v>1340</v>
      </c>
    </row>
    <row r="434" spans="1:23" x14ac:dyDescent="0.25">
      <c r="A434" s="32">
        <v>42920</v>
      </c>
      <c r="B434" s="30" t="s">
        <v>1349</v>
      </c>
      <c r="C434">
        <v>6</v>
      </c>
      <c r="D434" s="28">
        <v>50000</v>
      </c>
      <c r="E434" s="41">
        <f>D434</f>
        <v>50000</v>
      </c>
      <c r="I434" s="32">
        <v>42922</v>
      </c>
      <c r="J434" s="30" t="s">
        <v>1348</v>
      </c>
      <c r="K434">
        <v>1</v>
      </c>
      <c r="L434" s="28">
        <v>20000</v>
      </c>
      <c r="M434" s="41">
        <f>L434</f>
        <v>20000</v>
      </c>
      <c r="O434" s="4"/>
      <c r="Q434" s="32">
        <v>42923</v>
      </c>
      <c r="R434" s="30" t="s">
        <v>1347</v>
      </c>
      <c r="S434">
        <v>4</v>
      </c>
      <c r="T434" s="28">
        <v>20000</v>
      </c>
      <c r="U434" s="41">
        <f>T434</f>
        <v>20000</v>
      </c>
      <c r="W434" s="4"/>
    </row>
    <row r="435" spans="1:23" x14ac:dyDescent="0.25">
      <c r="C435">
        <v>12</v>
      </c>
      <c r="D435" s="28">
        <v>40000</v>
      </c>
      <c r="E435" s="42">
        <f t="shared" ref="E435:E498" si="22">E434+D435</f>
        <v>90000</v>
      </c>
      <c r="K435">
        <v>3</v>
      </c>
      <c r="L435" s="28">
        <v>50000</v>
      </c>
      <c r="M435" s="42">
        <f t="shared" ref="M435:M490" si="23">M434+L435</f>
        <v>70000</v>
      </c>
      <c r="O435" s="4"/>
      <c r="S435">
        <v>5</v>
      </c>
      <c r="T435" s="28">
        <v>20000</v>
      </c>
      <c r="U435" s="42">
        <f t="shared" ref="U435:U485" si="24">U434+T435</f>
        <v>40000</v>
      </c>
      <c r="W435" s="4"/>
    </row>
    <row r="436" spans="1:23" x14ac:dyDescent="0.25">
      <c r="C436">
        <v>13</v>
      </c>
      <c r="D436" s="28">
        <v>50000</v>
      </c>
      <c r="E436" s="42">
        <f t="shared" si="22"/>
        <v>140000</v>
      </c>
      <c r="K436">
        <v>4</v>
      </c>
      <c r="L436" s="28">
        <v>10000</v>
      </c>
      <c r="M436" s="42">
        <f t="shared" si="23"/>
        <v>80000</v>
      </c>
      <c r="O436" s="4"/>
      <c r="S436">
        <v>9</v>
      </c>
      <c r="T436" s="28">
        <v>15000</v>
      </c>
      <c r="U436" s="42">
        <f t="shared" si="24"/>
        <v>55000</v>
      </c>
      <c r="W436" s="4"/>
    </row>
    <row r="437" spans="1:23" x14ac:dyDescent="0.25">
      <c r="C437">
        <v>14</v>
      </c>
      <c r="D437" s="28">
        <v>50000</v>
      </c>
      <c r="E437" s="42">
        <f t="shared" si="22"/>
        <v>190000</v>
      </c>
      <c r="K437">
        <v>6</v>
      </c>
      <c r="L437" s="28">
        <v>50000</v>
      </c>
      <c r="M437" s="42">
        <f t="shared" si="23"/>
        <v>130000</v>
      </c>
      <c r="N437" s="28">
        <v>40000</v>
      </c>
      <c r="O437" s="4">
        <f>Tabla17812131721[[#This Row],[Monto]]-Tabla17812131721[[#This Row],[Comisión]]</f>
        <v>10000</v>
      </c>
      <c r="S437">
        <v>10</v>
      </c>
      <c r="T437" s="28">
        <v>20000</v>
      </c>
      <c r="U437" s="42">
        <f t="shared" si="24"/>
        <v>75000</v>
      </c>
      <c r="W437" s="4"/>
    </row>
    <row r="438" spans="1:23" x14ac:dyDescent="0.25">
      <c r="C438">
        <v>16</v>
      </c>
      <c r="D438" s="28">
        <v>20000</v>
      </c>
      <c r="E438" s="42">
        <f t="shared" si="22"/>
        <v>210000</v>
      </c>
      <c r="F438" s="28">
        <v>20000</v>
      </c>
      <c r="G438" s="28">
        <f>D438-F438</f>
        <v>0</v>
      </c>
      <c r="K438">
        <v>8</v>
      </c>
      <c r="L438" s="28">
        <v>20000</v>
      </c>
      <c r="M438" s="42">
        <f t="shared" si="23"/>
        <v>150000</v>
      </c>
      <c r="O438" s="4"/>
      <c r="S438">
        <v>13</v>
      </c>
      <c r="T438" s="28">
        <v>50000</v>
      </c>
      <c r="U438" s="42">
        <f t="shared" si="24"/>
        <v>125000</v>
      </c>
      <c r="W438" s="4"/>
    </row>
    <row r="439" spans="1:23" x14ac:dyDescent="0.25">
      <c r="C439">
        <v>20</v>
      </c>
      <c r="D439" s="28">
        <v>50000</v>
      </c>
      <c r="E439" s="42">
        <f t="shared" si="22"/>
        <v>260000</v>
      </c>
      <c r="K439">
        <v>13</v>
      </c>
      <c r="L439" s="28">
        <v>20000</v>
      </c>
      <c r="M439" s="42">
        <f t="shared" si="23"/>
        <v>170000</v>
      </c>
      <c r="O439" s="4"/>
      <c r="S439">
        <v>20</v>
      </c>
      <c r="T439" s="28">
        <v>35000</v>
      </c>
      <c r="U439" s="42">
        <f t="shared" si="24"/>
        <v>160000</v>
      </c>
      <c r="W439" s="4"/>
    </row>
    <row r="440" spans="1:23" x14ac:dyDescent="0.25">
      <c r="C440">
        <v>21</v>
      </c>
      <c r="D440" s="28">
        <v>40000</v>
      </c>
      <c r="E440" s="42">
        <f t="shared" si="22"/>
        <v>300000</v>
      </c>
      <c r="K440">
        <v>14</v>
      </c>
      <c r="L440" s="28">
        <v>10000</v>
      </c>
      <c r="M440" s="42">
        <f t="shared" si="23"/>
        <v>180000</v>
      </c>
      <c r="O440" s="4"/>
      <c r="S440">
        <v>27</v>
      </c>
      <c r="T440" s="28">
        <v>30000</v>
      </c>
      <c r="U440" s="42">
        <f t="shared" si="24"/>
        <v>190000</v>
      </c>
      <c r="W440" s="4"/>
    </row>
    <row r="441" spans="1:23" x14ac:dyDescent="0.25">
      <c r="C441">
        <v>26</v>
      </c>
      <c r="D441" s="28">
        <v>60000</v>
      </c>
      <c r="E441" s="42">
        <f t="shared" si="22"/>
        <v>360000</v>
      </c>
      <c r="K441">
        <v>16</v>
      </c>
      <c r="L441" s="28">
        <v>20000</v>
      </c>
      <c r="M441" s="42">
        <f t="shared" si="23"/>
        <v>200000</v>
      </c>
      <c r="O441" s="4"/>
      <c r="S441">
        <v>30</v>
      </c>
      <c r="T441" s="28">
        <v>50000</v>
      </c>
      <c r="U441" s="42">
        <f t="shared" si="24"/>
        <v>240000</v>
      </c>
      <c r="W441" s="4"/>
    </row>
    <row r="442" spans="1:23" x14ac:dyDescent="0.25">
      <c r="C442">
        <v>28</v>
      </c>
      <c r="D442" s="28">
        <v>20000</v>
      </c>
      <c r="E442" s="42">
        <f t="shared" si="22"/>
        <v>380000</v>
      </c>
      <c r="K442">
        <v>17</v>
      </c>
      <c r="L442" s="28">
        <v>20000</v>
      </c>
      <c r="M442" s="42">
        <f t="shared" si="23"/>
        <v>220000</v>
      </c>
      <c r="O442" s="4"/>
      <c r="S442">
        <v>40</v>
      </c>
      <c r="T442" s="28">
        <v>10000</v>
      </c>
      <c r="U442" s="42">
        <f t="shared" si="24"/>
        <v>250000</v>
      </c>
      <c r="W442" s="4"/>
    </row>
    <row r="443" spans="1:23" x14ac:dyDescent="0.25">
      <c r="C443" s="43">
        <v>29</v>
      </c>
      <c r="D443" s="28">
        <v>30000</v>
      </c>
      <c r="E443" s="42">
        <f t="shared" si="22"/>
        <v>410000</v>
      </c>
      <c r="K443">
        <v>18</v>
      </c>
      <c r="L443" s="28">
        <v>60000</v>
      </c>
      <c r="M443" s="42">
        <f t="shared" si="23"/>
        <v>280000</v>
      </c>
      <c r="O443" s="4"/>
      <c r="S443">
        <v>41</v>
      </c>
      <c r="T443" s="28">
        <v>30000</v>
      </c>
      <c r="U443" s="42">
        <f t="shared" si="24"/>
        <v>280000</v>
      </c>
      <c r="W443" s="4"/>
    </row>
    <row r="444" spans="1:23" x14ac:dyDescent="0.25">
      <c r="C444">
        <v>31</v>
      </c>
      <c r="D444" s="28">
        <v>30000</v>
      </c>
      <c r="E444" s="42">
        <f t="shared" si="22"/>
        <v>440000</v>
      </c>
      <c r="K444">
        <v>21</v>
      </c>
      <c r="L444" s="28">
        <v>30000</v>
      </c>
      <c r="M444" s="42">
        <f t="shared" si="23"/>
        <v>310000</v>
      </c>
      <c r="O444" s="4"/>
      <c r="S444">
        <v>42</v>
      </c>
      <c r="T444" s="28">
        <v>50000</v>
      </c>
      <c r="U444" s="42">
        <f t="shared" si="24"/>
        <v>330000</v>
      </c>
      <c r="W444" s="4"/>
    </row>
    <row r="445" spans="1:23" x14ac:dyDescent="0.25">
      <c r="C445">
        <v>33</v>
      </c>
      <c r="D445" s="28">
        <v>50000</v>
      </c>
      <c r="E445" s="42">
        <f t="shared" si="22"/>
        <v>490000</v>
      </c>
      <c r="K445">
        <v>22</v>
      </c>
      <c r="L445" s="28">
        <v>20000</v>
      </c>
      <c r="M445" s="42">
        <f t="shared" si="23"/>
        <v>330000</v>
      </c>
      <c r="O445" s="5"/>
      <c r="S445">
        <v>45</v>
      </c>
      <c r="T445" s="28">
        <v>100000</v>
      </c>
      <c r="U445" s="42">
        <f t="shared" si="24"/>
        <v>430000</v>
      </c>
      <c r="W445" s="5"/>
    </row>
    <row r="446" spans="1:23" x14ac:dyDescent="0.25">
      <c r="C446">
        <v>34</v>
      </c>
      <c r="D446" s="28">
        <v>20000</v>
      </c>
      <c r="E446" s="42">
        <f t="shared" si="22"/>
        <v>510000</v>
      </c>
      <c r="F446" s="28">
        <v>20000</v>
      </c>
      <c r="G446" s="28">
        <f>D446-F446</f>
        <v>0</v>
      </c>
      <c r="K446">
        <v>24</v>
      </c>
      <c r="L446" s="28">
        <v>100000</v>
      </c>
      <c r="M446" s="42">
        <f t="shared" si="23"/>
        <v>430000</v>
      </c>
      <c r="O446" s="4"/>
      <c r="S446">
        <v>46</v>
      </c>
      <c r="T446" s="28">
        <v>20000</v>
      </c>
      <c r="U446" s="42">
        <f t="shared" si="24"/>
        <v>450000</v>
      </c>
      <c r="W446" s="4"/>
    </row>
    <row r="447" spans="1:23" x14ac:dyDescent="0.25">
      <c r="C447">
        <v>35</v>
      </c>
      <c r="D447" s="28">
        <v>50000</v>
      </c>
      <c r="E447" s="42">
        <f t="shared" si="22"/>
        <v>560000</v>
      </c>
      <c r="K447">
        <v>28</v>
      </c>
      <c r="L447" s="28">
        <v>20000</v>
      </c>
      <c r="M447" s="42">
        <f t="shared" si="23"/>
        <v>450000</v>
      </c>
      <c r="O447" s="4"/>
      <c r="S447">
        <v>51</v>
      </c>
      <c r="T447" s="28">
        <v>10000</v>
      </c>
      <c r="U447" s="42">
        <f t="shared" si="24"/>
        <v>460000</v>
      </c>
      <c r="V447" s="28">
        <v>10000</v>
      </c>
      <c r="W447" s="5">
        <f>T447-V447</f>
        <v>0</v>
      </c>
    </row>
    <row r="448" spans="1:23" x14ac:dyDescent="0.25">
      <c r="C448">
        <v>37</v>
      </c>
      <c r="D448" s="28">
        <v>10000</v>
      </c>
      <c r="E448" s="42">
        <f t="shared" si="22"/>
        <v>570000</v>
      </c>
      <c r="K448">
        <v>29</v>
      </c>
      <c r="L448" s="28">
        <v>20000</v>
      </c>
      <c r="M448" s="42">
        <f t="shared" si="23"/>
        <v>470000</v>
      </c>
      <c r="O448" s="4"/>
      <c r="S448">
        <v>53</v>
      </c>
      <c r="T448" s="28">
        <v>40000</v>
      </c>
      <c r="U448" s="42">
        <f t="shared" si="24"/>
        <v>500000</v>
      </c>
      <c r="W448" s="5"/>
    </row>
    <row r="449" spans="3:23" x14ac:dyDescent="0.25">
      <c r="C449">
        <v>38</v>
      </c>
      <c r="D449" s="28">
        <v>50000</v>
      </c>
      <c r="E449" s="42">
        <f t="shared" si="22"/>
        <v>620000</v>
      </c>
      <c r="K449">
        <v>30</v>
      </c>
      <c r="L449" s="28">
        <v>100000</v>
      </c>
      <c r="M449" s="42">
        <f t="shared" si="23"/>
        <v>570000</v>
      </c>
      <c r="O449" s="5"/>
      <c r="S449">
        <v>63</v>
      </c>
      <c r="T449" s="28">
        <v>50000</v>
      </c>
      <c r="U449" s="42">
        <f t="shared" si="24"/>
        <v>550000</v>
      </c>
      <c r="W449" s="5"/>
    </row>
    <row r="450" spans="3:23" x14ac:dyDescent="0.25">
      <c r="C450">
        <v>39</v>
      </c>
      <c r="D450" s="28">
        <v>20000</v>
      </c>
      <c r="E450" s="42">
        <f t="shared" si="22"/>
        <v>640000</v>
      </c>
      <c r="F450" s="28">
        <v>20000</v>
      </c>
      <c r="G450" s="28">
        <f>D450-F450</f>
        <v>0</v>
      </c>
      <c r="K450">
        <v>31</v>
      </c>
      <c r="L450" s="28">
        <v>20000</v>
      </c>
      <c r="M450" s="42">
        <f t="shared" si="23"/>
        <v>590000</v>
      </c>
      <c r="O450" s="4"/>
      <c r="S450">
        <v>65</v>
      </c>
      <c r="T450" s="28">
        <v>20000</v>
      </c>
      <c r="U450" s="42">
        <f t="shared" si="24"/>
        <v>570000</v>
      </c>
      <c r="W450" s="4"/>
    </row>
    <row r="451" spans="3:23" x14ac:dyDescent="0.25">
      <c r="C451">
        <v>42</v>
      </c>
      <c r="D451" s="28">
        <v>20000</v>
      </c>
      <c r="E451" s="42">
        <f t="shared" si="22"/>
        <v>660000</v>
      </c>
      <c r="K451">
        <v>35</v>
      </c>
      <c r="L451" s="28">
        <v>20000</v>
      </c>
      <c r="M451" s="42">
        <f t="shared" si="23"/>
        <v>610000</v>
      </c>
      <c r="O451" s="4"/>
      <c r="S451">
        <v>66</v>
      </c>
      <c r="T451" s="28">
        <v>20000</v>
      </c>
      <c r="U451" s="42">
        <f t="shared" si="24"/>
        <v>590000</v>
      </c>
      <c r="W451" s="4"/>
    </row>
    <row r="452" spans="3:23" x14ac:dyDescent="0.25">
      <c r="C452">
        <v>43</v>
      </c>
      <c r="D452" s="28">
        <v>60000</v>
      </c>
      <c r="E452" s="42">
        <f t="shared" si="22"/>
        <v>720000</v>
      </c>
      <c r="F452" s="28">
        <v>40000</v>
      </c>
      <c r="G452" s="28">
        <f>D452-F452</f>
        <v>20000</v>
      </c>
      <c r="K452">
        <v>38</v>
      </c>
      <c r="L452" s="28">
        <v>10000</v>
      </c>
      <c r="M452" s="42">
        <f t="shared" si="23"/>
        <v>620000</v>
      </c>
      <c r="O452" s="4"/>
      <c r="S452">
        <v>67</v>
      </c>
      <c r="T452" s="28">
        <v>50000</v>
      </c>
      <c r="U452" s="42">
        <f t="shared" si="24"/>
        <v>640000</v>
      </c>
      <c r="W452" s="4"/>
    </row>
    <row r="453" spans="3:23" x14ac:dyDescent="0.25">
      <c r="C453" s="43">
        <v>51</v>
      </c>
      <c r="D453" s="28">
        <v>20000</v>
      </c>
      <c r="E453" s="42">
        <f t="shared" si="22"/>
        <v>740000</v>
      </c>
      <c r="K453">
        <v>40</v>
      </c>
      <c r="L453" s="28">
        <v>20000</v>
      </c>
      <c r="M453" s="42">
        <f t="shared" si="23"/>
        <v>640000</v>
      </c>
      <c r="O453" s="4"/>
      <c r="S453">
        <v>69</v>
      </c>
      <c r="T453" s="28">
        <v>40000</v>
      </c>
      <c r="U453" s="42">
        <f t="shared" si="24"/>
        <v>680000</v>
      </c>
      <c r="W453" s="4"/>
    </row>
    <row r="454" spans="3:23" x14ac:dyDescent="0.25">
      <c r="C454">
        <v>53</v>
      </c>
      <c r="D454" s="28">
        <v>60000</v>
      </c>
      <c r="E454" s="42">
        <f t="shared" si="22"/>
        <v>800000</v>
      </c>
      <c r="F454" s="28">
        <v>40000</v>
      </c>
      <c r="G454" s="28">
        <f>D454-F454</f>
        <v>20000</v>
      </c>
      <c r="K454">
        <v>42</v>
      </c>
      <c r="L454" s="28">
        <v>50000</v>
      </c>
      <c r="M454" s="42">
        <f t="shared" si="23"/>
        <v>690000</v>
      </c>
      <c r="O454" s="4"/>
      <c r="S454">
        <v>77</v>
      </c>
      <c r="T454" s="28">
        <v>30000</v>
      </c>
      <c r="U454" s="42">
        <f t="shared" si="24"/>
        <v>710000</v>
      </c>
      <c r="W454" s="4"/>
    </row>
    <row r="455" spans="3:23" x14ac:dyDescent="0.25">
      <c r="C455">
        <v>55</v>
      </c>
      <c r="D455" s="28">
        <v>50000</v>
      </c>
      <c r="E455" s="42">
        <f t="shared" si="22"/>
        <v>850000</v>
      </c>
      <c r="K455">
        <v>44</v>
      </c>
      <c r="L455" s="28">
        <v>20000</v>
      </c>
      <c r="M455" s="42">
        <f t="shared" si="23"/>
        <v>710000</v>
      </c>
      <c r="O455" s="4"/>
      <c r="S455">
        <v>78</v>
      </c>
      <c r="T455" s="28">
        <v>50000</v>
      </c>
      <c r="U455" s="42">
        <f t="shared" si="24"/>
        <v>760000</v>
      </c>
      <c r="V455" s="28">
        <v>40000</v>
      </c>
      <c r="W455" s="5">
        <f>T455-V455</f>
        <v>10000</v>
      </c>
    </row>
    <row r="456" spans="3:23" x14ac:dyDescent="0.25">
      <c r="C456">
        <v>57</v>
      </c>
      <c r="D456" s="28">
        <v>50000</v>
      </c>
      <c r="E456" s="42">
        <f t="shared" si="22"/>
        <v>900000</v>
      </c>
      <c r="K456">
        <v>47</v>
      </c>
      <c r="L456" s="28">
        <v>10000</v>
      </c>
      <c r="M456" s="42">
        <f t="shared" si="23"/>
        <v>720000</v>
      </c>
      <c r="O456" s="4"/>
      <c r="S456">
        <v>79</v>
      </c>
      <c r="T456" s="28">
        <v>100000</v>
      </c>
      <c r="U456" s="42">
        <f t="shared" si="24"/>
        <v>860000</v>
      </c>
      <c r="W456" s="4"/>
    </row>
    <row r="457" spans="3:23" x14ac:dyDescent="0.25">
      <c r="C457">
        <v>62</v>
      </c>
      <c r="D457" s="28">
        <v>50000</v>
      </c>
      <c r="E457" s="42">
        <f t="shared" si="22"/>
        <v>950000</v>
      </c>
      <c r="K457">
        <v>49</v>
      </c>
      <c r="L457" s="28">
        <v>50000</v>
      </c>
      <c r="M457" s="42">
        <f t="shared" si="23"/>
        <v>770000</v>
      </c>
      <c r="O457" s="4"/>
      <c r="S457">
        <v>81</v>
      </c>
      <c r="T457" s="28">
        <v>40000</v>
      </c>
      <c r="U457" s="42">
        <f t="shared" si="24"/>
        <v>900000</v>
      </c>
      <c r="W457" s="4"/>
    </row>
    <row r="458" spans="3:23" x14ac:dyDescent="0.25">
      <c r="C458" s="43">
        <v>66</v>
      </c>
      <c r="D458" s="28">
        <v>50000</v>
      </c>
      <c r="E458" s="42">
        <f t="shared" si="22"/>
        <v>1000000</v>
      </c>
      <c r="K458">
        <v>51</v>
      </c>
      <c r="L458" s="28">
        <v>20000</v>
      </c>
      <c r="M458" s="42">
        <f t="shared" si="23"/>
        <v>790000</v>
      </c>
      <c r="O458" s="4"/>
      <c r="S458">
        <v>84</v>
      </c>
      <c r="T458" s="28">
        <v>50000</v>
      </c>
      <c r="U458" s="42">
        <f t="shared" si="24"/>
        <v>950000</v>
      </c>
      <c r="W458" s="4"/>
    </row>
    <row r="459" spans="3:23" x14ac:dyDescent="0.25">
      <c r="C459">
        <v>68</v>
      </c>
      <c r="D459" s="28">
        <v>50000</v>
      </c>
      <c r="E459" s="42">
        <f t="shared" si="22"/>
        <v>1050000</v>
      </c>
      <c r="K459">
        <v>54</v>
      </c>
      <c r="L459" s="28">
        <v>20000</v>
      </c>
      <c r="M459" s="42">
        <f t="shared" si="23"/>
        <v>810000</v>
      </c>
      <c r="O459" s="4"/>
      <c r="S459">
        <v>85</v>
      </c>
      <c r="T459" s="28">
        <v>60000</v>
      </c>
      <c r="U459" s="42">
        <f t="shared" si="24"/>
        <v>1010000</v>
      </c>
      <c r="W459" s="4"/>
    </row>
    <row r="460" spans="3:23" x14ac:dyDescent="0.25">
      <c r="C460">
        <v>69</v>
      </c>
      <c r="D460" s="28">
        <v>50000</v>
      </c>
      <c r="E460" s="42">
        <f t="shared" si="22"/>
        <v>1100000</v>
      </c>
      <c r="K460">
        <v>58</v>
      </c>
      <c r="L460" s="28">
        <v>50000</v>
      </c>
      <c r="M460" s="42">
        <f t="shared" si="23"/>
        <v>860000</v>
      </c>
      <c r="O460" s="4"/>
      <c r="S460">
        <v>86</v>
      </c>
      <c r="T460" s="28">
        <v>20000</v>
      </c>
      <c r="U460" s="42">
        <f t="shared" si="24"/>
        <v>1030000</v>
      </c>
      <c r="W460" s="4"/>
    </row>
    <row r="461" spans="3:23" x14ac:dyDescent="0.25">
      <c r="C461">
        <v>75</v>
      </c>
      <c r="D461" s="28">
        <v>50000</v>
      </c>
      <c r="E461" s="42">
        <f t="shared" si="22"/>
        <v>1150000</v>
      </c>
      <c r="K461">
        <v>60</v>
      </c>
      <c r="L461" s="28">
        <v>50000</v>
      </c>
      <c r="M461" s="42">
        <f t="shared" si="23"/>
        <v>910000</v>
      </c>
      <c r="O461" s="4"/>
      <c r="S461">
        <v>87</v>
      </c>
      <c r="T461" s="28">
        <v>20000</v>
      </c>
      <c r="U461" s="42">
        <f t="shared" si="24"/>
        <v>1050000</v>
      </c>
      <c r="W461" s="4"/>
    </row>
    <row r="462" spans="3:23" x14ac:dyDescent="0.25">
      <c r="C462">
        <v>80</v>
      </c>
      <c r="D462" s="28">
        <v>50000</v>
      </c>
      <c r="E462" s="42">
        <f t="shared" si="22"/>
        <v>1200000</v>
      </c>
      <c r="K462">
        <v>61</v>
      </c>
      <c r="L462" s="28">
        <v>30000</v>
      </c>
      <c r="M462" s="42">
        <f t="shared" si="23"/>
        <v>940000</v>
      </c>
      <c r="O462" s="4"/>
      <c r="S462">
        <v>90</v>
      </c>
      <c r="T462" s="28">
        <v>40000</v>
      </c>
      <c r="U462" s="42">
        <f t="shared" si="24"/>
        <v>1090000</v>
      </c>
      <c r="W462" s="4"/>
    </row>
    <row r="463" spans="3:23" x14ac:dyDescent="0.25">
      <c r="C463">
        <v>83</v>
      </c>
      <c r="D463" s="28">
        <v>40000</v>
      </c>
      <c r="E463" s="42">
        <f t="shared" si="22"/>
        <v>1240000</v>
      </c>
      <c r="K463">
        <v>66</v>
      </c>
      <c r="L463" s="28">
        <v>50000</v>
      </c>
      <c r="M463" s="42">
        <f t="shared" si="23"/>
        <v>990000</v>
      </c>
      <c r="O463" s="4"/>
      <c r="S463">
        <v>93</v>
      </c>
      <c r="T463" s="28">
        <v>50000</v>
      </c>
      <c r="U463" s="42">
        <f t="shared" si="24"/>
        <v>1140000</v>
      </c>
      <c r="W463" s="4"/>
    </row>
    <row r="464" spans="3:23" x14ac:dyDescent="0.25">
      <c r="C464">
        <v>88</v>
      </c>
      <c r="D464" s="28">
        <v>10000</v>
      </c>
      <c r="E464" s="42">
        <f t="shared" si="22"/>
        <v>1250000</v>
      </c>
      <c r="K464">
        <v>67</v>
      </c>
      <c r="L464" s="28">
        <v>50000</v>
      </c>
      <c r="M464" s="42">
        <f t="shared" si="23"/>
        <v>1040000</v>
      </c>
      <c r="O464" s="4"/>
      <c r="S464">
        <v>99</v>
      </c>
      <c r="T464" s="28">
        <v>20000</v>
      </c>
      <c r="U464" s="42">
        <f t="shared" si="24"/>
        <v>1160000</v>
      </c>
      <c r="W464" s="4"/>
    </row>
    <row r="465" spans="3:23" x14ac:dyDescent="0.25">
      <c r="C465">
        <v>90</v>
      </c>
      <c r="D465" s="28">
        <v>30000</v>
      </c>
      <c r="E465" s="42">
        <f t="shared" si="22"/>
        <v>1280000</v>
      </c>
      <c r="F465" s="28">
        <v>30000</v>
      </c>
      <c r="G465" s="28">
        <f>D465-F465</f>
        <v>0</v>
      </c>
      <c r="K465">
        <v>69</v>
      </c>
      <c r="L465" s="28">
        <v>30000</v>
      </c>
      <c r="M465" s="42">
        <f t="shared" si="23"/>
        <v>1070000</v>
      </c>
      <c r="O465" s="4"/>
      <c r="S465">
        <v>101</v>
      </c>
      <c r="T465" s="28">
        <v>50000</v>
      </c>
      <c r="U465" s="42">
        <f t="shared" si="24"/>
        <v>1210000</v>
      </c>
      <c r="V465" s="28">
        <v>40000</v>
      </c>
      <c r="W465" s="5">
        <f>T465-V465</f>
        <v>10000</v>
      </c>
    </row>
    <row r="466" spans="3:23" x14ac:dyDescent="0.25">
      <c r="C466" s="43">
        <v>91</v>
      </c>
      <c r="D466" s="28">
        <v>50000</v>
      </c>
      <c r="E466" s="42">
        <f t="shared" si="22"/>
        <v>1330000</v>
      </c>
      <c r="F466" s="28">
        <v>40000</v>
      </c>
      <c r="G466" s="28">
        <f>D466-F466</f>
        <v>10000</v>
      </c>
      <c r="K466">
        <v>72</v>
      </c>
      <c r="L466" s="28">
        <v>30000</v>
      </c>
      <c r="M466" s="42">
        <f t="shared" si="23"/>
        <v>1100000</v>
      </c>
      <c r="O466" s="4"/>
      <c r="S466">
        <v>104</v>
      </c>
      <c r="T466" s="28">
        <v>20000</v>
      </c>
      <c r="U466" s="42">
        <f t="shared" si="24"/>
        <v>1230000</v>
      </c>
      <c r="W466" s="4"/>
    </row>
    <row r="467" spans="3:23" x14ac:dyDescent="0.25">
      <c r="C467">
        <v>92</v>
      </c>
      <c r="D467" s="28">
        <v>40000</v>
      </c>
      <c r="E467" s="42">
        <f t="shared" si="22"/>
        <v>1370000</v>
      </c>
      <c r="K467">
        <v>73</v>
      </c>
      <c r="L467" s="28">
        <v>30000</v>
      </c>
      <c r="M467" s="42">
        <f t="shared" si="23"/>
        <v>1130000</v>
      </c>
      <c r="O467" s="4"/>
      <c r="S467">
        <v>106</v>
      </c>
      <c r="T467" s="28">
        <v>20000</v>
      </c>
      <c r="U467" s="42">
        <f t="shared" si="24"/>
        <v>1250000</v>
      </c>
      <c r="W467" s="4"/>
    </row>
    <row r="468" spans="3:23" x14ac:dyDescent="0.25">
      <c r="C468">
        <v>95</v>
      </c>
      <c r="D468" s="28">
        <v>20000</v>
      </c>
      <c r="E468" s="42">
        <f t="shared" si="22"/>
        <v>1390000</v>
      </c>
      <c r="K468">
        <v>74</v>
      </c>
      <c r="L468" s="28">
        <v>20000</v>
      </c>
      <c r="M468" s="42">
        <f t="shared" si="23"/>
        <v>1150000</v>
      </c>
      <c r="O468" s="5"/>
      <c r="S468">
        <v>107</v>
      </c>
      <c r="T468" s="28">
        <v>50000</v>
      </c>
      <c r="U468" s="42">
        <f t="shared" si="24"/>
        <v>1300000</v>
      </c>
      <c r="W468" s="5"/>
    </row>
    <row r="469" spans="3:23" x14ac:dyDescent="0.25">
      <c r="C469" s="43">
        <v>96</v>
      </c>
      <c r="D469" s="28">
        <v>20000</v>
      </c>
      <c r="E469" s="42">
        <f t="shared" si="22"/>
        <v>1410000</v>
      </c>
      <c r="K469">
        <v>80</v>
      </c>
      <c r="L469" s="28">
        <v>50000</v>
      </c>
      <c r="M469" s="42">
        <f t="shared" si="23"/>
        <v>1200000</v>
      </c>
      <c r="O469" s="4"/>
      <c r="S469">
        <v>110</v>
      </c>
      <c r="T469" s="28">
        <v>50000</v>
      </c>
      <c r="U469" s="42">
        <f t="shared" si="24"/>
        <v>1350000</v>
      </c>
      <c r="W469" s="4"/>
    </row>
    <row r="470" spans="3:23" x14ac:dyDescent="0.25">
      <c r="C470">
        <v>97</v>
      </c>
      <c r="D470" s="28">
        <v>60000</v>
      </c>
      <c r="E470" s="42">
        <f t="shared" si="22"/>
        <v>1470000</v>
      </c>
      <c r="K470">
        <v>81</v>
      </c>
      <c r="L470" s="28">
        <v>50000</v>
      </c>
      <c r="M470" s="42">
        <f t="shared" si="23"/>
        <v>1250000</v>
      </c>
      <c r="O470" s="4"/>
      <c r="S470">
        <v>111</v>
      </c>
      <c r="T470" s="28">
        <v>50000</v>
      </c>
      <c r="U470" s="42">
        <f t="shared" si="24"/>
        <v>1400000</v>
      </c>
      <c r="W470" s="4"/>
    </row>
    <row r="471" spans="3:23" x14ac:dyDescent="0.25">
      <c r="C471" s="43">
        <v>99</v>
      </c>
      <c r="D471" s="28">
        <v>20000</v>
      </c>
      <c r="E471" s="42">
        <f t="shared" si="22"/>
        <v>1490000</v>
      </c>
      <c r="K471">
        <v>82</v>
      </c>
      <c r="L471" s="28">
        <v>20000</v>
      </c>
      <c r="M471" s="42">
        <f t="shared" si="23"/>
        <v>1270000</v>
      </c>
      <c r="O471" s="4"/>
      <c r="S471">
        <v>112</v>
      </c>
      <c r="T471" s="28">
        <v>10000</v>
      </c>
      <c r="U471" s="42">
        <f t="shared" si="24"/>
        <v>1410000</v>
      </c>
      <c r="W471" s="5"/>
    </row>
    <row r="472" spans="3:23" x14ac:dyDescent="0.25">
      <c r="C472">
        <v>101</v>
      </c>
      <c r="D472" s="28">
        <v>50000</v>
      </c>
      <c r="E472" s="42">
        <f t="shared" si="22"/>
        <v>1540000</v>
      </c>
      <c r="K472">
        <v>84</v>
      </c>
      <c r="L472" s="28">
        <v>20000</v>
      </c>
      <c r="M472" s="42">
        <f t="shared" si="23"/>
        <v>1290000</v>
      </c>
      <c r="O472" s="4"/>
      <c r="S472">
        <v>117</v>
      </c>
      <c r="T472" s="28">
        <v>35000</v>
      </c>
      <c r="U472" s="42">
        <f t="shared" si="24"/>
        <v>1445000</v>
      </c>
      <c r="W472" s="5"/>
    </row>
    <row r="473" spans="3:23" x14ac:dyDescent="0.25">
      <c r="C473">
        <v>102</v>
      </c>
      <c r="D473" s="28">
        <v>70000</v>
      </c>
      <c r="E473" s="42">
        <f t="shared" si="22"/>
        <v>1610000</v>
      </c>
      <c r="F473" s="28">
        <v>40000</v>
      </c>
      <c r="G473" s="28">
        <f>D473-F473</f>
        <v>30000</v>
      </c>
      <c r="K473">
        <v>88</v>
      </c>
      <c r="L473" s="28">
        <v>20000</v>
      </c>
      <c r="M473" s="42">
        <f t="shared" si="23"/>
        <v>1310000</v>
      </c>
      <c r="O473" s="4"/>
      <c r="S473">
        <v>119</v>
      </c>
      <c r="T473" s="28">
        <v>100000</v>
      </c>
      <c r="U473" s="42">
        <f t="shared" si="24"/>
        <v>1545000</v>
      </c>
      <c r="W473" s="28"/>
    </row>
    <row r="474" spans="3:23" x14ac:dyDescent="0.25">
      <c r="C474">
        <v>103</v>
      </c>
      <c r="D474" s="28">
        <v>30000</v>
      </c>
      <c r="E474" s="42">
        <f t="shared" si="22"/>
        <v>1640000</v>
      </c>
      <c r="K474">
        <v>92</v>
      </c>
      <c r="L474" s="28">
        <v>20000</v>
      </c>
      <c r="M474" s="42">
        <f t="shared" si="23"/>
        <v>1330000</v>
      </c>
      <c r="O474" s="4"/>
      <c r="S474">
        <v>124</v>
      </c>
      <c r="T474" s="28">
        <v>50000</v>
      </c>
      <c r="U474" s="42">
        <f t="shared" si="24"/>
        <v>1595000</v>
      </c>
      <c r="W474" s="28"/>
    </row>
    <row r="475" spans="3:23" x14ac:dyDescent="0.25">
      <c r="C475">
        <v>105</v>
      </c>
      <c r="D475" s="28">
        <v>20000</v>
      </c>
      <c r="E475" s="42">
        <f t="shared" si="22"/>
        <v>1660000</v>
      </c>
      <c r="K475">
        <v>94</v>
      </c>
      <c r="L475" s="28">
        <v>50000</v>
      </c>
      <c r="M475" s="42">
        <f t="shared" si="23"/>
        <v>1380000</v>
      </c>
      <c r="O475" s="4"/>
      <c r="S475">
        <v>130</v>
      </c>
      <c r="T475" s="28">
        <v>10000</v>
      </c>
      <c r="U475" s="42">
        <f t="shared" si="24"/>
        <v>1605000</v>
      </c>
    </row>
    <row r="476" spans="3:23" x14ac:dyDescent="0.25">
      <c r="C476">
        <v>110</v>
      </c>
      <c r="D476" s="28">
        <v>20000</v>
      </c>
      <c r="E476" s="42">
        <f t="shared" si="22"/>
        <v>1680000</v>
      </c>
      <c r="K476">
        <v>97</v>
      </c>
      <c r="L476" s="28">
        <v>50000</v>
      </c>
      <c r="M476" s="42">
        <f t="shared" si="23"/>
        <v>1430000</v>
      </c>
      <c r="O476" s="4"/>
      <c r="S476">
        <v>133</v>
      </c>
      <c r="T476" s="28">
        <v>20000</v>
      </c>
      <c r="U476" s="42">
        <f t="shared" si="24"/>
        <v>1625000</v>
      </c>
      <c r="V476" s="28">
        <v>20000</v>
      </c>
      <c r="W476" s="5">
        <f>T476-V476</f>
        <v>0</v>
      </c>
    </row>
    <row r="477" spans="3:23" x14ac:dyDescent="0.25">
      <c r="C477">
        <v>111</v>
      </c>
      <c r="D477" s="28">
        <v>10000</v>
      </c>
      <c r="E477" s="42">
        <f t="shared" si="22"/>
        <v>1690000</v>
      </c>
      <c r="K477">
        <v>99</v>
      </c>
      <c r="L477" s="28">
        <v>30000</v>
      </c>
      <c r="M477" s="42">
        <f t="shared" si="23"/>
        <v>1460000</v>
      </c>
      <c r="O477" s="4"/>
      <c r="S477">
        <v>134</v>
      </c>
      <c r="T477" s="28">
        <v>20000</v>
      </c>
      <c r="U477" s="42">
        <f t="shared" si="24"/>
        <v>1645000</v>
      </c>
    </row>
    <row r="478" spans="3:23" x14ac:dyDescent="0.25">
      <c r="C478">
        <v>113</v>
      </c>
      <c r="D478" s="28">
        <v>100000</v>
      </c>
      <c r="E478" s="42">
        <f t="shared" si="22"/>
        <v>1790000</v>
      </c>
      <c r="K478">
        <v>100</v>
      </c>
      <c r="L478" s="28">
        <v>20000</v>
      </c>
      <c r="M478" s="42">
        <f t="shared" si="23"/>
        <v>1480000</v>
      </c>
      <c r="O478" s="4"/>
      <c r="S478">
        <v>135</v>
      </c>
      <c r="T478" s="28">
        <v>20000</v>
      </c>
      <c r="U478" s="42">
        <f t="shared" si="24"/>
        <v>1665000</v>
      </c>
    </row>
    <row r="479" spans="3:23" x14ac:dyDescent="0.25">
      <c r="C479">
        <v>116</v>
      </c>
      <c r="D479" s="28">
        <v>50000</v>
      </c>
      <c r="E479" s="42">
        <f t="shared" si="22"/>
        <v>1840000</v>
      </c>
      <c r="K479">
        <v>101</v>
      </c>
      <c r="L479" s="28">
        <v>30000</v>
      </c>
      <c r="M479" s="42">
        <f t="shared" si="23"/>
        <v>1510000</v>
      </c>
      <c r="O479" s="5"/>
      <c r="S479">
        <v>137</v>
      </c>
      <c r="T479" s="28">
        <v>20000</v>
      </c>
      <c r="U479" s="42">
        <f t="shared" si="24"/>
        <v>1685000</v>
      </c>
    </row>
    <row r="480" spans="3:23" x14ac:dyDescent="0.25">
      <c r="C480">
        <v>119</v>
      </c>
      <c r="D480" s="28">
        <v>20000</v>
      </c>
      <c r="E480" s="42">
        <f t="shared" si="22"/>
        <v>1860000</v>
      </c>
      <c r="K480">
        <v>102</v>
      </c>
      <c r="L480" s="28">
        <v>50000</v>
      </c>
      <c r="M480" s="42">
        <f t="shared" si="23"/>
        <v>1560000</v>
      </c>
      <c r="O480" s="5"/>
      <c r="S480">
        <v>139</v>
      </c>
      <c r="T480" s="28">
        <v>50000</v>
      </c>
      <c r="U480" s="42">
        <f t="shared" si="24"/>
        <v>1735000</v>
      </c>
    </row>
    <row r="481" spans="3:23" x14ac:dyDescent="0.25">
      <c r="C481">
        <v>120</v>
      </c>
      <c r="D481" s="28">
        <v>100000</v>
      </c>
      <c r="E481" s="42">
        <f t="shared" si="22"/>
        <v>1960000</v>
      </c>
      <c r="K481">
        <v>104</v>
      </c>
      <c r="L481" s="28">
        <v>50000</v>
      </c>
      <c r="M481" s="42">
        <f t="shared" si="23"/>
        <v>1610000</v>
      </c>
      <c r="N481" s="28">
        <v>40000</v>
      </c>
      <c r="O481" s="5">
        <f>L481-N481</f>
        <v>10000</v>
      </c>
      <c r="S481">
        <v>140</v>
      </c>
      <c r="T481" s="28">
        <v>300000</v>
      </c>
      <c r="U481" s="42">
        <f t="shared" si="24"/>
        <v>2035000</v>
      </c>
    </row>
    <row r="482" spans="3:23" x14ac:dyDescent="0.25">
      <c r="C482">
        <v>121</v>
      </c>
      <c r="D482" s="28">
        <v>20000</v>
      </c>
      <c r="E482" s="42">
        <f t="shared" si="22"/>
        <v>1980000</v>
      </c>
      <c r="K482">
        <v>106</v>
      </c>
      <c r="L482" s="28">
        <v>50000</v>
      </c>
      <c r="M482" s="42">
        <f t="shared" si="23"/>
        <v>1660000</v>
      </c>
      <c r="O482" s="5"/>
      <c r="T482" s="28">
        <v>40000</v>
      </c>
      <c r="U482" s="42">
        <f t="shared" si="24"/>
        <v>2075000</v>
      </c>
      <c r="V482" s="28">
        <v>40000</v>
      </c>
      <c r="W482" s="5">
        <f>T482-V482</f>
        <v>0</v>
      </c>
    </row>
    <row r="483" spans="3:23" x14ac:dyDescent="0.25">
      <c r="C483">
        <v>122</v>
      </c>
      <c r="D483" s="28">
        <v>100000</v>
      </c>
      <c r="E483" s="42">
        <f t="shared" si="22"/>
        <v>2080000</v>
      </c>
      <c r="K483">
        <v>107</v>
      </c>
      <c r="L483" s="28">
        <v>20000</v>
      </c>
      <c r="M483" s="42">
        <f t="shared" si="23"/>
        <v>1680000</v>
      </c>
      <c r="O483" s="5"/>
      <c r="T483" s="28">
        <v>50000</v>
      </c>
      <c r="U483" s="42">
        <f t="shared" si="24"/>
        <v>2125000</v>
      </c>
      <c r="V483" s="28">
        <v>40000</v>
      </c>
      <c r="W483" s="5">
        <f>T483-V483</f>
        <v>10000</v>
      </c>
    </row>
    <row r="484" spans="3:23" x14ac:dyDescent="0.25">
      <c r="C484">
        <v>125</v>
      </c>
      <c r="D484" s="28">
        <v>50000</v>
      </c>
      <c r="E484" s="42">
        <f t="shared" si="22"/>
        <v>2130000</v>
      </c>
      <c r="F484" s="28">
        <v>40000</v>
      </c>
      <c r="G484" s="28">
        <f>D484-F484</f>
        <v>10000</v>
      </c>
      <c r="K484">
        <v>108</v>
      </c>
      <c r="L484" s="28">
        <v>50000</v>
      </c>
      <c r="M484" s="42">
        <f t="shared" si="23"/>
        <v>1730000</v>
      </c>
      <c r="N484" s="28">
        <v>40000</v>
      </c>
      <c r="O484" s="5">
        <f>L484-N484</f>
        <v>10000</v>
      </c>
      <c r="T484" s="28">
        <v>50000</v>
      </c>
      <c r="U484" s="42">
        <f t="shared" si="24"/>
        <v>2175000</v>
      </c>
      <c r="V484" s="28">
        <v>40000</v>
      </c>
      <c r="W484" s="5">
        <f>T484-V484</f>
        <v>10000</v>
      </c>
    </row>
    <row r="485" spans="3:23" x14ac:dyDescent="0.25">
      <c r="C485">
        <v>126</v>
      </c>
      <c r="D485" s="28">
        <v>40000</v>
      </c>
      <c r="E485" s="42">
        <f t="shared" si="22"/>
        <v>2170000</v>
      </c>
      <c r="K485">
        <v>109</v>
      </c>
      <c r="L485" s="28">
        <v>20000</v>
      </c>
      <c r="M485" s="42">
        <f t="shared" si="23"/>
        <v>1750000</v>
      </c>
      <c r="O485" s="5"/>
      <c r="T485" s="28">
        <v>80000</v>
      </c>
      <c r="U485" s="42">
        <f t="shared" si="24"/>
        <v>2255000</v>
      </c>
      <c r="V485" s="28">
        <v>40000</v>
      </c>
      <c r="W485" s="5">
        <f>T485-V485</f>
        <v>40000</v>
      </c>
    </row>
    <row r="486" spans="3:23" x14ac:dyDescent="0.25">
      <c r="C486">
        <v>127</v>
      </c>
      <c r="D486" s="28">
        <v>50000</v>
      </c>
      <c r="E486" s="42">
        <f t="shared" si="22"/>
        <v>2220000</v>
      </c>
      <c r="K486">
        <v>110</v>
      </c>
      <c r="L486" s="28">
        <v>20000</v>
      </c>
      <c r="M486" s="42">
        <f t="shared" si="23"/>
        <v>1770000</v>
      </c>
      <c r="O486" s="5"/>
      <c r="S486" s="34"/>
      <c r="T486" s="35"/>
      <c r="U486" s="28"/>
    </row>
    <row r="487" spans="3:23" x14ac:dyDescent="0.25">
      <c r="C487">
        <v>131</v>
      </c>
      <c r="D487" s="28">
        <v>100000</v>
      </c>
      <c r="E487" s="42">
        <f t="shared" si="22"/>
        <v>2320000</v>
      </c>
      <c r="K487">
        <v>115</v>
      </c>
      <c r="L487" s="28">
        <v>20000</v>
      </c>
      <c r="M487" s="42">
        <f t="shared" si="23"/>
        <v>1790000</v>
      </c>
      <c r="O487" s="5"/>
      <c r="T487" s="28"/>
      <c r="U487" s="28"/>
    </row>
    <row r="488" spans="3:23" x14ac:dyDescent="0.25">
      <c r="C488">
        <v>134</v>
      </c>
      <c r="D488" s="28">
        <v>50000</v>
      </c>
      <c r="E488" s="42">
        <f t="shared" si="22"/>
        <v>2370000</v>
      </c>
      <c r="K488">
        <v>118</v>
      </c>
      <c r="L488" s="28">
        <v>40000</v>
      </c>
      <c r="M488" s="42">
        <f t="shared" si="23"/>
        <v>1830000</v>
      </c>
      <c r="N488" s="28">
        <v>40000</v>
      </c>
      <c r="O488" s="5">
        <f>L488-N488</f>
        <v>0</v>
      </c>
      <c r="T488" s="28"/>
      <c r="U488" s="28"/>
    </row>
    <row r="489" spans="3:23" x14ac:dyDescent="0.25">
      <c r="C489">
        <v>137</v>
      </c>
      <c r="D489" s="28">
        <v>30000</v>
      </c>
      <c r="E489" s="42">
        <f t="shared" si="22"/>
        <v>2400000</v>
      </c>
      <c r="L489" s="28">
        <v>30000</v>
      </c>
      <c r="M489" s="42">
        <f t="shared" si="23"/>
        <v>1860000</v>
      </c>
      <c r="N489" s="28">
        <v>30000</v>
      </c>
      <c r="O489" s="5">
        <f>L489-N489</f>
        <v>0</v>
      </c>
      <c r="T489" s="28"/>
      <c r="U489" s="28"/>
    </row>
    <row r="490" spans="3:23" x14ac:dyDescent="0.25">
      <c r="C490">
        <v>138</v>
      </c>
      <c r="D490" s="28">
        <v>80000</v>
      </c>
      <c r="E490" s="42">
        <f t="shared" si="22"/>
        <v>2480000</v>
      </c>
      <c r="L490" s="28">
        <v>60000</v>
      </c>
      <c r="M490" s="42">
        <f t="shared" si="23"/>
        <v>1920000</v>
      </c>
      <c r="N490" s="28">
        <v>40000</v>
      </c>
      <c r="O490" s="5">
        <f>L490-N490</f>
        <v>20000</v>
      </c>
      <c r="T490" s="28"/>
      <c r="U490" s="28"/>
    </row>
    <row r="491" spans="3:23" x14ac:dyDescent="0.25">
      <c r="C491">
        <v>139</v>
      </c>
      <c r="D491" s="28">
        <v>40000</v>
      </c>
      <c r="E491" s="42">
        <f t="shared" si="22"/>
        <v>2520000</v>
      </c>
      <c r="L491" s="28"/>
      <c r="M491" s="28"/>
      <c r="O491" s="28"/>
      <c r="T491" s="28"/>
      <c r="U491" s="28"/>
      <c r="W491" s="28"/>
    </row>
    <row r="492" spans="3:23" x14ac:dyDescent="0.25">
      <c r="C492" s="43">
        <v>140</v>
      </c>
      <c r="D492" s="28">
        <v>30000</v>
      </c>
      <c r="E492" s="42">
        <f t="shared" si="22"/>
        <v>2550000</v>
      </c>
      <c r="L492" s="28"/>
      <c r="M492" s="28"/>
      <c r="T492" s="28"/>
      <c r="U492" s="28"/>
    </row>
    <row r="493" spans="3:23" x14ac:dyDescent="0.25">
      <c r="C493">
        <v>141</v>
      </c>
      <c r="D493" s="28">
        <v>10000</v>
      </c>
      <c r="E493" s="42">
        <f t="shared" si="22"/>
        <v>2560000</v>
      </c>
      <c r="L493" s="28"/>
      <c r="M493" s="28"/>
      <c r="T493" s="28"/>
      <c r="U493" s="28"/>
    </row>
    <row r="494" spans="3:23" x14ac:dyDescent="0.25">
      <c r="C494">
        <v>142</v>
      </c>
      <c r="D494" s="28">
        <v>100000</v>
      </c>
      <c r="E494" s="42">
        <f t="shared" si="22"/>
        <v>2660000</v>
      </c>
      <c r="F494" s="28">
        <v>40000</v>
      </c>
      <c r="G494" s="28">
        <f>D494-F494</f>
        <v>60000</v>
      </c>
      <c r="L494" s="28"/>
      <c r="M494" s="28"/>
      <c r="T494" s="28"/>
      <c r="U494" s="28"/>
    </row>
    <row r="495" spans="3:23" x14ac:dyDescent="0.25">
      <c r="C495">
        <v>143</v>
      </c>
      <c r="D495" s="28">
        <v>40000</v>
      </c>
      <c r="E495" s="42">
        <f t="shared" si="22"/>
        <v>2700000</v>
      </c>
      <c r="L495" s="28"/>
      <c r="M495" s="28"/>
      <c r="O495" s="28"/>
      <c r="T495" s="28"/>
      <c r="U495" s="28"/>
      <c r="W495" s="28"/>
    </row>
    <row r="496" spans="3:23" x14ac:dyDescent="0.25">
      <c r="C496">
        <v>144</v>
      </c>
      <c r="D496" s="28">
        <v>15000</v>
      </c>
      <c r="E496" s="42">
        <f t="shared" si="22"/>
        <v>2715000</v>
      </c>
      <c r="L496" s="28"/>
      <c r="M496" s="28"/>
      <c r="O496" s="28"/>
      <c r="T496" s="28"/>
      <c r="U496" s="28"/>
      <c r="W496" s="28"/>
    </row>
    <row r="497" spans="3:23" x14ac:dyDescent="0.25">
      <c r="C497">
        <v>146</v>
      </c>
      <c r="D497" s="28">
        <v>50000</v>
      </c>
      <c r="E497" s="42">
        <f t="shared" si="22"/>
        <v>2765000</v>
      </c>
      <c r="L497" s="28"/>
      <c r="M497" s="28"/>
      <c r="O497" s="28"/>
      <c r="T497" s="28"/>
      <c r="U497" s="28"/>
      <c r="W497" s="28"/>
    </row>
    <row r="498" spans="3:23" x14ac:dyDescent="0.25">
      <c r="C498">
        <v>153</v>
      </c>
      <c r="D498" s="28">
        <v>40000</v>
      </c>
      <c r="E498" s="42">
        <f t="shared" si="22"/>
        <v>2805000</v>
      </c>
      <c r="L498" s="28"/>
      <c r="M498" s="28"/>
      <c r="O498" s="28"/>
      <c r="T498" s="28"/>
      <c r="U498" s="28"/>
      <c r="W498" s="28"/>
    </row>
    <row r="499" spans="3:23" x14ac:dyDescent="0.25">
      <c r="C499">
        <v>155</v>
      </c>
      <c r="D499" s="28">
        <v>50000</v>
      </c>
      <c r="E499" s="42">
        <f t="shared" ref="E499:E512" si="25">E498+D499</f>
        <v>2855000</v>
      </c>
      <c r="L499" s="28"/>
      <c r="M499" s="29"/>
      <c r="O499" s="28"/>
      <c r="T499" s="28"/>
      <c r="U499" s="29"/>
      <c r="W499" s="28"/>
    </row>
    <row r="500" spans="3:23" x14ac:dyDescent="0.25">
      <c r="C500">
        <v>156</v>
      </c>
      <c r="D500" s="28">
        <v>40000</v>
      </c>
      <c r="E500" s="42">
        <f t="shared" si="25"/>
        <v>2895000</v>
      </c>
      <c r="F500" s="28">
        <v>40000</v>
      </c>
      <c r="G500" s="28">
        <f>D500-F500</f>
        <v>0</v>
      </c>
      <c r="L500" s="29">
        <f>SUM(L434:L499)</f>
        <v>1920000</v>
      </c>
      <c r="N500" s="29">
        <f>SUM(N434:N499)</f>
        <v>230000</v>
      </c>
      <c r="O500" s="29">
        <f>SUM(O434:O499)</f>
        <v>50000</v>
      </c>
      <c r="T500" s="29">
        <f>SUM(T434:T499)</f>
        <v>2255000</v>
      </c>
      <c r="V500" s="29">
        <f>SUM(V434:V499)</f>
        <v>270000</v>
      </c>
      <c r="W500" s="29">
        <f>SUM(W434:W499)</f>
        <v>80000</v>
      </c>
    </row>
    <row r="501" spans="3:23" x14ac:dyDescent="0.25">
      <c r="C501">
        <v>158</v>
      </c>
      <c r="D501" s="28">
        <v>50000</v>
      </c>
      <c r="E501" s="42">
        <f t="shared" si="25"/>
        <v>2945000</v>
      </c>
      <c r="K501">
        <f>COUNT(K434:K500)</f>
        <v>55</v>
      </c>
      <c r="L501" s="29">
        <f>L500-N500</f>
        <v>1690000</v>
      </c>
      <c r="O501" s="28">
        <f>Tabla17812131721[[#This Row],[Monto]]-O500</f>
        <v>1640000</v>
      </c>
      <c r="S501">
        <f>COUNT(S434:S500)</f>
        <v>48</v>
      </c>
      <c r="T501" s="29">
        <f>T500-V500</f>
        <v>1985000</v>
      </c>
      <c r="W501" s="28">
        <f>Tabla17812131721[[#This Row],[Monto]]-W500</f>
        <v>1610000</v>
      </c>
    </row>
    <row r="502" spans="3:23" x14ac:dyDescent="0.25">
      <c r="C502">
        <v>161</v>
      </c>
      <c r="D502" s="28">
        <v>100000</v>
      </c>
      <c r="E502" s="42">
        <f t="shared" si="25"/>
        <v>3045000</v>
      </c>
    </row>
    <row r="503" spans="3:23" x14ac:dyDescent="0.25">
      <c r="C503">
        <v>162</v>
      </c>
      <c r="D503" s="28">
        <v>40000</v>
      </c>
      <c r="E503" s="42">
        <f t="shared" si="25"/>
        <v>3085000</v>
      </c>
      <c r="F503" s="28">
        <v>40000</v>
      </c>
      <c r="G503" s="28">
        <f>D503-F503</f>
        <v>0</v>
      </c>
    </row>
    <row r="504" spans="3:23" x14ac:dyDescent="0.25">
      <c r="C504">
        <v>168</v>
      </c>
      <c r="D504" s="28">
        <v>50000</v>
      </c>
      <c r="E504" s="42">
        <f t="shared" si="25"/>
        <v>3135000</v>
      </c>
    </row>
    <row r="505" spans="3:23" x14ac:dyDescent="0.25">
      <c r="C505">
        <v>170</v>
      </c>
      <c r="D505" s="28">
        <v>50000</v>
      </c>
      <c r="E505" s="42">
        <f t="shared" si="25"/>
        <v>3185000</v>
      </c>
    </row>
    <row r="506" spans="3:23" x14ac:dyDescent="0.25">
      <c r="C506">
        <v>171</v>
      </c>
      <c r="D506" s="28">
        <v>50000</v>
      </c>
      <c r="E506" s="42">
        <f t="shared" si="25"/>
        <v>3235000</v>
      </c>
    </row>
    <row r="507" spans="3:23" x14ac:dyDescent="0.25">
      <c r="C507">
        <v>172</v>
      </c>
      <c r="D507" s="28">
        <v>50000</v>
      </c>
      <c r="E507" s="42">
        <f t="shared" si="25"/>
        <v>3285000</v>
      </c>
    </row>
    <row r="508" spans="3:23" x14ac:dyDescent="0.25">
      <c r="C508">
        <v>173</v>
      </c>
      <c r="D508" s="28">
        <v>30000</v>
      </c>
      <c r="E508" s="42">
        <f t="shared" si="25"/>
        <v>3315000</v>
      </c>
    </row>
    <row r="509" spans="3:23" x14ac:dyDescent="0.25">
      <c r="C509">
        <v>174</v>
      </c>
      <c r="D509" s="28">
        <v>60000</v>
      </c>
      <c r="E509" s="42">
        <f t="shared" si="25"/>
        <v>3375000</v>
      </c>
    </row>
    <row r="510" spans="3:23" x14ac:dyDescent="0.25">
      <c r="C510">
        <v>175</v>
      </c>
      <c r="D510" s="28">
        <v>50000</v>
      </c>
      <c r="E510" s="42">
        <f t="shared" si="25"/>
        <v>3425000</v>
      </c>
    </row>
    <row r="511" spans="3:23" x14ac:dyDescent="0.25">
      <c r="C511">
        <v>178</v>
      </c>
      <c r="D511" s="28">
        <v>20000</v>
      </c>
      <c r="E511" s="42">
        <f t="shared" si="25"/>
        <v>3445000</v>
      </c>
    </row>
    <row r="512" spans="3:23" x14ac:dyDescent="0.25">
      <c r="D512" s="28">
        <v>100000</v>
      </c>
      <c r="E512" s="42">
        <f t="shared" si="25"/>
        <v>3545000</v>
      </c>
      <c r="F512" s="28">
        <v>40000</v>
      </c>
    </row>
    <row r="513" spans="1:23" x14ac:dyDescent="0.25">
      <c r="D513" s="29">
        <f>SUM(D434:D512)</f>
        <v>3545000</v>
      </c>
      <c r="F513" s="29">
        <f>SUM(F434:F512)</f>
        <v>450000</v>
      </c>
      <c r="G513" s="29">
        <f>SUM(G434:G512)</f>
        <v>150000</v>
      </c>
    </row>
    <row r="514" spans="1:23" x14ac:dyDescent="0.25">
      <c r="D514" s="29">
        <f>D513-F513</f>
        <v>3095000</v>
      </c>
      <c r="G514" s="29">
        <f>Tabla1711151620[[#This Row],[Monto]]-G513</f>
        <v>2945000</v>
      </c>
    </row>
    <row r="516" spans="1:23" x14ac:dyDescent="0.25">
      <c r="A516" s="30" t="s">
        <v>10</v>
      </c>
      <c r="B516" s="30" t="s">
        <v>0</v>
      </c>
      <c r="C516" s="30" t="s">
        <v>2</v>
      </c>
      <c r="D516" s="30" t="s">
        <v>1297</v>
      </c>
      <c r="E516" s="30" t="s">
        <v>1338</v>
      </c>
      <c r="F516" s="33" t="s">
        <v>1339</v>
      </c>
      <c r="G516" s="30" t="s">
        <v>1340</v>
      </c>
      <c r="I516" s="30" t="s">
        <v>10</v>
      </c>
      <c r="J516" s="30" t="s">
        <v>0</v>
      </c>
      <c r="K516" s="30" t="s">
        <v>2</v>
      </c>
      <c r="L516" s="30" t="s">
        <v>1297</v>
      </c>
      <c r="M516" s="30" t="s">
        <v>1338</v>
      </c>
      <c r="N516" s="33" t="s">
        <v>1339</v>
      </c>
      <c r="O516" s="30" t="s">
        <v>1340</v>
      </c>
      <c r="Q516" s="30" t="s">
        <v>10</v>
      </c>
      <c r="R516" s="30" t="s">
        <v>0</v>
      </c>
      <c r="S516" s="30" t="s">
        <v>2</v>
      </c>
      <c r="T516" s="30" t="s">
        <v>1297</v>
      </c>
      <c r="U516" s="30" t="s">
        <v>1338</v>
      </c>
      <c r="V516" s="33" t="s">
        <v>1339</v>
      </c>
      <c r="W516" s="30" t="s">
        <v>1340</v>
      </c>
    </row>
    <row r="517" spans="1:23" x14ac:dyDescent="0.25">
      <c r="A517" s="32">
        <v>42926</v>
      </c>
      <c r="B517" s="30" t="s">
        <v>1336</v>
      </c>
      <c r="C517">
        <v>4</v>
      </c>
      <c r="D517" s="28">
        <v>20000</v>
      </c>
      <c r="E517" s="41">
        <f>D517</f>
        <v>20000</v>
      </c>
      <c r="I517" s="32">
        <v>42927</v>
      </c>
      <c r="J517" s="30" t="s">
        <v>1349</v>
      </c>
      <c r="K517">
        <v>1</v>
      </c>
      <c r="L517" s="28">
        <v>50000</v>
      </c>
      <c r="M517" s="41">
        <f>L517</f>
        <v>50000</v>
      </c>
      <c r="Q517" s="32">
        <v>42929</v>
      </c>
      <c r="R517" s="30" t="s">
        <v>1348</v>
      </c>
      <c r="S517">
        <v>4</v>
      </c>
      <c r="T517" s="28">
        <v>10000</v>
      </c>
      <c r="U517" s="41">
        <f>T517</f>
        <v>10000</v>
      </c>
    </row>
    <row r="518" spans="1:23" x14ac:dyDescent="0.25">
      <c r="C518">
        <v>9</v>
      </c>
      <c r="D518" s="28">
        <v>100000</v>
      </c>
      <c r="E518" s="42">
        <f t="shared" ref="E518:E543" si="26">E517+D518</f>
        <v>120000</v>
      </c>
      <c r="K518">
        <v>9</v>
      </c>
      <c r="L518" s="28">
        <v>100000</v>
      </c>
      <c r="M518" s="42">
        <f>M517+L518</f>
        <v>150000</v>
      </c>
      <c r="N518" s="28">
        <v>40000</v>
      </c>
      <c r="O518" s="28">
        <f>L518-N518</f>
        <v>60000</v>
      </c>
      <c r="S518">
        <v>8</v>
      </c>
      <c r="T518" s="28">
        <v>40000</v>
      </c>
      <c r="U518" s="42">
        <f t="shared" ref="U518:U559" si="27">U517+T518</f>
        <v>50000</v>
      </c>
    </row>
    <row r="519" spans="1:23" x14ac:dyDescent="0.25">
      <c r="C519">
        <v>12</v>
      </c>
      <c r="D519" s="28">
        <v>80000</v>
      </c>
      <c r="E519" s="42">
        <f t="shared" si="26"/>
        <v>200000</v>
      </c>
      <c r="K519">
        <v>11</v>
      </c>
      <c r="L519" s="28">
        <v>40000</v>
      </c>
      <c r="M519">
        <v>33</v>
      </c>
      <c r="S519">
        <v>9</v>
      </c>
      <c r="T519" s="28">
        <v>10000</v>
      </c>
      <c r="U519" s="42">
        <f t="shared" si="27"/>
        <v>60000</v>
      </c>
    </row>
    <row r="520" spans="1:23" x14ac:dyDescent="0.25">
      <c r="C520">
        <v>19</v>
      </c>
      <c r="D520" s="28">
        <v>20000</v>
      </c>
      <c r="E520" s="42">
        <f t="shared" si="26"/>
        <v>220000</v>
      </c>
      <c r="K520">
        <v>17</v>
      </c>
      <c r="L520" s="28">
        <v>50000</v>
      </c>
      <c r="M520">
        <v>17</v>
      </c>
      <c r="S520">
        <v>15</v>
      </c>
      <c r="T520" s="28">
        <v>20000</v>
      </c>
      <c r="U520" s="42">
        <f t="shared" si="27"/>
        <v>80000</v>
      </c>
    </row>
    <row r="521" spans="1:23" x14ac:dyDescent="0.25">
      <c r="C521">
        <v>20</v>
      </c>
      <c r="D521" s="28">
        <v>100000</v>
      </c>
      <c r="E521" s="42">
        <f t="shared" si="26"/>
        <v>320000</v>
      </c>
      <c r="F521" s="28">
        <v>40000</v>
      </c>
      <c r="G521" s="28">
        <f>D521-F521</f>
        <v>60000</v>
      </c>
      <c r="K521">
        <v>18</v>
      </c>
      <c r="L521" s="28">
        <v>20000</v>
      </c>
      <c r="M521">
        <v>7</v>
      </c>
      <c r="S521">
        <v>16</v>
      </c>
      <c r="T521" s="28">
        <v>10000</v>
      </c>
      <c r="U521" s="42">
        <f t="shared" si="27"/>
        <v>90000</v>
      </c>
    </row>
    <row r="522" spans="1:23" x14ac:dyDescent="0.25">
      <c r="C522">
        <v>22</v>
      </c>
      <c r="D522" s="28">
        <v>20000</v>
      </c>
      <c r="E522" s="42">
        <f t="shared" si="26"/>
        <v>340000</v>
      </c>
      <c r="K522">
        <v>19</v>
      </c>
      <c r="L522" s="28">
        <v>30000</v>
      </c>
      <c r="M522">
        <v>11</v>
      </c>
      <c r="S522">
        <v>17</v>
      </c>
      <c r="T522" s="28">
        <v>20000</v>
      </c>
      <c r="U522" s="42">
        <f t="shared" si="27"/>
        <v>110000</v>
      </c>
    </row>
    <row r="523" spans="1:23" x14ac:dyDescent="0.25">
      <c r="C523">
        <v>27</v>
      </c>
      <c r="D523" s="28">
        <v>30000</v>
      </c>
      <c r="E523" s="42">
        <f t="shared" si="26"/>
        <v>370000</v>
      </c>
      <c r="K523">
        <v>25</v>
      </c>
      <c r="L523" s="28">
        <v>20000</v>
      </c>
      <c r="M523">
        <v>9</v>
      </c>
      <c r="S523">
        <v>20</v>
      </c>
      <c r="T523" s="28">
        <v>50000</v>
      </c>
      <c r="U523" s="42">
        <f t="shared" si="27"/>
        <v>160000</v>
      </c>
    </row>
    <row r="524" spans="1:23" x14ac:dyDescent="0.25">
      <c r="C524">
        <v>29</v>
      </c>
      <c r="D524" s="28">
        <v>40000</v>
      </c>
      <c r="E524" s="42">
        <f t="shared" si="26"/>
        <v>410000</v>
      </c>
      <c r="F524" s="28">
        <v>40000</v>
      </c>
      <c r="G524" s="28">
        <f>D524-F524</f>
        <v>0</v>
      </c>
      <c r="K524">
        <v>30</v>
      </c>
      <c r="L524" s="28">
        <v>50000</v>
      </c>
      <c r="M524">
        <v>30</v>
      </c>
      <c r="S524">
        <v>23</v>
      </c>
      <c r="T524" s="28">
        <v>20000</v>
      </c>
      <c r="U524" s="42">
        <f t="shared" si="27"/>
        <v>180000</v>
      </c>
    </row>
    <row r="525" spans="1:23" x14ac:dyDescent="0.25">
      <c r="C525">
        <v>30</v>
      </c>
      <c r="D525" s="28">
        <v>100000</v>
      </c>
      <c r="E525" s="42">
        <f t="shared" si="26"/>
        <v>510000</v>
      </c>
      <c r="F525" s="28">
        <v>40000</v>
      </c>
      <c r="G525" s="28">
        <f>D525-F525</f>
        <v>60000</v>
      </c>
      <c r="K525">
        <v>31</v>
      </c>
      <c r="L525" s="28">
        <v>30000</v>
      </c>
      <c r="M525">
        <v>6</v>
      </c>
      <c r="S525">
        <v>26</v>
      </c>
      <c r="T525" s="28">
        <v>50000</v>
      </c>
      <c r="U525" s="42">
        <f t="shared" si="27"/>
        <v>230000</v>
      </c>
    </row>
    <row r="526" spans="1:23" x14ac:dyDescent="0.25">
      <c r="C526">
        <v>33</v>
      </c>
      <c r="D526" s="28">
        <v>30000</v>
      </c>
      <c r="E526" s="42">
        <f t="shared" si="26"/>
        <v>540000</v>
      </c>
      <c r="K526">
        <v>32</v>
      </c>
      <c r="L526" s="28">
        <v>20000</v>
      </c>
      <c r="M526">
        <v>15</v>
      </c>
      <c r="S526">
        <v>28</v>
      </c>
      <c r="T526" s="28">
        <v>20000</v>
      </c>
      <c r="U526" s="42">
        <f t="shared" si="27"/>
        <v>250000</v>
      </c>
    </row>
    <row r="527" spans="1:23" x14ac:dyDescent="0.25">
      <c r="C527">
        <v>37</v>
      </c>
      <c r="D527" s="28">
        <v>20000</v>
      </c>
      <c r="E527" s="42">
        <f t="shared" si="26"/>
        <v>560000</v>
      </c>
      <c r="F527" s="28">
        <v>20000</v>
      </c>
      <c r="G527" s="28">
        <f>D527-F527</f>
        <v>0</v>
      </c>
      <c r="K527">
        <v>34</v>
      </c>
      <c r="L527" s="28">
        <v>20000</v>
      </c>
      <c r="M527">
        <v>29</v>
      </c>
      <c r="S527">
        <v>29</v>
      </c>
      <c r="T527" s="28">
        <v>20000</v>
      </c>
      <c r="U527" s="42">
        <f t="shared" si="27"/>
        <v>270000</v>
      </c>
    </row>
    <row r="528" spans="1:23" x14ac:dyDescent="0.25">
      <c r="C528">
        <v>45</v>
      </c>
      <c r="D528" s="28">
        <v>20000</v>
      </c>
      <c r="E528" s="42">
        <f t="shared" si="26"/>
        <v>580000</v>
      </c>
      <c r="K528">
        <v>41</v>
      </c>
      <c r="L528" s="28">
        <v>20000</v>
      </c>
      <c r="M528">
        <v>32</v>
      </c>
      <c r="S528">
        <v>31</v>
      </c>
      <c r="T528" s="28">
        <v>20000</v>
      </c>
      <c r="U528" s="42">
        <f t="shared" si="27"/>
        <v>290000</v>
      </c>
    </row>
    <row r="529" spans="3:23" x14ac:dyDescent="0.25">
      <c r="C529">
        <v>47</v>
      </c>
      <c r="D529" s="28">
        <v>50000</v>
      </c>
      <c r="E529" s="42">
        <f t="shared" si="26"/>
        <v>630000</v>
      </c>
      <c r="K529">
        <v>42</v>
      </c>
      <c r="L529" s="28">
        <v>20000</v>
      </c>
      <c r="M529">
        <v>12</v>
      </c>
      <c r="S529">
        <v>37</v>
      </c>
      <c r="T529" s="28">
        <v>50000</v>
      </c>
      <c r="U529" s="42">
        <f t="shared" si="27"/>
        <v>340000</v>
      </c>
      <c r="V529" s="28">
        <v>10000</v>
      </c>
      <c r="W529" s="28">
        <f>T529-V529</f>
        <v>40000</v>
      </c>
    </row>
    <row r="530" spans="3:23" x14ac:dyDescent="0.25">
      <c r="C530">
        <v>51</v>
      </c>
      <c r="D530" s="28">
        <v>30000</v>
      </c>
      <c r="E530" s="42">
        <f t="shared" si="26"/>
        <v>660000</v>
      </c>
      <c r="K530">
        <v>44</v>
      </c>
      <c r="L530" s="28">
        <v>50000</v>
      </c>
      <c r="M530">
        <v>1</v>
      </c>
      <c r="S530">
        <v>40</v>
      </c>
      <c r="T530" s="28">
        <v>20000</v>
      </c>
      <c r="U530" s="42">
        <f t="shared" si="27"/>
        <v>360000</v>
      </c>
    </row>
    <row r="531" spans="3:23" x14ac:dyDescent="0.25">
      <c r="C531">
        <v>52</v>
      </c>
      <c r="D531" s="28">
        <v>50000</v>
      </c>
      <c r="E531" s="42">
        <f t="shared" si="26"/>
        <v>710000</v>
      </c>
      <c r="K531">
        <v>49</v>
      </c>
      <c r="L531" s="28">
        <v>80000</v>
      </c>
      <c r="M531">
        <v>36</v>
      </c>
      <c r="S531">
        <v>41</v>
      </c>
      <c r="T531" s="28">
        <v>30000</v>
      </c>
      <c r="U531" s="42">
        <f t="shared" si="27"/>
        <v>390000</v>
      </c>
    </row>
    <row r="532" spans="3:23" x14ac:dyDescent="0.25">
      <c r="C532">
        <v>56</v>
      </c>
      <c r="D532" s="28">
        <v>10000</v>
      </c>
      <c r="E532" s="42">
        <f t="shared" si="26"/>
        <v>720000</v>
      </c>
      <c r="K532">
        <v>54</v>
      </c>
      <c r="L532" s="28">
        <v>100000</v>
      </c>
      <c r="M532">
        <v>26</v>
      </c>
      <c r="S532">
        <v>44</v>
      </c>
      <c r="T532" s="28">
        <v>20000</v>
      </c>
      <c r="U532" s="42">
        <f t="shared" si="27"/>
        <v>410000</v>
      </c>
    </row>
    <row r="533" spans="3:23" x14ac:dyDescent="0.25">
      <c r="C533">
        <v>60</v>
      </c>
      <c r="D533" s="28">
        <v>50000</v>
      </c>
      <c r="E533" s="42">
        <f t="shared" si="26"/>
        <v>770000</v>
      </c>
      <c r="K533">
        <v>58</v>
      </c>
      <c r="L533" s="28">
        <v>50000</v>
      </c>
      <c r="M533">
        <v>23</v>
      </c>
      <c r="S533">
        <v>46</v>
      </c>
      <c r="T533" s="28">
        <v>50000</v>
      </c>
      <c r="U533" s="42">
        <f t="shared" si="27"/>
        <v>460000</v>
      </c>
      <c r="V533" s="28">
        <v>40000</v>
      </c>
      <c r="W533" s="28">
        <f>T533-V533</f>
        <v>10000</v>
      </c>
    </row>
    <row r="534" spans="3:23" x14ac:dyDescent="0.25">
      <c r="C534">
        <v>62</v>
      </c>
      <c r="D534" s="28">
        <v>50000</v>
      </c>
      <c r="E534" s="42">
        <f t="shared" si="26"/>
        <v>820000</v>
      </c>
      <c r="K534">
        <v>59</v>
      </c>
      <c r="L534" s="28">
        <v>50000</v>
      </c>
      <c r="M534">
        <v>5</v>
      </c>
      <c r="S534">
        <v>47</v>
      </c>
      <c r="T534" s="28">
        <v>10000</v>
      </c>
      <c r="U534" s="42">
        <f t="shared" si="27"/>
        <v>470000</v>
      </c>
    </row>
    <row r="535" spans="3:23" x14ac:dyDescent="0.25">
      <c r="C535">
        <v>68</v>
      </c>
      <c r="D535" s="28">
        <v>20000</v>
      </c>
      <c r="E535" s="42">
        <f t="shared" si="26"/>
        <v>840000</v>
      </c>
      <c r="K535">
        <v>65</v>
      </c>
      <c r="L535" s="28">
        <v>50000</v>
      </c>
      <c r="M535">
        <v>16</v>
      </c>
      <c r="S535">
        <v>55</v>
      </c>
      <c r="T535" s="28">
        <v>20000</v>
      </c>
      <c r="U535" s="42">
        <f t="shared" si="27"/>
        <v>490000</v>
      </c>
      <c r="V535" s="28">
        <v>20000</v>
      </c>
      <c r="W535" s="28">
        <f>T535-V535</f>
        <v>0</v>
      </c>
    </row>
    <row r="536" spans="3:23" x14ac:dyDescent="0.25">
      <c r="C536">
        <v>69</v>
      </c>
      <c r="D536" s="28">
        <v>20000</v>
      </c>
      <c r="E536" s="42">
        <f t="shared" si="26"/>
        <v>860000</v>
      </c>
      <c r="K536">
        <v>76</v>
      </c>
      <c r="L536" s="28">
        <v>60000</v>
      </c>
      <c r="M536">
        <v>20</v>
      </c>
      <c r="S536">
        <v>60</v>
      </c>
      <c r="T536" s="28">
        <v>50000</v>
      </c>
      <c r="U536" s="42">
        <f t="shared" si="27"/>
        <v>540000</v>
      </c>
    </row>
    <row r="537" spans="3:23" x14ac:dyDescent="0.25">
      <c r="C537">
        <v>70</v>
      </c>
      <c r="D537" s="28">
        <v>50000</v>
      </c>
      <c r="E537" s="42">
        <f t="shared" si="26"/>
        <v>910000</v>
      </c>
      <c r="K537">
        <v>77</v>
      </c>
      <c r="L537" s="28">
        <v>50000</v>
      </c>
      <c r="M537">
        <v>13</v>
      </c>
      <c r="S537">
        <v>65</v>
      </c>
      <c r="T537" s="28">
        <v>20000</v>
      </c>
      <c r="U537" s="42">
        <f t="shared" si="27"/>
        <v>560000</v>
      </c>
    </row>
    <row r="538" spans="3:23" x14ac:dyDescent="0.25">
      <c r="C538">
        <v>73</v>
      </c>
      <c r="D538" s="28">
        <v>20000</v>
      </c>
      <c r="E538" s="42">
        <f t="shared" si="26"/>
        <v>930000</v>
      </c>
      <c r="K538">
        <v>79</v>
      </c>
      <c r="L538" s="28">
        <v>40000</v>
      </c>
      <c r="M538">
        <v>31</v>
      </c>
      <c r="S538">
        <v>69</v>
      </c>
      <c r="T538" s="28">
        <v>20000</v>
      </c>
      <c r="U538" s="42">
        <f t="shared" si="27"/>
        <v>580000</v>
      </c>
    </row>
    <row r="539" spans="3:23" x14ac:dyDescent="0.25">
      <c r="C539">
        <v>77</v>
      </c>
      <c r="D539" s="28">
        <v>20000</v>
      </c>
      <c r="E539" s="42">
        <f t="shared" si="26"/>
        <v>950000</v>
      </c>
      <c r="K539">
        <v>88</v>
      </c>
      <c r="L539" s="28">
        <v>10000</v>
      </c>
      <c r="M539">
        <v>28</v>
      </c>
      <c r="S539">
        <v>74</v>
      </c>
      <c r="T539" s="28">
        <v>15000</v>
      </c>
      <c r="U539" s="42">
        <f t="shared" si="27"/>
        <v>595000</v>
      </c>
    </row>
    <row r="540" spans="3:23" x14ac:dyDescent="0.25">
      <c r="C540">
        <v>80</v>
      </c>
      <c r="D540" s="28">
        <v>50000</v>
      </c>
      <c r="E540" s="42">
        <f t="shared" si="26"/>
        <v>1000000</v>
      </c>
      <c r="K540">
        <v>94</v>
      </c>
      <c r="L540" s="28">
        <v>40000</v>
      </c>
      <c r="M540">
        <v>4</v>
      </c>
      <c r="S540">
        <v>76</v>
      </c>
      <c r="T540" s="28">
        <v>20000</v>
      </c>
      <c r="U540" s="42">
        <f t="shared" si="27"/>
        <v>615000</v>
      </c>
    </row>
    <row r="541" spans="3:23" x14ac:dyDescent="0.25">
      <c r="C541">
        <v>82</v>
      </c>
      <c r="D541" s="28">
        <v>20000</v>
      </c>
      <c r="E541" s="42">
        <f t="shared" si="26"/>
        <v>1020000</v>
      </c>
      <c r="K541">
        <v>96</v>
      </c>
      <c r="L541" s="28">
        <v>20000</v>
      </c>
      <c r="M541">
        <v>40</v>
      </c>
      <c r="N541" s="28">
        <v>20000</v>
      </c>
      <c r="O541" s="28">
        <f>L541-N541</f>
        <v>0</v>
      </c>
      <c r="S541">
        <v>82</v>
      </c>
      <c r="T541" s="28">
        <v>20000</v>
      </c>
      <c r="U541" s="42">
        <f t="shared" si="27"/>
        <v>635000</v>
      </c>
    </row>
    <row r="542" spans="3:23" x14ac:dyDescent="0.25">
      <c r="C542">
        <v>88</v>
      </c>
      <c r="D542" s="28">
        <v>20000</v>
      </c>
      <c r="E542" s="42">
        <f t="shared" si="26"/>
        <v>1040000</v>
      </c>
      <c r="K542">
        <v>99</v>
      </c>
      <c r="L542" s="28">
        <v>20000</v>
      </c>
      <c r="M542">
        <v>22</v>
      </c>
      <c r="S542">
        <v>83</v>
      </c>
      <c r="T542" s="28">
        <v>20000</v>
      </c>
      <c r="U542" s="42">
        <f t="shared" si="27"/>
        <v>655000</v>
      </c>
    </row>
    <row r="543" spans="3:23" x14ac:dyDescent="0.25">
      <c r="C543">
        <v>90</v>
      </c>
      <c r="D543" s="28">
        <v>20000</v>
      </c>
      <c r="E543" s="42">
        <f t="shared" si="26"/>
        <v>1060000</v>
      </c>
      <c r="K543">
        <v>107</v>
      </c>
      <c r="L543" s="28">
        <v>30000</v>
      </c>
      <c r="M543">
        <v>14</v>
      </c>
      <c r="S543">
        <v>84</v>
      </c>
      <c r="T543" s="28">
        <v>20000</v>
      </c>
      <c r="U543" s="42">
        <f t="shared" si="27"/>
        <v>675000</v>
      </c>
    </row>
    <row r="544" spans="3:23" x14ac:dyDescent="0.25">
      <c r="C544">
        <v>92</v>
      </c>
      <c r="D544" s="28">
        <v>20000</v>
      </c>
      <c r="E544" s="42">
        <f t="shared" ref="E544:E578" si="28">E543+D544</f>
        <v>1080000</v>
      </c>
      <c r="K544">
        <v>114</v>
      </c>
      <c r="L544" s="28">
        <v>50000</v>
      </c>
      <c r="M544">
        <v>38</v>
      </c>
      <c r="S544">
        <v>88</v>
      </c>
      <c r="T544" s="28">
        <v>20000</v>
      </c>
      <c r="U544" s="42">
        <f t="shared" si="27"/>
        <v>695000</v>
      </c>
    </row>
    <row r="545" spans="3:23" x14ac:dyDescent="0.25">
      <c r="C545">
        <v>93</v>
      </c>
      <c r="D545" s="28">
        <v>40000</v>
      </c>
      <c r="E545" s="42">
        <f t="shared" si="28"/>
        <v>1120000</v>
      </c>
      <c r="K545">
        <v>119</v>
      </c>
      <c r="L545" s="28">
        <v>20000</v>
      </c>
      <c r="M545">
        <v>21</v>
      </c>
      <c r="S545">
        <v>89</v>
      </c>
      <c r="T545" s="28">
        <v>20000</v>
      </c>
      <c r="U545" s="42">
        <f t="shared" si="27"/>
        <v>715000</v>
      </c>
    </row>
    <row r="546" spans="3:23" x14ac:dyDescent="0.25">
      <c r="C546">
        <v>94</v>
      </c>
      <c r="D546" s="28">
        <v>20000</v>
      </c>
      <c r="E546" s="42">
        <f t="shared" si="28"/>
        <v>1140000</v>
      </c>
      <c r="K546">
        <v>121</v>
      </c>
      <c r="L546" s="28">
        <v>20000</v>
      </c>
      <c r="M546">
        <v>25</v>
      </c>
      <c r="S546">
        <v>90</v>
      </c>
      <c r="T546" s="28">
        <v>30000</v>
      </c>
      <c r="U546" s="42">
        <f t="shared" si="27"/>
        <v>745000</v>
      </c>
    </row>
    <row r="547" spans="3:23" x14ac:dyDescent="0.25">
      <c r="C547">
        <v>100</v>
      </c>
      <c r="D547" s="28">
        <v>20000</v>
      </c>
      <c r="E547" s="42">
        <f t="shared" si="28"/>
        <v>1160000</v>
      </c>
      <c r="F547" s="28">
        <v>20000</v>
      </c>
      <c r="G547" s="28">
        <f>D547-F547</f>
        <v>0</v>
      </c>
      <c r="K547">
        <v>122</v>
      </c>
      <c r="L547" s="28">
        <v>60000</v>
      </c>
      <c r="M547">
        <v>3</v>
      </c>
      <c r="S547">
        <v>95</v>
      </c>
      <c r="T547" s="28">
        <v>100000</v>
      </c>
      <c r="U547" s="42">
        <f t="shared" si="27"/>
        <v>845000</v>
      </c>
    </row>
    <row r="548" spans="3:23" x14ac:dyDescent="0.25">
      <c r="C548">
        <v>103</v>
      </c>
      <c r="D548" s="28">
        <v>30000</v>
      </c>
      <c r="E548" s="42">
        <f t="shared" si="28"/>
        <v>1190000</v>
      </c>
      <c r="K548">
        <v>124</v>
      </c>
      <c r="L548" s="28">
        <v>50000</v>
      </c>
      <c r="M548">
        <v>34</v>
      </c>
      <c r="S548">
        <v>96</v>
      </c>
      <c r="T548" s="28">
        <v>30000</v>
      </c>
      <c r="U548" s="42">
        <f t="shared" si="27"/>
        <v>875000</v>
      </c>
    </row>
    <row r="549" spans="3:23" x14ac:dyDescent="0.25">
      <c r="C549">
        <v>110</v>
      </c>
      <c r="D549" s="28">
        <v>15000</v>
      </c>
      <c r="E549" s="42">
        <f t="shared" si="28"/>
        <v>1205000</v>
      </c>
      <c r="K549">
        <v>135</v>
      </c>
      <c r="L549" s="28">
        <v>40000</v>
      </c>
      <c r="M549">
        <v>39</v>
      </c>
      <c r="N549" s="28">
        <v>40000</v>
      </c>
      <c r="O549" s="28">
        <f>L549-N549</f>
        <v>0</v>
      </c>
      <c r="S549">
        <v>99</v>
      </c>
      <c r="T549" s="28">
        <v>50000</v>
      </c>
      <c r="U549" s="42">
        <f t="shared" si="27"/>
        <v>925000</v>
      </c>
    </row>
    <row r="550" spans="3:23" x14ac:dyDescent="0.25">
      <c r="C550">
        <v>114</v>
      </c>
      <c r="D550" s="28">
        <v>50000</v>
      </c>
      <c r="E550" s="42">
        <f t="shared" si="28"/>
        <v>1255000</v>
      </c>
      <c r="K550">
        <v>140</v>
      </c>
      <c r="L550" s="28">
        <v>70000</v>
      </c>
      <c r="M550">
        <v>24</v>
      </c>
      <c r="N550" s="28">
        <v>40000</v>
      </c>
      <c r="O550" s="28">
        <f>L550-N550</f>
        <v>30000</v>
      </c>
      <c r="S550">
        <v>100</v>
      </c>
      <c r="T550" s="28">
        <v>20000</v>
      </c>
      <c r="U550" s="42">
        <f t="shared" si="27"/>
        <v>945000</v>
      </c>
    </row>
    <row r="551" spans="3:23" x14ac:dyDescent="0.25">
      <c r="C551">
        <v>117</v>
      </c>
      <c r="D551" s="28">
        <v>20000</v>
      </c>
      <c r="E551" s="42">
        <f t="shared" si="28"/>
        <v>1275000</v>
      </c>
      <c r="K551">
        <v>144</v>
      </c>
      <c r="L551" s="28">
        <v>20000</v>
      </c>
      <c r="M551">
        <v>2</v>
      </c>
      <c r="S551">
        <v>103</v>
      </c>
      <c r="T551" s="28">
        <v>50000</v>
      </c>
      <c r="U551" s="42">
        <f t="shared" si="27"/>
        <v>995000</v>
      </c>
    </row>
    <row r="552" spans="3:23" x14ac:dyDescent="0.25">
      <c r="C552">
        <v>120</v>
      </c>
      <c r="D552" s="28">
        <v>20000</v>
      </c>
      <c r="E552" s="42">
        <f t="shared" si="28"/>
        <v>1295000</v>
      </c>
      <c r="K552">
        <v>147</v>
      </c>
      <c r="L552" s="28">
        <v>40000</v>
      </c>
      <c r="M552">
        <v>37</v>
      </c>
      <c r="N552" s="28">
        <v>20000</v>
      </c>
      <c r="O552" s="28">
        <f>L552-N552</f>
        <v>20000</v>
      </c>
      <c r="S552">
        <v>104</v>
      </c>
      <c r="T552" s="28">
        <v>30000</v>
      </c>
      <c r="U552" s="42">
        <f t="shared" si="27"/>
        <v>1025000</v>
      </c>
    </row>
    <row r="553" spans="3:23" x14ac:dyDescent="0.25">
      <c r="C553">
        <v>123</v>
      </c>
      <c r="D553" s="28">
        <v>20000</v>
      </c>
      <c r="E553" s="42">
        <f t="shared" si="28"/>
        <v>1315000</v>
      </c>
      <c r="F553" s="28">
        <v>20000</v>
      </c>
      <c r="G553" s="28">
        <f>D553-F553</f>
        <v>0</v>
      </c>
      <c r="K553">
        <v>159</v>
      </c>
      <c r="L553" s="28">
        <v>20000</v>
      </c>
      <c r="M553">
        <v>8</v>
      </c>
      <c r="S553">
        <v>106</v>
      </c>
      <c r="T553" s="28">
        <v>50000</v>
      </c>
      <c r="U553" s="42">
        <f t="shared" si="27"/>
        <v>1075000</v>
      </c>
    </row>
    <row r="554" spans="3:23" x14ac:dyDescent="0.25">
      <c r="C554">
        <v>124</v>
      </c>
      <c r="D554" s="28">
        <v>50000</v>
      </c>
      <c r="E554" s="42">
        <f t="shared" si="28"/>
        <v>1365000</v>
      </c>
      <c r="F554" s="28">
        <v>40000</v>
      </c>
      <c r="G554" s="28">
        <f>D554-F554</f>
        <v>10000</v>
      </c>
      <c r="K554">
        <v>160</v>
      </c>
      <c r="L554" s="28">
        <v>50000</v>
      </c>
      <c r="M554">
        <v>35</v>
      </c>
      <c r="S554">
        <v>107</v>
      </c>
      <c r="T554" s="28">
        <v>20000</v>
      </c>
      <c r="U554" s="42">
        <f t="shared" si="27"/>
        <v>1095000</v>
      </c>
    </row>
    <row r="555" spans="3:23" x14ac:dyDescent="0.25">
      <c r="C555">
        <v>131</v>
      </c>
      <c r="D555" s="28">
        <v>80000</v>
      </c>
      <c r="E555" s="42">
        <f t="shared" si="28"/>
        <v>1445000</v>
      </c>
      <c r="K555">
        <v>164</v>
      </c>
      <c r="L555" s="28">
        <v>100000</v>
      </c>
      <c r="M555">
        <v>19</v>
      </c>
      <c r="S555">
        <v>109</v>
      </c>
      <c r="T555" s="28">
        <v>40000</v>
      </c>
      <c r="U555" s="42">
        <f t="shared" si="27"/>
        <v>1135000</v>
      </c>
      <c r="V555" s="28">
        <v>40000</v>
      </c>
      <c r="W555" s="28">
        <f>T555-V555</f>
        <v>0</v>
      </c>
    </row>
    <row r="556" spans="3:23" x14ac:dyDescent="0.25">
      <c r="C556">
        <v>136</v>
      </c>
      <c r="D556" s="28">
        <v>10000</v>
      </c>
      <c r="E556" s="42">
        <f t="shared" si="28"/>
        <v>1455000</v>
      </c>
      <c r="K556">
        <v>178</v>
      </c>
      <c r="L556" s="28">
        <v>20000</v>
      </c>
      <c r="M556">
        <v>27</v>
      </c>
      <c r="S556">
        <v>112</v>
      </c>
      <c r="T556" s="28">
        <v>30000</v>
      </c>
      <c r="U556" s="42">
        <f t="shared" si="27"/>
        <v>1165000</v>
      </c>
    </row>
    <row r="557" spans="3:23" x14ac:dyDescent="0.25">
      <c r="C557">
        <v>137</v>
      </c>
      <c r="D557" s="28">
        <v>50000</v>
      </c>
      <c r="E557" s="42">
        <f t="shared" si="28"/>
        <v>1505000</v>
      </c>
      <c r="L557" s="28">
        <v>40000</v>
      </c>
      <c r="M557">
        <v>41</v>
      </c>
      <c r="N557" s="28">
        <v>40000</v>
      </c>
      <c r="O557" s="28">
        <f>L557-N557</f>
        <v>0</v>
      </c>
      <c r="S557">
        <v>119</v>
      </c>
      <c r="T557" s="28">
        <v>40000</v>
      </c>
      <c r="U557" s="42">
        <f t="shared" si="27"/>
        <v>1205000</v>
      </c>
      <c r="V557" s="28">
        <v>40000</v>
      </c>
      <c r="W557" s="28">
        <f>T557-V557</f>
        <v>0</v>
      </c>
    </row>
    <row r="558" spans="3:23" x14ac:dyDescent="0.25">
      <c r="C558">
        <v>142</v>
      </c>
      <c r="D558" s="28">
        <v>30000</v>
      </c>
      <c r="E558" s="42">
        <f t="shared" si="28"/>
        <v>1535000</v>
      </c>
      <c r="L558" s="28">
        <v>50000</v>
      </c>
      <c r="M558">
        <v>42</v>
      </c>
      <c r="N558" s="28">
        <v>40000</v>
      </c>
      <c r="O558" s="28">
        <f>L558-N558</f>
        <v>10000</v>
      </c>
      <c r="T558" s="28">
        <v>20000</v>
      </c>
      <c r="U558" s="42">
        <f t="shared" si="27"/>
        <v>1225000</v>
      </c>
      <c r="V558" s="28">
        <v>20000</v>
      </c>
    </row>
    <row r="559" spans="3:23" x14ac:dyDescent="0.25">
      <c r="C559">
        <v>143</v>
      </c>
      <c r="D559" s="28">
        <v>50000</v>
      </c>
      <c r="E559" s="42">
        <f t="shared" si="28"/>
        <v>1585000</v>
      </c>
      <c r="L559" s="28"/>
      <c r="M559" s="42"/>
      <c r="T559" s="28">
        <v>40000</v>
      </c>
      <c r="U559" s="42">
        <f t="shared" si="27"/>
        <v>1265000</v>
      </c>
      <c r="V559" s="28">
        <v>40000</v>
      </c>
    </row>
    <row r="560" spans="3:23" x14ac:dyDescent="0.25">
      <c r="C560">
        <v>145</v>
      </c>
      <c r="D560" s="28">
        <v>20000</v>
      </c>
      <c r="E560" s="42">
        <f t="shared" si="28"/>
        <v>1605000</v>
      </c>
      <c r="L560" s="28"/>
      <c r="M560" s="42"/>
      <c r="T560" s="28"/>
      <c r="U560" s="42"/>
      <c r="W560" s="4"/>
    </row>
    <row r="561" spans="3:23" x14ac:dyDescent="0.25">
      <c r="C561">
        <v>146</v>
      </c>
      <c r="D561" s="28">
        <v>200000</v>
      </c>
      <c r="E561" s="42">
        <f t="shared" si="28"/>
        <v>1805000</v>
      </c>
      <c r="F561" s="28">
        <v>40000</v>
      </c>
      <c r="G561" s="28">
        <f>D561-F561</f>
        <v>160000</v>
      </c>
      <c r="L561" s="28"/>
      <c r="M561" s="42"/>
      <c r="T561" s="28"/>
      <c r="U561" s="42"/>
      <c r="W561" s="4"/>
    </row>
    <row r="562" spans="3:23" x14ac:dyDescent="0.25">
      <c r="C562">
        <v>150</v>
      </c>
      <c r="D562" s="28">
        <v>20000</v>
      </c>
      <c r="E562" s="42">
        <f t="shared" si="28"/>
        <v>1825000</v>
      </c>
      <c r="L562" s="28"/>
      <c r="M562" s="42"/>
      <c r="T562" s="28"/>
      <c r="U562" s="42"/>
      <c r="W562" s="5"/>
    </row>
    <row r="563" spans="3:23" x14ac:dyDescent="0.25">
      <c r="C563">
        <v>151</v>
      </c>
      <c r="D563" s="28">
        <v>50000</v>
      </c>
      <c r="E563" s="42">
        <f t="shared" si="28"/>
        <v>1875000</v>
      </c>
      <c r="F563" s="28">
        <v>40000</v>
      </c>
      <c r="G563" s="28">
        <f>D563-F563</f>
        <v>10000</v>
      </c>
      <c r="L563" s="28"/>
      <c r="M563" s="42"/>
      <c r="T563" s="28"/>
      <c r="U563" s="42"/>
      <c r="W563" s="5"/>
    </row>
    <row r="564" spans="3:23" x14ac:dyDescent="0.25">
      <c r="C564">
        <v>152</v>
      </c>
      <c r="D564" s="28">
        <v>50000</v>
      </c>
      <c r="E564" s="42">
        <f t="shared" si="28"/>
        <v>1925000</v>
      </c>
      <c r="L564" s="28"/>
      <c r="M564" s="42"/>
      <c r="T564" s="28"/>
      <c r="U564" s="42"/>
      <c r="W564" s="5"/>
    </row>
    <row r="565" spans="3:23" x14ac:dyDescent="0.25">
      <c r="C565">
        <v>159</v>
      </c>
      <c r="D565" s="28">
        <v>50000</v>
      </c>
      <c r="E565" s="42">
        <f t="shared" si="28"/>
        <v>1975000</v>
      </c>
      <c r="L565" s="28"/>
      <c r="M565" s="42"/>
      <c r="T565" s="28"/>
      <c r="U565" s="42"/>
      <c r="W565" s="5"/>
    </row>
    <row r="566" spans="3:23" x14ac:dyDescent="0.25">
      <c r="C566">
        <v>160</v>
      </c>
      <c r="D566" s="28">
        <v>20000</v>
      </c>
      <c r="E566" s="42">
        <f t="shared" si="28"/>
        <v>1995000</v>
      </c>
      <c r="L566" s="28"/>
      <c r="M566" s="42"/>
      <c r="T566" s="28"/>
      <c r="U566" s="42"/>
      <c r="W566" s="5"/>
    </row>
    <row r="567" spans="3:23" x14ac:dyDescent="0.25">
      <c r="C567">
        <v>161</v>
      </c>
      <c r="D567" s="28">
        <v>20000</v>
      </c>
      <c r="E567" s="42">
        <f t="shared" si="28"/>
        <v>2015000</v>
      </c>
      <c r="L567" s="28"/>
      <c r="M567" s="42"/>
      <c r="O567" s="28"/>
      <c r="T567" s="28"/>
      <c r="U567" s="42"/>
      <c r="W567" s="5"/>
    </row>
    <row r="568" spans="3:23" x14ac:dyDescent="0.25">
      <c r="C568">
        <v>162</v>
      </c>
      <c r="D568" s="28">
        <v>20000</v>
      </c>
      <c r="E568" s="42">
        <f t="shared" si="28"/>
        <v>2035000</v>
      </c>
      <c r="L568" s="28"/>
      <c r="M568" s="42"/>
      <c r="T568" s="28"/>
      <c r="U568" s="42"/>
      <c r="W568" s="5"/>
    </row>
    <row r="569" spans="3:23" x14ac:dyDescent="0.25">
      <c r="C569">
        <v>166</v>
      </c>
      <c r="D569" s="28">
        <v>70000</v>
      </c>
      <c r="E569" s="42">
        <f t="shared" si="28"/>
        <v>2105000</v>
      </c>
      <c r="F569" s="28">
        <v>40000</v>
      </c>
      <c r="G569" s="28">
        <f>D569-F569</f>
        <v>30000</v>
      </c>
      <c r="L569" s="28"/>
      <c r="M569" s="42"/>
      <c r="T569" s="28"/>
      <c r="U569" s="42"/>
      <c r="W569" s="5"/>
    </row>
    <row r="570" spans="3:23" x14ac:dyDescent="0.25">
      <c r="C570">
        <v>168</v>
      </c>
      <c r="D570" s="28">
        <v>70000</v>
      </c>
      <c r="E570" s="42">
        <f t="shared" si="28"/>
        <v>2175000</v>
      </c>
      <c r="F570" s="28">
        <v>40000</v>
      </c>
      <c r="G570" s="28">
        <f>D570-F570</f>
        <v>30000</v>
      </c>
      <c r="L570" s="28"/>
      <c r="M570" s="42"/>
      <c r="T570" s="28"/>
      <c r="U570" s="42"/>
      <c r="W570" s="5"/>
    </row>
    <row r="571" spans="3:23" x14ac:dyDescent="0.25">
      <c r="C571">
        <v>170</v>
      </c>
      <c r="D571" s="28">
        <v>70000</v>
      </c>
      <c r="E571" s="42">
        <f t="shared" si="28"/>
        <v>2245000</v>
      </c>
      <c r="F571" s="28">
        <v>40000</v>
      </c>
      <c r="G571" s="28">
        <f>D571-F571</f>
        <v>30000</v>
      </c>
      <c r="L571" s="28"/>
      <c r="M571" s="42"/>
      <c r="T571" s="28"/>
      <c r="U571" s="42"/>
      <c r="W571" s="5"/>
    </row>
    <row r="572" spans="3:23" x14ac:dyDescent="0.25">
      <c r="C572">
        <v>171</v>
      </c>
      <c r="D572" s="28">
        <v>50000</v>
      </c>
      <c r="E572" s="42">
        <f t="shared" si="28"/>
        <v>2295000</v>
      </c>
      <c r="L572" s="28"/>
      <c r="M572" s="42"/>
      <c r="T572" s="28"/>
      <c r="U572" s="42"/>
      <c r="W572" s="5"/>
    </row>
    <row r="573" spans="3:23" x14ac:dyDescent="0.25">
      <c r="C573">
        <v>172</v>
      </c>
      <c r="D573" s="28">
        <v>50000</v>
      </c>
      <c r="E573" s="42">
        <f t="shared" si="28"/>
        <v>2345000</v>
      </c>
      <c r="L573" s="28"/>
      <c r="M573" s="42"/>
      <c r="T573" s="28"/>
      <c r="U573" s="42"/>
      <c r="W573" s="5"/>
    </row>
    <row r="574" spans="3:23" x14ac:dyDescent="0.25">
      <c r="C574">
        <v>173</v>
      </c>
      <c r="D574" s="28">
        <v>50000</v>
      </c>
      <c r="E574" s="42">
        <f t="shared" si="28"/>
        <v>2395000</v>
      </c>
      <c r="F574" s="28">
        <v>40000</v>
      </c>
      <c r="G574" s="28">
        <f>D574-F574</f>
        <v>10000</v>
      </c>
      <c r="L574" s="28"/>
      <c r="M574" s="42"/>
      <c r="T574" s="28"/>
      <c r="U574" s="28"/>
      <c r="W574" s="28"/>
    </row>
    <row r="575" spans="3:23" x14ac:dyDescent="0.25">
      <c r="C575">
        <v>174</v>
      </c>
      <c r="D575" s="28">
        <v>60000</v>
      </c>
      <c r="E575" s="42">
        <f t="shared" si="28"/>
        <v>2455000</v>
      </c>
      <c r="F575" s="28">
        <v>40000</v>
      </c>
      <c r="G575" s="28">
        <f>D575-F575</f>
        <v>20000</v>
      </c>
      <c r="K575" s="43"/>
      <c r="L575" s="28"/>
      <c r="M575" s="42"/>
      <c r="T575" s="28"/>
      <c r="U575" s="28"/>
    </row>
    <row r="576" spans="3:23" x14ac:dyDescent="0.25">
      <c r="D576" s="28">
        <v>50000</v>
      </c>
      <c r="E576" s="42">
        <f t="shared" si="28"/>
        <v>2505000</v>
      </c>
      <c r="F576" s="28">
        <v>40000</v>
      </c>
      <c r="G576" s="28">
        <f>D576-F576</f>
        <v>10000</v>
      </c>
      <c r="L576" s="28"/>
      <c r="M576" s="42"/>
      <c r="T576" s="28"/>
      <c r="U576" s="28"/>
    </row>
    <row r="577" spans="1:23" x14ac:dyDescent="0.25">
      <c r="D577" s="28">
        <v>50000</v>
      </c>
      <c r="E577" s="42">
        <f t="shared" si="28"/>
        <v>2555000</v>
      </c>
      <c r="F577" s="28">
        <v>40000</v>
      </c>
      <c r="G577" s="28">
        <f>D577-F577</f>
        <v>10000</v>
      </c>
      <c r="L577" s="28"/>
      <c r="M577" s="42"/>
      <c r="O577" s="28"/>
      <c r="T577" s="28"/>
      <c r="U577" s="28"/>
    </row>
    <row r="578" spans="1:23" x14ac:dyDescent="0.25">
      <c r="D578" s="28">
        <v>50000</v>
      </c>
      <c r="E578" s="42">
        <f t="shared" si="28"/>
        <v>2605000</v>
      </c>
      <c r="F578" s="28">
        <v>40000</v>
      </c>
      <c r="G578" s="28">
        <f>D578-F578</f>
        <v>10000</v>
      </c>
      <c r="L578" s="28"/>
      <c r="M578" s="42"/>
      <c r="T578" s="28"/>
      <c r="U578" s="28"/>
      <c r="W578" s="28"/>
    </row>
    <row r="579" spans="1:23" x14ac:dyDescent="0.25">
      <c r="D579" s="28"/>
      <c r="E579" s="28"/>
      <c r="G579" s="28"/>
      <c r="L579" s="28"/>
      <c r="M579" s="42"/>
      <c r="T579" s="28"/>
      <c r="U579" s="28"/>
      <c r="W579" s="28"/>
    </row>
    <row r="580" spans="1:23" x14ac:dyDescent="0.25">
      <c r="D580" s="28"/>
      <c r="E580" s="28"/>
      <c r="G580" s="28"/>
      <c r="L580" s="28"/>
      <c r="M580" s="42"/>
      <c r="T580" s="28"/>
      <c r="U580" s="28"/>
      <c r="W580" s="28"/>
    </row>
    <row r="581" spans="1:23" x14ac:dyDescent="0.25">
      <c r="D581" s="28"/>
      <c r="E581" s="28"/>
      <c r="G581" s="28"/>
      <c r="L581" s="28"/>
      <c r="M581" s="42"/>
      <c r="T581" s="28"/>
      <c r="U581" s="28"/>
      <c r="W581" s="28"/>
    </row>
    <row r="582" spans="1:23" x14ac:dyDescent="0.25">
      <c r="D582" s="28"/>
      <c r="E582" s="29"/>
      <c r="G582" s="28"/>
      <c r="L582" s="28"/>
      <c r="M582" s="42"/>
      <c r="T582" s="28"/>
      <c r="U582" s="29"/>
      <c r="W582" s="28"/>
    </row>
    <row r="583" spans="1:23" x14ac:dyDescent="0.25">
      <c r="D583" s="29">
        <f>SUM(D517:D582)</f>
        <v>2605000</v>
      </c>
      <c r="F583" s="29">
        <f>SUM(F517:F582)</f>
        <v>620000</v>
      </c>
      <c r="G583" s="29">
        <f>SUM(G517:G582)</f>
        <v>450000</v>
      </c>
      <c r="L583" s="29">
        <f>SUM(L517:L582)</f>
        <v>1770000</v>
      </c>
      <c r="N583" s="29">
        <f>SUM(N517:N582)</f>
        <v>240000</v>
      </c>
      <c r="O583" s="29">
        <f>SUM(O517:O582)</f>
        <v>120000</v>
      </c>
      <c r="T583" s="29">
        <f>SUM(T517:T582)</f>
        <v>1265000</v>
      </c>
      <c r="V583" s="29">
        <f>SUM(V517:V582)</f>
        <v>210000</v>
      </c>
      <c r="W583" s="29">
        <f>SUM(W517:W582)</f>
        <v>50000</v>
      </c>
    </row>
    <row r="584" spans="1:23" x14ac:dyDescent="0.25">
      <c r="C584">
        <f>COUNT(C517:C583)</f>
        <v>59</v>
      </c>
      <c r="D584" s="29">
        <f>D583-F583</f>
        <v>1985000</v>
      </c>
      <c r="G584" s="28">
        <f>Tabla1711151923[[#This Row],[Monto]]-G583</f>
        <v>1535000</v>
      </c>
      <c r="K584">
        <f>COUNT(K517:K583)</f>
        <v>40</v>
      </c>
      <c r="L584" s="29">
        <f>L583-N583</f>
        <v>1530000</v>
      </c>
      <c r="O584" s="29">
        <f>Tabla171115162024[[#This Row],[Monto]]-O583</f>
        <v>1410000</v>
      </c>
      <c r="S584">
        <f>COUNT(S517:S583)</f>
        <v>41</v>
      </c>
      <c r="T584" s="29">
        <f>T583-V583</f>
        <v>1055000</v>
      </c>
      <c r="W584" s="28">
        <f>Tabla1781213172125[[#This Row],[Monto]]-W583</f>
        <v>1005000</v>
      </c>
    </row>
    <row r="586" spans="1:23" x14ac:dyDescent="0.25">
      <c r="A586" s="30" t="s">
        <v>10</v>
      </c>
      <c r="B586" s="30" t="s">
        <v>0</v>
      </c>
      <c r="C586" s="30" t="s">
        <v>2</v>
      </c>
      <c r="D586" s="30" t="s">
        <v>1297</v>
      </c>
      <c r="E586" s="30" t="s">
        <v>1338</v>
      </c>
      <c r="F586" s="33" t="s">
        <v>1339</v>
      </c>
      <c r="G586" s="30" t="s">
        <v>1340</v>
      </c>
      <c r="I586" s="30" t="s">
        <v>10</v>
      </c>
      <c r="J586" s="30" t="s">
        <v>0</v>
      </c>
      <c r="K586" s="30" t="s">
        <v>2</v>
      </c>
      <c r="L586" s="30" t="s">
        <v>1297</v>
      </c>
      <c r="M586" s="30" t="s">
        <v>1338</v>
      </c>
      <c r="N586" s="33" t="s">
        <v>1339</v>
      </c>
      <c r="O586" s="30" t="s">
        <v>1340</v>
      </c>
      <c r="Q586" s="30" t="s">
        <v>10</v>
      </c>
      <c r="R586" s="30" t="s">
        <v>0</v>
      </c>
      <c r="S586" s="30" t="s">
        <v>2</v>
      </c>
      <c r="T586" s="30" t="s">
        <v>1297</v>
      </c>
      <c r="U586" s="30" t="s">
        <v>1338</v>
      </c>
      <c r="V586" s="33" t="s">
        <v>1339</v>
      </c>
      <c r="W586" s="30" t="s">
        <v>1340</v>
      </c>
    </row>
    <row r="587" spans="1:23" x14ac:dyDescent="0.25">
      <c r="A587" s="32">
        <v>42930</v>
      </c>
      <c r="B587" s="30" t="s">
        <v>1347</v>
      </c>
      <c r="C587">
        <v>3</v>
      </c>
      <c r="D587" s="28">
        <v>30000</v>
      </c>
      <c r="E587" s="41">
        <f>D587</f>
        <v>30000</v>
      </c>
      <c r="I587" s="32">
        <v>42933</v>
      </c>
      <c r="J587" s="30" t="s">
        <v>1336</v>
      </c>
      <c r="K587">
        <v>2</v>
      </c>
      <c r="L587" s="28">
        <v>20000</v>
      </c>
      <c r="M587" s="41">
        <f>L587</f>
        <v>20000</v>
      </c>
      <c r="Q587" s="32">
        <v>42934</v>
      </c>
      <c r="R587" s="30" t="s">
        <v>1337</v>
      </c>
      <c r="S587">
        <v>16</v>
      </c>
      <c r="T587" s="28">
        <v>20000</v>
      </c>
      <c r="U587" s="41">
        <f>T587</f>
        <v>20000</v>
      </c>
    </row>
    <row r="588" spans="1:23" x14ac:dyDescent="0.25">
      <c r="C588">
        <v>4</v>
      </c>
      <c r="D588" s="28">
        <v>20000</v>
      </c>
      <c r="E588" s="42">
        <f>E587+D588</f>
        <v>50000</v>
      </c>
      <c r="K588">
        <v>3</v>
      </c>
      <c r="L588" s="28">
        <v>20000</v>
      </c>
      <c r="M588" s="42">
        <f>M587+L588</f>
        <v>40000</v>
      </c>
      <c r="S588">
        <v>18</v>
      </c>
      <c r="T588" s="28">
        <v>10000</v>
      </c>
      <c r="U588" s="42">
        <f>U587+T588</f>
        <v>30000</v>
      </c>
    </row>
    <row r="589" spans="1:23" x14ac:dyDescent="0.25">
      <c r="C589">
        <v>5</v>
      </c>
      <c r="D589" s="28">
        <v>20000</v>
      </c>
      <c r="E589" s="42">
        <f>E588+D589</f>
        <v>70000</v>
      </c>
      <c r="K589">
        <v>4</v>
      </c>
      <c r="L589" s="28">
        <v>50000</v>
      </c>
      <c r="M589" s="42">
        <f t="shared" ref="M589:M632" si="29">M588+L589</f>
        <v>90000</v>
      </c>
      <c r="S589">
        <v>24</v>
      </c>
      <c r="T589" s="28">
        <v>40000</v>
      </c>
      <c r="U589" s="42">
        <f t="shared" ref="U589:U624" si="30">U588+T589</f>
        <v>70000</v>
      </c>
    </row>
    <row r="590" spans="1:23" x14ac:dyDescent="0.25">
      <c r="C590">
        <v>10</v>
      </c>
      <c r="D590" s="28">
        <v>20000</v>
      </c>
      <c r="E590" s="42">
        <f t="shared" ref="E590:E633" si="31">E589+D590</f>
        <v>90000</v>
      </c>
      <c r="F590" s="28">
        <v>20000</v>
      </c>
      <c r="G590" s="28">
        <f>D590-F590</f>
        <v>0</v>
      </c>
      <c r="K590">
        <v>7</v>
      </c>
      <c r="L590" s="28">
        <v>50000</v>
      </c>
      <c r="M590" s="42">
        <f t="shared" si="29"/>
        <v>140000</v>
      </c>
      <c r="S590">
        <v>28</v>
      </c>
      <c r="T590" s="28">
        <v>30000</v>
      </c>
      <c r="U590" s="42">
        <f t="shared" si="30"/>
        <v>100000</v>
      </c>
    </row>
    <row r="591" spans="1:23" x14ac:dyDescent="0.25">
      <c r="C591">
        <v>11</v>
      </c>
      <c r="D591" s="28">
        <v>80000</v>
      </c>
      <c r="E591" s="42">
        <f t="shared" si="31"/>
        <v>170000</v>
      </c>
      <c r="K591">
        <v>9</v>
      </c>
      <c r="L591" s="28">
        <v>40000</v>
      </c>
      <c r="M591" s="42">
        <f t="shared" si="29"/>
        <v>180000</v>
      </c>
      <c r="S591">
        <v>32</v>
      </c>
      <c r="T591" s="28">
        <v>20000</v>
      </c>
      <c r="U591" s="42">
        <f t="shared" si="30"/>
        <v>120000</v>
      </c>
    </row>
    <row r="592" spans="1:23" x14ac:dyDescent="0.25">
      <c r="C592">
        <v>12</v>
      </c>
      <c r="D592" s="28">
        <v>20000</v>
      </c>
      <c r="E592" s="42">
        <f t="shared" si="31"/>
        <v>190000</v>
      </c>
      <c r="K592">
        <v>10</v>
      </c>
      <c r="L592" s="28">
        <v>80000</v>
      </c>
      <c r="M592" s="42">
        <f t="shared" si="29"/>
        <v>260000</v>
      </c>
      <c r="S592">
        <v>34</v>
      </c>
      <c r="T592" s="28">
        <v>20000</v>
      </c>
      <c r="U592" s="42">
        <f t="shared" si="30"/>
        <v>140000</v>
      </c>
    </row>
    <row r="593" spans="3:23" x14ac:dyDescent="0.25">
      <c r="C593">
        <v>13</v>
      </c>
      <c r="D593" s="28">
        <v>50000</v>
      </c>
      <c r="E593" s="42">
        <f t="shared" si="31"/>
        <v>240000</v>
      </c>
      <c r="K593">
        <v>15</v>
      </c>
      <c r="L593" s="28">
        <v>40000</v>
      </c>
      <c r="M593" s="42">
        <f t="shared" si="29"/>
        <v>300000</v>
      </c>
      <c r="S593">
        <v>37</v>
      </c>
      <c r="T593" s="28">
        <v>10000</v>
      </c>
      <c r="U593" s="42">
        <f t="shared" si="30"/>
        <v>150000</v>
      </c>
    </row>
    <row r="594" spans="3:23" x14ac:dyDescent="0.25">
      <c r="C594">
        <v>27</v>
      </c>
      <c r="D594" s="28">
        <v>65000</v>
      </c>
      <c r="E594" s="42">
        <f t="shared" si="31"/>
        <v>305000</v>
      </c>
      <c r="K594">
        <v>21</v>
      </c>
      <c r="L594" s="28">
        <v>20000</v>
      </c>
      <c r="M594" s="42">
        <f t="shared" si="29"/>
        <v>320000</v>
      </c>
      <c r="S594">
        <v>39</v>
      </c>
      <c r="T594" s="28">
        <v>20000</v>
      </c>
      <c r="U594" s="42">
        <f t="shared" si="30"/>
        <v>170000</v>
      </c>
      <c r="V594" s="28">
        <v>20000</v>
      </c>
      <c r="W594" s="28">
        <f>T594-V594</f>
        <v>0</v>
      </c>
    </row>
    <row r="595" spans="3:23" x14ac:dyDescent="0.25">
      <c r="C595">
        <v>31</v>
      </c>
      <c r="D595" s="28">
        <v>50000</v>
      </c>
      <c r="E595" s="42">
        <f t="shared" si="31"/>
        <v>355000</v>
      </c>
      <c r="K595">
        <v>22</v>
      </c>
      <c r="L595" s="28">
        <v>20000</v>
      </c>
      <c r="M595" s="42">
        <f t="shared" si="29"/>
        <v>340000</v>
      </c>
      <c r="S595">
        <v>41</v>
      </c>
      <c r="T595" s="28">
        <v>20000</v>
      </c>
      <c r="U595" s="42">
        <f t="shared" si="30"/>
        <v>190000</v>
      </c>
    </row>
    <row r="596" spans="3:23" x14ac:dyDescent="0.25">
      <c r="C596">
        <v>33</v>
      </c>
      <c r="D596" s="28">
        <v>20000</v>
      </c>
      <c r="E596" s="42">
        <f t="shared" si="31"/>
        <v>375000</v>
      </c>
      <c r="K596">
        <v>42</v>
      </c>
      <c r="L596" s="28">
        <v>50000</v>
      </c>
      <c r="M596" s="42">
        <f t="shared" si="29"/>
        <v>390000</v>
      </c>
      <c r="N596" s="28">
        <v>40000</v>
      </c>
      <c r="O596" s="28">
        <f>L596-N596</f>
        <v>10000</v>
      </c>
      <c r="S596">
        <v>56</v>
      </c>
      <c r="T596" s="28">
        <v>50000</v>
      </c>
      <c r="U596" s="42">
        <f t="shared" si="30"/>
        <v>240000</v>
      </c>
    </row>
    <row r="597" spans="3:23" x14ac:dyDescent="0.25">
      <c r="C597">
        <v>35</v>
      </c>
      <c r="D597" s="28">
        <v>20000</v>
      </c>
      <c r="E597" s="42">
        <f t="shared" si="31"/>
        <v>395000</v>
      </c>
      <c r="K597">
        <v>45</v>
      </c>
      <c r="L597" s="28">
        <v>20000</v>
      </c>
      <c r="M597" s="42">
        <f t="shared" si="29"/>
        <v>410000</v>
      </c>
      <c r="S597">
        <v>76</v>
      </c>
      <c r="T597" s="28">
        <v>40000</v>
      </c>
      <c r="U597" s="42">
        <f t="shared" si="30"/>
        <v>280000</v>
      </c>
      <c r="V597" s="28">
        <v>40000</v>
      </c>
      <c r="W597" s="28">
        <f>T597-V597</f>
        <v>0</v>
      </c>
    </row>
    <row r="598" spans="3:23" x14ac:dyDescent="0.25">
      <c r="C598">
        <v>40</v>
      </c>
      <c r="D598" s="28">
        <v>10000</v>
      </c>
      <c r="E598" s="42">
        <f t="shared" si="31"/>
        <v>405000</v>
      </c>
      <c r="K598">
        <v>48</v>
      </c>
      <c r="L598" s="28">
        <v>100000</v>
      </c>
      <c r="M598" s="42">
        <f t="shared" si="29"/>
        <v>510000</v>
      </c>
      <c r="N598" s="28">
        <v>40000</v>
      </c>
      <c r="O598" s="28">
        <f>L598-N598</f>
        <v>60000</v>
      </c>
      <c r="S598">
        <v>83</v>
      </c>
      <c r="T598" s="28">
        <v>50000</v>
      </c>
      <c r="U598" s="42">
        <f t="shared" si="30"/>
        <v>330000</v>
      </c>
      <c r="V598" s="28">
        <v>40000</v>
      </c>
      <c r="W598" s="28">
        <f>T598-V598</f>
        <v>10000</v>
      </c>
    </row>
    <row r="599" spans="3:23" x14ac:dyDescent="0.25">
      <c r="C599">
        <v>41</v>
      </c>
      <c r="D599" s="28">
        <v>30000</v>
      </c>
      <c r="E599" s="42">
        <f t="shared" si="31"/>
        <v>435000</v>
      </c>
      <c r="K599">
        <v>50</v>
      </c>
      <c r="L599" s="28">
        <v>20000</v>
      </c>
      <c r="M599" s="42">
        <f t="shared" si="29"/>
        <v>530000</v>
      </c>
      <c r="S599">
        <v>87</v>
      </c>
      <c r="T599" s="28">
        <v>40000</v>
      </c>
      <c r="U599" s="42">
        <f t="shared" si="30"/>
        <v>370000</v>
      </c>
    </row>
    <row r="600" spans="3:23" x14ac:dyDescent="0.25">
      <c r="C600">
        <v>48</v>
      </c>
      <c r="D600" s="28">
        <v>30000</v>
      </c>
      <c r="E600" s="42">
        <f t="shared" si="31"/>
        <v>465000</v>
      </c>
      <c r="K600">
        <v>55</v>
      </c>
      <c r="L600" s="28">
        <v>20000</v>
      </c>
      <c r="M600" s="42">
        <f t="shared" si="29"/>
        <v>550000</v>
      </c>
      <c r="S600">
        <v>88</v>
      </c>
      <c r="T600" s="28">
        <v>10000</v>
      </c>
      <c r="U600" s="42">
        <f t="shared" si="30"/>
        <v>380000</v>
      </c>
    </row>
    <row r="601" spans="3:23" x14ac:dyDescent="0.25">
      <c r="C601">
        <v>49</v>
      </c>
      <c r="D601" s="28">
        <v>50000</v>
      </c>
      <c r="E601" s="42">
        <f t="shared" si="31"/>
        <v>515000</v>
      </c>
      <c r="K601">
        <v>56</v>
      </c>
      <c r="L601" s="28">
        <v>10000</v>
      </c>
      <c r="M601" s="42">
        <f t="shared" si="29"/>
        <v>560000</v>
      </c>
      <c r="S601">
        <v>90</v>
      </c>
      <c r="T601" s="28">
        <v>20000</v>
      </c>
      <c r="U601" s="42">
        <f t="shared" si="30"/>
        <v>400000</v>
      </c>
    </row>
    <row r="602" spans="3:23" x14ac:dyDescent="0.25">
      <c r="C602">
        <v>51</v>
      </c>
      <c r="D602" s="28">
        <v>10000</v>
      </c>
      <c r="E602" s="42">
        <f t="shared" si="31"/>
        <v>525000</v>
      </c>
      <c r="F602" s="28">
        <v>10000</v>
      </c>
      <c r="G602" s="28">
        <f>D602-F602</f>
        <v>0</v>
      </c>
      <c r="K602">
        <v>61</v>
      </c>
      <c r="L602" s="28">
        <v>50000</v>
      </c>
      <c r="M602" s="42">
        <f t="shared" si="29"/>
        <v>610000</v>
      </c>
      <c r="S602">
        <v>90</v>
      </c>
      <c r="T602" s="28">
        <v>30000</v>
      </c>
      <c r="U602" s="42">
        <f t="shared" si="30"/>
        <v>430000</v>
      </c>
      <c r="V602" s="28">
        <v>10000</v>
      </c>
      <c r="W602" s="28">
        <f>T602-V602</f>
        <v>20000</v>
      </c>
    </row>
    <row r="603" spans="3:23" x14ac:dyDescent="0.25">
      <c r="C603">
        <v>55</v>
      </c>
      <c r="D603" s="28">
        <v>20000</v>
      </c>
      <c r="E603" s="42">
        <f t="shared" si="31"/>
        <v>545000</v>
      </c>
      <c r="F603" s="28">
        <v>20000</v>
      </c>
      <c r="G603" s="28">
        <f>D603-F603</f>
        <v>0</v>
      </c>
      <c r="K603">
        <v>65</v>
      </c>
      <c r="L603" s="28">
        <v>290000</v>
      </c>
      <c r="M603" s="42">
        <f t="shared" si="29"/>
        <v>900000</v>
      </c>
      <c r="S603">
        <v>91</v>
      </c>
      <c r="T603" s="28">
        <v>50000</v>
      </c>
      <c r="U603" s="42">
        <f t="shared" si="30"/>
        <v>480000</v>
      </c>
    </row>
    <row r="604" spans="3:23" x14ac:dyDescent="0.25">
      <c r="C604">
        <v>58</v>
      </c>
      <c r="D604" s="28">
        <v>20000</v>
      </c>
      <c r="E604" s="42">
        <f t="shared" si="31"/>
        <v>565000</v>
      </c>
      <c r="K604">
        <v>68</v>
      </c>
      <c r="L604" s="28">
        <v>20000</v>
      </c>
      <c r="M604" s="42">
        <f t="shared" si="29"/>
        <v>920000</v>
      </c>
      <c r="S604">
        <v>93</v>
      </c>
      <c r="T604" s="28">
        <v>50000</v>
      </c>
      <c r="U604" s="42">
        <f t="shared" si="30"/>
        <v>530000</v>
      </c>
    </row>
    <row r="605" spans="3:23" x14ac:dyDescent="0.25">
      <c r="C605">
        <v>62</v>
      </c>
      <c r="D605" s="28">
        <v>50000</v>
      </c>
      <c r="E605" s="42">
        <f t="shared" si="31"/>
        <v>615000</v>
      </c>
      <c r="K605">
        <v>73</v>
      </c>
      <c r="L605" s="28">
        <v>20000</v>
      </c>
      <c r="M605" s="42">
        <f t="shared" si="29"/>
        <v>940000</v>
      </c>
      <c r="S605">
        <v>94</v>
      </c>
      <c r="T605" s="28">
        <v>40000</v>
      </c>
      <c r="U605" s="42">
        <f t="shared" si="30"/>
        <v>570000</v>
      </c>
      <c r="V605" s="28">
        <v>40000</v>
      </c>
      <c r="W605" s="28">
        <f>T605-V605</f>
        <v>0</v>
      </c>
    </row>
    <row r="606" spans="3:23" x14ac:dyDescent="0.25">
      <c r="C606">
        <v>63</v>
      </c>
      <c r="D606" s="28">
        <v>50000</v>
      </c>
      <c r="E606" s="42">
        <f t="shared" si="31"/>
        <v>665000</v>
      </c>
      <c r="K606">
        <v>75</v>
      </c>
      <c r="L606" s="28">
        <v>20000</v>
      </c>
      <c r="M606" s="42">
        <f t="shared" si="29"/>
        <v>960000</v>
      </c>
      <c r="S606">
        <v>95</v>
      </c>
      <c r="T606" s="28">
        <v>30000</v>
      </c>
      <c r="U606" s="42">
        <f t="shared" si="30"/>
        <v>600000</v>
      </c>
    </row>
    <row r="607" spans="3:23" x14ac:dyDescent="0.25">
      <c r="C607">
        <v>65</v>
      </c>
      <c r="D607" s="28">
        <v>10000</v>
      </c>
      <c r="E607" s="42">
        <f t="shared" si="31"/>
        <v>675000</v>
      </c>
      <c r="K607">
        <v>77</v>
      </c>
      <c r="L607" s="28">
        <v>15000</v>
      </c>
      <c r="M607" s="42">
        <f t="shared" si="29"/>
        <v>975000</v>
      </c>
      <c r="S607">
        <v>96</v>
      </c>
      <c r="T607" s="28">
        <v>20000</v>
      </c>
      <c r="U607" s="42">
        <f t="shared" si="30"/>
        <v>620000</v>
      </c>
      <c r="V607" s="28">
        <v>20000</v>
      </c>
      <c r="W607" s="28">
        <f>T607-V607</f>
        <v>0</v>
      </c>
    </row>
    <row r="608" spans="3:23" x14ac:dyDescent="0.25">
      <c r="C608">
        <v>66</v>
      </c>
      <c r="D608" s="28">
        <v>50000</v>
      </c>
      <c r="E608" s="42">
        <f t="shared" si="31"/>
        <v>725000</v>
      </c>
      <c r="K608">
        <v>82</v>
      </c>
      <c r="L608" s="28">
        <v>20000</v>
      </c>
      <c r="M608" s="42">
        <f t="shared" si="29"/>
        <v>995000</v>
      </c>
      <c r="S608">
        <v>99</v>
      </c>
      <c r="T608" s="28">
        <v>30000</v>
      </c>
      <c r="U608" s="42">
        <f t="shared" si="30"/>
        <v>650000</v>
      </c>
    </row>
    <row r="609" spans="3:21" x14ac:dyDescent="0.25">
      <c r="C609">
        <v>68</v>
      </c>
      <c r="D609" s="28">
        <v>50000</v>
      </c>
      <c r="E609" s="42">
        <f t="shared" si="31"/>
        <v>775000</v>
      </c>
      <c r="K609">
        <v>92</v>
      </c>
      <c r="L609" s="28">
        <v>20000</v>
      </c>
      <c r="M609" s="42">
        <f t="shared" si="29"/>
        <v>1015000</v>
      </c>
      <c r="S609">
        <v>100</v>
      </c>
      <c r="T609" s="28">
        <v>50000</v>
      </c>
      <c r="U609" s="42">
        <f t="shared" si="30"/>
        <v>700000</v>
      </c>
    </row>
    <row r="610" spans="3:21" x14ac:dyDescent="0.25">
      <c r="C610">
        <v>80</v>
      </c>
      <c r="D610" s="28">
        <v>50000</v>
      </c>
      <c r="E610" s="42">
        <f t="shared" si="31"/>
        <v>825000</v>
      </c>
      <c r="K610">
        <v>98</v>
      </c>
      <c r="L610" s="28">
        <v>20000</v>
      </c>
      <c r="M610" s="42">
        <f t="shared" si="29"/>
        <v>1035000</v>
      </c>
      <c r="S610">
        <v>103</v>
      </c>
      <c r="T610" s="28">
        <v>30000</v>
      </c>
      <c r="U610" s="42">
        <f t="shared" si="30"/>
        <v>730000</v>
      </c>
    </row>
    <row r="611" spans="3:21" x14ac:dyDescent="0.25">
      <c r="C611">
        <v>83</v>
      </c>
      <c r="D611" s="28">
        <v>20000</v>
      </c>
      <c r="E611" s="42">
        <f t="shared" si="31"/>
        <v>845000</v>
      </c>
      <c r="F611" s="28">
        <v>20000</v>
      </c>
      <c r="G611" s="28">
        <f>D611-F611</f>
        <v>0</v>
      </c>
      <c r="K611">
        <v>100</v>
      </c>
      <c r="L611" s="28">
        <v>20000</v>
      </c>
      <c r="M611" s="42">
        <f t="shared" si="29"/>
        <v>1055000</v>
      </c>
      <c r="N611" s="28">
        <v>20000</v>
      </c>
      <c r="O611" s="28">
        <f>L611-N611</f>
        <v>0</v>
      </c>
      <c r="S611">
        <v>115</v>
      </c>
      <c r="T611" s="28">
        <v>60000</v>
      </c>
      <c r="U611" s="42">
        <f t="shared" si="30"/>
        <v>790000</v>
      </c>
    </row>
    <row r="612" spans="3:21" x14ac:dyDescent="0.25">
      <c r="C612">
        <v>86</v>
      </c>
      <c r="D612" s="28">
        <v>10000</v>
      </c>
      <c r="E612" s="42">
        <f t="shared" si="31"/>
        <v>855000</v>
      </c>
      <c r="K612">
        <v>103</v>
      </c>
      <c r="L612" s="28">
        <v>30000</v>
      </c>
      <c r="M612" s="42">
        <f t="shared" si="29"/>
        <v>1085000</v>
      </c>
      <c r="S612">
        <v>121</v>
      </c>
      <c r="T612" s="28">
        <v>20000</v>
      </c>
      <c r="U612" s="42">
        <f t="shared" si="30"/>
        <v>810000</v>
      </c>
    </row>
    <row r="613" spans="3:21" x14ac:dyDescent="0.25">
      <c r="C613">
        <v>87</v>
      </c>
      <c r="D613" s="28">
        <v>20000</v>
      </c>
      <c r="E613" s="42">
        <f t="shared" si="31"/>
        <v>875000</v>
      </c>
      <c r="K613">
        <v>115</v>
      </c>
      <c r="L613" s="28">
        <v>30000</v>
      </c>
      <c r="M613" s="42">
        <f t="shared" si="29"/>
        <v>1115000</v>
      </c>
      <c r="S613">
        <v>123</v>
      </c>
      <c r="T613" s="28">
        <v>50000</v>
      </c>
      <c r="U613" s="42">
        <f t="shared" si="30"/>
        <v>860000</v>
      </c>
    </row>
    <row r="614" spans="3:21" x14ac:dyDescent="0.25">
      <c r="C614">
        <v>95</v>
      </c>
      <c r="D614" s="28">
        <v>50000</v>
      </c>
      <c r="E614" s="42">
        <f t="shared" si="31"/>
        <v>925000</v>
      </c>
      <c r="K614">
        <v>116</v>
      </c>
      <c r="L614" s="28">
        <v>50000</v>
      </c>
      <c r="M614" s="42">
        <f t="shared" si="29"/>
        <v>1165000</v>
      </c>
      <c r="S614">
        <v>140</v>
      </c>
      <c r="T614" s="28">
        <v>50000</v>
      </c>
      <c r="U614" s="42">
        <f t="shared" si="30"/>
        <v>910000</v>
      </c>
    </row>
    <row r="615" spans="3:21" x14ac:dyDescent="0.25">
      <c r="C615">
        <v>96</v>
      </c>
      <c r="D615" s="28">
        <v>20000</v>
      </c>
      <c r="E615" s="42">
        <f t="shared" si="31"/>
        <v>945000</v>
      </c>
      <c r="K615">
        <v>120</v>
      </c>
      <c r="L615" s="28">
        <v>20000</v>
      </c>
      <c r="M615" s="42">
        <f t="shared" si="29"/>
        <v>1185000</v>
      </c>
      <c r="S615">
        <v>141</v>
      </c>
      <c r="T615" s="28">
        <v>10000</v>
      </c>
      <c r="U615" s="42">
        <f t="shared" si="30"/>
        <v>920000</v>
      </c>
    </row>
    <row r="616" spans="3:21" x14ac:dyDescent="0.25">
      <c r="C616">
        <v>99</v>
      </c>
      <c r="D616" s="28">
        <v>20000</v>
      </c>
      <c r="E616" s="42">
        <f t="shared" si="31"/>
        <v>965000</v>
      </c>
      <c r="K616">
        <v>123</v>
      </c>
      <c r="L616" s="28">
        <v>20000</v>
      </c>
      <c r="M616" s="42">
        <f t="shared" si="29"/>
        <v>1205000</v>
      </c>
      <c r="N616" s="28">
        <v>20000</v>
      </c>
      <c r="O616" s="28">
        <f>L616-N616</f>
        <v>0</v>
      </c>
      <c r="S616">
        <v>145</v>
      </c>
      <c r="T616" s="28">
        <v>50000</v>
      </c>
      <c r="U616" s="42">
        <f t="shared" si="30"/>
        <v>970000</v>
      </c>
    </row>
    <row r="617" spans="3:21" x14ac:dyDescent="0.25">
      <c r="C617">
        <v>106</v>
      </c>
      <c r="D617" s="28">
        <v>20000</v>
      </c>
      <c r="E617" s="42">
        <f t="shared" si="31"/>
        <v>985000</v>
      </c>
      <c r="K617">
        <v>124</v>
      </c>
      <c r="L617" s="28">
        <v>20000</v>
      </c>
      <c r="M617" s="42">
        <f t="shared" si="29"/>
        <v>1225000</v>
      </c>
      <c r="S617">
        <v>148</v>
      </c>
      <c r="T617" s="28">
        <v>20000</v>
      </c>
      <c r="U617" s="42">
        <f t="shared" si="30"/>
        <v>990000</v>
      </c>
    </row>
    <row r="618" spans="3:21" x14ac:dyDescent="0.25">
      <c r="C618">
        <v>108</v>
      </c>
      <c r="D618" s="28">
        <v>40000</v>
      </c>
      <c r="E618" s="42">
        <f t="shared" si="31"/>
        <v>1025000</v>
      </c>
      <c r="F618" s="28">
        <v>40000</v>
      </c>
      <c r="G618" s="28">
        <f>D618-F618</f>
        <v>0</v>
      </c>
      <c r="K618">
        <v>139</v>
      </c>
      <c r="L618" s="28">
        <v>50000</v>
      </c>
      <c r="M618" s="42">
        <f t="shared" si="29"/>
        <v>1275000</v>
      </c>
      <c r="S618">
        <v>149</v>
      </c>
      <c r="T618" s="28">
        <v>50000</v>
      </c>
      <c r="U618" s="42">
        <f t="shared" si="30"/>
        <v>1040000</v>
      </c>
    </row>
    <row r="619" spans="3:21" x14ac:dyDescent="0.25">
      <c r="C619">
        <v>116</v>
      </c>
      <c r="D619" s="28">
        <v>40000</v>
      </c>
      <c r="E619" s="42">
        <f t="shared" si="31"/>
        <v>1065000</v>
      </c>
      <c r="F619" s="28">
        <v>40000</v>
      </c>
      <c r="G619" s="28">
        <f>D619-F619</f>
        <v>0</v>
      </c>
      <c r="K619">
        <v>140</v>
      </c>
      <c r="L619" s="28">
        <v>30000</v>
      </c>
      <c r="M619" s="42">
        <f t="shared" si="29"/>
        <v>1305000</v>
      </c>
      <c r="S619">
        <v>151</v>
      </c>
      <c r="T619" s="28">
        <v>110000</v>
      </c>
      <c r="U619" s="42">
        <f t="shared" si="30"/>
        <v>1150000</v>
      </c>
    </row>
    <row r="620" spans="3:21" x14ac:dyDescent="0.25">
      <c r="C620">
        <v>125</v>
      </c>
      <c r="D620" s="28">
        <v>35000</v>
      </c>
      <c r="E620" s="42">
        <f t="shared" si="31"/>
        <v>1100000</v>
      </c>
      <c r="K620">
        <v>141</v>
      </c>
      <c r="L620" s="28">
        <v>50000</v>
      </c>
      <c r="M620" s="42">
        <f t="shared" si="29"/>
        <v>1355000</v>
      </c>
      <c r="S620">
        <v>154</v>
      </c>
      <c r="T620" s="28">
        <v>30000</v>
      </c>
      <c r="U620" s="42">
        <f t="shared" si="30"/>
        <v>1180000</v>
      </c>
    </row>
    <row r="621" spans="3:21" x14ac:dyDescent="0.25">
      <c r="C621">
        <v>126</v>
      </c>
      <c r="D621" s="28">
        <v>50000</v>
      </c>
      <c r="E621" s="42">
        <f t="shared" si="31"/>
        <v>1150000</v>
      </c>
      <c r="K621">
        <v>145</v>
      </c>
      <c r="L621" s="28">
        <v>20000</v>
      </c>
      <c r="M621" s="42">
        <f t="shared" si="29"/>
        <v>1375000</v>
      </c>
      <c r="S621">
        <v>162</v>
      </c>
      <c r="T621" s="28">
        <v>30000</v>
      </c>
      <c r="U621" s="42">
        <f t="shared" si="30"/>
        <v>1210000</v>
      </c>
    </row>
    <row r="622" spans="3:21" x14ac:dyDescent="0.25">
      <c r="C622">
        <v>127</v>
      </c>
      <c r="D622" s="28">
        <v>70000</v>
      </c>
      <c r="E622" s="42">
        <f t="shared" si="31"/>
        <v>1220000</v>
      </c>
      <c r="K622">
        <v>146</v>
      </c>
      <c r="L622" s="28">
        <v>100000</v>
      </c>
      <c r="M622" s="42">
        <f t="shared" si="29"/>
        <v>1475000</v>
      </c>
      <c r="S622">
        <v>167</v>
      </c>
      <c r="T622" s="28">
        <v>50000</v>
      </c>
      <c r="U622" s="42">
        <f t="shared" si="30"/>
        <v>1260000</v>
      </c>
    </row>
    <row r="623" spans="3:21" x14ac:dyDescent="0.25">
      <c r="C623">
        <v>128</v>
      </c>
      <c r="D623" s="28">
        <v>50000</v>
      </c>
      <c r="E623" s="42">
        <f t="shared" si="31"/>
        <v>1270000</v>
      </c>
      <c r="K623">
        <v>148</v>
      </c>
      <c r="L623" s="28">
        <v>50000</v>
      </c>
      <c r="M623" s="42">
        <f t="shared" si="29"/>
        <v>1525000</v>
      </c>
      <c r="S623">
        <v>178</v>
      </c>
      <c r="T623" s="28">
        <v>20000</v>
      </c>
      <c r="U623" s="42">
        <f t="shared" si="30"/>
        <v>1280000</v>
      </c>
    </row>
    <row r="624" spans="3:21" x14ac:dyDescent="0.25">
      <c r="C624">
        <v>130</v>
      </c>
      <c r="D624" s="28">
        <v>10000</v>
      </c>
      <c r="E624" s="42">
        <f t="shared" si="31"/>
        <v>1280000</v>
      </c>
      <c r="K624">
        <v>154</v>
      </c>
      <c r="L624" s="28">
        <v>20000</v>
      </c>
      <c r="M624" s="42">
        <f t="shared" si="29"/>
        <v>1545000</v>
      </c>
      <c r="S624">
        <v>179</v>
      </c>
      <c r="T624" s="28">
        <v>50000</v>
      </c>
      <c r="U624" s="42">
        <f t="shared" si="30"/>
        <v>1330000</v>
      </c>
    </row>
    <row r="625" spans="1:23" x14ac:dyDescent="0.25">
      <c r="C625">
        <v>133</v>
      </c>
      <c r="D625" s="28">
        <v>20000</v>
      </c>
      <c r="E625" s="42">
        <f t="shared" si="31"/>
        <v>1300000</v>
      </c>
      <c r="F625" s="28">
        <v>20000</v>
      </c>
      <c r="G625" s="28">
        <f>D625-F625</f>
        <v>0</v>
      </c>
      <c r="K625">
        <v>156</v>
      </c>
      <c r="L625" s="28">
        <v>40000</v>
      </c>
      <c r="M625" s="42">
        <f t="shared" si="29"/>
        <v>1585000</v>
      </c>
      <c r="T625" s="28"/>
      <c r="U625" s="42"/>
    </row>
    <row r="626" spans="1:23" x14ac:dyDescent="0.25">
      <c r="C626">
        <v>134</v>
      </c>
      <c r="D626" s="28">
        <v>20000</v>
      </c>
      <c r="E626" s="42">
        <f t="shared" si="31"/>
        <v>1320000</v>
      </c>
      <c r="K626">
        <v>158</v>
      </c>
      <c r="L626" s="28">
        <v>50000</v>
      </c>
      <c r="M626" s="42">
        <f t="shared" si="29"/>
        <v>1635000</v>
      </c>
      <c r="T626" s="28"/>
      <c r="U626" s="42"/>
    </row>
    <row r="627" spans="1:23" x14ac:dyDescent="0.25">
      <c r="C627">
        <v>135</v>
      </c>
      <c r="D627" s="28">
        <v>20000</v>
      </c>
      <c r="E627" s="42">
        <f t="shared" si="31"/>
        <v>1340000</v>
      </c>
      <c r="K627">
        <v>160</v>
      </c>
      <c r="L627" s="28">
        <v>20000</v>
      </c>
      <c r="M627" s="42">
        <f t="shared" si="29"/>
        <v>1655000</v>
      </c>
      <c r="T627" s="28"/>
      <c r="U627" s="42"/>
    </row>
    <row r="628" spans="1:23" x14ac:dyDescent="0.25">
      <c r="C628">
        <v>136</v>
      </c>
      <c r="D628" s="28">
        <v>20000</v>
      </c>
      <c r="E628" s="42">
        <f t="shared" si="31"/>
        <v>1360000</v>
      </c>
      <c r="K628">
        <v>167</v>
      </c>
      <c r="L628" s="28">
        <v>50000</v>
      </c>
      <c r="M628" s="42">
        <f t="shared" si="29"/>
        <v>1705000</v>
      </c>
      <c r="T628" s="28"/>
      <c r="U628" s="42"/>
    </row>
    <row r="629" spans="1:23" x14ac:dyDescent="0.25">
      <c r="C629">
        <v>137</v>
      </c>
      <c r="D629" s="28">
        <v>40000</v>
      </c>
      <c r="E629" s="42">
        <f t="shared" si="31"/>
        <v>1400000</v>
      </c>
      <c r="K629">
        <v>172</v>
      </c>
      <c r="L629" s="28">
        <v>50000</v>
      </c>
      <c r="M629" s="42">
        <f t="shared" si="29"/>
        <v>1755000</v>
      </c>
      <c r="T629" s="28"/>
      <c r="U629" s="42"/>
    </row>
    <row r="630" spans="1:23" x14ac:dyDescent="0.25">
      <c r="C630">
        <v>141</v>
      </c>
      <c r="D630" s="28">
        <v>40000</v>
      </c>
      <c r="E630" s="42">
        <f t="shared" si="31"/>
        <v>1440000</v>
      </c>
      <c r="L630" s="28">
        <v>20000</v>
      </c>
      <c r="M630" s="42">
        <f t="shared" si="29"/>
        <v>1775000</v>
      </c>
      <c r="N630" s="28">
        <v>20000</v>
      </c>
      <c r="O630" s="28">
        <f>L630-N630</f>
        <v>0</v>
      </c>
      <c r="T630" s="28"/>
      <c r="U630" s="42"/>
      <c r="W630" s="28"/>
    </row>
    <row r="631" spans="1:23" x14ac:dyDescent="0.25">
      <c r="C631">
        <v>142</v>
      </c>
      <c r="D631" s="28">
        <v>50000</v>
      </c>
      <c r="E631" s="42">
        <f t="shared" si="31"/>
        <v>1490000</v>
      </c>
      <c r="L631" s="28">
        <v>40000</v>
      </c>
      <c r="M631" s="42">
        <f t="shared" si="29"/>
        <v>1815000</v>
      </c>
      <c r="N631" s="28">
        <v>40000</v>
      </c>
      <c r="O631" s="28">
        <f>L631-N631</f>
        <v>0</v>
      </c>
      <c r="T631" s="28"/>
      <c r="U631" s="42"/>
      <c r="W631" s="28"/>
    </row>
    <row r="632" spans="1:23" x14ac:dyDescent="0.25">
      <c r="D632" s="28">
        <v>40000</v>
      </c>
      <c r="E632" s="42">
        <f t="shared" si="31"/>
        <v>1530000</v>
      </c>
      <c r="F632" s="28">
        <v>40000</v>
      </c>
      <c r="G632" s="28">
        <f>D632-F632</f>
        <v>0</v>
      </c>
      <c r="L632" s="28">
        <v>40000</v>
      </c>
      <c r="M632" s="42">
        <f t="shared" si="29"/>
        <v>1855000</v>
      </c>
      <c r="N632" s="28">
        <v>40000</v>
      </c>
      <c r="O632" s="28">
        <f>L632-N632</f>
        <v>0</v>
      </c>
      <c r="T632" s="28"/>
      <c r="U632" s="42"/>
      <c r="W632" s="28"/>
    </row>
    <row r="633" spans="1:23" x14ac:dyDescent="0.25">
      <c r="D633" s="28">
        <v>100000</v>
      </c>
      <c r="E633" s="42">
        <f t="shared" si="31"/>
        <v>1630000</v>
      </c>
      <c r="F633" s="28">
        <v>40000</v>
      </c>
      <c r="G633" s="28">
        <f>D633-F633</f>
        <v>60000</v>
      </c>
      <c r="L633" s="28">
        <v>40000</v>
      </c>
      <c r="M633" s="42">
        <f>M632+L633</f>
        <v>1895000</v>
      </c>
      <c r="N633" s="28">
        <v>40000</v>
      </c>
      <c r="O633" s="28">
        <f>L633-N633</f>
        <v>0</v>
      </c>
      <c r="T633" s="28"/>
      <c r="U633" s="42"/>
      <c r="W633" s="28"/>
    </row>
    <row r="634" spans="1:23" x14ac:dyDescent="0.25">
      <c r="D634" s="28"/>
      <c r="E634" s="42"/>
      <c r="L634" s="28"/>
      <c r="M634" s="42"/>
      <c r="O634" s="28"/>
      <c r="T634" s="28"/>
      <c r="U634" s="42"/>
      <c r="W634" s="28"/>
    </row>
    <row r="635" spans="1:23" x14ac:dyDescent="0.25">
      <c r="D635" s="29">
        <f>SUM(D587:D634)</f>
        <v>1630000</v>
      </c>
      <c r="F635" s="29">
        <f>SUM(F587:F634)</f>
        <v>250000</v>
      </c>
      <c r="G635" s="29">
        <f>SUM(G587:G634)</f>
        <v>60000</v>
      </c>
      <c r="L635" s="29">
        <f>SUM(L587:L634)</f>
        <v>1895000</v>
      </c>
      <c r="N635" s="29">
        <f>SUM(N587:N634)</f>
        <v>260000</v>
      </c>
      <c r="O635" s="29">
        <f>SUM(O587:O634)</f>
        <v>70000</v>
      </c>
      <c r="T635" s="29">
        <f>SUM(T587:T634)</f>
        <v>1330000</v>
      </c>
      <c r="V635" s="29">
        <f>SUM(V587:V634)</f>
        <v>170000</v>
      </c>
      <c r="W635" s="29">
        <f>SUM(W587:W634)</f>
        <v>30000</v>
      </c>
    </row>
    <row r="636" spans="1:23" x14ac:dyDescent="0.25">
      <c r="C636">
        <f>COUNT(C569:C635)</f>
        <v>53</v>
      </c>
      <c r="D636" s="29">
        <f>D635-F635</f>
        <v>1380000</v>
      </c>
      <c r="G636" s="29">
        <f>Tabla1781214182226[[#This Row],[Monto]]-G635</f>
        <v>1320000</v>
      </c>
      <c r="K636">
        <f>COUNT(K569:K635)</f>
        <v>44</v>
      </c>
      <c r="L636" s="29">
        <f>L635-N635</f>
        <v>1635000</v>
      </c>
      <c r="O636" s="29">
        <f>Tabla178121418222627[[#This Row],[Monto]]-O635</f>
        <v>1565000</v>
      </c>
      <c r="S636">
        <f>COUNT(S587:S635)</f>
        <v>38</v>
      </c>
      <c r="T636" s="29">
        <f>T635-V635</f>
        <v>1160000</v>
      </c>
      <c r="W636" s="29">
        <f>Tabla17812141822262728[[#This Row],[Monto]]-W635</f>
        <v>1130000</v>
      </c>
    </row>
    <row r="637" spans="1:23" x14ac:dyDescent="0.25">
      <c r="D637" s="28"/>
      <c r="E637" s="42"/>
      <c r="G637" s="5"/>
      <c r="L637" s="28"/>
      <c r="M637" s="42"/>
      <c r="O637" s="5"/>
      <c r="T637" s="28"/>
      <c r="U637" s="42"/>
      <c r="W637" s="5"/>
    </row>
    <row r="638" spans="1:23" x14ac:dyDescent="0.25">
      <c r="A638" s="30" t="s">
        <v>10</v>
      </c>
      <c r="B638" s="30" t="s">
        <v>0</v>
      </c>
      <c r="C638" s="30" t="s">
        <v>2</v>
      </c>
      <c r="D638" s="30" t="s">
        <v>1297</v>
      </c>
      <c r="E638" s="30" t="s">
        <v>1338</v>
      </c>
      <c r="F638" s="33" t="s">
        <v>1339</v>
      </c>
      <c r="G638" s="30" t="s">
        <v>1340</v>
      </c>
      <c r="I638" s="30" t="s">
        <v>10</v>
      </c>
      <c r="J638" s="30" t="s">
        <v>0</v>
      </c>
      <c r="K638" s="30" t="s">
        <v>2</v>
      </c>
      <c r="L638" s="30" t="s">
        <v>1297</v>
      </c>
      <c r="M638" s="30" t="s">
        <v>1338</v>
      </c>
      <c r="N638" s="33" t="s">
        <v>1339</v>
      </c>
      <c r="O638" s="30" t="s">
        <v>1340</v>
      </c>
      <c r="Q638" s="30" t="s">
        <v>10</v>
      </c>
      <c r="R638" s="30" t="s">
        <v>0</v>
      </c>
      <c r="S638" s="30" t="s">
        <v>2</v>
      </c>
      <c r="T638" s="30" t="s">
        <v>1297</v>
      </c>
      <c r="U638" s="30" t="s">
        <v>1338</v>
      </c>
      <c r="V638" s="33" t="s">
        <v>1339</v>
      </c>
      <c r="W638" s="30" t="s">
        <v>1340</v>
      </c>
    </row>
    <row r="639" spans="1:23" x14ac:dyDescent="0.25">
      <c r="A639" s="32">
        <v>42936</v>
      </c>
      <c r="B639" s="30" t="s">
        <v>1348</v>
      </c>
      <c r="C639">
        <v>2</v>
      </c>
      <c r="D639" s="28">
        <v>40000</v>
      </c>
      <c r="E639" s="41">
        <f>D639</f>
        <v>40000</v>
      </c>
      <c r="I639" s="32">
        <v>42937</v>
      </c>
      <c r="J639" s="30" t="s">
        <v>1347</v>
      </c>
      <c r="K639">
        <v>2</v>
      </c>
      <c r="L639" s="28">
        <v>50000</v>
      </c>
      <c r="M639" s="41">
        <f>L639</f>
        <v>50000</v>
      </c>
      <c r="Q639" s="32">
        <v>42940</v>
      </c>
      <c r="R639" s="30" t="s">
        <v>1336</v>
      </c>
      <c r="S639">
        <v>4</v>
      </c>
      <c r="T639" s="28">
        <v>50000</v>
      </c>
      <c r="U639" s="41">
        <f>T639</f>
        <v>50000</v>
      </c>
    </row>
    <row r="640" spans="1:23" x14ac:dyDescent="0.25">
      <c r="C640">
        <v>4</v>
      </c>
      <c r="D640" s="28">
        <v>10000</v>
      </c>
      <c r="E640" s="42">
        <f>E639+D640</f>
        <v>50000</v>
      </c>
      <c r="K640">
        <v>4</v>
      </c>
      <c r="L640" s="28">
        <v>20000</v>
      </c>
      <c r="M640" s="42">
        <f>M639+L640</f>
        <v>70000</v>
      </c>
      <c r="S640">
        <v>7</v>
      </c>
      <c r="T640" s="28">
        <v>50000</v>
      </c>
      <c r="U640" s="42">
        <f>U639+T640</f>
        <v>100000</v>
      </c>
    </row>
    <row r="641" spans="3:23" x14ac:dyDescent="0.25">
      <c r="C641">
        <v>8</v>
      </c>
      <c r="D641" s="28">
        <v>20000</v>
      </c>
      <c r="E641" s="42">
        <f t="shared" ref="E641:E673" si="32">E640+D641</f>
        <v>70000</v>
      </c>
      <c r="K641">
        <v>5</v>
      </c>
      <c r="L641" s="28">
        <v>60000</v>
      </c>
      <c r="M641" s="42">
        <f t="shared" ref="M641:M660" si="33">M640+L641</f>
        <v>130000</v>
      </c>
      <c r="S641">
        <v>9</v>
      </c>
      <c r="T641" s="28">
        <v>50000</v>
      </c>
      <c r="U641" s="42">
        <f t="shared" ref="U641:U686" si="34">U640+T641</f>
        <v>150000</v>
      </c>
    </row>
    <row r="642" spans="3:23" x14ac:dyDescent="0.25">
      <c r="C642">
        <v>15</v>
      </c>
      <c r="D642" s="28">
        <v>20000</v>
      </c>
      <c r="E642" s="42">
        <f t="shared" si="32"/>
        <v>90000</v>
      </c>
      <c r="K642">
        <v>9</v>
      </c>
      <c r="L642" s="28">
        <v>10000</v>
      </c>
      <c r="M642" s="42">
        <f t="shared" si="33"/>
        <v>140000</v>
      </c>
      <c r="S642">
        <v>17</v>
      </c>
      <c r="T642" s="28">
        <v>60000</v>
      </c>
      <c r="U642" s="42">
        <f t="shared" si="34"/>
        <v>210000</v>
      </c>
    </row>
    <row r="643" spans="3:23" x14ac:dyDescent="0.25">
      <c r="C643">
        <v>16</v>
      </c>
      <c r="D643" s="28">
        <v>10000</v>
      </c>
      <c r="E643" s="42">
        <f t="shared" si="32"/>
        <v>100000</v>
      </c>
      <c r="K643">
        <v>12</v>
      </c>
      <c r="L643" s="28">
        <v>20000</v>
      </c>
      <c r="M643" s="42">
        <f t="shared" si="33"/>
        <v>160000</v>
      </c>
      <c r="S643">
        <v>19</v>
      </c>
      <c r="T643" s="28">
        <v>20000</v>
      </c>
      <c r="U643" s="42">
        <f t="shared" si="34"/>
        <v>230000</v>
      </c>
    </row>
    <row r="644" spans="3:23" x14ac:dyDescent="0.25">
      <c r="C644">
        <v>17</v>
      </c>
      <c r="D644" s="28">
        <v>20000</v>
      </c>
      <c r="E644" s="42">
        <f t="shared" si="32"/>
        <v>120000</v>
      </c>
      <c r="K644">
        <v>13</v>
      </c>
      <c r="L644" s="28">
        <v>50000</v>
      </c>
      <c r="M644" s="42">
        <f t="shared" si="33"/>
        <v>210000</v>
      </c>
      <c r="S644">
        <v>20</v>
      </c>
      <c r="T644" s="28">
        <v>50000</v>
      </c>
      <c r="U644" s="42">
        <f t="shared" si="34"/>
        <v>280000</v>
      </c>
    </row>
    <row r="645" spans="3:23" x14ac:dyDescent="0.25">
      <c r="C645">
        <v>18</v>
      </c>
      <c r="D645" s="28">
        <v>150000</v>
      </c>
      <c r="E645" s="42">
        <f t="shared" si="32"/>
        <v>270000</v>
      </c>
      <c r="K645">
        <v>19</v>
      </c>
      <c r="L645" s="28">
        <v>20000</v>
      </c>
      <c r="M645" s="42">
        <f t="shared" si="33"/>
        <v>230000</v>
      </c>
      <c r="S645">
        <v>21</v>
      </c>
      <c r="T645" s="28">
        <v>20000</v>
      </c>
      <c r="U645" s="42">
        <f t="shared" si="34"/>
        <v>300000</v>
      </c>
    </row>
    <row r="646" spans="3:23" x14ac:dyDescent="0.25">
      <c r="C646">
        <v>28</v>
      </c>
      <c r="D646" s="28">
        <v>20000</v>
      </c>
      <c r="E646" s="42">
        <f t="shared" si="32"/>
        <v>290000</v>
      </c>
      <c r="K646">
        <v>30</v>
      </c>
      <c r="L646" s="28">
        <v>50000</v>
      </c>
      <c r="M646" s="42">
        <f t="shared" si="33"/>
        <v>280000</v>
      </c>
      <c r="S646">
        <v>22</v>
      </c>
      <c r="T646" s="28">
        <v>20000</v>
      </c>
      <c r="U646" s="42">
        <f t="shared" si="34"/>
        <v>320000</v>
      </c>
    </row>
    <row r="647" spans="3:23" x14ac:dyDescent="0.25">
      <c r="C647">
        <v>29</v>
      </c>
      <c r="D647" s="28">
        <v>20000</v>
      </c>
      <c r="E647" s="42">
        <f t="shared" si="32"/>
        <v>310000</v>
      </c>
      <c r="K647">
        <v>33</v>
      </c>
      <c r="L647" s="28">
        <v>30000</v>
      </c>
      <c r="M647" s="42">
        <f t="shared" si="33"/>
        <v>310000</v>
      </c>
      <c r="S647">
        <v>24</v>
      </c>
      <c r="T647" s="28">
        <v>50000</v>
      </c>
      <c r="U647" s="42">
        <f t="shared" si="34"/>
        <v>370000</v>
      </c>
    </row>
    <row r="648" spans="3:23" x14ac:dyDescent="0.25">
      <c r="C648">
        <v>31</v>
      </c>
      <c r="D648" s="28">
        <v>20000</v>
      </c>
      <c r="E648" s="42">
        <f t="shared" si="32"/>
        <v>330000</v>
      </c>
      <c r="K648">
        <v>35</v>
      </c>
      <c r="L648" s="28">
        <v>20000</v>
      </c>
      <c r="M648" s="42">
        <f t="shared" si="33"/>
        <v>330000</v>
      </c>
      <c r="S648">
        <v>37</v>
      </c>
      <c r="T648" s="28">
        <v>20000</v>
      </c>
      <c r="U648" s="42">
        <f t="shared" si="34"/>
        <v>390000</v>
      </c>
    </row>
    <row r="649" spans="3:23" x14ac:dyDescent="0.25">
      <c r="C649">
        <v>32</v>
      </c>
      <c r="D649" s="28">
        <v>50000</v>
      </c>
      <c r="E649" s="42">
        <f t="shared" si="32"/>
        <v>380000</v>
      </c>
      <c r="K649">
        <v>38</v>
      </c>
      <c r="L649" s="28">
        <v>20000</v>
      </c>
      <c r="M649" s="42">
        <f t="shared" si="33"/>
        <v>350000</v>
      </c>
      <c r="S649">
        <v>40</v>
      </c>
      <c r="T649" s="28">
        <v>50000</v>
      </c>
      <c r="U649" s="42">
        <f t="shared" si="34"/>
        <v>440000</v>
      </c>
      <c r="V649" s="28">
        <v>40000</v>
      </c>
      <c r="W649" s="41">
        <f>T649-V649</f>
        <v>10000</v>
      </c>
    </row>
    <row r="650" spans="3:23" x14ac:dyDescent="0.25">
      <c r="C650">
        <v>35</v>
      </c>
      <c r="D650" s="28">
        <v>20000</v>
      </c>
      <c r="E650" s="42">
        <f t="shared" si="32"/>
        <v>400000</v>
      </c>
      <c r="K650">
        <v>40</v>
      </c>
      <c r="L650" s="28">
        <v>10000</v>
      </c>
      <c r="M650" s="42">
        <f t="shared" si="33"/>
        <v>360000</v>
      </c>
      <c r="S650">
        <v>44</v>
      </c>
      <c r="T650" s="28">
        <v>50000</v>
      </c>
      <c r="U650" s="42">
        <f t="shared" si="34"/>
        <v>490000</v>
      </c>
    </row>
    <row r="651" spans="3:23" x14ac:dyDescent="0.25">
      <c r="C651">
        <v>38</v>
      </c>
      <c r="D651" s="28">
        <v>10000</v>
      </c>
      <c r="E651" s="42">
        <f t="shared" si="32"/>
        <v>410000</v>
      </c>
      <c r="K651">
        <v>41</v>
      </c>
      <c r="L651" s="28">
        <v>30000</v>
      </c>
      <c r="M651" s="42">
        <f t="shared" si="33"/>
        <v>390000</v>
      </c>
      <c r="S651">
        <v>45</v>
      </c>
      <c r="T651" s="28">
        <v>20000</v>
      </c>
      <c r="U651" s="42">
        <f t="shared" si="34"/>
        <v>510000</v>
      </c>
      <c r="V651" s="28">
        <v>20000</v>
      </c>
      <c r="W651" s="41">
        <f>T651-V651</f>
        <v>0</v>
      </c>
    </row>
    <row r="652" spans="3:23" x14ac:dyDescent="0.25">
      <c r="C652">
        <v>39</v>
      </c>
      <c r="D652" s="28">
        <v>50000</v>
      </c>
      <c r="E652" s="42">
        <f t="shared" si="32"/>
        <v>460000</v>
      </c>
      <c r="K652">
        <v>42</v>
      </c>
      <c r="L652" s="28">
        <v>50000</v>
      </c>
      <c r="M652" s="42">
        <f t="shared" si="33"/>
        <v>440000</v>
      </c>
      <c r="S652">
        <v>47</v>
      </c>
      <c r="T652" s="28">
        <v>50000</v>
      </c>
      <c r="U652" s="42">
        <f t="shared" si="34"/>
        <v>560000</v>
      </c>
    </row>
    <row r="653" spans="3:23" x14ac:dyDescent="0.25">
      <c r="C653">
        <v>40</v>
      </c>
      <c r="D653" s="28">
        <v>20000</v>
      </c>
      <c r="E653" s="42">
        <f t="shared" si="32"/>
        <v>480000</v>
      </c>
      <c r="K653">
        <v>43</v>
      </c>
      <c r="L653" s="28">
        <v>40000</v>
      </c>
      <c r="M653" s="42">
        <f t="shared" si="33"/>
        <v>480000</v>
      </c>
      <c r="N653" s="28">
        <v>40000</v>
      </c>
      <c r="O653" s="28">
        <f>L653-N653</f>
        <v>0</v>
      </c>
      <c r="S653">
        <v>50</v>
      </c>
      <c r="T653" s="28">
        <v>20000</v>
      </c>
      <c r="U653" s="42">
        <f t="shared" si="34"/>
        <v>580000</v>
      </c>
    </row>
    <row r="654" spans="3:23" x14ac:dyDescent="0.25">
      <c r="C654">
        <v>43</v>
      </c>
      <c r="D654" s="28">
        <v>30000</v>
      </c>
      <c r="E654" s="42">
        <f t="shared" si="32"/>
        <v>510000</v>
      </c>
      <c r="K654">
        <v>46</v>
      </c>
      <c r="L654" s="28">
        <v>20000</v>
      </c>
      <c r="M654" s="42">
        <f t="shared" si="33"/>
        <v>500000</v>
      </c>
      <c r="S654">
        <v>51</v>
      </c>
      <c r="T654" s="28">
        <v>30000</v>
      </c>
      <c r="U654" s="42">
        <f t="shared" si="34"/>
        <v>610000</v>
      </c>
    </row>
    <row r="655" spans="3:23" x14ac:dyDescent="0.25">
      <c r="C655">
        <v>44</v>
      </c>
      <c r="D655" s="28">
        <v>20000</v>
      </c>
      <c r="E655" s="42">
        <f t="shared" si="32"/>
        <v>530000</v>
      </c>
      <c r="K655">
        <v>51</v>
      </c>
      <c r="L655" s="28">
        <v>10000</v>
      </c>
      <c r="M655" s="42">
        <f t="shared" si="33"/>
        <v>510000</v>
      </c>
      <c r="N655" s="28">
        <v>10000</v>
      </c>
      <c r="O655" s="28">
        <f>L655-N655</f>
        <v>0</v>
      </c>
      <c r="S655">
        <v>55</v>
      </c>
      <c r="T655" s="28">
        <v>10000</v>
      </c>
      <c r="U655" s="42">
        <f t="shared" si="34"/>
        <v>620000</v>
      </c>
    </row>
    <row r="656" spans="3:23" x14ac:dyDescent="0.25">
      <c r="C656">
        <v>47</v>
      </c>
      <c r="D656" s="28">
        <v>10000</v>
      </c>
      <c r="E656" s="42">
        <f t="shared" si="32"/>
        <v>540000</v>
      </c>
      <c r="K656">
        <v>52</v>
      </c>
      <c r="L656" s="28">
        <v>20000</v>
      </c>
      <c r="M656" s="42">
        <f t="shared" si="33"/>
        <v>530000</v>
      </c>
      <c r="N656" s="28">
        <v>20000</v>
      </c>
      <c r="O656" s="28">
        <f>L656-N656</f>
        <v>0</v>
      </c>
      <c r="S656">
        <v>56</v>
      </c>
      <c r="T656" s="28">
        <v>10000</v>
      </c>
      <c r="U656" s="42">
        <f t="shared" si="34"/>
        <v>630000</v>
      </c>
      <c r="V656" s="28">
        <v>10000</v>
      </c>
      <c r="W656" s="41">
        <f>T656-V656</f>
        <v>0</v>
      </c>
    </row>
    <row r="657" spans="3:23" x14ac:dyDescent="0.25">
      <c r="C657">
        <v>51</v>
      </c>
      <c r="D657" s="28">
        <v>20000</v>
      </c>
      <c r="E657" s="42">
        <f t="shared" si="32"/>
        <v>560000</v>
      </c>
      <c r="K657">
        <v>53</v>
      </c>
      <c r="L657" s="28">
        <v>20000</v>
      </c>
      <c r="M657" s="42">
        <f t="shared" si="33"/>
        <v>550000</v>
      </c>
      <c r="S657">
        <v>68</v>
      </c>
      <c r="T657" s="28">
        <v>20000</v>
      </c>
      <c r="U657" s="42">
        <f t="shared" si="34"/>
        <v>650000</v>
      </c>
    </row>
    <row r="658" spans="3:23" x14ac:dyDescent="0.25">
      <c r="C658">
        <v>55</v>
      </c>
      <c r="D658" s="28">
        <v>20000</v>
      </c>
      <c r="E658" s="42">
        <f t="shared" si="32"/>
        <v>580000</v>
      </c>
      <c r="F658" s="28">
        <v>20000</v>
      </c>
      <c r="G658" s="28">
        <f>D658-F658</f>
        <v>0</v>
      </c>
      <c r="K658">
        <v>55</v>
      </c>
      <c r="L658" s="28">
        <v>20000</v>
      </c>
      <c r="M658" s="42">
        <f t="shared" si="33"/>
        <v>570000</v>
      </c>
      <c r="N658" s="28">
        <v>20000</v>
      </c>
      <c r="O658" s="28">
        <f>L658-N658</f>
        <v>0</v>
      </c>
      <c r="S658">
        <v>73</v>
      </c>
      <c r="T658" s="28">
        <v>20000</v>
      </c>
      <c r="U658" s="42">
        <f t="shared" si="34"/>
        <v>670000</v>
      </c>
    </row>
    <row r="659" spans="3:23" x14ac:dyDescent="0.25">
      <c r="C659">
        <v>56</v>
      </c>
      <c r="D659" s="28">
        <v>15000</v>
      </c>
      <c r="E659" s="42">
        <f t="shared" si="32"/>
        <v>595000</v>
      </c>
      <c r="K659">
        <v>58</v>
      </c>
      <c r="L659" s="28">
        <v>20000</v>
      </c>
      <c r="M659" s="42">
        <f t="shared" si="33"/>
        <v>590000</v>
      </c>
      <c r="S659">
        <v>82</v>
      </c>
      <c r="T659" s="28">
        <v>20000</v>
      </c>
      <c r="U659" s="42">
        <f t="shared" si="34"/>
        <v>690000</v>
      </c>
    </row>
    <row r="660" spans="3:23" x14ac:dyDescent="0.25">
      <c r="C660">
        <v>57</v>
      </c>
      <c r="D660" s="28">
        <v>20000</v>
      </c>
      <c r="E660" s="42">
        <f t="shared" si="32"/>
        <v>615000</v>
      </c>
      <c r="K660">
        <v>61</v>
      </c>
      <c r="L660" s="28">
        <v>50000</v>
      </c>
      <c r="M660" s="42">
        <f t="shared" si="33"/>
        <v>640000</v>
      </c>
      <c r="S660">
        <v>85</v>
      </c>
      <c r="T660" s="28">
        <v>40000</v>
      </c>
      <c r="U660" s="42">
        <f t="shared" si="34"/>
        <v>730000</v>
      </c>
    </row>
    <row r="661" spans="3:23" x14ac:dyDescent="0.25">
      <c r="C661">
        <v>65</v>
      </c>
      <c r="D661" s="28">
        <v>10000</v>
      </c>
      <c r="E661" s="42">
        <f t="shared" si="32"/>
        <v>625000</v>
      </c>
      <c r="K661">
        <v>66</v>
      </c>
      <c r="L661" s="28">
        <v>20000</v>
      </c>
      <c r="M661" s="42">
        <f>M660+L661</f>
        <v>660000</v>
      </c>
      <c r="S661">
        <v>88</v>
      </c>
      <c r="T661" s="28">
        <v>20000</v>
      </c>
      <c r="U661" s="42">
        <f t="shared" si="34"/>
        <v>750000</v>
      </c>
    </row>
    <row r="662" spans="3:23" x14ac:dyDescent="0.25">
      <c r="C662">
        <v>69</v>
      </c>
      <c r="D662" s="28">
        <v>20000</v>
      </c>
      <c r="E662" s="42">
        <f t="shared" si="32"/>
        <v>645000</v>
      </c>
      <c r="K662">
        <v>67</v>
      </c>
      <c r="L662" s="28">
        <v>20000</v>
      </c>
      <c r="M662" s="42">
        <f>M661+L662</f>
        <v>680000</v>
      </c>
      <c r="S662">
        <v>90</v>
      </c>
      <c r="T662" s="28">
        <v>20000</v>
      </c>
      <c r="U662" s="42">
        <f t="shared" si="34"/>
        <v>770000</v>
      </c>
    </row>
    <row r="663" spans="3:23" x14ac:dyDescent="0.25">
      <c r="C663">
        <v>72</v>
      </c>
      <c r="D663" s="28">
        <v>50000</v>
      </c>
      <c r="E663" s="42">
        <f t="shared" si="32"/>
        <v>695000</v>
      </c>
      <c r="F663" s="28">
        <v>40000</v>
      </c>
      <c r="G663" s="28">
        <f>D663-F663</f>
        <v>10000</v>
      </c>
      <c r="K663">
        <v>69</v>
      </c>
      <c r="L663" s="28">
        <v>20000</v>
      </c>
      <c r="M663" s="42">
        <f>M662+L663</f>
        <v>700000</v>
      </c>
      <c r="S663">
        <v>91</v>
      </c>
      <c r="T663" s="28">
        <v>140000</v>
      </c>
      <c r="U663" s="42">
        <f t="shared" si="34"/>
        <v>910000</v>
      </c>
    </row>
    <row r="664" spans="3:23" x14ac:dyDescent="0.25">
      <c r="C664">
        <v>73</v>
      </c>
      <c r="D664" s="28">
        <v>30000</v>
      </c>
      <c r="E664" s="42">
        <f t="shared" si="32"/>
        <v>725000</v>
      </c>
      <c r="K664">
        <v>71</v>
      </c>
      <c r="L664" s="28">
        <v>100000</v>
      </c>
      <c r="M664" s="42">
        <f>M663+L664</f>
        <v>800000</v>
      </c>
      <c r="S664">
        <v>92</v>
      </c>
      <c r="T664" s="28">
        <v>20000</v>
      </c>
      <c r="U664" s="42">
        <f t="shared" si="34"/>
        <v>930000</v>
      </c>
    </row>
    <row r="665" spans="3:23" x14ac:dyDescent="0.25">
      <c r="C665">
        <v>83</v>
      </c>
      <c r="D665" s="28">
        <v>20000</v>
      </c>
      <c r="E665" s="42">
        <f t="shared" si="32"/>
        <v>745000</v>
      </c>
      <c r="K665">
        <v>79</v>
      </c>
      <c r="L665" s="28">
        <v>50000</v>
      </c>
      <c r="M665" s="42">
        <f t="shared" ref="M665:M690" si="35">M664+L665</f>
        <v>850000</v>
      </c>
      <c r="S665">
        <v>93</v>
      </c>
      <c r="T665" s="28">
        <v>40000</v>
      </c>
      <c r="U665" s="42">
        <f t="shared" si="34"/>
        <v>970000</v>
      </c>
      <c r="V665" s="28">
        <v>40000</v>
      </c>
      <c r="W665" s="41">
        <f>T665-V665</f>
        <v>0</v>
      </c>
    </row>
    <row r="666" spans="3:23" x14ac:dyDescent="0.25">
      <c r="C666">
        <v>84</v>
      </c>
      <c r="D666" s="28">
        <v>20000</v>
      </c>
      <c r="E666" s="42">
        <f t="shared" si="32"/>
        <v>765000</v>
      </c>
      <c r="K666">
        <v>81</v>
      </c>
      <c r="L666" s="28">
        <v>30000</v>
      </c>
      <c r="M666" s="42">
        <f t="shared" si="35"/>
        <v>880000</v>
      </c>
      <c r="S666">
        <v>94</v>
      </c>
      <c r="T666" s="28">
        <v>20000</v>
      </c>
      <c r="U666" s="42">
        <f t="shared" si="34"/>
        <v>990000</v>
      </c>
    </row>
    <row r="667" spans="3:23" x14ac:dyDescent="0.25">
      <c r="C667">
        <v>92</v>
      </c>
      <c r="D667" s="28">
        <v>20000</v>
      </c>
      <c r="E667" s="42">
        <f t="shared" si="32"/>
        <v>785000</v>
      </c>
      <c r="K667">
        <v>83</v>
      </c>
      <c r="L667" s="28">
        <v>20000</v>
      </c>
      <c r="M667" s="42">
        <f t="shared" si="35"/>
        <v>900000</v>
      </c>
      <c r="N667" s="28">
        <v>20000</v>
      </c>
      <c r="O667" s="28">
        <f>L667-N667</f>
        <v>0</v>
      </c>
      <c r="S667">
        <v>98</v>
      </c>
      <c r="T667" s="28">
        <v>10000</v>
      </c>
      <c r="U667" s="42">
        <f t="shared" si="34"/>
        <v>1000000</v>
      </c>
    </row>
    <row r="668" spans="3:23" x14ac:dyDescent="0.25">
      <c r="C668">
        <v>98</v>
      </c>
      <c r="D668" s="28">
        <v>70000</v>
      </c>
      <c r="E668" s="42">
        <f t="shared" si="32"/>
        <v>855000</v>
      </c>
      <c r="K668">
        <v>86</v>
      </c>
      <c r="L668" s="28">
        <v>20000</v>
      </c>
      <c r="M668" s="42">
        <f t="shared" si="35"/>
        <v>920000</v>
      </c>
      <c r="S668">
        <v>100</v>
      </c>
      <c r="T668" s="28">
        <v>20000</v>
      </c>
      <c r="U668" s="42">
        <f t="shared" si="34"/>
        <v>1020000</v>
      </c>
    </row>
    <row r="669" spans="3:23" x14ac:dyDescent="0.25">
      <c r="C669">
        <v>101</v>
      </c>
      <c r="D669" s="28">
        <v>30000</v>
      </c>
      <c r="E669" s="42">
        <f t="shared" si="32"/>
        <v>885000</v>
      </c>
      <c r="K669">
        <v>87</v>
      </c>
      <c r="L669" s="28">
        <v>40000</v>
      </c>
      <c r="M669" s="42">
        <f t="shared" si="35"/>
        <v>960000</v>
      </c>
      <c r="N669" s="28">
        <v>40000</v>
      </c>
      <c r="O669" s="28">
        <f>L669-N669</f>
        <v>0</v>
      </c>
      <c r="S669">
        <v>103</v>
      </c>
      <c r="T669" s="28">
        <v>30000</v>
      </c>
      <c r="U669" s="42">
        <f t="shared" si="34"/>
        <v>1050000</v>
      </c>
    </row>
    <row r="670" spans="3:23" x14ac:dyDescent="0.25">
      <c r="C670">
        <v>106</v>
      </c>
      <c r="D670" s="28">
        <v>50000</v>
      </c>
      <c r="E670" s="42">
        <f t="shared" si="32"/>
        <v>935000</v>
      </c>
      <c r="K670">
        <v>88</v>
      </c>
      <c r="L670" s="28">
        <v>50000</v>
      </c>
      <c r="M670" s="42">
        <f t="shared" si="35"/>
        <v>1010000</v>
      </c>
      <c r="S670">
        <v>104</v>
      </c>
      <c r="T670" s="28">
        <v>50000</v>
      </c>
      <c r="U670" s="42">
        <f t="shared" si="34"/>
        <v>1100000</v>
      </c>
    </row>
    <row r="671" spans="3:23" x14ac:dyDescent="0.25">
      <c r="C671">
        <v>107</v>
      </c>
      <c r="D671" s="28">
        <v>20000</v>
      </c>
      <c r="E671" s="42">
        <f t="shared" si="32"/>
        <v>955000</v>
      </c>
      <c r="K671">
        <v>90</v>
      </c>
      <c r="L671" s="28">
        <v>30000</v>
      </c>
      <c r="M671" s="42">
        <f t="shared" si="35"/>
        <v>1040000</v>
      </c>
      <c r="S671">
        <v>110</v>
      </c>
      <c r="T671" s="28">
        <v>20000</v>
      </c>
      <c r="U671" s="42">
        <f t="shared" si="34"/>
        <v>1120000</v>
      </c>
    </row>
    <row r="672" spans="3:23" x14ac:dyDescent="0.25">
      <c r="C672">
        <v>109</v>
      </c>
      <c r="D672" s="28">
        <v>40000</v>
      </c>
      <c r="E672" s="42">
        <f t="shared" si="32"/>
        <v>995000</v>
      </c>
      <c r="K672">
        <v>91</v>
      </c>
      <c r="L672" s="28">
        <v>50000</v>
      </c>
      <c r="M672" s="42">
        <f t="shared" si="35"/>
        <v>1090000</v>
      </c>
      <c r="S672">
        <v>120</v>
      </c>
      <c r="T672" s="28">
        <v>20000</v>
      </c>
      <c r="U672" s="42">
        <f t="shared" si="34"/>
        <v>1140000</v>
      </c>
    </row>
    <row r="673" spans="3:23" x14ac:dyDescent="0.25">
      <c r="C673">
        <v>117</v>
      </c>
      <c r="D673" s="28">
        <v>30000</v>
      </c>
      <c r="E673" s="42">
        <f t="shared" si="32"/>
        <v>1025000</v>
      </c>
      <c r="F673" s="28">
        <v>30000</v>
      </c>
      <c r="G673" s="28">
        <f>D673-F673</f>
        <v>0</v>
      </c>
      <c r="K673">
        <v>94</v>
      </c>
      <c r="L673" s="28">
        <v>50000</v>
      </c>
      <c r="M673" s="42">
        <f t="shared" si="35"/>
        <v>1140000</v>
      </c>
      <c r="S673">
        <v>123</v>
      </c>
      <c r="T673" s="28">
        <v>20000</v>
      </c>
      <c r="U673" s="42">
        <f t="shared" si="34"/>
        <v>1160000</v>
      </c>
    </row>
    <row r="674" spans="3:23" x14ac:dyDescent="0.25">
      <c r="D674" s="28"/>
      <c r="E674" s="42"/>
      <c r="K674">
        <v>95</v>
      </c>
      <c r="L674" s="28">
        <v>50000</v>
      </c>
      <c r="M674" s="42">
        <f t="shared" si="35"/>
        <v>1190000</v>
      </c>
      <c r="S674">
        <v>124</v>
      </c>
      <c r="T674" s="28">
        <v>20000</v>
      </c>
      <c r="U674" s="42">
        <f t="shared" si="34"/>
        <v>1180000</v>
      </c>
    </row>
    <row r="675" spans="3:23" x14ac:dyDescent="0.25">
      <c r="D675" s="28"/>
      <c r="E675" s="42"/>
      <c r="K675">
        <v>97</v>
      </c>
      <c r="L675" s="28">
        <v>40000</v>
      </c>
      <c r="M675" s="42">
        <f t="shared" si="35"/>
        <v>1230000</v>
      </c>
      <c r="S675">
        <v>126</v>
      </c>
      <c r="T675" s="28">
        <v>100000</v>
      </c>
      <c r="U675" s="42">
        <f t="shared" si="34"/>
        <v>1280000</v>
      </c>
      <c r="V675" s="28">
        <v>40000</v>
      </c>
      <c r="W675" s="41">
        <f>T675-V675</f>
        <v>60000</v>
      </c>
    </row>
    <row r="676" spans="3:23" x14ac:dyDescent="0.25">
      <c r="D676" s="28"/>
      <c r="E676" s="42"/>
      <c r="K676">
        <v>99</v>
      </c>
      <c r="L676" s="28">
        <v>20000</v>
      </c>
      <c r="M676" s="42">
        <f t="shared" si="35"/>
        <v>1250000</v>
      </c>
      <c r="S676">
        <v>127</v>
      </c>
      <c r="T676" s="28">
        <v>50000</v>
      </c>
      <c r="U676" s="42">
        <f t="shared" si="34"/>
        <v>1330000</v>
      </c>
    </row>
    <row r="677" spans="3:23" x14ac:dyDescent="0.25">
      <c r="D677" s="28"/>
      <c r="E677" s="42"/>
      <c r="G677" s="28"/>
      <c r="K677">
        <v>108</v>
      </c>
      <c r="L677" s="28">
        <v>20000</v>
      </c>
      <c r="M677" s="42">
        <f t="shared" si="35"/>
        <v>1270000</v>
      </c>
      <c r="S677">
        <v>136</v>
      </c>
      <c r="T677" s="28">
        <v>30000</v>
      </c>
      <c r="U677" s="42">
        <f t="shared" si="34"/>
        <v>1360000</v>
      </c>
    </row>
    <row r="678" spans="3:23" x14ac:dyDescent="0.25">
      <c r="D678" s="28"/>
      <c r="E678" s="42"/>
      <c r="K678">
        <v>112</v>
      </c>
      <c r="L678" s="28">
        <v>10000</v>
      </c>
      <c r="M678" s="42">
        <f t="shared" si="35"/>
        <v>1280000</v>
      </c>
      <c r="S678">
        <v>142</v>
      </c>
      <c r="T678" s="28">
        <v>50000</v>
      </c>
      <c r="U678" s="42">
        <f t="shared" si="34"/>
        <v>1410000</v>
      </c>
      <c r="V678" s="28">
        <v>40000</v>
      </c>
      <c r="W678" s="41">
        <f>T678-V678</f>
        <v>10000</v>
      </c>
    </row>
    <row r="679" spans="3:23" x14ac:dyDescent="0.25">
      <c r="D679" s="28"/>
      <c r="E679" s="42"/>
      <c r="G679" s="28"/>
      <c r="K679">
        <v>116</v>
      </c>
      <c r="L679" s="28">
        <v>20000</v>
      </c>
      <c r="M679" s="42">
        <f t="shared" si="35"/>
        <v>1300000</v>
      </c>
      <c r="S679">
        <v>145</v>
      </c>
      <c r="T679" s="28">
        <v>20000</v>
      </c>
      <c r="U679" s="42">
        <f t="shared" si="34"/>
        <v>1430000</v>
      </c>
    </row>
    <row r="680" spans="3:23" x14ac:dyDescent="0.25">
      <c r="D680" s="28"/>
      <c r="E680" s="42"/>
      <c r="K680">
        <v>117</v>
      </c>
      <c r="L680" s="28">
        <v>80000</v>
      </c>
      <c r="M680" s="42">
        <f t="shared" si="35"/>
        <v>1380000</v>
      </c>
      <c r="N680" s="28">
        <v>40000</v>
      </c>
      <c r="O680" s="28">
        <f>L680-N680</f>
        <v>40000</v>
      </c>
      <c r="S680">
        <v>146</v>
      </c>
      <c r="T680" s="28">
        <v>100000</v>
      </c>
      <c r="U680" s="42">
        <f t="shared" si="34"/>
        <v>1530000</v>
      </c>
    </row>
    <row r="681" spans="3:23" x14ac:dyDescent="0.25">
      <c r="D681" s="28"/>
      <c r="E681" s="42"/>
      <c r="K681">
        <v>123</v>
      </c>
      <c r="L681" s="28">
        <v>40000</v>
      </c>
      <c r="M681" s="42">
        <f t="shared" si="35"/>
        <v>1420000</v>
      </c>
      <c r="N681" s="28">
        <v>40000</v>
      </c>
      <c r="O681" s="28">
        <f>L681-N681</f>
        <v>0</v>
      </c>
      <c r="S681">
        <v>147</v>
      </c>
      <c r="T681" s="28">
        <v>40000</v>
      </c>
      <c r="U681" s="42">
        <f t="shared" si="34"/>
        <v>1570000</v>
      </c>
    </row>
    <row r="682" spans="3:23" x14ac:dyDescent="0.25">
      <c r="D682" s="28"/>
      <c r="E682" s="42"/>
      <c r="G682" s="4"/>
      <c r="K682">
        <v>130</v>
      </c>
      <c r="L682" s="28">
        <v>10000</v>
      </c>
      <c r="M682" s="42">
        <f t="shared" si="35"/>
        <v>1430000</v>
      </c>
      <c r="S682">
        <v>150</v>
      </c>
      <c r="T682" s="28">
        <v>20000</v>
      </c>
      <c r="U682" s="42">
        <f t="shared" si="34"/>
        <v>1590000</v>
      </c>
    </row>
    <row r="683" spans="3:23" x14ac:dyDescent="0.25">
      <c r="D683" s="28"/>
      <c r="E683" s="42"/>
      <c r="G683" s="4"/>
      <c r="K683">
        <v>133</v>
      </c>
      <c r="L683" s="28">
        <v>20000</v>
      </c>
      <c r="M683" s="42">
        <f t="shared" si="35"/>
        <v>1450000</v>
      </c>
      <c r="S683">
        <v>152</v>
      </c>
      <c r="T683" s="28">
        <v>70000</v>
      </c>
      <c r="U683" s="42">
        <f t="shared" si="34"/>
        <v>1660000</v>
      </c>
    </row>
    <row r="684" spans="3:23" x14ac:dyDescent="0.25">
      <c r="D684" s="28"/>
      <c r="E684" s="42"/>
      <c r="G684" s="5"/>
      <c r="K684">
        <v>134</v>
      </c>
      <c r="L684" s="28">
        <v>50000</v>
      </c>
      <c r="M684" s="42">
        <f t="shared" si="35"/>
        <v>1500000</v>
      </c>
      <c r="N684" s="28">
        <v>40000</v>
      </c>
      <c r="O684" s="28">
        <f>L684-N684</f>
        <v>10000</v>
      </c>
      <c r="S684">
        <v>160</v>
      </c>
      <c r="T684" s="28">
        <v>20000</v>
      </c>
      <c r="U684" s="42">
        <f t="shared" si="34"/>
        <v>1680000</v>
      </c>
    </row>
    <row r="685" spans="3:23" x14ac:dyDescent="0.25">
      <c r="D685" s="28"/>
      <c r="E685" s="42"/>
      <c r="G685" s="5"/>
      <c r="K685">
        <v>135</v>
      </c>
      <c r="L685" s="28">
        <v>20000</v>
      </c>
      <c r="M685" s="42">
        <f t="shared" si="35"/>
        <v>1520000</v>
      </c>
      <c r="S685">
        <v>162</v>
      </c>
      <c r="T685" s="28">
        <v>20000</v>
      </c>
      <c r="U685" s="42">
        <f t="shared" si="34"/>
        <v>1700000</v>
      </c>
    </row>
    <row r="686" spans="3:23" x14ac:dyDescent="0.25">
      <c r="D686" s="28"/>
      <c r="E686" s="42"/>
      <c r="G686" s="5"/>
      <c r="K686">
        <v>136</v>
      </c>
      <c r="L686" s="28">
        <v>20000</v>
      </c>
      <c r="M686" s="42">
        <f t="shared" si="35"/>
        <v>1540000</v>
      </c>
      <c r="S686">
        <v>172</v>
      </c>
      <c r="T686" s="28">
        <v>50000</v>
      </c>
      <c r="U686" s="42">
        <f t="shared" si="34"/>
        <v>1750000</v>
      </c>
    </row>
    <row r="687" spans="3:23" x14ac:dyDescent="0.25">
      <c r="D687" s="28"/>
      <c r="E687" s="42"/>
      <c r="G687" s="5"/>
      <c r="K687">
        <v>138</v>
      </c>
      <c r="L687" s="28">
        <v>50000</v>
      </c>
      <c r="M687" s="42">
        <f t="shared" si="35"/>
        <v>1590000</v>
      </c>
      <c r="T687" s="28"/>
      <c r="W687" s="28"/>
    </row>
    <row r="688" spans="3:23" x14ac:dyDescent="0.25">
      <c r="D688" s="28"/>
      <c r="E688" s="42"/>
      <c r="G688" s="5"/>
      <c r="L688" s="28">
        <v>30000</v>
      </c>
      <c r="M688" s="42">
        <f t="shared" si="35"/>
        <v>1620000</v>
      </c>
      <c r="N688" s="28">
        <v>30000</v>
      </c>
      <c r="T688" s="28"/>
      <c r="W688" s="28"/>
    </row>
    <row r="689" spans="1:23" x14ac:dyDescent="0.25">
      <c r="D689" s="28"/>
      <c r="E689" s="42"/>
      <c r="G689" s="5"/>
      <c r="L689" s="28">
        <v>40000</v>
      </c>
      <c r="M689" s="42">
        <f t="shared" si="35"/>
        <v>1660000</v>
      </c>
      <c r="N689" s="28">
        <v>40000</v>
      </c>
    </row>
    <row r="690" spans="1:23" x14ac:dyDescent="0.25">
      <c r="D690" s="28"/>
      <c r="E690" s="42"/>
      <c r="G690" s="5"/>
      <c r="L690" s="28">
        <v>40000</v>
      </c>
      <c r="M690" s="42">
        <f t="shared" si="35"/>
        <v>1700000</v>
      </c>
      <c r="N690" s="28">
        <v>40000</v>
      </c>
    </row>
    <row r="691" spans="1:23" x14ac:dyDescent="0.25">
      <c r="D691" s="29">
        <f>SUM(D639:D690)</f>
        <v>1025000</v>
      </c>
      <c r="F691" s="29">
        <f>SUM(F639:F690)</f>
        <v>90000</v>
      </c>
      <c r="G691" s="29">
        <f>SUM(G639:G690)</f>
        <v>10000</v>
      </c>
      <c r="K691" s="44"/>
      <c r="L691" s="47">
        <f>SUM(L639:L690)</f>
        <v>1700000</v>
      </c>
      <c r="M691" s="44"/>
      <c r="N691" s="47">
        <f>SUM(N639:N690)</f>
        <v>380000</v>
      </c>
      <c r="O691" s="47">
        <f>SUM(O639:O690)</f>
        <v>50000</v>
      </c>
      <c r="S691" s="44"/>
      <c r="T691" s="47">
        <f>SUM(T639:T686)</f>
        <v>1750000</v>
      </c>
      <c r="U691" s="44"/>
      <c r="V691" s="47">
        <f>SUM(V639:V686)</f>
        <v>190000</v>
      </c>
      <c r="W691" s="47">
        <f>SUM(W639:W686)</f>
        <v>80000</v>
      </c>
    </row>
    <row r="692" spans="1:23" x14ac:dyDescent="0.25">
      <c r="C692">
        <f>COUNT(C639:C691)</f>
        <v>35</v>
      </c>
      <c r="D692" s="29">
        <f>D691-F691</f>
        <v>935000</v>
      </c>
      <c r="G692" s="28">
        <f>Tabla1781214182226[[#This Row],[Monto]]-G691</f>
        <v>925000</v>
      </c>
      <c r="K692" s="45">
        <f>COUNT(K639:K690)</f>
        <v>49</v>
      </c>
      <c r="L692" s="46">
        <f>L691-N691</f>
        <v>1320000</v>
      </c>
      <c r="M692" s="45"/>
      <c r="N692" s="42"/>
      <c r="O692" s="42">
        <f>L692-O691</f>
        <v>1270000</v>
      </c>
      <c r="S692" s="45">
        <f>COUNT(S639:S691)</f>
        <v>48</v>
      </c>
      <c r="T692" s="46">
        <f>T691-V691</f>
        <v>1560000</v>
      </c>
      <c r="U692" s="45"/>
      <c r="V692" s="42"/>
      <c r="W692" s="46">
        <f>T692-W691</f>
        <v>1480000</v>
      </c>
    </row>
    <row r="693" spans="1:23" x14ac:dyDescent="0.25">
      <c r="G693" s="28"/>
    </row>
    <row r="694" spans="1:23" x14ac:dyDescent="0.25">
      <c r="A694" s="48" t="s">
        <v>10</v>
      </c>
      <c r="B694" s="48" t="s">
        <v>0</v>
      </c>
      <c r="C694" s="48" t="s">
        <v>2</v>
      </c>
      <c r="D694" s="48" t="s">
        <v>1297</v>
      </c>
      <c r="E694" s="48" t="s">
        <v>1338</v>
      </c>
      <c r="F694" s="49" t="s">
        <v>1339</v>
      </c>
      <c r="G694" s="48" t="s">
        <v>1340</v>
      </c>
      <c r="I694" s="48" t="s">
        <v>10</v>
      </c>
      <c r="J694" s="48" t="s">
        <v>0</v>
      </c>
      <c r="K694" s="48" t="s">
        <v>2</v>
      </c>
      <c r="L694" s="48" t="s">
        <v>1297</v>
      </c>
      <c r="M694" s="48" t="s">
        <v>1338</v>
      </c>
      <c r="N694" s="49" t="s">
        <v>1339</v>
      </c>
      <c r="O694" s="48" t="s">
        <v>1340</v>
      </c>
      <c r="Q694" s="30" t="s">
        <v>10</v>
      </c>
      <c r="R694" s="30" t="s">
        <v>0</v>
      </c>
      <c r="S694" s="30" t="s">
        <v>2</v>
      </c>
      <c r="T694" s="30" t="s">
        <v>1297</v>
      </c>
      <c r="U694" s="30" t="s">
        <v>1338</v>
      </c>
      <c r="V694" s="33" t="s">
        <v>1339</v>
      </c>
      <c r="W694" s="30" t="s">
        <v>1340</v>
      </c>
    </row>
    <row r="695" spans="1:23" x14ac:dyDescent="0.25">
      <c r="A695" s="50">
        <v>42941</v>
      </c>
      <c r="B695" s="51" t="s">
        <v>1337</v>
      </c>
      <c r="C695">
        <v>7</v>
      </c>
      <c r="D695" s="28">
        <v>10000</v>
      </c>
      <c r="E695" s="41">
        <f>D695</f>
        <v>10000</v>
      </c>
      <c r="I695" s="50">
        <v>42943</v>
      </c>
      <c r="J695" s="51" t="s">
        <v>1348</v>
      </c>
      <c r="K695">
        <v>7</v>
      </c>
      <c r="L695" s="28">
        <v>50000</v>
      </c>
      <c r="M695" s="41">
        <f>L695</f>
        <v>50000</v>
      </c>
      <c r="Q695" s="32">
        <v>42975</v>
      </c>
      <c r="R695" s="30" t="s">
        <v>1347</v>
      </c>
      <c r="S695">
        <v>3</v>
      </c>
      <c r="T695" s="28">
        <v>25000</v>
      </c>
      <c r="U695" s="41">
        <f>T695</f>
        <v>25000</v>
      </c>
    </row>
    <row r="696" spans="1:23" x14ac:dyDescent="0.25">
      <c r="A696" s="45"/>
      <c r="B696" s="45"/>
      <c r="C696">
        <v>16</v>
      </c>
      <c r="D696" s="28">
        <v>20000</v>
      </c>
      <c r="E696" s="42">
        <f t="shared" ref="E696:E705" si="36">E695+D696</f>
        <v>30000</v>
      </c>
      <c r="I696" s="45"/>
      <c r="J696" s="45"/>
      <c r="K696">
        <v>9</v>
      </c>
      <c r="L696" s="28">
        <v>10000</v>
      </c>
      <c r="M696" s="42">
        <f t="shared" ref="M696:M720" si="37">M695+L696</f>
        <v>60000</v>
      </c>
      <c r="S696">
        <v>4</v>
      </c>
      <c r="T696" s="28">
        <v>40000</v>
      </c>
      <c r="U696" s="42">
        <f>U695+T696</f>
        <v>65000</v>
      </c>
      <c r="V696" s="28">
        <v>40000</v>
      </c>
      <c r="W696" s="41">
        <f>T696-V696</f>
        <v>0</v>
      </c>
    </row>
    <row r="697" spans="1:23" x14ac:dyDescent="0.25">
      <c r="A697" s="44"/>
      <c r="B697" s="44"/>
      <c r="C697">
        <v>18</v>
      </c>
      <c r="D697" s="28">
        <v>15000</v>
      </c>
      <c r="E697" s="42">
        <f t="shared" si="36"/>
        <v>45000</v>
      </c>
      <c r="I697" s="44"/>
      <c r="J697" s="44"/>
      <c r="K697">
        <v>13</v>
      </c>
      <c r="L697" s="28">
        <v>20000</v>
      </c>
      <c r="M697" s="42">
        <f t="shared" si="37"/>
        <v>80000</v>
      </c>
      <c r="S697">
        <v>5</v>
      </c>
      <c r="T697" s="28">
        <v>60000</v>
      </c>
      <c r="U697" s="42">
        <f t="shared" ref="U697:U735" si="38">U696+T697</f>
        <v>125000</v>
      </c>
    </row>
    <row r="698" spans="1:23" x14ac:dyDescent="0.25">
      <c r="A698" s="45"/>
      <c r="B698" s="45"/>
      <c r="C698">
        <v>19</v>
      </c>
      <c r="D698" s="28">
        <v>50000</v>
      </c>
      <c r="E698" s="42">
        <f t="shared" si="36"/>
        <v>95000</v>
      </c>
      <c r="I698" s="45"/>
      <c r="J698" s="45"/>
      <c r="K698">
        <v>13</v>
      </c>
      <c r="L698" s="28">
        <v>50000</v>
      </c>
      <c r="M698" s="42">
        <f t="shared" si="37"/>
        <v>130000</v>
      </c>
      <c r="S698">
        <v>13</v>
      </c>
      <c r="T698" s="28">
        <v>50000</v>
      </c>
      <c r="U698" s="42">
        <f t="shared" si="38"/>
        <v>175000</v>
      </c>
      <c r="W698" s="58"/>
    </row>
    <row r="699" spans="1:23" x14ac:dyDescent="0.25">
      <c r="A699" s="44"/>
      <c r="B699" s="44"/>
      <c r="C699">
        <v>20</v>
      </c>
      <c r="D699" s="28">
        <v>50000</v>
      </c>
      <c r="E699" s="42">
        <f t="shared" si="36"/>
        <v>145000</v>
      </c>
      <c r="I699" s="44"/>
      <c r="J699" s="44"/>
      <c r="K699">
        <v>17</v>
      </c>
      <c r="L699" s="28">
        <v>20000</v>
      </c>
      <c r="M699" s="42">
        <f t="shared" si="37"/>
        <v>150000</v>
      </c>
      <c r="S699">
        <v>14</v>
      </c>
      <c r="T699" s="28">
        <v>50000</v>
      </c>
      <c r="U699" s="42">
        <f t="shared" si="38"/>
        <v>225000</v>
      </c>
    </row>
    <row r="700" spans="1:23" x14ac:dyDescent="0.25">
      <c r="A700" s="45"/>
      <c r="B700" s="45"/>
      <c r="C700">
        <v>22</v>
      </c>
      <c r="D700" s="28">
        <v>50000</v>
      </c>
      <c r="E700" s="42">
        <f t="shared" si="36"/>
        <v>195000</v>
      </c>
      <c r="I700" s="45"/>
      <c r="J700" s="45"/>
      <c r="K700">
        <v>19</v>
      </c>
      <c r="L700" s="28">
        <v>100000</v>
      </c>
      <c r="M700" s="42">
        <f t="shared" si="37"/>
        <v>250000</v>
      </c>
      <c r="N700" s="28">
        <v>40000</v>
      </c>
      <c r="O700" s="52">
        <f>L700-N700</f>
        <v>60000</v>
      </c>
      <c r="S700">
        <v>25</v>
      </c>
      <c r="T700" s="28">
        <v>50000</v>
      </c>
      <c r="U700" s="42">
        <f t="shared" si="38"/>
        <v>275000</v>
      </c>
      <c r="V700" s="28">
        <v>40000</v>
      </c>
      <c r="W700" s="41">
        <f>T700-V700</f>
        <v>10000</v>
      </c>
    </row>
    <row r="701" spans="1:23" x14ac:dyDescent="0.25">
      <c r="A701" s="44"/>
      <c r="B701" s="44"/>
      <c r="C701">
        <v>25</v>
      </c>
      <c r="D701" s="28">
        <v>30000</v>
      </c>
      <c r="E701" s="42">
        <f t="shared" si="36"/>
        <v>225000</v>
      </c>
      <c r="I701" s="44"/>
      <c r="J701" s="44"/>
      <c r="K701">
        <v>22</v>
      </c>
      <c r="L701" s="28">
        <v>20000</v>
      </c>
      <c r="M701" s="42">
        <f t="shared" si="37"/>
        <v>270000</v>
      </c>
      <c r="S701">
        <v>27</v>
      </c>
      <c r="T701" s="28">
        <v>30000</v>
      </c>
      <c r="U701" s="42">
        <f t="shared" si="38"/>
        <v>305000</v>
      </c>
    </row>
    <row r="702" spans="1:23" x14ac:dyDescent="0.25">
      <c r="A702" s="45"/>
      <c r="B702" s="45"/>
      <c r="C702">
        <v>27</v>
      </c>
      <c r="D702" s="28">
        <v>50000</v>
      </c>
      <c r="E702" s="42">
        <f t="shared" si="36"/>
        <v>275000</v>
      </c>
      <c r="I702" s="45"/>
      <c r="J702" s="45"/>
      <c r="K702">
        <v>27</v>
      </c>
      <c r="L702" s="28">
        <v>50000</v>
      </c>
      <c r="M702" s="42">
        <f t="shared" si="37"/>
        <v>320000</v>
      </c>
      <c r="S702">
        <v>40</v>
      </c>
      <c r="T702" s="28">
        <v>10000</v>
      </c>
      <c r="U702" s="42">
        <f t="shared" si="38"/>
        <v>315000</v>
      </c>
    </row>
    <row r="703" spans="1:23" x14ac:dyDescent="0.25">
      <c r="A703" s="44"/>
      <c r="B703" s="44"/>
      <c r="C703">
        <v>32</v>
      </c>
      <c r="D703" s="28">
        <v>20000</v>
      </c>
      <c r="E703" s="42">
        <f t="shared" si="36"/>
        <v>295000</v>
      </c>
      <c r="I703" s="44"/>
      <c r="J703" s="44"/>
      <c r="K703">
        <v>29</v>
      </c>
      <c r="L703" s="28">
        <v>20000</v>
      </c>
      <c r="M703" s="42">
        <f t="shared" si="37"/>
        <v>340000</v>
      </c>
      <c r="S703">
        <v>42</v>
      </c>
      <c r="T703" s="28">
        <v>20000</v>
      </c>
      <c r="U703" s="42">
        <f t="shared" si="38"/>
        <v>335000</v>
      </c>
    </row>
    <row r="704" spans="1:23" x14ac:dyDescent="0.25">
      <c r="A704" s="45"/>
      <c r="B704" s="45"/>
      <c r="C704">
        <v>34</v>
      </c>
      <c r="D704" s="28">
        <v>20000</v>
      </c>
      <c r="E704" s="42">
        <f t="shared" si="36"/>
        <v>315000</v>
      </c>
      <c r="I704" s="45"/>
      <c r="J704" s="45"/>
      <c r="K704">
        <v>31</v>
      </c>
      <c r="L704" s="28">
        <v>20000</v>
      </c>
      <c r="M704" s="42">
        <f t="shared" si="37"/>
        <v>360000</v>
      </c>
      <c r="S704">
        <v>43</v>
      </c>
      <c r="T704" s="28">
        <v>20000</v>
      </c>
      <c r="U704" s="42">
        <f t="shared" si="38"/>
        <v>355000</v>
      </c>
    </row>
    <row r="705" spans="1:23" x14ac:dyDescent="0.25">
      <c r="A705" s="44"/>
      <c r="B705" s="44"/>
      <c r="C705">
        <v>64</v>
      </c>
      <c r="D705" s="28">
        <v>20000</v>
      </c>
      <c r="E705" s="42">
        <f t="shared" si="36"/>
        <v>335000</v>
      </c>
      <c r="I705" s="44"/>
      <c r="J705" s="44"/>
      <c r="K705">
        <v>33</v>
      </c>
      <c r="L705" s="28">
        <v>50000</v>
      </c>
      <c r="M705" s="42">
        <f t="shared" si="37"/>
        <v>410000</v>
      </c>
      <c r="S705">
        <v>44</v>
      </c>
      <c r="T705" s="28">
        <v>40000</v>
      </c>
      <c r="U705" s="42">
        <f t="shared" si="38"/>
        <v>395000</v>
      </c>
      <c r="W705" s="52">
        <f>T705-V705</f>
        <v>40000</v>
      </c>
    </row>
    <row r="706" spans="1:23" x14ac:dyDescent="0.25">
      <c r="A706" s="45"/>
      <c r="B706" s="45"/>
      <c r="C706">
        <v>74</v>
      </c>
      <c r="D706" s="28">
        <v>20000</v>
      </c>
      <c r="E706" s="41">
        <f>D706</f>
        <v>20000</v>
      </c>
      <c r="I706" s="45"/>
      <c r="J706" s="45"/>
      <c r="K706">
        <v>34</v>
      </c>
      <c r="L706" s="28">
        <v>50000</v>
      </c>
      <c r="M706" s="42">
        <f t="shared" si="37"/>
        <v>460000</v>
      </c>
      <c r="O706" s="53"/>
      <c r="S706">
        <v>46</v>
      </c>
      <c r="T706" s="28">
        <v>20000</v>
      </c>
      <c r="U706" s="42">
        <f t="shared" si="38"/>
        <v>415000</v>
      </c>
      <c r="W706" s="53"/>
    </row>
    <row r="707" spans="1:23" x14ac:dyDescent="0.25">
      <c r="A707" s="44"/>
      <c r="B707" s="44"/>
      <c r="C707">
        <v>78</v>
      </c>
      <c r="D707" s="28">
        <v>40000</v>
      </c>
      <c r="E707" s="42">
        <f t="shared" ref="E707:E728" si="39">E706+D707</f>
        <v>60000</v>
      </c>
      <c r="F707" s="28">
        <v>40000</v>
      </c>
      <c r="G707" s="52">
        <f>D707-F707</f>
        <v>0</v>
      </c>
      <c r="I707" s="44"/>
      <c r="J707" s="44"/>
      <c r="K707">
        <v>37</v>
      </c>
      <c r="L707" s="28">
        <v>50000</v>
      </c>
      <c r="M707" s="42">
        <f t="shared" si="37"/>
        <v>510000</v>
      </c>
      <c r="S707">
        <v>48</v>
      </c>
      <c r="T707" s="28">
        <v>20000</v>
      </c>
      <c r="U707" s="42">
        <f t="shared" si="38"/>
        <v>435000</v>
      </c>
      <c r="W707" s="58"/>
    </row>
    <row r="708" spans="1:23" x14ac:dyDescent="0.25">
      <c r="A708" s="45"/>
      <c r="B708" s="45"/>
      <c r="C708">
        <v>88</v>
      </c>
      <c r="D708" s="28">
        <v>10000</v>
      </c>
      <c r="E708" s="42">
        <f t="shared" si="39"/>
        <v>70000</v>
      </c>
      <c r="G708" s="53"/>
      <c r="I708" s="45"/>
      <c r="J708" s="45"/>
      <c r="K708">
        <v>38</v>
      </c>
      <c r="L708" s="28">
        <v>40000</v>
      </c>
      <c r="M708" s="42">
        <f t="shared" si="37"/>
        <v>550000</v>
      </c>
      <c r="N708" s="28">
        <v>40000</v>
      </c>
      <c r="O708" s="41">
        <f>L708-N708</f>
        <v>0</v>
      </c>
      <c r="S708">
        <v>52</v>
      </c>
      <c r="T708" s="28">
        <v>30000</v>
      </c>
      <c r="U708" s="42">
        <f t="shared" si="38"/>
        <v>465000</v>
      </c>
      <c r="V708" s="28">
        <v>20000</v>
      </c>
      <c r="W708" s="41">
        <f>T708-V708</f>
        <v>10000</v>
      </c>
    </row>
    <row r="709" spans="1:23" x14ac:dyDescent="0.25">
      <c r="A709" s="44"/>
      <c r="B709" s="44"/>
      <c r="C709">
        <v>92</v>
      </c>
      <c r="D709" s="28">
        <v>50000</v>
      </c>
      <c r="E709" s="42">
        <f t="shared" si="39"/>
        <v>120000</v>
      </c>
      <c r="F709" s="28">
        <v>40000</v>
      </c>
      <c r="G709" s="52">
        <f>D709-F709</f>
        <v>10000</v>
      </c>
      <c r="I709" s="44"/>
      <c r="J709" s="44"/>
      <c r="K709">
        <v>40</v>
      </c>
      <c r="L709" s="28">
        <v>40000</v>
      </c>
      <c r="M709" s="42">
        <f t="shared" si="37"/>
        <v>590000</v>
      </c>
      <c r="N709" s="28">
        <v>40000</v>
      </c>
      <c r="O709" s="52">
        <f>L709-N709</f>
        <v>0</v>
      </c>
      <c r="S709">
        <v>53</v>
      </c>
      <c r="T709" s="28">
        <v>20000</v>
      </c>
      <c r="U709" s="42">
        <f t="shared" si="38"/>
        <v>485000</v>
      </c>
      <c r="W709" s="52"/>
    </row>
    <row r="710" spans="1:23" x14ac:dyDescent="0.25">
      <c r="A710" s="45"/>
      <c r="B710" s="45"/>
      <c r="C710">
        <v>99</v>
      </c>
      <c r="D710" s="28">
        <v>20000</v>
      </c>
      <c r="E710" s="42">
        <f t="shared" si="39"/>
        <v>140000</v>
      </c>
      <c r="I710" s="45"/>
      <c r="J710" s="45"/>
      <c r="K710">
        <v>41</v>
      </c>
      <c r="L710" s="28">
        <v>40000</v>
      </c>
      <c r="M710" s="42">
        <f t="shared" si="37"/>
        <v>630000</v>
      </c>
      <c r="S710">
        <v>63</v>
      </c>
      <c r="T710" s="28">
        <v>100000</v>
      </c>
      <c r="U710" s="42">
        <f t="shared" si="38"/>
        <v>585000</v>
      </c>
      <c r="V710" s="28">
        <v>40000</v>
      </c>
      <c r="W710" s="41">
        <f>T710-V710</f>
        <v>60000</v>
      </c>
    </row>
    <row r="711" spans="1:23" x14ac:dyDescent="0.25">
      <c r="A711" s="44"/>
      <c r="B711" s="44"/>
      <c r="C711">
        <v>106</v>
      </c>
      <c r="D711" s="28">
        <v>20000</v>
      </c>
      <c r="E711" s="42">
        <f t="shared" si="39"/>
        <v>160000</v>
      </c>
      <c r="I711" s="44"/>
      <c r="J711" s="44"/>
      <c r="K711">
        <v>42</v>
      </c>
      <c r="L711" s="28">
        <v>50000</v>
      </c>
      <c r="M711" s="42">
        <f t="shared" si="37"/>
        <v>680000</v>
      </c>
      <c r="S711">
        <v>65</v>
      </c>
      <c r="T711" s="28">
        <v>30000</v>
      </c>
      <c r="U711" s="42">
        <f t="shared" si="38"/>
        <v>615000</v>
      </c>
      <c r="W711" s="52"/>
    </row>
    <row r="712" spans="1:23" x14ac:dyDescent="0.25">
      <c r="A712" s="45"/>
      <c r="B712" s="45"/>
      <c r="C712">
        <v>107</v>
      </c>
      <c r="D712" s="28">
        <v>30000</v>
      </c>
      <c r="E712" s="42">
        <f t="shared" si="39"/>
        <v>190000</v>
      </c>
      <c r="I712" s="45"/>
      <c r="J712" s="45"/>
      <c r="K712">
        <v>44</v>
      </c>
      <c r="L712" s="28">
        <v>20000</v>
      </c>
      <c r="M712" s="42">
        <f t="shared" si="37"/>
        <v>700000</v>
      </c>
      <c r="S712">
        <v>66</v>
      </c>
      <c r="T712" s="28">
        <v>25000</v>
      </c>
      <c r="U712" s="42">
        <f t="shared" si="38"/>
        <v>640000</v>
      </c>
      <c r="V712" s="28">
        <v>10000</v>
      </c>
      <c r="W712" s="41">
        <f>T712-V712</f>
        <v>15000</v>
      </c>
    </row>
    <row r="713" spans="1:23" x14ac:dyDescent="0.25">
      <c r="A713" s="44"/>
      <c r="B713" s="44"/>
      <c r="C713">
        <v>110</v>
      </c>
      <c r="D713" s="28">
        <v>40000</v>
      </c>
      <c r="E713" s="42">
        <f t="shared" si="39"/>
        <v>230000</v>
      </c>
      <c r="I713" s="44"/>
      <c r="J713" s="44"/>
      <c r="K713">
        <v>62</v>
      </c>
      <c r="L713" s="28">
        <v>40000</v>
      </c>
      <c r="M713" s="42">
        <f t="shared" si="37"/>
        <v>740000</v>
      </c>
      <c r="S713">
        <v>69</v>
      </c>
      <c r="T713" s="28">
        <v>20000</v>
      </c>
      <c r="U713" s="42">
        <f t="shared" si="38"/>
        <v>660000</v>
      </c>
    </row>
    <row r="714" spans="1:23" x14ac:dyDescent="0.25">
      <c r="A714" s="45"/>
      <c r="B714" s="45"/>
      <c r="C714">
        <v>112</v>
      </c>
      <c r="D714" s="28">
        <v>113000</v>
      </c>
      <c r="E714" s="42">
        <f t="shared" si="39"/>
        <v>343000</v>
      </c>
      <c r="G714" s="53"/>
      <c r="I714" s="45"/>
      <c r="J714" s="45"/>
      <c r="K714">
        <v>65</v>
      </c>
      <c r="L714" s="28">
        <v>10000</v>
      </c>
      <c r="M714" s="42">
        <f t="shared" si="37"/>
        <v>750000</v>
      </c>
      <c r="S714">
        <v>76</v>
      </c>
      <c r="T714" s="28">
        <v>40000</v>
      </c>
      <c r="U714" s="42">
        <f t="shared" si="38"/>
        <v>700000</v>
      </c>
    </row>
    <row r="715" spans="1:23" x14ac:dyDescent="0.25">
      <c r="A715" s="44"/>
      <c r="B715" s="44"/>
      <c r="C715">
        <v>121</v>
      </c>
      <c r="D715" s="28">
        <v>20000</v>
      </c>
      <c r="E715" s="42">
        <f t="shared" si="39"/>
        <v>363000</v>
      </c>
      <c r="I715" s="44"/>
      <c r="J715" s="44"/>
      <c r="K715">
        <v>69</v>
      </c>
      <c r="L715" s="28">
        <v>20000</v>
      </c>
      <c r="M715" s="42">
        <f t="shared" si="37"/>
        <v>770000</v>
      </c>
      <c r="S715">
        <v>77</v>
      </c>
      <c r="T715" s="28">
        <v>30000</v>
      </c>
      <c r="U715" s="42">
        <f t="shared" si="38"/>
        <v>730000</v>
      </c>
    </row>
    <row r="716" spans="1:23" x14ac:dyDescent="0.25">
      <c r="A716" s="45"/>
      <c r="B716" s="45"/>
      <c r="C716">
        <v>124</v>
      </c>
      <c r="D716" s="28">
        <v>30000</v>
      </c>
      <c r="E716" s="42">
        <f t="shared" si="39"/>
        <v>393000</v>
      </c>
      <c r="I716" s="45"/>
      <c r="J716" s="45"/>
      <c r="K716">
        <v>70</v>
      </c>
      <c r="L716" s="28">
        <v>100000</v>
      </c>
      <c r="M716" s="42">
        <f t="shared" si="37"/>
        <v>870000</v>
      </c>
      <c r="S716">
        <v>80</v>
      </c>
      <c r="T716" s="28">
        <v>20000</v>
      </c>
      <c r="U716" s="42">
        <f t="shared" si="38"/>
        <v>750000</v>
      </c>
    </row>
    <row r="717" spans="1:23" x14ac:dyDescent="0.25">
      <c r="A717" s="44"/>
      <c r="B717" s="44"/>
      <c r="C717">
        <v>130</v>
      </c>
      <c r="D717" s="28">
        <v>50000</v>
      </c>
      <c r="E717" s="42">
        <f t="shared" si="39"/>
        <v>443000</v>
      </c>
      <c r="I717" s="44"/>
      <c r="J717" s="44"/>
      <c r="K717">
        <v>74</v>
      </c>
      <c r="L717" s="28">
        <v>20000</v>
      </c>
      <c r="M717" s="42">
        <f t="shared" si="37"/>
        <v>890000</v>
      </c>
      <c r="S717">
        <v>82</v>
      </c>
      <c r="T717" s="28">
        <v>100000</v>
      </c>
      <c r="U717" s="42">
        <f t="shared" si="38"/>
        <v>850000</v>
      </c>
      <c r="V717" s="28">
        <v>40000</v>
      </c>
      <c r="W717" s="41">
        <f>T717-V717</f>
        <v>60000</v>
      </c>
    </row>
    <row r="718" spans="1:23" x14ac:dyDescent="0.25">
      <c r="A718" s="45"/>
      <c r="B718" s="45"/>
      <c r="C718">
        <v>133</v>
      </c>
      <c r="D718" s="28">
        <v>50000</v>
      </c>
      <c r="E718" s="42">
        <f t="shared" si="39"/>
        <v>493000</v>
      </c>
      <c r="I718" s="45"/>
      <c r="J718" s="45"/>
      <c r="K718">
        <v>76</v>
      </c>
      <c r="L718" s="28">
        <v>20000</v>
      </c>
      <c r="M718" s="42">
        <f t="shared" si="37"/>
        <v>910000</v>
      </c>
      <c r="S718">
        <v>85</v>
      </c>
      <c r="T718" s="28">
        <v>50000</v>
      </c>
      <c r="U718" s="42">
        <f t="shared" si="38"/>
        <v>900000</v>
      </c>
    </row>
    <row r="719" spans="1:23" x14ac:dyDescent="0.25">
      <c r="A719" s="44"/>
      <c r="B719" s="44"/>
      <c r="C719">
        <v>137</v>
      </c>
      <c r="D719" s="28">
        <v>100000</v>
      </c>
      <c r="E719" s="42">
        <f t="shared" si="39"/>
        <v>593000</v>
      </c>
      <c r="I719" s="44"/>
      <c r="J719" s="44"/>
      <c r="K719">
        <v>78</v>
      </c>
      <c r="L719" s="28">
        <v>50000</v>
      </c>
      <c r="M719" s="42">
        <f t="shared" si="37"/>
        <v>960000</v>
      </c>
      <c r="S719">
        <v>87</v>
      </c>
      <c r="T719" s="28">
        <v>20000</v>
      </c>
      <c r="U719" s="42">
        <f t="shared" si="38"/>
        <v>920000</v>
      </c>
    </row>
    <row r="720" spans="1:23" x14ac:dyDescent="0.25">
      <c r="A720" s="45"/>
      <c r="B720" s="45"/>
      <c r="C720">
        <v>156</v>
      </c>
      <c r="D720" s="28">
        <v>40000</v>
      </c>
      <c r="E720" s="42">
        <f t="shared" si="39"/>
        <v>633000</v>
      </c>
      <c r="I720" s="45"/>
      <c r="J720" s="45"/>
      <c r="K720">
        <v>82</v>
      </c>
      <c r="L720" s="28">
        <v>20000</v>
      </c>
      <c r="M720" s="42">
        <f t="shared" si="37"/>
        <v>980000</v>
      </c>
      <c r="S720">
        <v>90</v>
      </c>
      <c r="T720" s="28">
        <v>20000</v>
      </c>
      <c r="U720" s="42">
        <f t="shared" si="38"/>
        <v>940000</v>
      </c>
    </row>
    <row r="721" spans="1:23" x14ac:dyDescent="0.25">
      <c r="A721" s="44"/>
      <c r="B721" s="44"/>
      <c r="C721">
        <v>170</v>
      </c>
      <c r="D721" s="28">
        <v>50000</v>
      </c>
      <c r="E721" s="42">
        <f t="shared" si="39"/>
        <v>683000</v>
      </c>
      <c r="I721" s="44"/>
      <c r="J721" s="44"/>
      <c r="K721">
        <v>86</v>
      </c>
      <c r="L721" s="28">
        <v>50000</v>
      </c>
      <c r="M721" s="42">
        <f t="shared" ref="M721:M737" si="40">M720+L721</f>
        <v>1030000</v>
      </c>
      <c r="S721">
        <v>96</v>
      </c>
      <c r="T721" s="28">
        <v>20000</v>
      </c>
      <c r="U721" s="42">
        <f t="shared" si="38"/>
        <v>960000</v>
      </c>
    </row>
    <row r="722" spans="1:23" x14ac:dyDescent="0.25">
      <c r="A722" s="45"/>
      <c r="B722" s="45"/>
      <c r="C722">
        <v>176</v>
      </c>
      <c r="D722" s="28">
        <v>60000</v>
      </c>
      <c r="E722" s="42">
        <f t="shared" si="39"/>
        <v>743000</v>
      </c>
      <c r="I722" s="45"/>
      <c r="J722" s="45"/>
      <c r="K722">
        <v>88</v>
      </c>
      <c r="L722" s="28">
        <v>20000</v>
      </c>
      <c r="M722" s="42">
        <f t="shared" si="40"/>
        <v>1050000</v>
      </c>
      <c r="S722">
        <v>99</v>
      </c>
      <c r="T722" s="28">
        <v>20000</v>
      </c>
      <c r="U722" s="42">
        <f t="shared" si="38"/>
        <v>980000</v>
      </c>
    </row>
    <row r="723" spans="1:23" x14ac:dyDescent="0.25">
      <c r="A723" s="44"/>
      <c r="B723" s="44"/>
      <c r="C723">
        <v>178</v>
      </c>
      <c r="D723" s="28">
        <v>20000</v>
      </c>
      <c r="E723" s="42">
        <f t="shared" si="39"/>
        <v>763000</v>
      </c>
      <c r="I723" s="44"/>
      <c r="J723" s="44"/>
      <c r="K723">
        <v>90</v>
      </c>
      <c r="L723" s="28">
        <v>30000</v>
      </c>
      <c r="M723" s="42">
        <f t="shared" si="40"/>
        <v>1080000</v>
      </c>
      <c r="S723">
        <v>100</v>
      </c>
      <c r="T723" s="28">
        <v>100000</v>
      </c>
      <c r="U723" s="42">
        <f t="shared" si="38"/>
        <v>1080000</v>
      </c>
      <c r="V723" s="28">
        <v>40000</v>
      </c>
      <c r="W723" s="41">
        <f>T723-V723</f>
        <v>60000</v>
      </c>
    </row>
    <row r="724" spans="1:23" x14ac:dyDescent="0.25">
      <c r="A724" s="45"/>
      <c r="B724" s="45"/>
      <c r="D724" s="28">
        <v>40000</v>
      </c>
      <c r="E724" s="42">
        <f t="shared" si="39"/>
        <v>803000</v>
      </c>
      <c r="F724" s="28">
        <v>40000</v>
      </c>
      <c r="G724" s="41">
        <f>D724-F724</f>
        <v>0</v>
      </c>
      <c r="I724" s="45"/>
      <c r="J724" s="45"/>
      <c r="K724">
        <v>91</v>
      </c>
      <c r="L724" s="28">
        <v>50000</v>
      </c>
      <c r="M724" s="42">
        <f t="shared" si="40"/>
        <v>1130000</v>
      </c>
      <c r="S724">
        <v>104</v>
      </c>
      <c r="T724" s="28">
        <v>20000</v>
      </c>
      <c r="U724" s="42">
        <f t="shared" si="38"/>
        <v>1100000</v>
      </c>
    </row>
    <row r="725" spans="1:23" x14ac:dyDescent="0.25">
      <c r="A725" s="44"/>
      <c r="B725" s="44"/>
      <c r="D725" s="28">
        <v>40000</v>
      </c>
      <c r="E725" s="42">
        <f t="shared" si="39"/>
        <v>843000</v>
      </c>
      <c r="F725" s="28">
        <v>40000</v>
      </c>
      <c r="G725" s="41">
        <f>D725-F725</f>
        <v>0</v>
      </c>
      <c r="I725" s="44"/>
      <c r="J725" s="44"/>
      <c r="K725">
        <v>93</v>
      </c>
      <c r="L725" s="28">
        <v>50000</v>
      </c>
      <c r="M725" s="42">
        <f t="shared" si="40"/>
        <v>1180000</v>
      </c>
      <c r="S725">
        <v>108</v>
      </c>
      <c r="T725" s="28">
        <v>20000</v>
      </c>
      <c r="U725" s="42">
        <f t="shared" si="38"/>
        <v>1120000</v>
      </c>
    </row>
    <row r="726" spans="1:23" x14ac:dyDescent="0.25">
      <c r="A726" s="45"/>
      <c r="B726" s="45"/>
      <c r="D726" s="28">
        <v>50000</v>
      </c>
      <c r="E726" s="42">
        <f t="shared" si="39"/>
        <v>893000</v>
      </c>
      <c r="F726" s="28">
        <v>40000</v>
      </c>
      <c r="G726" s="41">
        <f>D726-F726</f>
        <v>10000</v>
      </c>
      <c r="I726" s="45"/>
      <c r="J726" s="45"/>
      <c r="K726">
        <v>94</v>
      </c>
      <c r="L726" s="28">
        <v>50000</v>
      </c>
      <c r="M726" s="42">
        <f t="shared" si="40"/>
        <v>1230000</v>
      </c>
      <c r="S726">
        <v>109</v>
      </c>
      <c r="T726" s="28">
        <v>50000</v>
      </c>
      <c r="U726" s="42">
        <f t="shared" si="38"/>
        <v>1170000</v>
      </c>
      <c r="W726" s="58"/>
    </row>
    <row r="727" spans="1:23" x14ac:dyDescent="0.25">
      <c r="A727" s="44"/>
      <c r="B727" s="44"/>
      <c r="D727" s="28">
        <v>100000</v>
      </c>
      <c r="E727" s="42">
        <f t="shared" si="39"/>
        <v>993000</v>
      </c>
      <c r="F727" s="28">
        <v>40000</v>
      </c>
      <c r="G727" s="41">
        <f>D727-F727</f>
        <v>60000</v>
      </c>
      <c r="I727" s="44"/>
      <c r="J727" s="44"/>
      <c r="K727">
        <v>96</v>
      </c>
      <c r="L727" s="28">
        <v>40000</v>
      </c>
      <c r="M727" s="42">
        <f t="shared" si="40"/>
        <v>1270000</v>
      </c>
      <c r="N727" s="28">
        <v>40000</v>
      </c>
      <c r="O727" s="52">
        <f>L727-N727</f>
        <v>0</v>
      </c>
      <c r="S727">
        <v>111</v>
      </c>
      <c r="T727" s="28">
        <v>50000</v>
      </c>
      <c r="U727" s="42">
        <f t="shared" si="38"/>
        <v>1220000</v>
      </c>
    </row>
    <row r="728" spans="1:23" x14ac:dyDescent="0.25">
      <c r="A728" s="45"/>
      <c r="B728" s="45"/>
      <c r="D728" s="28">
        <v>100000</v>
      </c>
      <c r="E728" s="42">
        <f t="shared" si="39"/>
        <v>1093000</v>
      </c>
      <c r="F728" s="28">
        <v>40000</v>
      </c>
      <c r="G728" s="41">
        <f>D728-F728</f>
        <v>60000</v>
      </c>
      <c r="I728" s="45"/>
      <c r="J728" s="45"/>
      <c r="K728">
        <v>104</v>
      </c>
      <c r="L728" s="28">
        <v>30000</v>
      </c>
      <c r="M728" s="42">
        <f t="shared" si="40"/>
        <v>1300000</v>
      </c>
      <c r="S728">
        <v>116</v>
      </c>
      <c r="T728" s="28">
        <v>20000</v>
      </c>
      <c r="U728" s="42">
        <f t="shared" si="38"/>
        <v>1240000</v>
      </c>
    </row>
    <row r="729" spans="1:23" x14ac:dyDescent="0.25">
      <c r="A729" s="44"/>
      <c r="B729" s="44"/>
      <c r="C729" s="44"/>
      <c r="D729" s="41"/>
      <c r="E729" s="42"/>
      <c r="F729" s="41"/>
      <c r="G729" s="44"/>
      <c r="I729" s="44"/>
      <c r="J729" s="44"/>
      <c r="K729">
        <v>105</v>
      </c>
      <c r="L729" s="28">
        <v>50000</v>
      </c>
      <c r="M729" s="42">
        <f t="shared" si="40"/>
        <v>1350000</v>
      </c>
      <c r="S729">
        <v>121</v>
      </c>
      <c r="T729" s="28">
        <v>50000</v>
      </c>
      <c r="U729" s="42">
        <f t="shared" si="38"/>
        <v>1290000</v>
      </c>
      <c r="W729" s="52"/>
    </row>
    <row r="730" spans="1:23" x14ac:dyDescent="0.25">
      <c r="A730" s="45"/>
      <c r="B730" s="45"/>
      <c r="C730" s="45"/>
      <c r="D730" s="42"/>
      <c r="E730" s="42"/>
      <c r="F730" s="42"/>
      <c r="G730" s="45"/>
      <c r="I730" s="45"/>
      <c r="J730" s="45"/>
      <c r="K730">
        <v>106</v>
      </c>
      <c r="L730" s="28">
        <v>120000</v>
      </c>
      <c r="M730" s="42">
        <f t="shared" si="40"/>
        <v>1470000</v>
      </c>
      <c r="N730" s="28">
        <v>40000</v>
      </c>
      <c r="O730" s="52">
        <f>L730-N730</f>
        <v>80000</v>
      </c>
      <c r="S730">
        <v>125</v>
      </c>
      <c r="T730" s="28">
        <v>20000</v>
      </c>
      <c r="U730" s="42">
        <f t="shared" si="38"/>
        <v>1310000</v>
      </c>
    </row>
    <row r="731" spans="1:23" x14ac:dyDescent="0.25">
      <c r="A731" s="44"/>
      <c r="B731" s="44"/>
      <c r="C731" s="44"/>
      <c r="D731" s="41"/>
      <c r="E731" s="42"/>
      <c r="F731" s="41"/>
      <c r="G731" s="44"/>
      <c r="I731" s="44"/>
      <c r="J731" s="44"/>
      <c r="K731">
        <v>107</v>
      </c>
      <c r="L731" s="28">
        <v>20000</v>
      </c>
      <c r="M731" s="42">
        <f t="shared" si="40"/>
        <v>1490000</v>
      </c>
      <c r="S731">
        <v>130</v>
      </c>
      <c r="T731" s="28">
        <v>10000</v>
      </c>
      <c r="U731" s="42">
        <f t="shared" si="38"/>
        <v>1320000</v>
      </c>
    </row>
    <row r="732" spans="1:23" x14ac:dyDescent="0.25">
      <c r="A732" s="45"/>
      <c r="B732" s="45"/>
      <c r="C732" s="45"/>
      <c r="D732" s="42"/>
      <c r="E732" s="42"/>
      <c r="F732" s="42"/>
      <c r="G732" s="45"/>
      <c r="I732" s="45"/>
      <c r="J732" s="45"/>
      <c r="K732">
        <v>109</v>
      </c>
      <c r="L732" s="28">
        <v>20000</v>
      </c>
      <c r="M732" s="42">
        <f t="shared" si="40"/>
        <v>1510000</v>
      </c>
      <c r="S732">
        <v>131</v>
      </c>
      <c r="T732" s="28">
        <v>50000</v>
      </c>
      <c r="U732" s="42">
        <f t="shared" si="38"/>
        <v>1370000</v>
      </c>
    </row>
    <row r="733" spans="1:23" x14ac:dyDescent="0.25">
      <c r="A733" s="44"/>
      <c r="B733" s="44"/>
      <c r="C733" s="44"/>
      <c r="D733" s="41"/>
      <c r="E733" s="42"/>
      <c r="F733" s="41"/>
      <c r="G733" s="44"/>
      <c r="I733" s="44"/>
      <c r="J733" s="44"/>
      <c r="K733">
        <v>112</v>
      </c>
      <c r="L733" s="28">
        <v>30000</v>
      </c>
      <c r="M733" s="42">
        <f t="shared" si="40"/>
        <v>1540000</v>
      </c>
      <c r="S733">
        <v>132</v>
      </c>
      <c r="T733" s="28">
        <v>100000</v>
      </c>
      <c r="U733" s="42">
        <f t="shared" si="38"/>
        <v>1470000</v>
      </c>
    </row>
    <row r="734" spans="1:23" x14ac:dyDescent="0.25">
      <c r="A734" s="45"/>
      <c r="B734" s="45"/>
      <c r="C734" s="45"/>
      <c r="D734" s="42"/>
      <c r="E734" s="42"/>
      <c r="F734" s="42"/>
      <c r="G734" s="45"/>
      <c r="I734" s="45"/>
      <c r="J734" s="45"/>
      <c r="K734">
        <v>114</v>
      </c>
      <c r="L734" s="28">
        <v>50000</v>
      </c>
      <c r="M734" s="42">
        <f t="shared" si="40"/>
        <v>1590000</v>
      </c>
      <c r="O734" s="53"/>
      <c r="S734">
        <v>133</v>
      </c>
      <c r="T734" s="28">
        <v>20000</v>
      </c>
      <c r="U734" s="42">
        <f t="shared" si="38"/>
        <v>1490000</v>
      </c>
      <c r="W734" s="53"/>
    </row>
    <row r="735" spans="1:23" x14ac:dyDescent="0.25">
      <c r="A735" s="44"/>
      <c r="B735" s="44"/>
      <c r="C735" s="44"/>
      <c r="D735" s="41"/>
      <c r="E735" s="42"/>
      <c r="F735" s="41"/>
      <c r="G735" s="44"/>
      <c r="I735" s="44"/>
      <c r="J735" s="44"/>
      <c r="K735">
        <v>115</v>
      </c>
      <c r="L735" s="28">
        <v>20000</v>
      </c>
      <c r="M735" s="42">
        <f t="shared" si="40"/>
        <v>1610000</v>
      </c>
      <c r="O735" s="53"/>
      <c r="S735">
        <v>134</v>
      </c>
      <c r="T735" s="28">
        <v>20000</v>
      </c>
      <c r="U735" s="42">
        <f t="shared" si="38"/>
        <v>1510000</v>
      </c>
      <c r="W735" s="41"/>
    </row>
    <row r="736" spans="1:23" x14ac:dyDescent="0.25">
      <c r="A736" s="45"/>
      <c r="B736" s="45"/>
      <c r="C736" s="45"/>
      <c r="D736" s="42"/>
      <c r="E736" s="42"/>
      <c r="F736" s="42"/>
      <c r="G736" s="45"/>
      <c r="I736" s="45"/>
      <c r="J736" s="45"/>
      <c r="K736">
        <v>116</v>
      </c>
      <c r="L736" s="28">
        <v>50000</v>
      </c>
      <c r="M736" s="42">
        <f t="shared" si="40"/>
        <v>1660000</v>
      </c>
      <c r="O736" s="53"/>
      <c r="T736" s="28"/>
      <c r="U736" s="42"/>
      <c r="W736" s="28"/>
    </row>
    <row r="737" spans="1:23" x14ac:dyDescent="0.25">
      <c r="A737" s="44"/>
      <c r="B737" s="44"/>
      <c r="C737" s="44"/>
      <c r="D737" s="41"/>
      <c r="E737" s="42"/>
      <c r="F737" s="41"/>
      <c r="G737" s="44"/>
      <c r="I737" s="44"/>
      <c r="J737" s="44"/>
      <c r="L737" s="28">
        <v>100000</v>
      </c>
      <c r="M737" s="42">
        <f t="shared" si="40"/>
        <v>1760000</v>
      </c>
      <c r="N737" s="28">
        <v>40000</v>
      </c>
      <c r="O737" s="41">
        <f>L737-N737</f>
        <v>60000</v>
      </c>
      <c r="T737" s="28"/>
      <c r="U737" s="42"/>
      <c r="W737" s="28"/>
    </row>
    <row r="738" spans="1:23" x14ac:dyDescent="0.25">
      <c r="A738" s="45"/>
      <c r="B738" s="45"/>
      <c r="C738" s="45"/>
      <c r="D738" s="42"/>
      <c r="E738" s="42"/>
      <c r="F738" s="42"/>
      <c r="G738" s="42"/>
      <c r="I738" s="45"/>
      <c r="J738" s="45"/>
      <c r="K738" s="45"/>
      <c r="L738" s="42"/>
      <c r="M738" s="42"/>
      <c r="N738" s="42"/>
      <c r="O738" s="55"/>
      <c r="T738" s="28"/>
      <c r="U738" s="42"/>
    </row>
    <row r="739" spans="1:23" x14ac:dyDescent="0.25">
      <c r="A739" s="44"/>
      <c r="B739" s="44"/>
      <c r="C739" s="44"/>
      <c r="D739" s="41"/>
      <c r="E739" s="42"/>
      <c r="F739" s="41"/>
      <c r="G739" s="41"/>
      <c r="I739" s="44"/>
      <c r="J739" s="44"/>
      <c r="K739" s="44"/>
      <c r="L739" s="41"/>
      <c r="M739" s="42"/>
      <c r="N739" s="41"/>
      <c r="O739" s="56"/>
      <c r="T739" s="28"/>
      <c r="U739" s="42"/>
    </row>
    <row r="740" spans="1:23" x14ac:dyDescent="0.25">
      <c r="A740" s="45"/>
      <c r="B740" s="45"/>
      <c r="C740" s="45"/>
      <c r="D740" s="42"/>
      <c r="E740" s="42"/>
      <c r="F740" s="42"/>
      <c r="G740" s="42"/>
      <c r="I740" s="45"/>
      <c r="J740" s="45"/>
      <c r="K740" s="45"/>
      <c r="L740" s="42"/>
      <c r="M740" s="42"/>
      <c r="N740" s="42"/>
      <c r="O740" s="54"/>
      <c r="T740" s="28"/>
      <c r="U740" s="42"/>
      <c r="W740" s="28"/>
    </row>
    <row r="741" spans="1:23" x14ac:dyDescent="0.25">
      <c r="A741" s="44"/>
      <c r="B741" s="44"/>
      <c r="C741" s="44"/>
      <c r="D741" s="41"/>
      <c r="E741" s="42"/>
      <c r="F741" s="41"/>
      <c r="G741" s="41"/>
      <c r="I741" s="44"/>
      <c r="J741" s="44"/>
      <c r="K741" s="44"/>
      <c r="L741" s="41"/>
      <c r="M741" s="42"/>
      <c r="N741" s="41"/>
      <c r="O741" s="57"/>
      <c r="T741" s="28"/>
      <c r="U741" s="42"/>
    </row>
    <row r="742" spans="1:23" x14ac:dyDescent="0.25">
      <c r="A742" s="45"/>
      <c r="B742" s="45"/>
      <c r="C742" s="45"/>
      <c r="D742" s="42"/>
      <c r="E742" s="42"/>
      <c r="F742" s="42"/>
      <c r="G742" s="42"/>
      <c r="I742" s="45"/>
      <c r="J742" s="45"/>
      <c r="K742" s="45"/>
      <c r="L742" s="42"/>
      <c r="M742" s="42"/>
      <c r="N742" s="42"/>
      <c r="O742" s="54"/>
      <c r="T742" s="28"/>
      <c r="U742" s="42"/>
    </row>
    <row r="743" spans="1:23" x14ac:dyDescent="0.25">
      <c r="A743" s="44"/>
      <c r="B743" s="44"/>
      <c r="C743" s="44"/>
      <c r="D743" s="47">
        <f>SUM(D695:D742)</f>
        <v>1428000</v>
      </c>
      <c r="E743" s="44"/>
      <c r="F743" s="47">
        <f>SUM(F695:F742)</f>
        <v>280000</v>
      </c>
      <c r="G743" s="47">
        <f>SUM(G695:G742)</f>
        <v>140000</v>
      </c>
      <c r="I743" s="44"/>
      <c r="J743" s="44"/>
      <c r="K743" s="44"/>
      <c r="L743" s="47">
        <f ca="1">SUM(L695:L744)</f>
        <v>1760000</v>
      </c>
      <c r="M743" s="44"/>
      <c r="N743" s="47">
        <f ca="1">SUM(N695:N744)</f>
        <v>240000</v>
      </c>
      <c r="O743" s="47">
        <f ca="1">SUM(O695:O744)</f>
        <v>200000</v>
      </c>
      <c r="S743" s="44"/>
      <c r="T743" s="47">
        <f>SUM(T695:T742)</f>
        <v>1510000</v>
      </c>
      <c r="U743" s="44"/>
      <c r="V743" s="47">
        <f>SUM(V695:V742)</f>
        <v>230000</v>
      </c>
      <c r="W743" s="47">
        <f>SUM(W695:W742)</f>
        <v>255000</v>
      </c>
    </row>
    <row r="744" spans="1:23" x14ac:dyDescent="0.25">
      <c r="A744" s="45"/>
      <c r="B744" s="45"/>
      <c r="C744" s="45">
        <f>COUNT(C695:C743)</f>
        <v>29</v>
      </c>
      <c r="D744" s="46">
        <f>D743-F743</f>
        <v>1148000</v>
      </c>
      <c r="E744" s="45"/>
      <c r="F744" s="42"/>
      <c r="G744" s="46">
        <f>D744-G743</f>
        <v>1008000</v>
      </c>
      <c r="I744" s="45"/>
      <c r="J744" s="45"/>
      <c r="K744" s="45">
        <f>COUNT(K695:K743)</f>
        <v>42</v>
      </c>
      <c r="L744" s="46">
        <f ca="1">L743-N743</f>
        <v>1520000</v>
      </c>
      <c r="M744" s="45"/>
      <c r="N744" s="42"/>
      <c r="O744" s="42">
        <f ca="1">L744-O743</f>
        <v>1320000</v>
      </c>
      <c r="S744" s="45">
        <f>COUNT(S691:S742)</f>
        <v>42</v>
      </c>
      <c r="T744" s="46">
        <f>T743-V743</f>
        <v>1280000</v>
      </c>
      <c r="U744" s="45"/>
      <c r="V744" s="42"/>
      <c r="W744" s="42">
        <f>T744-W743</f>
        <v>1025000</v>
      </c>
    </row>
    <row r="745" spans="1:23" x14ac:dyDescent="0.25">
      <c r="T745" s="28"/>
      <c r="U745" s="42"/>
    </row>
    <row r="746" spans="1:23" x14ac:dyDescent="0.25">
      <c r="A746" s="30" t="s">
        <v>10</v>
      </c>
      <c r="B746" s="30" t="s">
        <v>0</v>
      </c>
      <c r="C746" s="30" t="s">
        <v>2</v>
      </c>
      <c r="D746" s="30" t="s">
        <v>1297</v>
      </c>
      <c r="E746" s="30" t="s">
        <v>1338</v>
      </c>
      <c r="F746" s="33" t="s">
        <v>1339</v>
      </c>
      <c r="G746" s="30" t="s">
        <v>1340</v>
      </c>
      <c r="I746" s="48" t="s">
        <v>10</v>
      </c>
      <c r="J746" s="48" t="s">
        <v>0</v>
      </c>
      <c r="K746" s="48" t="s">
        <v>2</v>
      </c>
      <c r="L746" s="48" t="s">
        <v>1297</v>
      </c>
      <c r="M746" s="48" t="s">
        <v>1338</v>
      </c>
      <c r="N746" s="49" t="s">
        <v>1339</v>
      </c>
      <c r="O746" s="48" t="s">
        <v>1340</v>
      </c>
      <c r="Q746" s="48" t="s">
        <v>10</v>
      </c>
      <c r="R746" s="48" t="s">
        <v>0</v>
      </c>
      <c r="S746" s="48" t="s">
        <v>2</v>
      </c>
      <c r="T746" s="48" t="s">
        <v>1297</v>
      </c>
      <c r="U746" s="48" t="s">
        <v>1338</v>
      </c>
      <c r="V746" s="49" t="s">
        <v>1339</v>
      </c>
      <c r="W746" s="48" t="s">
        <v>1340</v>
      </c>
    </row>
    <row r="747" spans="1:23" x14ac:dyDescent="0.25">
      <c r="A747" s="32">
        <v>42947</v>
      </c>
      <c r="B747" s="30" t="s">
        <v>1336</v>
      </c>
      <c r="C747">
        <v>2</v>
      </c>
      <c r="D747" s="28">
        <v>20000</v>
      </c>
      <c r="E747" s="41">
        <f>D747</f>
        <v>20000</v>
      </c>
      <c r="F747" s="28">
        <v>20000</v>
      </c>
      <c r="G747" s="41">
        <f>D747-F747</f>
        <v>0</v>
      </c>
      <c r="I747" s="50">
        <v>42948</v>
      </c>
      <c r="J747" s="51" t="s">
        <v>1337</v>
      </c>
      <c r="K747">
        <v>4</v>
      </c>
      <c r="L747" s="28">
        <v>50000</v>
      </c>
      <c r="M747" s="41">
        <f>L747</f>
        <v>50000</v>
      </c>
      <c r="Q747" s="50">
        <v>42950</v>
      </c>
      <c r="R747" s="51" t="s">
        <v>1348</v>
      </c>
      <c r="S747">
        <v>3</v>
      </c>
      <c r="T747" s="28">
        <v>50000</v>
      </c>
      <c r="U747" s="41">
        <f>T747</f>
        <v>50000</v>
      </c>
    </row>
    <row r="748" spans="1:23" x14ac:dyDescent="0.25">
      <c r="C748">
        <v>3</v>
      </c>
      <c r="D748" s="28">
        <v>20000</v>
      </c>
      <c r="E748" s="42">
        <f>E747+D748</f>
        <v>40000</v>
      </c>
      <c r="I748" s="45"/>
      <c r="J748" s="45"/>
      <c r="K748">
        <v>6</v>
      </c>
      <c r="L748" s="28">
        <v>50000</v>
      </c>
      <c r="M748" s="42">
        <f>M747+L748</f>
        <v>100000</v>
      </c>
      <c r="Q748" s="45"/>
      <c r="R748" s="45"/>
      <c r="S748">
        <v>6</v>
      </c>
      <c r="T748" s="28">
        <v>50000</v>
      </c>
      <c r="U748" s="42">
        <f>U747+T748</f>
        <v>100000</v>
      </c>
    </row>
    <row r="749" spans="1:23" x14ac:dyDescent="0.25">
      <c r="C749">
        <v>4</v>
      </c>
      <c r="D749" s="28">
        <v>50000</v>
      </c>
      <c r="E749" s="42">
        <f t="shared" ref="E749:E796" si="41">E748+D749</f>
        <v>90000</v>
      </c>
      <c r="I749" s="44"/>
      <c r="J749" s="44"/>
      <c r="K749">
        <v>12</v>
      </c>
      <c r="L749" s="28">
        <v>40000</v>
      </c>
      <c r="M749" s="42">
        <f t="shared" ref="M749:M812" si="42">M748+L749</f>
        <v>140000</v>
      </c>
      <c r="Q749" s="44"/>
      <c r="R749" s="44"/>
      <c r="S749">
        <v>8</v>
      </c>
      <c r="T749" s="28">
        <v>50000</v>
      </c>
      <c r="U749" s="42">
        <f t="shared" ref="U749:U802" si="43">U748+T749</f>
        <v>150000</v>
      </c>
      <c r="V749" s="28">
        <v>40000</v>
      </c>
      <c r="W749" s="41">
        <f>T749-V749</f>
        <v>10000</v>
      </c>
    </row>
    <row r="750" spans="1:23" x14ac:dyDescent="0.25">
      <c r="C750">
        <v>7</v>
      </c>
      <c r="D750" s="28">
        <v>50000</v>
      </c>
      <c r="E750" s="42">
        <f t="shared" si="41"/>
        <v>140000</v>
      </c>
      <c r="I750" s="45"/>
      <c r="J750" s="45"/>
      <c r="K750">
        <v>13</v>
      </c>
      <c r="L750" s="28">
        <v>20000</v>
      </c>
      <c r="M750" s="42">
        <f t="shared" si="42"/>
        <v>160000</v>
      </c>
      <c r="Q750" s="45"/>
      <c r="R750" s="45"/>
      <c r="S750">
        <v>14</v>
      </c>
      <c r="T750" s="28">
        <v>50000</v>
      </c>
      <c r="U750" s="42">
        <f t="shared" si="43"/>
        <v>200000</v>
      </c>
      <c r="V750" s="28">
        <v>10000</v>
      </c>
      <c r="W750" s="41">
        <f>T750-V750</f>
        <v>40000</v>
      </c>
    </row>
    <row r="751" spans="1:23" x14ac:dyDescent="0.25">
      <c r="C751">
        <v>9</v>
      </c>
      <c r="D751" s="28">
        <v>50000</v>
      </c>
      <c r="E751" s="42">
        <f t="shared" si="41"/>
        <v>190000</v>
      </c>
      <c r="I751" s="44"/>
      <c r="J751" s="44"/>
      <c r="K751">
        <v>14</v>
      </c>
      <c r="L751" s="28">
        <v>50000</v>
      </c>
      <c r="M751" s="42">
        <f t="shared" si="42"/>
        <v>210000</v>
      </c>
      <c r="Q751" s="44"/>
      <c r="R751" s="44"/>
      <c r="S751">
        <v>15</v>
      </c>
      <c r="T751" s="28">
        <v>20000</v>
      </c>
      <c r="U751" s="42">
        <f t="shared" si="43"/>
        <v>220000</v>
      </c>
    </row>
    <row r="752" spans="1:23" x14ac:dyDescent="0.25">
      <c r="C752">
        <v>14</v>
      </c>
      <c r="D752" s="28">
        <v>40000</v>
      </c>
      <c r="E752" s="42">
        <f t="shared" si="41"/>
        <v>230000</v>
      </c>
      <c r="I752" s="45"/>
      <c r="J752" s="45"/>
      <c r="K752">
        <v>18</v>
      </c>
      <c r="L752" s="28">
        <v>15000</v>
      </c>
      <c r="M752" s="42">
        <f t="shared" si="42"/>
        <v>225000</v>
      </c>
      <c r="Q752" s="45"/>
      <c r="R752" s="45"/>
      <c r="S752">
        <v>16</v>
      </c>
      <c r="T752" s="28">
        <v>40000</v>
      </c>
      <c r="U752" s="42">
        <f t="shared" si="43"/>
        <v>260000</v>
      </c>
    </row>
    <row r="753" spans="3:22" x14ac:dyDescent="0.25">
      <c r="C753">
        <v>18</v>
      </c>
      <c r="D753" s="28">
        <v>150000</v>
      </c>
      <c r="E753" s="42">
        <f t="shared" si="41"/>
        <v>380000</v>
      </c>
      <c r="I753" s="44"/>
      <c r="J753" s="44"/>
      <c r="K753">
        <v>24</v>
      </c>
      <c r="L753" s="28">
        <v>240000</v>
      </c>
      <c r="M753" s="42">
        <f t="shared" si="42"/>
        <v>465000</v>
      </c>
      <c r="Q753" s="44"/>
      <c r="R753" s="44"/>
      <c r="S753">
        <v>17</v>
      </c>
      <c r="T753" s="28">
        <v>20000</v>
      </c>
      <c r="U753" s="42">
        <f t="shared" si="43"/>
        <v>280000</v>
      </c>
    </row>
    <row r="754" spans="3:22" x14ac:dyDescent="0.25">
      <c r="C754">
        <v>22</v>
      </c>
      <c r="D754" s="28">
        <v>10000</v>
      </c>
      <c r="E754" s="42">
        <f t="shared" si="41"/>
        <v>390000</v>
      </c>
      <c r="I754" s="45"/>
      <c r="J754" s="45"/>
      <c r="K754">
        <v>31</v>
      </c>
      <c r="L754" s="28">
        <v>120000</v>
      </c>
      <c r="M754" s="42">
        <f t="shared" si="42"/>
        <v>585000</v>
      </c>
      <c r="Q754" s="45"/>
      <c r="R754" s="45"/>
      <c r="S754">
        <v>24</v>
      </c>
      <c r="T754" s="28">
        <v>50000</v>
      </c>
      <c r="U754" s="42">
        <f t="shared" si="43"/>
        <v>330000</v>
      </c>
    </row>
    <row r="755" spans="3:22" x14ac:dyDescent="0.25">
      <c r="C755">
        <v>25</v>
      </c>
      <c r="D755" s="28">
        <v>50000</v>
      </c>
      <c r="E755" s="42">
        <f t="shared" si="41"/>
        <v>440000</v>
      </c>
      <c r="F755" s="28">
        <v>40000</v>
      </c>
      <c r="G755" s="41">
        <f>D755-F755</f>
        <v>10000</v>
      </c>
      <c r="I755" s="44"/>
      <c r="J755" s="44"/>
      <c r="K755">
        <v>32</v>
      </c>
      <c r="L755" s="28">
        <v>20000</v>
      </c>
      <c r="M755" s="42">
        <f t="shared" si="42"/>
        <v>605000</v>
      </c>
      <c r="Q755" s="44"/>
      <c r="R755" s="44"/>
      <c r="S755">
        <v>29</v>
      </c>
      <c r="T755" s="28">
        <v>20000</v>
      </c>
      <c r="U755" s="42">
        <f t="shared" si="43"/>
        <v>350000</v>
      </c>
    </row>
    <row r="756" spans="3:22" x14ac:dyDescent="0.25">
      <c r="C756">
        <v>29</v>
      </c>
      <c r="D756" s="28">
        <v>50000</v>
      </c>
      <c r="E756" s="42">
        <f t="shared" si="41"/>
        <v>490000</v>
      </c>
      <c r="I756" s="45"/>
      <c r="J756" s="45"/>
      <c r="K756">
        <v>33</v>
      </c>
      <c r="L756" s="28">
        <v>50000</v>
      </c>
      <c r="M756" s="42">
        <f t="shared" si="42"/>
        <v>655000</v>
      </c>
      <c r="Q756" s="45"/>
      <c r="R756" s="45"/>
      <c r="S756">
        <v>30</v>
      </c>
      <c r="T756" s="28">
        <v>60000</v>
      </c>
      <c r="U756" s="42">
        <f t="shared" si="43"/>
        <v>410000</v>
      </c>
    </row>
    <row r="757" spans="3:22" x14ac:dyDescent="0.25">
      <c r="C757">
        <v>32</v>
      </c>
      <c r="D757" s="28">
        <v>50000</v>
      </c>
      <c r="E757" s="42">
        <f t="shared" si="41"/>
        <v>540000</v>
      </c>
      <c r="I757" s="44"/>
      <c r="J757" s="44"/>
      <c r="K757">
        <v>35</v>
      </c>
      <c r="L757" s="28">
        <v>50000</v>
      </c>
      <c r="M757" s="42">
        <f t="shared" si="42"/>
        <v>705000</v>
      </c>
      <c r="Q757" s="44"/>
      <c r="R757" s="44"/>
      <c r="S757">
        <v>31</v>
      </c>
      <c r="T757" s="28">
        <v>20000</v>
      </c>
      <c r="U757" s="42">
        <f t="shared" si="43"/>
        <v>430000</v>
      </c>
    </row>
    <row r="758" spans="3:22" x14ac:dyDescent="0.25">
      <c r="C758">
        <v>33</v>
      </c>
      <c r="D758" s="28">
        <v>40000</v>
      </c>
      <c r="E758" s="42">
        <f t="shared" si="41"/>
        <v>580000</v>
      </c>
      <c r="I758" s="45"/>
      <c r="J758" s="45"/>
      <c r="K758">
        <v>41</v>
      </c>
      <c r="L758" s="28">
        <v>20000</v>
      </c>
      <c r="M758" s="42">
        <f t="shared" si="42"/>
        <v>725000</v>
      </c>
      <c r="Q758" s="45"/>
      <c r="R758" s="45"/>
      <c r="S758">
        <v>35</v>
      </c>
      <c r="T758" s="28">
        <v>10000</v>
      </c>
      <c r="U758" s="42">
        <f t="shared" si="43"/>
        <v>440000</v>
      </c>
    </row>
    <row r="759" spans="3:22" x14ac:dyDescent="0.25">
      <c r="C759">
        <v>37</v>
      </c>
      <c r="D759" s="28">
        <v>20000</v>
      </c>
      <c r="E759" s="42">
        <f t="shared" si="41"/>
        <v>600000</v>
      </c>
      <c r="I759" s="44"/>
      <c r="J759" s="44"/>
      <c r="K759">
        <v>42</v>
      </c>
      <c r="L759" s="28">
        <v>20000</v>
      </c>
      <c r="M759" s="42">
        <f t="shared" si="42"/>
        <v>745000</v>
      </c>
      <c r="Q759" s="44"/>
      <c r="R759" s="44"/>
      <c r="S759">
        <v>36</v>
      </c>
      <c r="T759" s="28">
        <v>50000</v>
      </c>
      <c r="U759" s="42">
        <f t="shared" si="43"/>
        <v>490000</v>
      </c>
    </row>
    <row r="760" spans="3:22" x14ac:dyDescent="0.25">
      <c r="C760">
        <v>39</v>
      </c>
      <c r="D760" s="28">
        <v>10000</v>
      </c>
      <c r="E760" s="42">
        <f t="shared" si="41"/>
        <v>610000</v>
      </c>
      <c r="I760" s="45"/>
      <c r="J760" s="45"/>
      <c r="K760">
        <v>46</v>
      </c>
      <c r="L760" s="28">
        <v>20000</v>
      </c>
      <c r="M760" s="42">
        <f t="shared" si="42"/>
        <v>765000</v>
      </c>
      <c r="Q760" s="45"/>
      <c r="R760" s="45"/>
      <c r="S760">
        <v>37</v>
      </c>
      <c r="T760" s="28">
        <v>30000</v>
      </c>
      <c r="U760" s="42">
        <f t="shared" si="43"/>
        <v>520000</v>
      </c>
    </row>
    <row r="761" spans="3:22" x14ac:dyDescent="0.25">
      <c r="C761">
        <v>42</v>
      </c>
      <c r="D761" s="28">
        <v>50000</v>
      </c>
      <c r="E761" s="42">
        <f t="shared" si="41"/>
        <v>660000</v>
      </c>
      <c r="I761" s="44"/>
      <c r="J761" s="44"/>
      <c r="K761">
        <v>51</v>
      </c>
      <c r="L761" s="28">
        <v>40000</v>
      </c>
      <c r="M761" s="42">
        <f t="shared" si="42"/>
        <v>805000</v>
      </c>
      <c r="Q761" s="44"/>
      <c r="R761" s="44"/>
      <c r="S761">
        <v>40</v>
      </c>
      <c r="T761" s="28">
        <v>20000</v>
      </c>
      <c r="U761" s="42">
        <f t="shared" si="43"/>
        <v>540000</v>
      </c>
    </row>
    <row r="762" spans="3:22" x14ac:dyDescent="0.25">
      <c r="C762">
        <v>45</v>
      </c>
      <c r="D762" s="28">
        <v>20000</v>
      </c>
      <c r="E762" s="42">
        <f t="shared" si="41"/>
        <v>680000</v>
      </c>
      <c r="F762" s="28">
        <v>20000</v>
      </c>
      <c r="G762" s="41">
        <f>D762-F762</f>
        <v>0</v>
      </c>
      <c r="I762" s="45"/>
      <c r="J762" s="45"/>
      <c r="K762">
        <v>57</v>
      </c>
      <c r="L762" s="28">
        <v>70000</v>
      </c>
      <c r="M762" s="42">
        <f t="shared" si="42"/>
        <v>875000</v>
      </c>
      <c r="Q762" s="45"/>
      <c r="R762" s="45"/>
      <c r="S762">
        <v>41</v>
      </c>
      <c r="T762" s="28">
        <v>20000</v>
      </c>
      <c r="U762" s="42">
        <f t="shared" si="43"/>
        <v>560000</v>
      </c>
    </row>
    <row r="763" spans="3:22" x14ac:dyDescent="0.25">
      <c r="C763">
        <v>48</v>
      </c>
      <c r="D763" s="28">
        <v>30000</v>
      </c>
      <c r="E763" s="42">
        <f t="shared" si="41"/>
        <v>710000</v>
      </c>
      <c r="I763" s="44"/>
      <c r="J763" s="44"/>
      <c r="K763">
        <v>62</v>
      </c>
      <c r="L763" s="28">
        <v>50000</v>
      </c>
      <c r="M763" s="42">
        <f t="shared" si="42"/>
        <v>925000</v>
      </c>
      <c r="Q763" s="44"/>
      <c r="R763" s="44"/>
      <c r="S763">
        <v>43</v>
      </c>
      <c r="T763" s="28">
        <v>30000</v>
      </c>
      <c r="U763" s="42">
        <f t="shared" si="43"/>
        <v>590000</v>
      </c>
      <c r="V763"/>
    </row>
    <row r="764" spans="3:22" x14ac:dyDescent="0.25">
      <c r="C764">
        <v>51</v>
      </c>
      <c r="D764" s="28">
        <v>30000</v>
      </c>
      <c r="E764" s="42">
        <f t="shared" si="41"/>
        <v>740000</v>
      </c>
      <c r="I764" s="45"/>
      <c r="J764" s="45"/>
      <c r="K764">
        <v>66</v>
      </c>
      <c r="L764" s="28">
        <v>50000</v>
      </c>
      <c r="M764" s="42">
        <f t="shared" si="42"/>
        <v>975000</v>
      </c>
      <c r="Q764" s="45"/>
      <c r="R764" s="45"/>
      <c r="S764">
        <v>47</v>
      </c>
      <c r="T764" s="28">
        <v>20000</v>
      </c>
      <c r="U764" s="42">
        <f t="shared" si="43"/>
        <v>610000</v>
      </c>
    </row>
    <row r="765" spans="3:22" x14ac:dyDescent="0.25">
      <c r="C765">
        <v>54</v>
      </c>
      <c r="D765" s="28">
        <v>30000</v>
      </c>
      <c r="E765" s="42">
        <f t="shared" si="41"/>
        <v>770000</v>
      </c>
      <c r="I765" s="44"/>
      <c r="J765" s="44"/>
      <c r="K765">
        <v>67</v>
      </c>
      <c r="L765" s="28">
        <v>50000</v>
      </c>
      <c r="M765" s="42">
        <f t="shared" si="42"/>
        <v>1025000</v>
      </c>
      <c r="Q765" s="44"/>
      <c r="R765" s="44"/>
      <c r="S765">
        <v>48</v>
      </c>
      <c r="T765" s="28">
        <v>80000</v>
      </c>
      <c r="U765" s="42">
        <f t="shared" si="43"/>
        <v>690000</v>
      </c>
    </row>
    <row r="766" spans="3:22" x14ac:dyDescent="0.25">
      <c r="C766">
        <v>56</v>
      </c>
      <c r="D766" s="28">
        <v>10000</v>
      </c>
      <c r="E766" s="42">
        <f t="shared" si="41"/>
        <v>780000</v>
      </c>
      <c r="I766" s="45"/>
      <c r="J766" s="45"/>
      <c r="K766">
        <v>69</v>
      </c>
      <c r="L766" s="28">
        <v>50000</v>
      </c>
      <c r="M766" s="42">
        <f t="shared" si="42"/>
        <v>1075000</v>
      </c>
      <c r="Q766" s="45"/>
      <c r="R766" s="45"/>
      <c r="S766">
        <v>50</v>
      </c>
      <c r="T766" s="28">
        <v>40000</v>
      </c>
      <c r="U766" s="42">
        <f t="shared" si="43"/>
        <v>730000</v>
      </c>
    </row>
    <row r="767" spans="3:22" x14ac:dyDescent="0.25">
      <c r="C767">
        <v>65</v>
      </c>
      <c r="D767" s="28">
        <v>80000</v>
      </c>
      <c r="E767" s="42">
        <f t="shared" si="41"/>
        <v>860000</v>
      </c>
      <c r="F767" s="28">
        <v>40000</v>
      </c>
      <c r="G767" s="41">
        <f>D767-F767</f>
        <v>40000</v>
      </c>
      <c r="I767" s="44"/>
      <c r="J767" s="44"/>
      <c r="K767">
        <v>71</v>
      </c>
      <c r="L767" s="28">
        <v>100000</v>
      </c>
      <c r="M767" s="42">
        <f t="shared" si="42"/>
        <v>1175000</v>
      </c>
      <c r="Q767" s="44"/>
      <c r="R767" s="44"/>
      <c r="S767">
        <v>55</v>
      </c>
      <c r="T767" s="28">
        <v>20000</v>
      </c>
      <c r="U767" s="42">
        <f t="shared" si="43"/>
        <v>750000</v>
      </c>
    </row>
    <row r="768" spans="3:22" x14ac:dyDescent="0.25">
      <c r="C768">
        <v>68</v>
      </c>
      <c r="D768" s="28">
        <v>20000</v>
      </c>
      <c r="E768" s="42">
        <f t="shared" si="41"/>
        <v>880000</v>
      </c>
      <c r="I768" s="45"/>
      <c r="J768" s="45"/>
      <c r="K768">
        <v>73</v>
      </c>
      <c r="L768" s="28">
        <v>50000</v>
      </c>
      <c r="M768" s="42">
        <f t="shared" si="42"/>
        <v>1225000</v>
      </c>
      <c r="Q768" s="45"/>
      <c r="R768" s="45"/>
      <c r="S768">
        <v>56</v>
      </c>
      <c r="T768" s="28">
        <v>10000</v>
      </c>
      <c r="U768" s="42">
        <f t="shared" si="43"/>
        <v>760000</v>
      </c>
    </row>
    <row r="769" spans="3:23" x14ac:dyDescent="0.25">
      <c r="C769">
        <v>82</v>
      </c>
      <c r="D769" s="28">
        <v>20000</v>
      </c>
      <c r="E769" s="42">
        <f t="shared" si="41"/>
        <v>900000</v>
      </c>
      <c r="I769" s="44"/>
      <c r="J769" s="44"/>
      <c r="K769">
        <v>76</v>
      </c>
      <c r="L769" s="28">
        <v>40000</v>
      </c>
      <c r="M769" s="42">
        <f t="shared" si="42"/>
        <v>1265000</v>
      </c>
      <c r="Q769" s="44"/>
      <c r="R769" s="44"/>
      <c r="S769">
        <v>57</v>
      </c>
      <c r="T769" s="28">
        <v>20000</v>
      </c>
      <c r="U769" s="42">
        <f t="shared" si="43"/>
        <v>780000</v>
      </c>
    </row>
    <row r="770" spans="3:23" x14ac:dyDescent="0.25">
      <c r="C770">
        <v>88</v>
      </c>
      <c r="D770" s="28">
        <v>20000</v>
      </c>
      <c r="E770" s="42">
        <f t="shared" si="41"/>
        <v>920000</v>
      </c>
      <c r="I770" s="45"/>
      <c r="J770" s="45"/>
      <c r="K770">
        <v>77</v>
      </c>
      <c r="L770" s="28">
        <v>50000</v>
      </c>
      <c r="M770" s="42">
        <f t="shared" si="42"/>
        <v>1315000</v>
      </c>
      <c r="Q770" s="45"/>
      <c r="R770" s="45"/>
      <c r="S770">
        <v>59</v>
      </c>
      <c r="T770" s="28">
        <v>50000</v>
      </c>
      <c r="U770" s="42">
        <f t="shared" si="43"/>
        <v>830000</v>
      </c>
    </row>
    <row r="771" spans="3:23" x14ac:dyDescent="0.25">
      <c r="C771">
        <v>89</v>
      </c>
      <c r="D771" s="28">
        <v>50000</v>
      </c>
      <c r="E771" s="42">
        <f t="shared" si="41"/>
        <v>970000</v>
      </c>
      <c r="I771" s="44"/>
      <c r="J771" s="44"/>
      <c r="K771">
        <v>79</v>
      </c>
      <c r="L771" s="28">
        <v>20000</v>
      </c>
      <c r="M771" s="42">
        <f t="shared" si="42"/>
        <v>1335000</v>
      </c>
      <c r="Q771" s="44"/>
      <c r="R771" s="44"/>
      <c r="S771">
        <v>62</v>
      </c>
      <c r="T771" s="28">
        <v>15000</v>
      </c>
      <c r="U771" s="42">
        <f t="shared" si="43"/>
        <v>845000</v>
      </c>
      <c r="V771" s="28">
        <v>15000</v>
      </c>
      <c r="W771" s="41">
        <f>T771-V771</f>
        <v>0</v>
      </c>
    </row>
    <row r="772" spans="3:23" x14ac:dyDescent="0.25">
      <c r="C772">
        <v>92</v>
      </c>
      <c r="D772" s="28">
        <v>20000</v>
      </c>
      <c r="E772" s="42">
        <f t="shared" si="41"/>
        <v>990000</v>
      </c>
      <c r="I772" s="45"/>
      <c r="J772" s="45"/>
      <c r="K772">
        <v>80</v>
      </c>
      <c r="L772" s="28">
        <v>44000</v>
      </c>
      <c r="M772" s="42">
        <f t="shared" si="42"/>
        <v>1379000</v>
      </c>
      <c r="Q772" s="45"/>
      <c r="R772" s="45"/>
      <c r="S772">
        <v>63</v>
      </c>
      <c r="T772" s="28">
        <v>30000</v>
      </c>
      <c r="U772" s="42">
        <f t="shared" si="43"/>
        <v>875000</v>
      </c>
    </row>
    <row r="773" spans="3:23" x14ac:dyDescent="0.25">
      <c r="C773">
        <v>95</v>
      </c>
      <c r="D773" s="28">
        <v>80000</v>
      </c>
      <c r="E773" s="42">
        <f t="shared" si="41"/>
        <v>1070000</v>
      </c>
      <c r="I773" s="44"/>
      <c r="J773" s="44"/>
      <c r="K773">
        <v>83</v>
      </c>
      <c r="L773" s="28">
        <v>50000</v>
      </c>
      <c r="M773" s="42">
        <f t="shared" si="42"/>
        <v>1429000</v>
      </c>
      <c r="Q773" s="44"/>
      <c r="R773" s="44"/>
      <c r="S773">
        <v>64</v>
      </c>
      <c r="T773" s="28">
        <v>20000</v>
      </c>
      <c r="U773" s="42">
        <f t="shared" si="43"/>
        <v>895000</v>
      </c>
    </row>
    <row r="774" spans="3:23" x14ac:dyDescent="0.25">
      <c r="C774">
        <v>98</v>
      </c>
      <c r="D774" s="28">
        <v>10000</v>
      </c>
      <c r="E774" s="42">
        <f t="shared" si="41"/>
        <v>1080000</v>
      </c>
      <c r="I774" s="45"/>
      <c r="J774" s="45"/>
      <c r="K774">
        <v>88</v>
      </c>
      <c r="L774" s="28">
        <v>10000</v>
      </c>
      <c r="M774" s="42">
        <f t="shared" si="42"/>
        <v>1439000</v>
      </c>
      <c r="Q774" s="45"/>
      <c r="R774" s="45"/>
      <c r="S774">
        <v>65</v>
      </c>
      <c r="T774" s="28">
        <v>10000</v>
      </c>
      <c r="U774" s="42">
        <f t="shared" si="43"/>
        <v>905000</v>
      </c>
    </row>
    <row r="775" spans="3:23" x14ac:dyDescent="0.25">
      <c r="C775">
        <v>100</v>
      </c>
      <c r="D775" s="28">
        <v>20000</v>
      </c>
      <c r="E775" s="42">
        <f t="shared" si="41"/>
        <v>1100000</v>
      </c>
      <c r="F775" s="28">
        <v>20000</v>
      </c>
      <c r="G775" s="41">
        <f>D775-F775</f>
        <v>0</v>
      </c>
      <c r="I775" s="44"/>
      <c r="J775" s="44"/>
      <c r="K775">
        <v>90</v>
      </c>
      <c r="L775" s="28">
        <v>20000</v>
      </c>
      <c r="M775" s="42">
        <f t="shared" si="42"/>
        <v>1459000</v>
      </c>
      <c r="N775" s="28">
        <v>20000</v>
      </c>
      <c r="O775" s="41">
        <f>L775-N775</f>
        <v>0</v>
      </c>
      <c r="Q775" s="44"/>
      <c r="R775" s="44"/>
      <c r="S775">
        <v>69</v>
      </c>
      <c r="T775" s="28">
        <v>20000</v>
      </c>
      <c r="U775" s="42">
        <f t="shared" si="43"/>
        <v>925000</v>
      </c>
    </row>
    <row r="776" spans="3:23" x14ac:dyDescent="0.25">
      <c r="C776">
        <v>103</v>
      </c>
      <c r="D776" s="28">
        <v>30000</v>
      </c>
      <c r="E776" s="42">
        <f t="shared" si="41"/>
        <v>1130000</v>
      </c>
      <c r="I776" s="45"/>
      <c r="J776" s="45"/>
      <c r="K776">
        <v>91</v>
      </c>
      <c r="L776" s="28">
        <v>50000</v>
      </c>
      <c r="M776" s="42">
        <f t="shared" si="42"/>
        <v>1509000</v>
      </c>
      <c r="N776" s="28">
        <v>40000</v>
      </c>
      <c r="O776" s="41">
        <f>L776-N776</f>
        <v>10000</v>
      </c>
      <c r="Q776" s="45"/>
      <c r="R776" s="45"/>
      <c r="S776">
        <v>70</v>
      </c>
      <c r="T776" s="28">
        <v>110000</v>
      </c>
      <c r="U776" s="42">
        <f t="shared" si="43"/>
        <v>1035000</v>
      </c>
      <c r="V776" s="28">
        <v>40000</v>
      </c>
      <c r="W776" s="41">
        <f>T776-V776</f>
        <v>70000</v>
      </c>
    </row>
    <row r="777" spans="3:23" x14ac:dyDescent="0.25">
      <c r="C777">
        <v>105</v>
      </c>
      <c r="D777" s="28">
        <v>130000</v>
      </c>
      <c r="E777" s="42">
        <f t="shared" si="41"/>
        <v>1260000</v>
      </c>
      <c r="F777" s="28">
        <v>40000</v>
      </c>
      <c r="G777" s="41">
        <f>D777-F777</f>
        <v>90000</v>
      </c>
      <c r="I777" s="44"/>
      <c r="J777" s="44"/>
      <c r="K777">
        <v>95</v>
      </c>
      <c r="L777" s="28">
        <v>30000</v>
      </c>
      <c r="M777" s="42">
        <f t="shared" si="42"/>
        <v>1539000</v>
      </c>
      <c r="Q777" s="44"/>
      <c r="R777" s="44"/>
      <c r="S777">
        <v>72</v>
      </c>
      <c r="T777" s="28">
        <v>50000</v>
      </c>
      <c r="U777" s="42">
        <f t="shared" si="43"/>
        <v>1085000</v>
      </c>
      <c r="V777"/>
    </row>
    <row r="778" spans="3:23" x14ac:dyDescent="0.25">
      <c r="C778">
        <v>113</v>
      </c>
      <c r="D778" s="28">
        <v>15000</v>
      </c>
      <c r="E778" s="42">
        <f t="shared" si="41"/>
        <v>1275000</v>
      </c>
      <c r="I778" s="45"/>
      <c r="J778" s="45"/>
      <c r="K778">
        <v>96</v>
      </c>
      <c r="L778" s="28">
        <v>25000</v>
      </c>
      <c r="M778" s="42">
        <f t="shared" si="42"/>
        <v>1564000</v>
      </c>
      <c r="N778" s="28">
        <v>25000</v>
      </c>
      <c r="O778" s="41">
        <f>L778-N778</f>
        <v>0</v>
      </c>
      <c r="Q778" s="45"/>
      <c r="R778" s="45"/>
      <c r="S778">
        <v>74</v>
      </c>
      <c r="T778" s="28">
        <v>10000</v>
      </c>
      <c r="U778" s="42">
        <f t="shared" si="43"/>
        <v>1095000</v>
      </c>
    </row>
    <row r="779" spans="3:23" x14ac:dyDescent="0.25">
      <c r="C779">
        <v>116</v>
      </c>
      <c r="D779" s="28">
        <v>100000</v>
      </c>
      <c r="E779" s="42">
        <f t="shared" si="41"/>
        <v>1375000</v>
      </c>
      <c r="I779" s="44"/>
      <c r="J779" s="44"/>
      <c r="K779">
        <v>99</v>
      </c>
      <c r="L779" s="28">
        <v>20000</v>
      </c>
      <c r="M779" s="42">
        <f t="shared" si="42"/>
        <v>1584000</v>
      </c>
      <c r="Q779" s="44"/>
      <c r="R779" s="44"/>
      <c r="S779">
        <v>76</v>
      </c>
      <c r="T779" s="28">
        <v>20000</v>
      </c>
      <c r="U779" s="42">
        <f t="shared" si="43"/>
        <v>1115000</v>
      </c>
    </row>
    <row r="780" spans="3:23" x14ac:dyDescent="0.25">
      <c r="C780">
        <v>120</v>
      </c>
      <c r="D780" s="28">
        <v>20000</v>
      </c>
      <c r="E780" s="42">
        <f t="shared" si="41"/>
        <v>1395000</v>
      </c>
      <c r="I780" s="45"/>
      <c r="J780" s="45"/>
      <c r="K780">
        <v>102</v>
      </c>
      <c r="L780" s="28">
        <v>50000</v>
      </c>
      <c r="M780" s="42">
        <f t="shared" si="42"/>
        <v>1634000</v>
      </c>
      <c r="Q780" s="45"/>
      <c r="R780" s="45"/>
      <c r="S780">
        <v>82</v>
      </c>
      <c r="T780" s="28">
        <v>20000</v>
      </c>
      <c r="U780" s="42">
        <f t="shared" si="43"/>
        <v>1135000</v>
      </c>
    </row>
    <row r="781" spans="3:23" x14ac:dyDescent="0.25">
      <c r="C781">
        <v>123</v>
      </c>
      <c r="D781" s="28">
        <v>20000</v>
      </c>
      <c r="E781" s="42">
        <f t="shared" si="41"/>
        <v>1415000</v>
      </c>
      <c r="I781" s="44"/>
      <c r="J781" s="44"/>
      <c r="K781">
        <v>103</v>
      </c>
      <c r="L781" s="28">
        <v>30000</v>
      </c>
      <c r="M781" s="42">
        <f t="shared" si="42"/>
        <v>1664000</v>
      </c>
      <c r="Q781" s="44"/>
      <c r="R781" s="44"/>
      <c r="S781">
        <v>83</v>
      </c>
      <c r="T781" s="28">
        <v>50000</v>
      </c>
      <c r="U781" s="42">
        <f t="shared" si="43"/>
        <v>1185000</v>
      </c>
      <c r="V781" s="28">
        <v>40000</v>
      </c>
      <c r="W781" s="41">
        <f>T781-V781</f>
        <v>10000</v>
      </c>
    </row>
    <row r="782" spans="3:23" x14ac:dyDescent="0.25">
      <c r="C782">
        <v>124</v>
      </c>
      <c r="D782" s="28">
        <v>20000</v>
      </c>
      <c r="E782" s="42">
        <f t="shared" si="41"/>
        <v>1435000</v>
      </c>
      <c r="I782" s="45"/>
      <c r="J782" s="45"/>
      <c r="K782">
        <v>105</v>
      </c>
      <c r="L782" s="28">
        <v>30000</v>
      </c>
      <c r="M782" s="42">
        <f t="shared" si="42"/>
        <v>1694000</v>
      </c>
      <c r="Q782" s="45"/>
      <c r="R782" s="45"/>
      <c r="S782">
        <v>84</v>
      </c>
      <c r="T782" s="28">
        <v>25000</v>
      </c>
      <c r="U782" s="42">
        <f t="shared" si="43"/>
        <v>1210000</v>
      </c>
      <c r="V782" s="28">
        <v>25000</v>
      </c>
      <c r="W782" s="41">
        <f>T782-V782</f>
        <v>0</v>
      </c>
    </row>
    <row r="783" spans="3:23" x14ac:dyDescent="0.25">
      <c r="C783">
        <v>128</v>
      </c>
      <c r="D783" s="28">
        <v>50000</v>
      </c>
      <c r="E783" s="42">
        <f t="shared" si="41"/>
        <v>1485000</v>
      </c>
      <c r="I783" s="44"/>
      <c r="J783" s="44"/>
      <c r="K783">
        <v>110</v>
      </c>
      <c r="L783" s="28">
        <v>20000</v>
      </c>
      <c r="M783" s="42">
        <f t="shared" si="42"/>
        <v>1714000</v>
      </c>
      <c r="Q783" s="44"/>
      <c r="R783" s="44"/>
      <c r="S783">
        <v>87</v>
      </c>
      <c r="T783" s="28">
        <v>50000</v>
      </c>
      <c r="U783" s="42">
        <f t="shared" si="43"/>
        <v>1260000</v>
      </c>
    </row>
    <row r="784" spans="3:23" x14ac:dyDescent="0.25">
      <c r="C784">
        <v>129</v>
      </c>
      <c r="D784" s="28">
        <v>30000</v>
      </c>
      <c r="E784" s="42">
        <f t="shared" si="41"/>
        <v>1515000</v>
      </c>
      <c r="I784" s="45"/>
      <c r="J784" s="45"/>
      <c r="K784">
        <v>115</v>
      </c>
      <c r="L784" s="28">
        <v>50000</v>
      </c>
      <c r="M784" s="42">
        <f t="shared" si="42"/>
        <v>1764000</v>
      </c>
      <c r="Q784" s="45"/>
      <c r="R784" s="45"/>
      <c r="S784">
        <v>88</v>
      </c>
      <c r="T784" s="28">
        <v>20000</v>
      </c>
      <c r="U784" s="42">
        <f t="shared" si="43"/>
        <v>1280000</v>
      </c>
    </row>
    <row r="785" spans="3:23" x14ac:dyDescent="0.25">
      <c r="C785">
        <v>131</v>
      </c>
      <c r="D785" s="28">
        <v>80000</v>
      </c>
      <c r="E785" s="42">
        <f t="shared" si="41"/>
        <v>1595000</v>
      </c>
      <c r="I785" s="44"/>
      <c r="J785" s="44"/>
      <c r="K785">
        <v>116</v>
      </c>
      <c r="L785" s="28">
        <v>50000</v>
      </c>
      <c r="M785" s="42">
        <f t="shared" si="42"/>
        <v>1814000</v>
      </c>
      <c r="Q785" s="44"/>
      <c r="R785" s="44"/>
      <c r="S785">
        <v>89</v>
      </c>
      <c r="T785" s="28">
        <v>50000</v>
      </c>
      <c r="U785" s="42">
        <f t="shared" si="43"/>
        <v>1330000</v>
      </c>
    </row>
    <row r="786" spans="3:23" x14ac:dyDescent="0.25">
      <c r="C786">
        <v>140</v>
      </c>
      <c r="D786" s="28">
        <v>30000</v>
      </c>
      <c r="E786" s="42">
        <f t="shared" si="41"/>
        <v>1625000</v>
      </c>
      <c r="I786" s="45"/>
      <c r="J786" s="45"/>
      <c r="K786">
        <v>117</v>
      </c>
      <c r="L786" s="28">
        <v>50000</v>
      </c>
      <c r="M786" s="42">
        <f t="shared" si="42"/>
        <v>1864000</v>
      </c>
      <c r="Q786" s="45"/>
      <c r="R786" s="45"/>
      <c r="S786">
        <v>92</v>
      </c>
      <c r="T786" s="28">
        <v>20000</v>
      </c>
      <c r="U786" s="42">
        <f t="shared" si="43"/>
        <v>1350000</v>
      </c>
    </row>
    <row r="787" spans="3:23" x14ac:dyDescent="0.25">
      <c r="C787">
        <v>143</v>
      </c>
      <c r="D787" s="28">
        <v>50000</v>
      </c>
      <c r="E787" s="42">
        <f t="shared" si="41"/>
        <v>1675000</v>
      </c>
      <c r="I787" s="44"/>
      <c r="J787" s="44"/>
      <c r="K787">
        <v>119</v>
      </c>
      <c r="L787" s="28">
        <v>20000</v>
      </c>
      <c r="M787" s="42">
        <f t="shared" si="42"/>
        <v>1884000</v>
      </c>
      <c r="Q787" s="44"/>
      <c r="R787" s="44"/>
      <c r="S787">
        <v>95</v>
      </c>
      <c r="T787" s="28">
        <v>100000</v>
      </c>
      <c r="U787" s="42">
        <f t="shared" si="43"/>
        <v>1450000</v>
      </c>
    </row>
    <row r="788" spans="3:23" x14ac:dyDescent="0.25">
      <c r="C788">
        <v>145</v>
      </c>
      <c r="D788" s="28">
        <v>20000</v>
      </c>
      <c r="E788" s="42">
        <f t="shared" si="41"/>
        <v>1695000</v>
      </c>
      <c r="I788" s="45"/>
      <c r="J788" s="45"/>
      <c r="K788">
        <v>121</v>
      </c>
      <c r="L788" s="28">
        <v>20000</v>
      </c>
      <c r="M788" s="42">
        <f t="shared" si="42"/>
        <v>1904000</v>
      </c>
      <c r="Q788" s="45"/>
      <c r="R788" s="45"/>
      <c r="S788">
        <v>97</v>
      </c>
      <c r="T788" s="28">
        <v>50000</v>
      </c>
      <c r="U788" s="42">
        <f t="shared" si="43"/>
        <v>1500000</v>
      </c>
    </row>
    <row r="789" spans="3:23" x14ac:dyDescent="0.25">
      <c r="C789">
        <v>146</v>
      </c>
      <c r="D789" s="28">
        <v>100000</v>
      </c>
      <c r="E789" s="42">
        <f t="shared" si="41"/>
        <v>1795000</v>
      </c>
      <c r="I789" s="44"/>
      <c r="J789" s="44"/>
      <c r="K789">
        <v>122</v>
      </c>
      <c r="L789" s="28">
        <v>140000</v>
      </c>
      <c r="M789" s="42">
        <f t="shared" si="42"/>
        <v>2044000</v>
      </c>
      <c r="N789" s="28">
        <v>40000</v>
      </c>
      <c r="O789" s="41">
        <f>L789-N789</f>
        <v>100000</v>
      </c>
      <c r="Q789" s="44"/>
      <c r="R789" s="44"/>
      <c r="S789">
        <v>98</v>
      </c>
      <c r="T789" s="28">
        <v>70000</v>
      </c>
      <c r="U789" s="42">
        <f t="shared" si="43"/>
        <v>1570000</v>
      </c>
    </row>
    <row r="790" spans="3:23" x14ac:dyDescent="0.25">
      <c r="C790">
        <v>149</v>
      </c>
      <c r="D790" s="28">
        <v>50000</v>
      </c>
      <c r="E790" s="42">
        <f t="shared" si="41"/>
        <v>1845000</v>
      </c>
      <c r="I790" s="45"/>
      <c r="J790" s="45"/>
      <c r="K790">
        <v>124</v>
      </c>
      <c r="L790" s="28">
        <v>40000</v>
      </c>
      <c r="M790" s="42">
        <f t="shared" si="42"/>
        <v>2084000</v>
      </c>
      <c r="Q790" s="45"/>
      <c r="R790" s="45"/>
      <c r="S790">
        <v>101</v>
      </c>
      <c r="T790" s="28">
        <v>30000</v>
      </c>
      <c r="U790" s="42">
        <f t="shared" si="43"/>
        <v>1600000</v>
      </c>
    </row>
    <row r="791" spans="3:23" x14ac:dyDescent="0.25">
      <c r="C791">
        <v>157</v>
      </c>
      <c r="D791" s="28">
        <v>50000</v>
      </c>
      <c r="E791" s="42">
        <f t="shared" si="41"/>
        <v>1895000</v>
      </c>
      <c r="F791" s="28">
        <v>40000</v>
      </c>
      <c r="G791" s="41">
        <f>D791-F791</f>
        <v>10000</v>
      </c>
      <c r="I791" s="44"/>
      <c r="J791" s="44"/>
      <c r="K791">
        <v>125</v>
      </c>
      <c r="L791" s="28">
        <v>50000</v>
      </c>
      <c r="M791" s="42">
        <f t="shared" si="42"/>
        <v>2134000</v>
      </c>
      <c r="Q791" t="s">
        <v>1341</v>
      </c>
      <c r="S791">
        <v>106</v>
      </c>
      <c r="T791" s="28">
        <v>50000</v>
      </c>
      <c r="U791" s="42">
        <f t="shared" si="43"/>
        <v>1650000</v>
      </c>
      <c r="V791" s="28">
        <v>20000</v>
      </c>
      <c r="W791" s="41">
        <f>T791-V791</f>
        <v>30000</v>
      </c>
    </row>
    <row r="792" spans="3:23" x14ac:dyDescent="0.25">
      <c r="C792">
        <v>162</v>
      </c>
      <c r="D792" s="28">
        <v>20000</v>
      </c>
      <c r="E792" s="42">
        <f t="shared" si="41"/>
        <v>1915000</v>
      </c>
      <c r="I792" s="45"/>
      <c r="J792" s="45"/>
      <c r="K792">
        <v>126</v>
      </c>
      <c r="L792" s="28">
        <v>40000</v>
      </c>
      <c r="M792" s="42">
        <f t="shared" si="42"/>
        <v>2174000</v>
      </c>
      <c r="Q792" t="s">
        <v>1350</v>
      </c>
      <c r="R792">
        <v>1540000</v>
      </c>
      <c r="S792">
        <v>107</v>
      </c>
      <c r="T792" s="28">
        <v>20000</v>
      </c>
      <c r="U792" s="42">
        <f t="shared" si="43"/>
        <v>1670000</v>
      </c>
    </row>
    <row r="793" spans="3:23" x14ac:dyDescent="0.25">
      <c r="C793">
        <v>163</v>
      </c>
      <c r="D793" s="28">
        <v>50000</v>
      </c>
      <c r="E793" s="42">
        <f t="shared" si="41"/>
        <v>1965000</v>
      </c>
      <c r="F793" s="28">
        <v>40000</v>
      </c>
      <c r="G793" s="41">
        <f>D793-F793</f>
        <v>10000</v>
      </c>
      <c r="I793" s="44"/>
      <c r="J793" s="44"/>
      <c r="K793">
        <v>126</v>
      </c>
      <c r="L793" s="28">
        <v>50000</v>
      </c>
      <c r="M793" s="42">
        <f t="shared" si="42"/>
        <v>2224000</v>
      </c>
      <c r="Q793" t="s">
        <v>1351</v>
      </c>
      <c r="R793">
        <v>180000</v>
      </c>
      <c r="S793">
        <v>115</v>
      </c>
      <c r="T793" s="28">
        <v>20000</v>
      </c>
      <c r="U793" s="42">
        <f t="shared" si="43"/>
        <v>1690000</v>
      </c>
    </row>
    <row r="794" spans="3:23" x14ac:dyDescent="0.25">
      <c r="C794">
        <v>169</v>
      </c>
      <c r="D794" s="28">
        <v>50000</v>
      </c>
      <c r="E794" s="42">
        <f t="shared" si="41"/>
        <v>2015000</v>
      </c>
      <c r="I794" s="45"/>
      <c r="J794" s="45"/>
      <c r="K794">
        <v>127</v>
      </c>
      <c r="L794" s="28">
        <v>40000</v>
      </c>
      <c r="M794" s="42">
        <f t="shared" si="42"/>
        <v>2264000</v>
      </c>
      <c r="N794" s="28">
        <v>40000</v>
      </c>
      <c r="O794" s="41">
        <f>L794-N794</f>
        <v>0</v>
      </c>
      <c r="Q794" t="s">
        <v>1352</v>
      </c>
      <c r="R794">
        <v>40000</v>
      </c>
      <c r="S794">
        <v>117</v>
      </c>
      <c r="T794" s="28">
        <v>30000</v>
      </c>
      <c r="U794" s="42">
        <f t="shared" si="43"/>
        <v>1720000</v>
      </c>
    </row>
    <row r="795" spans="3:23" x14ac:dyDescent="0.25">
      <c r="C795">
        <v>172</v>
      </c>
      <c r="D795" s="28">
        <v>50000</v>
      </c>
      <c r="E795" s="42">
        <f t="shared" si="41"/>
        <v>2065000</v>
      </c>
      <c r="I795" s="44"/>
      <c r="J795" s="44"/>
      <c r="K795">
        <v>129</v>
      </c>
      <c r="L795" s="28">
        <v>50000</v>
      </c>
      <c r="M795" s="42">
        <f t="shared" si="42"/>
        <v>2314000</v>
      </c>
      <c r="Q795" t="s">
        <v>1339</v>
      </c>
      <c r="R795">
        <v>50000</v>
      </c>
      <c r="S795">
        <v>118</v>
      </c>
      <c r="T795" s="28">
        <v>50000</v>
      </c>
      <c r="U795" s="42">
        <f t="shared" si="43"/>
        <v>1770000</v>
      </c>
    </row>
    <row r="796" spans="3:23" x14ac:dyDescent="0.25">
      <c r="D796" s="28">
        <v>50000</v>
      </c>
      <c r="E796" s="42">
        <f t="shared" si="41"/>
        <v>2115000</v>
      </c>
      <c r="F796" s="28">
        <v>40000</v>
      </c>
      <c r="G796" s="41">
        <f>D796-F796</f>
        <v>10000</v>
      </c>
      <c r="I796" s="45"/>
      <c r="J796" s="45"/>
      <c r="K796">
        <v>132</v>
      </c>
      <c r="L796" s="28">
        <v>40000</v>
      </c>
      <c r="M796" s="42">
        <f t="shared" si="42"/>
        <v>2354000</v>
      </c>
      <c r="Q796" t="s">
        <v>1353</v>
      </c>
      <c r="R796">
        <v>20000</v>
      </c>
      <c r="T796" s="28">
        <v>25000</v>
      </c>
      <c r="U796" s="42">
        <f t="shared" si="43"/>
        <v>1795000</v>
      </c>
      <c r="V796">
        <v>25000</v>
      </c>
      <c r="W796" s="41">
        <f t="shared" ref="W796:W802" si="44">T796-V796</f>
        <v>0</v>
      </c>
    </row>
    <row r="797" spans="3:23" x14ac:dyDescent="0.25">
      <c r="D797" s="28"/>
      <c r="E797" s="42"/>
      <c r="G797" s="41"/>
      <c r="K797">
        <v>134</v>
      </c>
      <c r="L797" s="28">
        <v>50000</v>
      </c>
      <c r="M797" s="42">
        <f t="shared" si="42"/>
        <v>2404000</v>
      </c>
      <c r="Q797" t="s">
        <v>1354</v>
      </c>
      <c r="T797" s="28">
        <v>40000</v>
      </c>
      <c r="U797" s="42">
        <f t="shared" si="43"/>
        <v>1835000</v>
      </c>
      <c r="V797">
        <v>40000</v>
      </c>
      <c r="W797" s="41">
        <f t="shared" si="44"/>
        <v>0</v>
      </c>
    </row>
    <row r="798" spans="3:23" x14ac:dyDescent="0.25">
      <c r="K798">
        <v>136</v>
      </c>
      <c r="L798" s="28">
        <v>50000</v>
      </c>
      <c r="M798" s="42">
        <f t="shared" si="42"/>
        <v>2454000</v>
      </c>
      <c r="Q798" t="s">
        <v>1355</v>
      </c>
      <c r="R798">
        <v>1250000</v>
      </c>
      <c r="T798" s="28">
        <v>40000</v>
      </c>
      <c r="U798" s="42">
        <f t="shared" si="43"/>
        <v>1875000</v>
      </c>
      <c r="V798">
        <v>40000</v>
      </c>
      <c r="W798" s="41">
        <f t="shared" si="44"/>
        <v>0</v>
      </c>
    </row>
    <row r="799" spans="3:23" x14ac:dyDescent="0.25">
      <c r="C799" s="44"/>
      <c r="D799" s="47">
        <f>SUM(D747:D798)</f>
        <v>2115000</v>
      </c>
      <c r="E799" s="44"/>
      <c r="F799" s="47">
        <f>SUM(F747:F798)</f>
        <v>300000</v>
      </c>
      <c r="G799" s="47">
        <f>SUM(G747:G798)</f>
        <v>170000</v>
      </c>
      <c r="K799">
        <v>138</v>
      </c>
      <c r="L799" s="28">
        <v>50000</v>
      </c>
      <c r="M799" s="42">
        <f t="shared" si="42"/>
        <v>2504000</v>
      </c>
      <c r="Q799" t="s">
        <v>1356</v>
      </c>
      <c r="R799">
        <v>90000</v>
      </c>
      <c r="T799" s="28">
        <v>50000</v>
      </c>
      <c r="U799" s="42">
        <f t="shared" si="43"/>
        <v>1925000</v>
      </c>
      <c r="V799">
        <v>40000</v>
      </c>
      <c r="W799" s="41">
        <f t="shared" si="44"/>
        <v>10000</v>
      </c>
    </row>
    <row r="800" spans="3:23" x14ac:dyDescent="0.25">
      <c r="C800" s="45">
        <f>COUNT(C747:C799)</f>
        <v>49</v>
      </c>
      <c r="D800" s="46">
        <f>D799-F799</f>
        <v>1815000</v>
      </c>
      <c r="E800" s="45"/>
      <c r="F800" s="42"/>
      <c r="G800" s="46">
        <f>D800-G799</f>
        <v>1645000</v>
      </c>
      <c r="K800">
        <v>139</v>
      </c>
      <c r="L800" s="28">
        <v>100000</v>
      </c>
      <c r="M800" s="42">
        <f t="shared" si="42"/>
        <v>2604000</v>
      </c>
      <c r="N800" s="28">
        <v>40000</v>
      </c>
      <c r="O800" s="41">
        <f>L800-N800</f>
        <v>60000</v>
      </c>
      <c r="R800" s="31">
        <v>1340000</v>
      </c>
      <c r="T800" s="28">
        <v>50000</v>
      </c>
      <c r="U800" s="42">
        <f t="shared" si="43"/>
        <v>1975000</v>
      </c>
      <c r="V800">
        <v>40000</v>
      </c>
      <c r="W800" s="41">
        <f t="shared" si="44"/>
        <v>10000</v>
      </c>
    </row>
    <row r="801" spans="3:23" x14ac:dyDescent="0.25">
      <c r="K801">
        <v>140</v>
      </c>
      <c r="L801" s="28">
        <v>20000</v>
      </c>
      <c r="M801" s="42">
        <f t="shared" si="42"/>
        <v>2624000</v>
      </c>
      <c r="T801" s="28">
        <v>50000</v>
      </c>
      <c r="U801" s="42">
        <f t="shared" si="43"/>
        <v>2025000</v>
      </c>
      <c r="V801">
        <v>40000</v>
      </c>
      <c r="W801" s="41">
        <f t="shared" si="44"/>
        <v>10000</v>
      </c>
    </row>
    <row r="802" spans="3:23" x14ac:dyDescent="0.25">
      <c r="C802" t="s">
        <v>1341</v>
      </c>
      <c r="K802">
        <v>143</v>
      </c>
      <c r="L802" s="28">
        <v>50000</v>
      </c>
      <c r="M802" s="42">
        <f t="shared" si="42"/>
        <v>2674000</v>
      </c>
      <c r="N802" s="28">
        <v>40000</v>
      </c>
      <c r="O802" s="41">
        <f>L802-N802</f>
        <v>10000</v>
      </c>
      <c r="T802" s="28">
        <v>100000</v>
      </c>
      <c r="U802" s="42">
        <f t="shared" si="43"/>
        <v>2125000</v>
      </c>
      <c r="V802">
        <v>40000</v>
      </c>
      <c r="W802" s="41">
        <f t="shared" si="44"/>
        <v>60000</v>
      </c>
    </row>
    <row r="803" spans="3:23" x14ac:dyDescent="0.25">
      <c r="C803" t="s">
        <v>1350</v>
      </c>
      <c r="D803">
        <v>1780000</v>
      </c>
      <c r="K803">
        <v>148</v>
      </c>
      <c r="L803" s="28">
        <v>50000</v>
      </c>
      <c r="M803" s="42">
        <f t="shared" si="42"/>
        <v>2724000</v>
      </c>
    </row>
    <row r="804" spans="3:23" x14ac:dyDescent="0.25">
      <c r="C804" t="s">
        <v>1351</v>
      </c>
      <c r="D804">
        <v>125000</v>
      </c>
      <c r="K804">
        <v>149</v>
      </c>
      <c r="L804" s="28">
        <v>100000</v>
      </c>
      <c r="M804" s="42">
        <f t="shared" si="42"/>
        <v>2824000</v>
      </c>
      <c r="S804" s="44"/>
      <c r="T804" s="47">
        <f>SUM(T747:T803)</f>
        <v>2125000</v>
      </c>
      <c r="U804" s="44"/>
      <c r="V804" s="47">
        <f>SUM(V747:V803)</f>
        <v>455000</v>
      </c>
      <c r="W804" s="47">
        <f>SUM(W747:W803)</f>
        <v>250000</v>
      </c>
    </row>
    <row r="805" spans="3:23" x14ac:dyDescent="0.25">
      <c r="C805" t="s">
        <v>1352</v>
      </c>
      <c r="D805">
        <v>40000</v>
      </c>
      <c r="K805">
        <v>151</v>
      </c>
      <c r="L805" s="28">
        <v>100000</v>
      </c>
      <c r="M805" s="42">
        <f t="shared" si="42"/>
        <v>2924000</v>
      </c>
      <c r="N805" s="28">
        <v>40000</v>
      </c>
      <c r="O805" s="41">
        <f>L805-N805</f>
        <v>60000</v>
      </c>
      <c r="R805">
        <v>17</v>
      </c>
      <c r="S805" s="45">
        <f>COUNT(S747:S804)</f>
        <v>49</v>
      </c>
      <c r="T805" s="46">
        <f>T804-V804</f>
        <v>1670000</v>
      </c>
      <c r="U805" s="45"/>
      <c r="V805" s="42"/>
      <c r="W805" s="46">
        <f>T805-W804</f>
        <v>1420000</v>
      </c>
    </row>
    <row r="806" spans="3:23" x14ac:dyDescent="0.25">
      <c r="C806" t="s">
        <v>1339</v>
      </c>
      <c r="D806">
        <v>50000</v>
      </c>
      <c r="K806">
        <v>152</v>
      </c>
      <c r="L806" s="28">
        <v>120000</v>
      </c>
      <c r="M806" s="42">
        <f t="shared" si="42"/>
        <v>3044000</v>
      </c>
    </row>
    <row r="807" spans="3:23" x14ac:dyDescent="0.25">
      <c r="C807" t="s">
        <v>1353</v>
      </c>
      <c r="D807">
        <v>25000</v>
      </c>
      <c r="K807">
        <v>154</v>
      </c>
      <c r="L807" s="28">
        <v>30000</v>
      </c>
      <c r="M807" s="42">
        <f t="shared" si="42"/>
        <v>3074000</v>
      </c>
    </row>
    <row r="808" spans="3:23" x14ac:dyDescent="0.25">
      <c r="K808">
        <v>158</v>
      </c>
      <c r="L808" s="28">
        <v>30000</v>
      </c>
      <c r="M808" s="42">
        <f t="shared" si="42"/>
        <v>3104000</v>
      </c>
    </row>
    <row r="809" spans="3:23" x14ac:dyDescent="0.25">
      <c r="C809" t="s">
        <v>1355</v>
      </c>
      <c r="D809">
        <v>1540000</v>
      </c>
      <c r="K809">
        <v>159</v>
      </c>
      <c r="L809" s="28">
        <v>20000</v>
      </c>
      <c r="M809" s="42">
        <f t="shared" si="42"/>
        <v>3124000</v>
      </c>
    </row>
    <row r="810" spans="3:23" x14ac:dyDescent="0.25">
      <c r="C810" t="s">
        <v>1356</v>
      </c>
      <c r="D810">
        <v>10000</v>
      </c>
      <c r="K810">
        <v>161</v>
      </c>
      <c r="L810" s="28">
        <v>50000</v>
      </c>
      <c r="M810" s="42">
        <f t="shared" si="42"/>
        <v>3174000</v>
      </c>
    </row>
    <row r="811" spans="3:23" x14ac:dyDescent="0.25">
      <c r="D811" s="31">
        <v>1550000</v>
      </c>
      <c r="K811">
        <v>162</v>
      </c>
      <c r="L811" s="28">
        <v>30000</v>
      </c>
      <c r="M811" s="42">
        <f t="shared" si="42"/>
        <v>3204000</v>
      </c>
    </row>
    <row r="812" spans="3:23" x14ac:dyDescent="0.25">
      <c r="K812">
        <v>163</v>
      </c>
      <c r="L812" s="28">
        <v>100000</v>
      </c>
      <c r="M812" s="42">
        <f t="shared" si="42"/>
        <v>3304000</v>
      </c>
      <c r="N812" s="28">
        <v>40000</v>
      </c>
      <c r="O812" s="41">
        <f>L812-N812</f>
        <v>60000</v>
      </c>
    </row>
    <row r="813" spans="3:23" x14ac:dyDescent="0.25">
      <c r="K813">
        <v>172</v>
      </c>
      <c r="L813" s="28">
        <v>60000</v>
      </c>
      <c r="M813" s="42">
        <f t="shared" ref="M813:M827" si="45">M812+L813</f>
        <v>3364000</v>
      </c>
    </row>
    <row r="814" spans="3:23" x14ac:dyDescent="0.25">
      <c r="K814">
        <v>173</v>
      </c>
      <c r="L814" s="28">
        <v>25000</v>
      </c>
      <c r="M814" s="42">
        <f t="shared" si="45"/>
        <v>3389000</v>
      </c>
    </row>
    <row r="815" spans="3:23" x14ac:dyDescent="0.25">
      <c r="K815">
        <v>174</v>
      </c>
      <c r="L815" s="28">
        <v>50000</v>
      </c>
      <c r="M815" s="42">
        <f t="shared" si="45"/>
        <v>3439000</v>
      </c>
    </row>
    <row r="816" spans="3:23" x14ac:dyDescent="0.25">
      <c r="K816">
        <v>175</v>
      </c>
      <c r="L816" s="28">
        <v>50000</v>
      </c>
      <c r="M816" s="42">
        <f t="shared" si="45"/>
        <v>3489000</v>
      </c>
    </row>
    <row r="817" spans="1:23" x14ac:dyDescent="0.25">
      <c r="K817">
        <v>178</v>
      </c>
      <c r="L817" s="28">
        <v>20000</v>
      </c>
      <c r="M817" s="42">
        <f t="shared" si="45"/>
        <v>3509000</v>
      </c>
    </row>
    <row r="818" spans="1:23" x14ac:dyDescent="0.25">
      <c r="I818" t="s">
        <v>1341</v>
      </c>
      <c r="L818" s="28">
        <v>200000</v>
      </c>
      <c r="M818" s="42">
        <f t="shared" si="45"/>
        <v>3709000</v>
      </c>
      <c r="N818" s="28">
        <v>40000</v>
      </c>
      <c r="O818" s="41">
        <f t="shared" ref="O818:O827" si="46">L818-N818</f>
        <v>160000</v>
      </c>
    </row>
    <row r="819" spans="1:23" x14ac:dyDescent="0.25">
      <c r="I819" t="s">
        <v>1350</v>
      </c>
      <c r="J819">
        <v>2650000</v>
      </c>
      <c r="L819" s="28">
        <v>200000</v>
      </c>
      <c r="M819" s="42">
        <f t="shared" si="45"/>
        <v>3909000</v>
      </c>
      <c r="N819" s="28">
        <v>40000</v>
      </c>
      <c r="O819" s="41">
        <f t="shared" si="46"/>
        <v>160000</v>
      </c>
    </row>
    <row r="820" spans="1:23" x14ac:dyDescent="0.25">
      <c r="I820" t="s">
        <v>1351</v>
      </c>
      <c r="J820">
        <v>150000</v>
      </c>
      <c r="L820" s="28">
        <v>20000</v>
      </c>
      <c r="M820" s="42">
        <f t="shared" si="45"/>
        <v>3929000</v>
      </c>
      <c r="N820" s="28">
        <v>20000</v>
      </c>
      <c r="O820" s="41">
        <f t="shared" si="46"/>
        <v>0</v>
      </c>
    </row>
    <row r="821" spans="1:23" x14ac:dyDescent="0.25">
      <c r="I821" t="s">
        <v>1352</v>
      </c>
      <c r="J821">
        <v>40000</v>
      </c>
      <c r="L821" s="28">
        <v>40000</v>
      </c>
      <c r="M821" s="42">
        <f t="shared" si="45"/>
        <v>3969000</v>
      </c>
      <c r="N821" s="28">
        <v>40000</v>
      </c>
      <c r="O821" s="41">
        <f t="shared" si="46"/>
        <v>0</v>
      </c>
    </row>
    <row r="822" spans="1:23" x14ac:dyDescent="0.25">
      <c r="I822" t="s">
        <v>1339</v>
      </c>
      <c r="J822">
        <v>70000</v>
      </c>
      <c r="L822" s="28">
        <v>40000</v>
      </c>
      <c r="M822" s="42">
        <f t="shared" si="45"/>
        <v>4009000</v>
      </c>
      <c r="N822" s="28">
        <v>40000</v>
      </c>
      <c r="O822" s="41">
        <f t="shared" si="46"/>
        <v>0</v>
      </c>
    </row>
    <row r="823" spans="1:23" x14ac:dyDescent="0.25">
      <c r="I823" t="s">
        <v>1353</v>
      </c>
      <c r="J823">
        <v>25000</v>
      </c>
      <c r="L823" s="28">
        <v>40000</v>
      </c>
      <c r="M823" s="42">
        <f t="shared" si="45"/>
        <v>4049000</v>
      </c>
      <c r="N823" s="28">
        <v>40000</v>
      </c>
      <c r="O823" s="41">
        <f t="shared" si="46"/>
        <v>0</v>
      </c>
    </row>
    <row r="824" spans="1:23" x14ac:dyDescent="0.25">
      <c r="I824" t="s">
        <v>1354</v>
      </c>
      <c r="J824">
        <v>120000</v>
      </c>
      <c r="L824" s="28">
        <v>50000</v>
      </c>
      <c r="M824" s="42">
        <f t="shared" si="45"/>
        <v>4099000</v>
      </c>
      <c r="N824" s="28">
        <v>40000</v>
      </c>
      <c r="O824" s="41">
        <f t="shared" si="46"/>
        <v>10000</v>
      </c>
    </row>
    <row r="825" spans="1:23" x14ac:dyDescent="0.25">
      <c r="I825" t="s">
        <v>1355</v>
      </c>
      <c r="J825">
        <v>2245000</v>
      </c>
      <c r="L825" s="28">
        <v>50000</v>
      </c>
      <c r="M825" s="42">
        <f t="shared" si="45"/>
        <v>4149000</v>
      </c>
      <c r="N825" s="28">
        <v>40000</v>
      </c>
      <c r="O825" s="41">
        <f t="shared" si="46"/>
        <v>10000</v>
      </c>
    </row>
    <row r="826" spans="1:23" x14ac:dyDescent="0.25">
      <c r="I826" t="s">
        <v>1356</v>
      </c>
      <c r="J826">
        <v>370000</v>
      </c>
      <c r="L826" s="28">
        <v>50000</v>
      </c>
      <c r="M826" s="42">
        <f t="shared" si="45"/>
        <v>4199000</v>
      </c>
      <c r="N826" s="28">
        <v>40000</v>
      </c>
      <c r="O826" s="41">
        <f t="shared" si="46"/>
        <v>10000</v>
      </c>
    </row>
    <row r="827" spans="1:23" x14ac:dyDescent="0.25">
      <c r="J827" s="31">
        <v>2615000</v>
      </c>
      <c r="L827" s="28">
        <v>60000</v>
      </c>
      <c r="M827" s="42">
        <f t="shared" si="45"/>
        <v>4259000</v>
      </c>
      <c r="N827" s="28">
        <v>40000</v>
      </c>
      <c r="O827" s="41">
        <f t="shared" si="46"/>
        <v>20000</v>
      </c>
    </row>
    <row r="828" spans="1:23" x14ac:dyDescent="0.25">
      <c r="K828" s="44"/>
      <c r="L828" s="47">
        <f>SUM(L747:L827)</f>
        <v>4259000</v>
      </c>
      <c r="M828" s="44"/>
      <c r="N828" s="47">
        <f>SUM(N747:N827)</f>
        <v>705000</v>
      </c>
      <c r="O828" s="47">
        <f>SUM(O747:O827)</f>
        <v>670000</v>
      </c>
    </row>
    <row r="829" spans="1:23" x14ac:dyDescent="0.25">
      <c r="J829">
        <v>17</v>
      </c>
      <c r="K829" s="45">
        <f>COUNT(K747:K828)</f>
        <v>71</v>
      </c>
      <c r="L829" s="46">
        <f>L828-N828</f>
        <v>3554000</v>
      </c>
      <c r="M829" s="45"/>
      <c r="N829" s="42"/>
      <c r="O829" s="46">
        <f>L829-O828</f>
        <v>2884000</v>
      </c>
    </row>
    <row r="831" spans="1:23" x14ac:dyDescent="0.25">
      <c r="A831" s="30" t="s">
        <v>10</v>
      </c>
      <c r="B831" s="30" t="s">
        <v>0</v>
      </c>
      <c r="C831" s="30" t="s">
        <v>2</v>
      </c>
      <c r="D831" s="30" t="s">
        <v>1297</v>
      </c>
      <c r="E831" s="30" t="s">
        <v>1338</v>
      </c>
      <c r="F831" s="33" t="s">
        <v>1339</v>
      </c>
      <c r="G831" s="30" t="s">
        <v>1340</v>
      </c>
      <c r="I831" s="48" t="s">
        <v>10</v>
      </c>
      <c r="J831" s="48" t="s">
        <v>0</v>
      </c>
      <c r="K831" s="48" t="s">
        <v>2</v>
      </c>
      <c r="L831" s="48" t="s">
        <v>1297</v>
      </c>
      <c r="M831" s="48" t="s">
        <v>1338</v>
      </c>
      <c r="N831" s="49" t="s">
        <v>1339</v>
      </c>
      <c r="O831" s="48" t="s">
        <v>1340</v>
      </c>
      <c r="Q831" s="48" t="s">
        <v>10</v>
      </c>
      <c r="R831" s="48" t="s">
        <v>0</v>
      </c>
      <c r="S831" s="48" t="s">
        <v>2</v>
      </c>
      <c r="T831" s="48" t="s">
        <v>1297</v>
      </c>
      <c r="U831" s="48" t="s">
        <v>1338</v>
      </c>
      <c r="V831" s="49" t="s">
        <v>1339</v>
      </c>
      <c r="W831" s="48" t="s">
        <v>1340</v>
      </c>
    </row>
    <row r="832" spans="1:23" x14ac:dyDescent="0.25">
      <c r="A832" s="32">
        <v>42951</v>
      </c>
      <c r="B832" s="30" t="s">
        <v>1347</v>
      </c>
      <c r="C832">
        <v>4</v>
      </c>
      <c r="D832" s="28">
        <v>20000</v>
      </c>
      <c r="E832" s="41">
        <f>D832</f>
        <v>20000</v>
      </c>
      <c r="I832" s="50">
        <v>42953</v>
      </c>
      <c r="J832" s="51" t="s">
        <v>1357</v>
      </c>
      <c r="K832">
        <v>2</v>
      </c>
      <c r="L832" s="28">
        <v>20000</v>
      </c>
      <c r="M832" s="42">
        <f>L832</f>
        <v>20000</v>
      </c>
      <c r="O832" s="53"/>
      <c r="Q832" s="50">
        <v>42954</v>
      </c>
      <c r="R832" s="51" t="s">
        <v>1337</v>
      </c>
      <c r="S832">
        <v>1</v>
      </c>
      <c r="T832" s="28">
        <v>50000</v>
      </c>
      <c r="U832" s="41">
        <f>T832</f>
        <v>50000</v>
      </c>
    </row>
    <row r="833" spans="3:23" x14ac:dyDescent="0.25">
      <c r="C833">
        <v>9</v>
      </c>
      <c r="D833" s="28">
        <v>20000</v>
      </c>
      <c r="E833" s="42">
        <f>E832+D833</f>
        <v>40000</v>
      </c>
      <c r="I833" s="45"/>
      <c r="J833" s="45"/>
      <c r="K833">
        <v>4</v>
      </c>
      <c r="L833" s="28">
        <v>50000</v>
      </c>
      <c r="M833" s="42">
        <f t="shared" ref="M833:M891" si="47">M832+L833</f>
        <v>70000</v>
      </c>
      <c r="O833" s="53"/>
      <c r="Q833" s="45"/>
      <c r="R833" s="45"/>
      <c r="S833">
        <v>9</v>
      </c>
      <c r="T833" s="28">
        <v>50000</v>
      </c>
      <c r="U833" s="42">
        <f>U832+T833</f>
        <v>100000</v>
      </c>
    </row>
    <row r="834" spans="3:23" x14ac:dyDescent="0.25">
      <c r="C834">
        <v>12</v>
      </c>
      <c r="D834" s="28">
        <v>20000</v>
      </c>
      <c r="E834" s="42">
        <f t="shared" ref="E834:E892" si="48">E833+D834</f>
        <v>60000</v>
      </c>
      <c r="I834" s="44"/>
      <c r="J834" s="44"/>
      <c r="K834">
        <v>5</v>
      </c>
      <c r="L834" s="28">
        <v>30000</v>
      </c>
      <c r="M834" s="42">
        <f t="shared" si="47"/>
        <v>100000</v>
      </c>
      <c r="O834" s="53"/>
      <c r="Q834" s="44"/>
      <c r="R834" s="44"/>
      <c r="S834">
        <v>10</v>
      </c>
      <c r="T834" s="28">
        <v>50000</v>
      </c>
      <c r="U834" s="42">
        <f t="shared" ref="U834:U884" si="49">U833+T834</f>
        <v>150000</v>
      </c>
    </row>
    <row r="835" spans="3:23" x14ac:dyDescent="0.25">
      <c r="C835">
        <v>13</v>
      </c>
      <c r="D835" s="28">
        <v>50000</v>
      </c>
      <c r="E835" s="42">
        <f t="shared" si="48"/>
        <v>110000</v>
      </c>
      <c r="I835" s="45"/>
      <c r="J835" s="45"/>
      <c r="K835">
        <v>9</v>
      </c>
      <c r="L835" s="28">
        <v>50000</v>
      </c>
      <c r="M835" s="42">
        <f t="shared" si="47"/>
        <v>150000</v>
      </c>
      <c r="Q835" s="45"/>
      <c r="R835" s="45"/>
      <c r="S835">
        <v>13</v>
      </c>
      <c r="T835" s="28">
        <v>20000</v>
      </c>
      <c r="U835" s="42">
        <f t="shared" si="49"/>
        <v>170000</v>
      </c>
      <c r="V835" s="28">
        <v>20000</v>
      </c>
      <c r="W835" s="41">
        <f>T835-V835</f>
        <v>0</v>
      </c>
    </row>
    <row r="836" spans="3:23" x14ac:dyDescent="0.25">
      <c r="C836">
        <v>18</v>
      </c>
      <c r="D836" s="28">
        <v>20000</v>
      </c>
      <c r="E836" s="42">
        <f t="shared" si="48"/>
        <v>130000</v>
      </c>
      <c r="I836" s="44"/>
      <c r="J836" s="44"/>
      <c r="K836">
        <v>10</v>
      </c>
      <c r="L836" s="28">
        <v>35000</v>
      </c>
      <c r="M836" s="42">
        <f t="shared" si="47"/>
        <v>185000</v>
      </c>
      <c r="Q836" s="44"/>
      <c r="R836" s="44"/>
      <c r="S836">
        <v>16</v>
      </c>
      <c r="T836" s="28">
        <v>20000</v>
      </c>
      <c r="U836" s="42">
        <f t="shared" si="49"/>
        <v>190000</v>
      </c>
    </row>
    <row r="837" spans="3:23" x14ac:dyDescent="0.25">
      <c r="C837">
        <v>21</v>
      </c>
      <c r="D837" s="28">
        <v>50000</v>
      </c>
      <c r="E837" s="42">
        <f t="shared" si="48"/>
        <v>180000</v>
      </c>
      <c r="I837" s="45"/>
      <c r="J837" s="45"/>
      <c r="K837">
        <v>19</v>
      </c>
      <c r="L837" s="28">
        <v>20000</v>
      </c>
      <c r="M837" s="42">
        <f t="shared" si="47"/>
        <v>205000</v>
      </c>
      <c r="Q837" s="45"/>
      <c r="R837" s="45"/>
      <c r="S837">
        <v>19</v>
      </c>
      <c r="T837" s="28">
        <v>30000</v>
      </c>
      <c r="U837" s="42">
        <f t="shared" si="49"/>
        <v>220000</v>
      </c>
    </row>
    <row r="838" spans="3:23" x14ac:dyDescent="0.25">
      <c r="C838">
        <v>26</v>
      </c>
      <c r="D838" s="28">
        <v>40000</v>
      </c>
      <c r="E838" s="42">
        <f t="shared" si="48"/>
        <v>220000</v>
      </c>
      <c r="I838" s="44"/>
      <c r="J838" s="44"/>
      <c r="K838">
        <v>22</v>
      </c>
      <c r="L838" s="28">
        <v>20000</v>
      </c>
      <c r="M838" s="42">
        <f t="shared" si="47"/>
        <v>225000</v>
      </c>
      <c r="Q838" s="44"/>
      <c r="R838" s="44"/>
      <c r="S838">
        <v>25</v>
      </c>
      <c r="T838" s="28">
        <v>30000</v>
      </c>
      <c r="U838" s="42">
        <f t="shared" si="49"/>
        <v>250000</v>
      </c>
    </row>
    <row r="839" spans="3:23" x14ac:dyDescent="0.25">
      <c r="C839">
        <v>29</v>
      </c>
      <c r="D839" s="28">
        <v>50000</v>
      </c>
      <c r="E839" s="42">
        <f t="shared" si="48"/>
        <v>270000</v>
      </c>
      <c r="I839" s="45"/>
      <c r="J839" s="45"/>
      <c r="K839">
        <v>30</v>
      </c>
      <c r="L839" s="28">
        <v>100000</v>
      </c>
      <c r="M839" s="42">
        <f t="shared" si="47"/>
        <v>325000</v>
      </c>
      <c r="Q839" s="45"/>
      <c r="R839" s="45"/>
      <c r="S839">
        <v>26</v>
      </c>
      <c r="T839" s="28">
        <v>50000</v>
      </c>
      <c r="U839" s="42">
        <f t="shared" si="49"/>
        <v>300000</v>
      </c>
    </row>
    <row r="840" spans="3:23" x14ac:dyDescent="0.25">
      <c r="C840">
        <v>30</v>
      </c>
      <c r="D840" s="28">
        <v>50000</v>
      </c>
      <c r="E840" s="42">
        <f t="shared" si="48"/>
        <v>320000</v>
      </c>
      <c r="I840" s="44"/>
      <c r="J840" s="44"/>
      <c r="K840">
        <v>35</v>
      </c>
      <c r="L840" s="28">
        <v>100000</v>
      </c>
      <c r="M840" s="42">
        <f t="shared" si="47"/>
        <v>425000</v>
      </c>
      <c r="Q840" s="44"/>
      <c r="R840" s="44"/>
      <c r="S840">
        <v>30</v>
      </c>
      <c r="T840" s="28">
        <v>60000</v>
      </c>
      <c r="U840" s="42">
        <f t="shared" si="49"/>
        <v>360000</v>
      </c>
    </row>
    <row r="841" spans="3:23" x14ac:dyDescent="0.25">
      <c r="C841">
        <v>33</v>
      </c>
      <c r="D841" s="28">
        <v>20000</v>
      </c>
      <c r="E841" s="42">
        <f t="shared" si="48"/>
        <v>340000</v>
      </c>
      <c r="I841" s="45"/>
      <c r="J841" s="45"/>
      <c r="K841">
        <v>37</v>
      </c>
      <c r="L841" s="28">
        <v>30000</v>
      </c>
      <c r="M841" s="42">
        <f t="shared" si="47"/>
        <v>455000</v>
      </c>
      <c r="Q841" s="45"/>
      <c r="R841" s="45"/>
      <c r="S841">
        <v>34</v>
      </c>
      <c r="T841" s="28">
        <v>20000</v>
      </c>
      <c r="U841" s="42">
        <f t="shared" si="49"/>
        <v>380000</v>
      </c>
    </row>
    <row r="842" spans="3:23" x14ac:dyDescent="0.25">
      <c r="C842">
        <v>38</v>
      </c>
      <c r="D842" s="28">
        <v>20000</v>
      </c>
      <c r="E842" s="42">
        <f t="shared" si="48"/>
        <v>360000</v>
      </c>
      <c r="I842" s="44"/>
      <c r="J842" s="44"/>
      <c r="K842">
        <v>39</v>
      </c>
      <c r="L842" s="28">
        <v>10000</v>
      </c>
      <c r="M842" s="42">
        <f t="shared" si="47"/>
        <v>465000</v>
      </c>
      <c r="Q842" s="44"/>
      <c r="R842" s="44"/>
      <c r="S842">
        <v>37</v>
      </c>
      <c r="T842" s="28">
        <v>10000</v>
      </c>
      <c r="U842" s="42">
        <f t="shared" si="49"/>
        <v>390000</v>
      </c>
    </row>
    <row r="843" spans="3:23" x14ac:dyDescent="0.25">
      <c r="C843">
        <v>40</v>
      </c>
      <c r="D843" s="28">
        <v>10000</v>
      </c>
      <c r="E843" s="42">
        <f t="shared" si="48"/>
        <v>370000</v>
      </c>
      <c r="I843" s="45"/>
      <c r="J843" s="45"/>
      <c r="K843">
        <v>44</v>
      </c>
      <c r="L843" s="28">
        <v>30000</v>
      </c>
      <c r="M843" s="42">
        <f t="shared" si="47"/>
        <v>495000</v>
      </c>
      <c r="Q843" s="45"/>
      <c r="R843" s="45"/>
      <c r="S843">
        <v>39</v>
      </c>
      <c r="T843" s="28">
        <v>20000</v>
      </c>
      <c r="U843" s="42">
        <f t="shared" si="49"/>
        <v>410000</v>
      </c>
    </row>
    <row r="844" spans="3:23" x14ac:dyDescent="0.25">
      <c r="C844">
        <v>41</v>
      </c>
      <c r="D844" s="28">
        <v>30000</v>
      </c>
      <c r="E844" s="42">
        <f t="shared" si="48"/>
        <v>400000</v>
      </c>
      <c r="I844" s="44"/>
      <c r="J844" s="44"/>
      <c r="K844">
        <v>45</v>
      </c>
      <c r="L844" s="28">
        <v>20000</v>
      </c>
      <c r="M844" s="42">
        <f t="shared" si="47"/>
        <v>515000</v>
      </c>
      <c r="Q844" s="44"/>
      <c r="R844" s="44"/>
      <c r="S844">
        <v>43</v>
      </c>
      <c r="T844" s="28">
        <v>60000</v>
      </c>
      <c r="U844" s="42">
        <f t="shared" si="49"/>
        <v>470000</v>
      </c>
    </row>
    <row r="845" spans="3:23" x14ac:dyDescent="0.25">
      <c r="C845">
        <v>43</v>
      </c>
      <c r="D845" s="28">
        <v>20000</v>
      </c>
      <c r="E845" s="42">
        <f t="shared" si="48"/>
        <v>420000</v>
      </c>
      <c r="I845" s="45"/>
      <c r="J845" s="45"/>
      <c r="K845">
        <v>46</v>
      </c>
      <c r="L845" s="28">
        <v>20000</v>
      </c>
      <c r="M845" s="42">
        <f t="shared" si="47"/>
        <v>535000</v>
      </c>
      <c r="Q845" s="45"/>
      <c r="R845" s="45"/>
      <c r="S845">
        <v>48</v>
      </c>
      <c r="T845" s="28">
        <v>50000</v>
      </c>
      <c r="U845" s="42">
        <f t="shared" si="49"/>
        <v>520000</v>
      </c>
    </row>
    <row r="846" spans="3:23" x14ac:dyDescent="0.25">
      <c r="C846">
        <v>44</v>
      </c>
      <c r="D846" s="28">
        <v>40000</v>
      </c>
      <c r="E846" s="42">
        <f t="shared" si="48"/>
        <v>460000</v>
      </c>
      <c r="F846" s="28">
        <v>40000</v>
      </c>
      <c r="G846" s="41">
        <f>D846-F846</f>
        <v>0</v>
      </c>
      <c r="I846" s="44"/>
      <c r="J846" s="44"/>
      <c r="K846">
        <v>47</v>
      </c>
      <c r="L846" s="28">
        <v>50000</v>
      </c>
      <c r="M846" s="42">
        <f t="shared" si="47"/>
        <v>585000</v>
      </c>
      <c r="Q846" s="44"/>
      <c r="R846" s="44"/>
      <c r="S846">
        <v>50</v>
      </c>
      <c r="T846" s="28">
        <v>10000</v>
      </c>
      <c r="U846" s="42">
        <f t="shared" si="49"/>
        <v>530000</v>
      </c>
    </row>
    <row r="847" spans="3:23" x14ac:dyDescent="0.25">
      <c r="C847">
        <v>46</v>
      </c>
      <c r="D847" s="28">
        <v>20000</v>
      </c>
      <c r="E847" s="42">
        <f t="shared" si="48"/>
        <v>480000</v>
      </c>
      <c r="I847" s="45"/>
      <c r="J847" s="45"/>
      <c r="K847">
        <v>51</v>
      </c>
      <c r="L847" s="28">
        <v>30000</v>
      </c>
      <c r="M847" s="42">
        <f t="shared" si="47"/>
        <v>615000</v>
      </c>
      <c r="Q847" s="45"/>
      <c r="R847" s="45"/>
      <c r="S847">
        <v>53</v>
      </c>
      <c r="T847" s="28">
        <v>60000</v>
      </c>
      <c r="U847" s="42">
        <f t="shared" si="49"/>
        <v>590000</v>
      </c>
    </row>
    <row r="848" spans="3:23" x14ac:dyDescent="0.25">
      <c r="C848">
        <v>50</v>
      </c>
      <c r="D848" s="28">
        <v>50000</v>
      </c>
      <c r="E848" s="42">
        <f t="shared" si="48"/>
        <v>530000</v>
      </c>
      <c r="I848" s="44"/>
      <c r="J848" s="44"/>
      <c r="K848">
        <v>52</v>
      </c>
      <c r="L848" s="28">
        <v>50000</v>
      </c>
      <c r="M848" s="42">
        <f t="shared" si="47"/>
        <v>665000</v>
      </c>
      <c r="Q848" s="44"/>
      <c r="R848" s="44"/>
      <c r="S848">
        <v>58</v>
      </c>
      <c r="T848" s="28">
        <v>100000</v>
      </c>
      <c r="U848" s="42">
        <f t="shared" si="49"/>
        <v>690000</v>
      </c>
      <c r="V848" s="28">
        <v>40000</v>
      </c>
      <c r="W848" s="41">
        <f>T848-V848</f>
        <v>60000</v>
      </c>
    </row>
    <row r="849" spans="3:23" x14ac:dyDescent="0.25">
      <c r="C849">
        <v>51</v>
      </c>
      <c r="D849" s="28">
        <v>10000</v>
      </c>
      <c r="E849" s="42">
        <f t="shared" si="48"/>
        <v>540000</v>
      </c>
      <c r="F849" s="28">
        <v>10000</v>
      </c>
      <c r="G849" s="41">
        <f>D849-F849</f>
        <v>0</v>
      </c>
      <c r="I849" s="45"/>
      <c r="J849" s="45"/>
      <c r="K849">
        <v>54</v>
      </c>
      <c r="L849" s="28">
        <v>30000</v>
      </c>
      <c r="M849" s="42">
        <f t="shared" si="47"/>
        <v>695000</v>
      </c>
      <c r="Q849" s="45"/>
      <c r="R849" s="45"/>
      <c r="S849">
        <v>65</v>
      </c>
      <c r="T849" s="28">
        <v>50000</v>
      </c>
      <c r="U849" s="42">
        <f t="shared" si="49"/>
        <v>740000</v>
      </c>
    </row>
    <row r="850" spans="3:23" x14ac:dyDescent="0.25">
      <c r="C850">
        <v>53</v>
      </c>
      <c r="D850" s="28">
        <v>20000</v>
      </c>
      <c r="E850" s="42">
        <f t="shared" si="48"/>
        <v>560000</v>
      </c>
      <c r="I850" s="44"/>
      <c r="J850" s="44"/>
      <c r="K850">
        <v>56</v>
      </c>
      <c r="L850" s="28">
        <v>10000</v>
      </c>
      <c r="M850" s="42">
        <f t="shared" si="47"/>
        <v>705000</v>
      </c>
      <c r="N850" s="28">
        <v>10000</v>
      </c>
      <c r="O850" s="52">
        <f>L850-N850</f>
        <v>0</v>
      </c>
      <c r="Q850" s="44"/>
      <c r="R850" s="44"/>
      <c r="S850">
        <v>68</v>
      </c>
      <c r="T850" s="28">
        <v>50000</v>
      </c>
      <c r="U850" s="42">
        <f t="shared" si="49"/>
        <v>790000</v>
      </c>
      <c r="V850" s="28">
        <v>40000</v>
      </c>
      <c r="W850" s="41">
        <f>T850-V850</f>
        <v>10000</v>
      </c>
    </row>
    <row r="851" spans="3:23" x14ac:dyDescent="0.25">
      <c r="C851">
        <v>54</v>
      </c>
      <c r="D851" s="28">
        <v>100000</v>
      </c>
      <c r="E851" s="42">
        <f t="shared" si="48"/>
        <v>660000</v>
      </c>
      <c r="F851" s="28">
        <v>40000</v>
      </c>
      <c r="G851" s="41">
        <f>D851-F851</f>
        <v>60000</v>
      </c>
      <c r="I851" s="45"/>
      <c r="J851" s="45"/>
      <c r="K851">
        <v>58</v>
      </c>
      <c r="L851" s="28">
        <v>100000</v>
      </c>
      <c r="M851" s="42">
        <f t="shared" si="47"/>
        <v>805000</v>
      </c>
      <c r="Q851" s="45"/>
      <c r="R851" s="45"/>
      <c r="S851">
        <v>75</v>
      </c>
      <c r="T851" s="28">
        <v>55000</v>
      </c>
      <c r="U851" s="42">
        <f t="shared" si="49"/>
        <v>845000</v>
      </c>
    </row>
    <row r="852" spans="3:23" x14ac:dyDescent="0.25">
      <c r="C852">
        <v>56</v>
      </c>
      <c r="D852" s="28">
        <v>30000</v>
      </c>
      <c r="E852" s="42">
        <f t="shared" si="48"/>
        <v>690000</v>
      </c>
      <c r="F852" s="28">
        <v>30000</v>
      </c>
      <c r="G852" s="41">
        <f>D852-F852</f>
        <v>0</v>
      </c>
      <c r="I852" s="44"/>
      <c r="J852" s="44"/>
      <c r="K852">
        <v>60</v>
      </c>
      <c r="L852" s="28">
        <v>50000</v>
      </c>
      <c r="M852" s="42">
        <f t="shared" si="47"/>
        <v>855000</v>
      </c>
      <c r="Q852" s="44"/>
      <c r="R852" s="44"/>
      <c r="S852">
        <v>79</v>
      </c>
      <c r="T852" s="28">
        <v>10000</v>
      </c>
      <c r="U852" s="42">
        <f t="shared" si="49"/>
        <v>855000</v>
      </c>
    </row>
    <row r="853" spans="3:23" x14ac:dyDescent="0.25">
      <c r="C853">
        <v>58</v>
      </c>
      <c r="D853" s="28">
        <v>40000</v>
      </c>
      <c r="E853" s="42">
        <f t="shared" si="48"/>
        <v>730000</v>
      </c>
      <c r="I853" s="45"/>
      <c r="J853" s="45"/>
      <c r="K853">
        <v>61</v>
      </c>
      <c r="L853" s="28">
        <v>30000</v>
      </c>
      <c r="M853" s="42">
        <f t="shared" si="47"/>
        <v>885000</v>
      </c>
      <c r="Q853" s="45"/>
      <c r="R853" s="45"/>
      <c r="S853">
        <v>87</v>
      </c>
      <c r="T853" s="28">
        <v>20000</v>
      </c>
      <c r="U853" s="42">
        <f t="shared" si="49"/>
        <v>875000</v>
      </c>
    </row>
    <row r="854" spans="3:23" x14ac:dyDescent="0.25">
      <c r="C854">
        <v>63</v>
      </c>
      <c r="D854" s="28">
        <v>50000</v>
      </c>
      <c r="E854" s="42">
        <f t="shared" si="48"/>
        <v>780000</v>
      </c>
      <c r="I854" s="44"/>
      <c r="J854" s="44"/>
      <c r="K854">
        <v>69</v>
      </c>
      <c r="L854" s="28">
        <v>20000</v>
      </c>
      <c r="M854" s="42">
        <f t="shared" si="47"/>
        <v>905000</v>
      </c>
      <c r="Q854" s="44"/>
      <c r="R854" s="44"/>
      <c r="S854">
        <v>88</v>
      </c>
      <c r="T854" s="28">
        <v>15000</v>
      </c>
      <c r="U854" s="42">
        <f t="shared" si="49"/>
        <v>890000</v>
      </c>
    </row>
    <row r="855" spans="3:23" x14ac:dyDescent="0.25">
      <c r="C855">
        <v>65</v>
      </c>
      <c r="D855" s="28">
        <v>20000</v>
      </c>
      <c r="E855" s="42">
        <f t="shared" si="48"/>
        <v>800000</v>
      </c>
      <c r="I855" s="45"/>
      <c r="J855" s="45"/>
      <c r="K855">
        <v>80</v>
      </c>
      <c r="L855" s="28">
        <v>50000</v>
      </c>
      <c r="M855" s="42">
        <f t="shared" si="47"/>
        <v>955000</v>
      </c>
      <c r="N855" s="28">
        <v>40000</v>
      </c>
      <c r="O855" s="52">
        <f>L855-N855</f>
        <v>10000</v>
      </c>
      <c r="Q855" s="45"/>
      <c r="R855" s="45"/>
      <c r="S855">
        <v>90</v>
      </c>
      <c r="T855" s="28">
        <v>30000</v>
      </c>
      <c r="U855" s="42">
        <f t="shared" si="49"/>
        <v>920000</v>
      </c>
    </row>
    <row r="856" spans="3:23" x14ac:dyDescent="0.25">
      <c r="C856">
        <v>66</v>
      </c>
      <c r="D856" s="28">
        <v>25000</v>
      </c>
      <c r="E856" s="42">
        <f t="shared" si="48"/>
        <v>825000</v>
      </c>
      <c r="I856" s="44"/>
      <c r="J856" s="44"/>
      <c r="K856">
        <v>80</v>
      </c>
      <c r="L856" s="28">
        <v>50000</v>
      </c>
      <c r="M856" s="42">
        <f t="shared" si="47"/>
        <v>1005000</v>
      </c>
      <c r="Q856" s="44"/>
      <c r="R856" s="44"/>
      <c r="S856">
        <v>95</v>
      </c>
      <c r="T856" s="28">
        <v>20000</v>
      </c>
      <c r="U856" s="42">
        <f t="shared" si="49"/>
        <v>940000</v>
      </c>
    </row>
    <row r="857" spans="3:23" x14ac:dyDescent="0.25">
      <c r="C857">
        <v>69</v>
      </c>
      <c r="D857" s="28">
        <v>20000</v>
      </c>
      <c r="E857" s="42">
        <f t="shared" si="48"/>
        <v>845000</v>
      </c>
      <c r="I857" s="45"/>
      <c r="J857" s="45"/>
      <c r="K857">
        <v>81</v>
      </c>
      <c r="L857" s="28">
        <v>140000</v>
      </c>
      <c r="M857" s="42">
        <f t="shared" si="47"/>
        <v>1145000</v>
      </c>
      <c r="Q857" s="45"/>
      <c r="R857" s="45"/>
      <c r="S857">
        <v>96</v>
      </c>
      <c r="T857" s="28">
        <v>20000</v>
      </c>
      <c r="U857" s="42">
        <f t="shared" si="49"/>
        <v>960000</v>
      </c>
      <c r="V857" s="28">
        <v>20000</v>
      </c>
      <c r="W857" s="41">
        <f>T857-V857</f>
        <v>0</v>
      </c>
    </row>
    <row r="858" spans="3:23" x14ac:dyDescent="0.25">
      <c r="C858">
        <v>73</v>
      </c>
      <c r="D858" s="28">
        <v>70000</v>
      </c>
      <c r="E858" s="42">
        <f t="shared" si="48"/>
        <v>915000</v>
      </c>
      <c r="I858" s="44"/>
      <c r="J858" s="44"/>
      <c r="K858">
        <v>82</v>
      </c>
      <c r="L858" s="28">
        <v>20000</v>
      </c>
      <c r="M858" s="42">
        <f t="shared" si="47"/>
        <v>1165000</v>
      </c>
      <c r="Q858" s="44"/>
      <c r="R858" s="44"/>
      <c r="S858">
        <v>96</v>
      </c>
      <c r="T858" s="28">
        <v>125000</v>
      </c>
      <c r="U858" s="42">
        <f t="shared" si="49"/>
        <v>1085000</v>
      </c>
    </row>
    <row r="859" spans="3:23" x14ac:dyDescent="0.25">
      <c r="C859">
        <v>78</v>
      </c>
      <c r="D859" s="28">
        <v>50000</v>
      </c>
      <c r="E859" s="42">
        <f t="shared" si="48"/>
        <v>965000</v>
      </c>
      <c r="I859" s="45"/>
      <c r="J859" s="45"/>
      <c r="K859">
        <v>83</v>
      </c>
      <c r="L859" s="28">
        <v>50000</v>
      </c>
      <c r="M859" s="42">
        <f t="shared" si="47"/>
        <v>1215000</v>
      </c>
      <c r="Q859" s="45"/>
      <c r="R859" s="45"/>
      <c r="S859">
        <v>99</v>
      </c>
      <c r="T859" s="28">
        <v>20000</v>
      </c>
      <c r="U859" s="42">
        <f t="shared" si="49"/>
        <v>1105000</v>
      </c>
    </row>
    <row r="860" spans="3:23" x14ac:dyDescent="0.25">
      <c r="C860">
        <v>79</v>
      </c>
      <c r="D860" s="28">
        <v>50000</v>
      </c>
      <c r="E860" s="42">
        <f t="shared" si="48"/>
        <v>1015000</v>
      </c>
      <c r="I860" s="44"/>
      <c r="J860" s="44"/>
      <c r="K860">
        <v>92</v>
      </c>
      <c r="L860" s="28">
        <v>20000</v>
      </c>
      <c r="M860" s="42">
        <f t="shared" si="47"/>
        <v>1235000</v>
      </c>
      <c r="Q860" s="44"/>
      <c r="R860" s="44"/>
      <c r="S860">
        <v>101</v>
      </c>
      <c r="T860" s="28">
        <v>50000</v>
      </c>
      <c r="U860" s="42">
        <f t="shared" si="49"/>
        <v>1155000</v>
      </c>
    </row>
    <row r="861" spans="3:23" x14ac:dyDescent="0.25">
      <c r="C861">
        <v>86</v>
      </c>
      <c r="D861" s="28">
        <v>20000</v>
      </c>
      <c r="E861" s="42">
        <f t="shared" si="48"/>
        <v>1035000</v>
      </c>
      <c r="I861" s="45"/>
      <c r="J861" s="45"/>
      <c r="K861">
        <v>93</v>
      </c>
      <c r="L861" s="28">
        <v>40000</v>
      </c>
      <c r="M861" s="42">
        <f t="shared" si="47"/>
        <v>1275000</v>
      </c>
      <c r="Q861" s="45"/>
      <c r="R861" s="45"/>
      <c r="S861">
        <v>106</v>
      </c>
      <c r="T861" s="28">
        <v>20000</v>
      </c>
      <c r="U861" s="42">
        <f t="shared" si="49"/>
        <v>1175000</v>
      </c>
      <c r="V861" s="28">
        <v>20000</v>
      </c>
      <c r="W861" s="41">
        <f>T861-V861</f>
        <v>0</v>
      </c>
    </row>
    <row r="862" spans="3:23" x14ac:dyDescent="0.25">
      <c r="C862">
        <v>88</v>
      </c>
      <c r="D862" s="29">
        <v>50000</v>
      </c>
      <c r="E862" s="42">
        <f t="shared" si="48"/>
        <v>1085000</v>
      </c>
      <c r="F862" s="29"/>
      <c r="I862" s="44"/>
      <c r="J862" s="44"/>
      <c r="K862">
        <v>94</v>
      </c>
      <c r="L862" s="28">
        <v>20000</v>
      </c>
      <c r="M862" s="42">
        <f t="shared" si="47"/>
        <v>1295000</v>
      </c>
      <c r="Q862" s="44"/>
      <c r="R862" s="44"/>
      <c r="S862">
        <v>107</v>
      </c>
      <c r="T862" s="28">
        <v>30000</v>
      </c>
      <c r="U862" s="42">
        <f t="shared" si="49"/>
        <v>1205000</v>
      </c>
    </row>
    <row r="863" spans="3:23" x14ac:dyDescent="0.25">
      <c r="C863">
        <v>90</v>
      </c>
      <c r="D863" s="28">
        <v>20000</v>
      </c>
      <c r="E863" s="42">
        <f t="shared" si="48"/>
        <v>1105000</v>
      </c>
      <c r="I863" s="45"/>
      <c r="J863" s="45"/>
      <c r="K863">
        <v>98</v>
      </c>
      <c r="L863" s="28">
        <v>20000</v>
      </c>
      <c r="M863" s="42">
        <f t="shared" si="47"/>
        <v>1315000</v>
      </c>
      <c r="Q863" s="45"/>
      <c r="R863" s="45"/>
      <c r="S863">
        <v>118</v>
      </c>
      <c r="T863" s="28">
        <v>50000</v>
      </c>
      <c r="U863" s="42">
        <f t="shared" si="49"/>
        <v>1255000</v>
      </c>
    </row>
    <row r="864" spans="3:23" x14ac:dyDescent="0.25">
      <c r="C864">
        <v>91</v>
      </c>
      <c r="D864" s="28">
        <v>40000</v>
      </c>
      <c r="E864" s="42">
        <f t="shared" si="48"/>
        <v>1145000</v>
      </c>
      <c r="I864" s="44"/>
      <c r="J864" s="44"/>
      <c r="K864">
        <v>100</v>
      </c>
      <c r="L864" s="28">
        <v>20000</v>
      </c>
      <c r="M864" s="42">
        <f t="shared" si="47"/>
        <v>1335000</v>
      </c>
      <c r="N864" s="28">
        <v>20000</v>
      </c>
      <c r="O864" s="52">
        <f>L864-N864</f>
        <v>0</v>
      </c>
      <c r="Q864" s="44"/>
      <c r="R864" s="44"/>
      <c r="S864">
        <v>119</v>
      </c>
      <c r="T864" s="28">
        <v>20000</v>
      </c>
      <c r="U864" s="42">
        <f t="shared" si="49"/>
        <v>1275000</v>
      </c>
    </row>
    <row r="865" spans="1:23" x14ac:dyDescent="0.25">
      <c r="C865">
        <v>101</v>
      </c>
      <c r="D865" s="28">
        <v>50000</v>
      </c>
      <c r="E865" s="42">
        <f t="shared" si="48"/>
        <v>1195000</v>
      </c>
      <c r="I865" s="45"/>
      <c r="J865" s="45"/>
      <c r="K865">
        <v>102</v>
      </c>
      <c r="L865" s="28">
        <v>50000</v>
      </c>
      <c r="M865" s="42">
        <f t="shared" si="47"/>
        <v>1385000</v>
      </c>
      <c r="Q865" s="45"/>
      <c r="R865" s="45"/>
      <c r="S865">
        <v>120</v>
      </c>
      <c r="T865" s="28">
        <v>50000</v>
      </c>
      <c r="U865" s="42">
        <f t="shared" si="49"/>
        <v>1325000</v>
      </c>
      <c r="V865" s="28">
        <v>40000</v>
      </c>
      <c r="W865" s="41">
        <f>T865-V865</f>
        <v>10000</v>
      </c>
    </row>
    <row r="866" spans="1:23" x14ac:dyDescent="0.25">
      <c r="C866">
        <v>102</v>
      </c>
      <c r="D866" s="28">
        <v>50000</v>
      </c>
      <c r="E866" s="42">
        <f t="shared" si="48"/>
        <v>1245000</v>
      </c>
      <c r="F866" s="28">
        <v>40000</v>
      </c>
      <c r="G866" s="41">
        <f>D866-F866</f>
        <v>10000</v>
      </c>
      <c r="I866" s="44"/>
      <c r="J866" s="44"/>
      <c r="K866">
        <v>103</v>
      </c>
      <c r="L866" s="28">
        <v>30000</v>
      </c>
      <c r="M866" s="42">
        <f t="shared" si="47"/>
        <v>1415000</v>
      </c>
      <c r="Q866" s="44"/>
      <c r="R866" s="44"/>
      <c r="S866">
        <v>121</v>
      </c>
      <c r="T866" s="28">
        <v>20000</v>
      </c>
      <c r="U866" s="42">
        <f t="shared" si="49"/>
        <v>1345000</v>
      </c>
    </row>
    <row r="867" spans="1:23" x14ac:dyDescent="0.25">
      <c r="C867">
        <v>104</v>
      </c>
      <c r="D867" s="28">
        <v>20000</v>
      </c>
      <c r="E867" s="42">
        <f t="shared" si="48"/>
        <v>1265000</v>
      </c>
      <c r="I867" s="45"/>
      <c r="J867" s="45"/>
      <c r="K867">
        <v>114</v>
      </c>
      <c r="L867" s="28">
        <v>50000</v>
      </c>
      <c r="M867" s="42">
        <f t="shared" si="47"/>
        <v>1465000</v>
      </c>
      <c r="Q867" s="45"/>
      <c r="R867" s="45"/>
      <c r="S867">
        <v>131</v>
      </c>
      <c r="T867" s="28">
        <v>100000</v>
      </c>
      <c r="U867" s="42">
        <f t="shared" si="49"/>
        <v>1445000</v>
      </c>
    </row>
    <row r="868" spans="1:23" x14ac:dyDescent="0.25">
      <c r="C868">
        <v>106</v>
      </c>
      <c r="D868" s="28">
        <v>20000</v>
      </c>
      <c r="E868" s="42">
        <f t="shared" si="48"/>
        <v>1285000</v>
      </c>
      <c r="I868" s="44"/>
      <c r="J868" s="44"/>
      <c r="K868">
        <v>115</v>
      </c>
      <c r="L868" s="28">
        <v>30000</v>
      </c>
      <c r="M868" s="42">
        <f t="shared" si="47"/>
        <v>1495000</v>
      </c>
      <c r="Q868" s="44"/>
      <c r="R868" s="44"/>
      <c r="S868">
        <v>134</v>
      </c>
      <c r="T868" s="28">
        <v>50000</v>
      </c>
      <c r="U868" s="42">
        <f t="shared" si="49"/>
        <v>1495000</v>
      </c>
    </row>
    <row r="869" spans="1:23" x14ac:dyDescent="0.25">
      <c r="C869">
        <v>108</v>
      </c>
      <c r="D869" s="28">
        <v>20000</v>
      </c>
      <c r="E869" s="42">
        <f t="shared" si="48"/>
        <v>1305000</v>
      </c>
      <c r="I869" s="45"/>
      <c r="J869" s="45"/>
      <c r="K869">
        <v>117</v>
      </c>
      <c r="L869" s="28">
        <v>100000</v>
      </c>
      <c r="M869" s="42">
        <f t="shared" si="47"/>
        <v>1595000</v>
      </c>
      <c r="Q869" s="45"/>
      <c r="R869" s="45"/>
      <c r="S869">
        <v>146</v>
      </c>
      <c r="T869" s="28">
        <v>50000</v>
      </c>
      <c r="U869" s="42">
        <f t="shared" si="49"/>
        <v>1545000</v>
      </c>
    </row>
    <row r="870" spans="1:23" x14ac:dyDescent="0.25">
      <c r="C870">
        <v>112</v>
      </c>
      <c r="D870" s="28">
        <v>10000</v>
      </c>
      <c r="E870" s="42">
        <f t="shared" si="48"/>
        <v>1315000</v>
      </c>
      <c r="I870" s="44"/>
      <c r="J870" s="44"/>
      <c r="K870">
        <v>120</v>
      </c>
      <c r="L870" s="28">
        <v>50000</v>
      </c>
      <c r="M870" s="42">
        <f t="shared" si="47"/>
        <v>1645000</v>
      </c>
      <c r="N870" s="28">
        <v>40000</v>
      </c>
      <c r="O870" s="41">
        <f>L870-N870</f>
        <v>10000</v>
      </c>
      <c r="Q870" s="44"/>
      <c r="R870" s="44"/>
      <c r="S870">
        <v>148</v>
      </c>
      <c r="T870" s="28">
        <v>30000</v>
      </c>
      <c r="U870" s="42">
        <f t="shared" si="49"/>
        <v>1575000</v>
      </c>
    </row>
    <row r="871" spans="1:23" x14ac:dyDescent="0.25">
      <c r="C871">
        <v>116</v>
      </c>
      <c r="D871" s="28">
        <v>10000</v>
      </c>
      <c r="E871" s="42">
        <f t="shared" si="48"/>
        <v>1325000</v>
      </c>
      <c r="I871" s="45"/>
      <c r="J871" s="45"/>
      <c r="K871">
        <v>123</v>
      </c>
      <c r="L871" s="28">
        <v>20000</v>
      </c>
      <c r="M871" s="42">
        <f t="shared" si="47"/>
        <v>1665000</v>
      </c>
      <c r="Q871" s="45"/>
      <c r="R871" s="45"/>
      <c r="S871">
        <v>153</v>
      </c>
      <c r="T871" s="28">
        <v>50000</v>
      </c>
      <c r="U871" s="42">
        <f t="shared" si="49"/>
        <v>1625000</v>
      </c>
    </row>
    <row r="872" spans="1:23" x14ac:dyDescent="0.25">
      <c r="C872">
        <v>121</v>
      </c>
      <c r="D872" s="28">
        <v>10000</v>
      </c>
      <c r="E872" s="42">
        <f t="shared" si="48"/>
        <v>1335000</v>
      </c>
      <c r="I872" s="44"/>
      <c r="J872" s="44"/>
      <c r="K872">
        <v>124</v>
      </c>
      <c r="L872" s="28">
        <v>20000</v>
      </c>
      <c r="M872" s="42">
        <f t="shared" si="47"/>
        <v>1685000</v>
      </c>
      <c r="Q872" s="44"/>
      <c r="R872" s="44"/>
      <c r="S872">
        <v>155</v>
      </c>
      <c r="T872" s="28">
        <v>50000</v>
      </c>
      <c r="U872" s="42">
        <f t="shared" si="49"/>
        <v>1675000</v>
      </c>
    </row>
    <row r="873" spans="1:23" x14ac:dyDescent="0.25">
      <c r="C873">
        <v>122</v>
      </c>
      <c r="D873" s="28">
        <v>100000</v>
      </c>
      <c r="E873" s="42">
        <f t="shared" si="48"/>
        <v>1435000</v>
      </c>
      <c r="I873" s="45"/>
      <c r="J873" s="45"/>
      <c r="K873">
        <v>129</v>
      </c>
      <c r="L873" s="28">
        <v>10000</v>
      </c>
      <c r="M873" s="42">
        <f t="shared" si="47"/>
        <v>1695000</v>
      </c>
      <c r="Q873" s="45"/>
      <c r="R873" s="45"/>
      <c r="S873">
        <v>156</v>
      </c>
      <c r="T873" s="28">
        <v>40000</v>
      </c>
      <c r="U873" s="42">
        <f t="shared" si="49"/>
        <v>1715000</v>
      </c>
    </row>
    <row r="874" spans="1:23" x14ac:dyDescent="0.25">
      <c r="C874">
        <v>123</v>
      </c>
      <c r="D874" s="28">
        <v>30000</v>
      </c>
      <c r="E874" s="42">
        <f t="shared" si="48"/>
        <v>1465000</v>
      </c>
      <c r="I874" s="44"/>
      <c r="J874" s="44"/>
      <c r="K874">
        <v>137</v>
      </c>
      <c r="L874" s="28">
        <v>50000</v>
      </c>
      <c r="M874" s="42">
        <f t="shared" si="47"/>
        <v>1745000</v>
      </c>
      <c r="N874" s="28">
        <v>40000</v>
      </c>
      <c r="O874" s="52">
        <f>L874-N874</f>
        <v>10000</v>
      </c>
      <c r="Q874" s="44"/>
      <c r="R874" s="44"/>
      <c r="S874">
        <v>164</v>
      </c>
      <c r="T874" s="28">
        <v>50000</v>
      </c>
      <c r="U874" s="42">
        <f t="shared" si="49"/>
        <v>1765000</v>
      </c>
      <c r="V874" s="28">
        <v>40000</v>
      </c>
      <c r="W874" s="41">
        <f>T874-V874</f>
        <v>10000</v>
      </c>
    </row>
    <row r="875" spans="1:23" x14ac:dyDescent="0.25">
      <c r="C875">
        <v>124</v>
      </c>
      <c r="D875" s="28">
        <v>50000</v>
      </c>
      <c r="E875" s="42">
        <f t="shared" si="48"/>
        <v>1515000</v>
      </c>
      <c r="I875" s="45"/>
      <c r="J875" s="45"/>
      <c r="K875">
        <v>139</v>
      </c>
      <c r="L875" s="28">
        <v>50000</v>
      </c>
      <c r="M875" s="42">
        <f t="shared" si="47"/>
        <v>1795000</v>
      </c>
      <c r="Q875" s="45"/>
      <c r="R875" s="45"/>
      <c r="S875">
        <v>169</v>
      </c>
      <c r="T875" s="28">
        <v>50000</v>
      </c>
      <c r="U875" s="42">
        <f t="shared" si="49"/>
        <v>1815000</v>
      </c>
    </row>
    <row r="876" spans="1:23" x14ac:dyDescent="0.25">
      <c r="C876">
        <v>130</v>
      </c>
      <c r="D876" s="28">
        <v>10000</v>
      </c>
      <c r="E876" s="42">
        <f t="shared" si="48"/>
        <v>1525000</v>
      </c>
      <c r="I876" s="44"/>
      <c r="J876" s="44"/>
      <c r="K876">
        <v>141</v>
      </c>
      <c r="L876" s="28">
        <v>35000</v>
      </c>
      <c r="M876" s="42">
        <f t="shared" si="47"/>
        <v>1830000</v>
      </c>
      <c r="Q876" s="44"/>
      <c r="R876" s="44"/>
      <c r="S876">
        <v>172</v>
      </c>
      <c r="T876" s="28">
        <v>40000</v>
      </c>
      <c r="U876" s="42">
        <f t="shared" si="49"/>
        <v>1855000</v>
      </c>
      <c r="V876" s="28">
        <v>40000</v>
      </c>
      <c r="W876" s="41">
        <f>T876-V876</f>
        <v>0</v>
      </c>
    </row>
    <row r="877" spans="1:23" x14ac:dyDescent="0.25">
      <c r="C877">
        <v>133</v>
      </c>
      <c r="D877" s="28">
        <v>20000</v>
      </c>
      <c r="E877" s="42">
        <f t="shared" si="48"/>
        <v>1545000</v>
      </c>
      <c r="I877" s="45"/>
      <c r="J877" s="45"/>
      <c r="K877">
        <v>144</v>
      </c>
      <c r="L877" s="28">
        <v>50000</v>
      </c>
      <c r="M877" s="42">
        <f t="shared" si="47"/>
        <v>1880000</v>
      </c>
      <c r="Q877" s="45"/>
      <c r="R877" s="45"/>
      <c r="S877">
        <v>177</v>
      </c>
      <c r="T877" s="28">
        <v>50000</v>
      </c>
      <c r="U877" s="42">
        <f t="shared" si="49"/>
        <v>1905000</v>
      </c>
      <c r="V877" s="28">
        <v>40000</v>
      </c>
      <c r="W877" s="41">
        <f>T877-V877</f>
        <v>10000</v>
      </c>
    </row>
    <row r="878" spans="1:23" x14ac:dyDescent="0.25">
      <c r="C878">
        <v>136</v>
      </c>
      <c r="D878" s="28">
        <v>20000</v>
      </c>
      <c r="E878" s="42">
        <f t="shared" si="48"/>
        <v>1565000</v>
      </c>
      <c r="I878" s="44"/>
      <c r="J878" s="44"/>
      <c r="K878">
        <v>146</v>
      </c>
      <c r="L878" s="28">
        <v>70000</v>
      </c>
      <c r="M878" s="42">
        <f t="shared" si="47"/>
        <v>1950000</v>
      </c>
      <c r="Q878" s="44"/>
      <c r="R878" s="44"/>
      <c r="S878">
        <v>178</v>
      </c>
      <c r="T878" s="28">
        <v>20000</v>
      </c>
      <c r="U878" s="42">
        <f t="shared" si="49"/>
        <v>1925000</v>
      </c>
    </row>
    <row r="879" spans="1:23" x14ac:dyDescent="0.25">
      <c r="C879">
        <v>141</v>
      </c>
      <c r="D879" s="28">
        <v>100000</v>
      </c>
      <c r="E879" s="42">
        <f t="shared" si="48"/>
        <v>1665000</v>
      </c>
      <c r="I879" s="45"/>
      <c r="J879" s="45"/>
      <c r="K879">
        <v>150</v>
      </c>
      <c r="L879" s="28">
        <v>20000</v>
      </c>
      <c r="M879" s="42">
        <f t="shared" si="47"/>
        <v>1970000</v>
      </c>
      <c r="Q879" s="45"/>
      <c r="R879" s="45"/>
      <c r="T879" s="28">
        <v>50000</v>
      </c>
      <c r="U879" s="42">
        <f t="shared" si="49"/>
        <v>1975000</v>
      </c>
      <c r="V879" s="28">
        <v>40000</v>
      </c>
      <c r="W879" s="41">
        <f t="shared" ref="W879:W884" si="50">T879-V879</f>
        <v>10000</v>
      </c>
    </row>
    <row r="880" spans="1:23" x14ac:dyDescent="0.25">
      <c r="A880" t="s">
        <v>1341</v>
      </c>
      <c r="D880" s="29">
        <v>20000</v>
      </c>
      <c r="E880" s="42">
        <f t="shared" si="48"/>
        <v>1685000</v>
      </c>
      <c r="F880" s="28">
        <v>20000</v>
      </c>
      <c r="G880" s="41">
        <f t="shared" ref="G880:G892" si="51">D880-F880</f>
        <v>0</v>
      </c>
      <c r="I880" s="44"/>
      <c r="J880" s="44"/>
      <c r="K880">
        <v>152</v>
      </c>
      <c r="L880" s="28">
        <v>50000</v>
      </c>
      <c r="M880" s="42">
        <f t="shared" si="47"/>
        <v>2020000</v>
      </c>
      <c r="Q880" s="44"/>
      <c r="R880" s="44"/>
      <c r="T880" s="28">
        <v>50000</v>
      </c>
      <c r="U880" s="42">
        <f t="shared" si="49"/>
        <v>2025000</v>
      </c>
      <c r="V880" s="28">
        <v>40000</v>
      </c>
      <c r="W880" s="41">
        <f t="shared" si="50"/>
        <v>10000</v>
      </c>
    </row>
    <row r="881" spans="1:23" x14ac:dyDescent="0.25">
      <c r="A881" t="s">
        <v>1350</v>
      </c>
      <c r="B881">
        <v>2650000</v>
      </c>
      <c r="D881" s="28">
        <v>40000</v>
      </c>
      <c r="E881" s="42">
        <f t="shared" si="48"/>
        <v>1725000</v>
      </c>
      <c r="F881" s="28">
        <v>40000</v>
      </c>
      <c r="G881" s="41">
        <f t="shared" si="51"/>
        <v>0</v>
      </c>
      <c r="I881" s="45"/>
      <c r="J881" s="45"/>
      <c r="K881">
        <v>154</v>
      </c>
      <c r="L881" s="28">
        <v>20000</v>
      </c>
      <c r="M881" s="42">
        <f t="shared" si="47"/>
        <v>2040000</v>
      </c>
      <c r="Q881" s="45"/>
      <c r="R881" s="45"/>
      <c r="T881" s="28">
        <v>50000</v>
      </c>
      <c r="U881" s="42">
        <f t="shared" si="49"/>
        <v>2075000</v>
      </c>
      <c r="V881" s="28">
        <v>40000</v>
      </c>
      <c r="W881" s="41">
        <f t="shared" si="50"/>
        <v>10000</v>
      </c>
    </row>
    <row r="882" spans="1:23" x14ac:dyDescent="0.25">
      <c r="A882" t="s">
        <v>1351</v>
      </c>
      <c r="B882">
        <v>150000</v>
      </c>
      <c r="D882" s="28">
        <v>40000</v>
      </c>
      <c r="E882" s="42">
        <f t="shared" si="48"/>
        <v>1765000</v>
      </c>
      <c r="F882" s="28">
        <v>40000</v>
      </c>
      <c r="G882" s="41">
        <f t="shared" si="51"/>
        <v>0</v>
      </c>
      <c r="I882" t="s">
        <v>1341</v>
      </c>
      <c r="K882">
        <v>160</v>
      </c>
      <c r="L882" s="28">
        <v>20000</v>
      </c>
      <c r="M882" s="42">
        <f t="shared" si="47"/>
        <v>2060000</v>
      </c>
      <c r="O882" s="53"/>
      <c r="Q882" t="s">
        <v>1341</v>
      </c>
      <c r="T882" s="28">
        <v>50000</v>
      </c>
      <c r="U882" s="42">
        <f t="shared" si="49"/>
        <v>2125000</v>
      </c>
      <c r="V882" s="28">
        <v>40000</v>
      </c>
      <c r="W882" s="41">
        <f t="shared" si="50"/>
        <v>10000</v>
      </c>
    </row>
    <row r="883" spans="1:23" x14ac:dyDescent="0.25">
      <c r="A883" t="s">
        <v>1352</v>
      </c>
      <c r="B883">
        <v>40000</v>
      </c>
      <c r="D883" s="28">
        <v>40000</v>
      </c>
      <c r="E883" s="42">
        <f t="shared" si="48"/>
        <v>1805000</v>
      </c>
      <c r="F883" s="28">
        <v>40000</v>
      </c>
      <c r="G883" s="41">
        <f t="shared" si="51"/>
        <v>0</v>
      </c>
      <c r="I883" t="s">
        <v>1350</v>
      </c>
      <c r="J883">
        <v>2050000</v>
      </c>
      <c r="K883">
        <v>162</v>
      </c>
      <c r="L883" s="28">
        <v>20000</v>
      </c>
      <c r="M883" s="42">
        <f t="shared" si="47"/>
        <v>2080000</v>
      </c>
      <c r="Q883" t="s">
        <v>1350</v>
      </c>
      <c r="R883">
        <v>1590000</v>
      </c>
      <c r="T883" s="28">
        <v>50000</v>
      </c>
      <c r="U883" s="42">
        <f t="shared" si="49"/>
        <v>2175000</v>
      </c>
      <c r="V883" s="28">
        <v>40000</v>
      </c>
      <c r="W883" s="41">
        <f t="shared" si="50"/>
        <v>10000</v>
      </c>
    </row>
    <row r="884" spans="1:23" x14ac:dyDescent="0.25">
      <c r="A884" t="s">
        <v>1339</v>
      </c>
      <c r="B884">
        <v>70000</v>
      </c>
      <c r="D884" s="28">
        <v>40000</v>
      </c>
      <c r="E884" s="42">
        <f t="shared" si="48"/>
        <v>1845000</v>
      </c>
      <c r="F884" s="28">
        <v>40000</v>
      </c>
      <c r="G884" s="41">
        <f t="shared" si="51"/>
        <v>0</v>
      </c>
      <c r="I884" t="s">
        <v>1351</v>
      </c>
      <c r="J884">
        <v>175000</v>
      </c>
      <c r="K884">
        <v>164</v>
      </c>
      <c r="L884" s="28">
        <v>50000</v>
      </c>
      <c r="M884" s="42">
        <f t="shared" si="47"/>
        <v>2130000</v>
      </c>
      <c r="Q884" t="s">
        <v>1351</v>
      </c>
      <c r="R884">
        <v>175000</v>
      </c>
      <c r="T884" s="28">
        <v>50000</v>
      </c>
      <c r="U884" s="42">
        <f t="shared" si="49"/>
        <v>2225000</v>
      </c>
      <c r="V884" s="28">
        <v>40000</v>
      </c>
      <c r="W884" s="41">
        <f t="shared" si="50"/>
        <v>10000</v>
      </c>
    </row>
    <row r="885" spans="1:23" x14ac:dyDescent="0.25">
      <c r="A885" t="s">
        <v>1353</v>
      </c>
      <c r="B885">
        <v>25000</v>
      </c>
      <c r="D885" s="28">
        <v>40000</v>
      </c>
      <c r="E885" s="42">
        <f t="shared" si="48"/>
        <v>1885000</v>
      </c>
      <c r="F885" s="28">
        <v>40000</v>
      </c>
      <c r="G885" s="41">
        <f t="shared" si="51"/>
        <v>0</v>
      </c>
      <c r="I885" t="s">
        <v>1352</v>
      </c>
      <c r="J885">
        <v>40000</v>
      </c>
      <c r="K885">
        <v>167</v>
      </c>
      <c r="L885" s="28">
        <v>50000</v>
      </c>
      <c r="M885" s="42">
        <f t="shared" si="47"/>
        <v>2180000</v>
      </c>
      <c r="Q885" t="s">
        <v>1352</v>
      </c>
      <c r="R885">
        <v>40000</v>
      </c>
      <c r="T885" s="28"/>
      <c r="U885" s="42"/>
    </row>
    <row r="886" spans="1:23" x14ac:dyDescent="0.25">
      <c r="A886" t="s">
        <v>1354</v>
      </c>
      <c r="B886">
        <v>120000</v>
      </c>
      <c r="D886" s="28">
        <v>40000</v>
      </c>
      <c r="E886" s="42">
        <f t="shared" si="48"/>
        <v>1925000</v>
      </c>
      <c r="F886" s="28">
        <v>40000</v>
      </c>
      <c r="G886" s="41">
        <f t="shared" si="51"/>
        <v>0</v>
      </c>
      <c r="I886" t="s">
        <v>1339</v>
      </c>
      <c r="J886">
        <v>70000</v>
      </c>
      <c r="K886">
        <v>173</v>
      </c>
      <c r="L886" s="28">
        <v>50000</v>
      </c>
      <c r="M886" s="42">
        <f t="shared" si="47"/>
        <v>2230000</v>
      </c>
      <c r="Q886" t="s">
        <v>1339</v>
      </c>
      <c r="R886">
        <v>50000</v>
      </c>
      <c r="T886" s="28"/>
      <c r="U886" s="42"/>
    </row>
    <row r="887" spans="1:23" x14ac:dyDescent="0.25">
      <c r="A887" t="s">
        <v>1355</v>
      </c>
      <c r="B887">
        <v>2245000</v>
      </c>
      <c r="D887" s="28">
        <v>40000</v>
      </c>
      <c r="E887" s="42">
        <f t="shared" si="48"/>
        <v>1965000</v>
      </c>
      <c r="F887" s="28">
        <v>40000</v>
      </c>
      <c r="G887" s="41">
        <f t="shared" si="51"/>
        <v>0</v>
      </c>
      <c r="I887" t="s">
        <v>1353</v>
      </c>
      <c r="J887">
        <v>25000</v>
      </c>
      <c r="L887" s="28">
        <v>50000</v>
      </c>
      <c r="M887" s="42">
        <f t="shared" si="47"/>
        <v>2280000</v>
      </c>
      <c r="N887" s="28">
        <v>40000</v>
      </c>
      <c r="O887" s="41">
        <f>L887-N887</f>
        <v>10000</v>
      </c>
      <c r="Q887" t="s">
        <v>1353</v>
      </c>
      <c r="R887">
        <v>25000</v>
      </c>
      <c r="T887" s="28"/>
      <c r="U887" s="42"/>
      <c r="W887" s="41"/>
    </row>
    <row r="888" spans="1:23" x14ac:dyDescent="0.25">
      <c r="A888" t="s">
        <v>1356</v>
      </c>
      <c r="B888">
        <v>370000</v>
      </c>
      <c r="D888" s="28">
        <v>50000</v>
      </c>
      <c r="E888" s="42">
        <f t="shared" si="48"/>
        <v>2015000</v>
      </c>
      <c r="F888" s="28">
        <v>40000</v>
      </c>
      <c r="G888" s="41">
        <f t="shared" si="51"/>
        <v>10000</v>
      </c>
      <c r="I888" t="s">
        <v>1354</v>
      </c>
      <c r="L888" s="28">
        <v>50000</v>
      </c>
      <c r="M888" s="42">
        <f t="shared" si="47"/>
        <v>2330000</v>
      </c>
      <c r="N888" s="28">
        <v>40000</v>
      </c>
      <c r="O888" s="41">
        <f>L888-N888</f>
        <v>10000</v>
      </c>
      <c r="Q888" t="s">
        <v>1354</v>
      </c>
      <c r="R888">
        <v>170000</v>
      </c>
      <c r="T888" s="28"/>
      <c r="U888" s="42"/>
      <c r="W888" s="41"/>
    </row>
    <row r="889" spans="1:23" x14ac:dyDescent="0.25">
      <c r="B889" s="31">
        <v>2615000</v>
      </c>
      <c r="D889" s="28">
        <v>60000</v>
      </c>
      <c r="E889" s="42">
        <f t="shared" si="48"/>
        <v>2075000</v>
      </c>
      <c r="F889" s="28">
        <v>40000</v>
      </c>
      <c r="G889" s="41">
        <f t="shared" si="51"/>
        <v>20000</v>
      </c>
      <c r="I889" t="s">
        <v>1355</v>
      </c>
      <c r="J889">
        <v>1700000</v>
      </c>
      <c r="L889" s="28">
        <v>50000</v>
      </c>
      <c r="M889" s="42">
        <f t="shared" si="47"/>
        <v>2380000</v>
      </c>
      <c r="N889" s="28">
        <v>40000</v>
      </c>
      <c r="O889" s="41">
        <f>L889-N889</f>
        <v>10000</v>
      </c>
      <c r="Q889" t="s">
        <v>1355</v>
      </c>
      <c r="R889">
        <v>1131000</v>
      </c>
      <c r="T889" s="28"/>
      <c r="U889" s="42"/>
      <c r="W889" s="41"/>
    </row>
    <row r="890" spans="1:23" x14ac:dyDescent="0.25">
      <c r="D890" s="28">
        <v>60000</v>
      </c>
      <c r="E890" s="42">
        <f t="shared" si="48"/>
        <v>2135000</v>
      </c>
      <c r="F890" s="28">
        <v>40000</v>
      </c>
      <c r="G890" s="41">
        <f t="shared" si="51"/>
        <v>20000</v>
      </c>
      <c r="I890" t="s">
        <v>1356</v>
      </c>
      <c r="J890">
        <v>30000</v>
      </c>
      <c r="L890" s="28">
        <v>50000</v>
      </c>
      <c r="M890" s="42">
        <f t="shared" si="47"/>
        <v>2430000</v>
      </c>
      <c r="N890" s="28">
        <v>40000</v>
      </c>
      <c r="O890" s="41">
        <f>L890-N890</f>
        <v>10000</v>
      </c>
      <c r="Q890" t="s">
        <v>1356</v>
      </c>
      <c r="T890" s="28"/>
      <c r="U890" s="42"/>
      <c r="W890" s="41"/>
    </row>
    <row r="891" spans="1:23" x14ac:dyDescent="0.25">
      <c r="D891" s="28">
        <v>80000</v>
      </c>
      <c r="E891" s="42">
        <f t="shared" si="48"/>
        <v>2215000</v>
      </c>
      <c r="F891" s="28">
        <v>40000</v>
      </c>
      <c r="G891" s="41">
        <f t="shared" si="51"/>
        <v>40000</v>
      </c>
      <c r="J891" s="31">
        <v>1730000</v>
      </c>
      <c r="L891" s="28">
        <v>70000</v>
      </c>
      <c r="M891" s="42">
        <f t="shared" si="47"/>
        <v>2500000</v>
      </c>
      <c r="N891" s="28">
        <v>40000</v>
      </c>
      <c r="O891" s="41">
        <f>L891-N891</f>
        <v>30000</v>
      </c>
      <c r="R891" s="31"/>
      <c r="T891" s="28"/>
      <c r="U891" s="42"/>
      <c r="W891" s="41"/>
    </row>
    <row r="892" spans="1:23" x14ac:dyDescent="0.25">
      <c r="D892" s="28">
        <v>100000</v>
      </c>
      <c r="E892" s="42">
        <f t="shared" si="48"/>
        <v>2315000</v>
      </c>
      <c r="F892" s="28">
        <v>40000</v>
      </c>
      <c r="G892" s="41">
        <f t="shared" si="51"/>
        <v>60000</v>
      </c>
      <c r="L892" s="28"/>
      <c r="M892" s="42"/>
      <c r="O892" s="41"/>
      <c r="T892" s="28"/>
      <c r="U892" s="42"/>
      <c r="W892" s="41"/>
    </row>
    <row r="893" spans="1:23" x14ac:dyDescent="0.25">
      <c r="L893" s="28"/>
      <c r="M893" s="42"/>
      <c r="O893" s="41"/>
      <c r="T893" s="28"/>
      <c r="U893" s="42"/>
      <c r="W893" s="41"/>
    </row>
    <row r="894" spans="1:23" x14ac:dyDescent="0.25">
      <c r="C894" s="44"/>
      <c r="D894" s="47">
        <f>SUM(D813:D893)</f>
        <v>2315000</v>
      </c>
      <c r="E894" s="44"/>
      <c r="F894" s="47">
        <f>SUM(F813:F893)</f>
        <v>660000</v>
      </c>
      <c r="G894" s="47">
        <f>SUM(G813:G893)</f>
        <v>220000</v>
      </c>
      <c r="H894" s="47"/>
      <c r="K894" s="44"/>
      <c r="L894" s="47">
        <f ca="1">SUM(L832:L895)</f>
        <v>2500000</v>
      </c>
      <c r="M894" s="44"/>
      <c r="N894" s="47">
        <f ca="1">SUM(N832:N895)</f>
        <v>350000</v>
      </c>
      <c r="O894" s="47">
        <f ca="1">SUM(O832:O895)</f>
        <v>100000</v>
      </c>
      <c r="S894" s="44"/>
      <c r="T894" s="47">
        <f>SUM(T832:T893)</f>
        <v>2225000</v>
      </c>
      <c r="U894" s="44"/>
      <c r="V894" s="47">
        <f>SUM(V832:V893)</f>
        <v>540000</v>
      </c>
      <c r="W894" s="47">
        <f>SUM(W832:W893)</f>
        <v>160000</v>
      </c>
    </row>
    <row r="895" spans="1:23" x14ac:dyDescent="0.25">
      <c r="B895">
        <v>17</v>
      </c>
      <c r="C895" s="45">
        <f>COUNT(C813:C894)</f>
        <v>48</v>
      </c>
      <c r="D895" s="46">
        <f>D894-F894</f>
        <v>1655000</v>
      </c>
      <c r="E895" s="45"/>
      <c r="F895" s="42"/>
      <c r="G895" s="46">
        <f>D895-G894</f>
        <v>1435000</v>
      </c>
      <c r="H895" s="46"/>
      <c r="J895">
        <v>17</v>
      </c>
      <c r="K895" s="45">
        <f>COUNT(K832:K894)</f>
        <v>55</v>
      </c>
      <c r="L895" s="46">
        <f ca="1">L894-N894</f>
        <v>2150000</v>
      </c>
      <c r="M895" s="45"/>
      <c r="N895" s="42"/>
      <c r="O895" s="46">
        <f ca="1">L895-O894</f>
        <v>2050000</v>
      </c>
      <c r="R895">
        <v>17</v>
      </c>
      <c r="S895" s="45">
        <f>COUNT(S832:S894)</f>
        <v>47</v>
      </c>
      <c r="T895" s="46">
        <f>T894-V894</f>
        <v>1685000</v>
      </c>
      <c r="U895" s="45"/>
      <c r="V895" s="42"/>
      <c r="W895" s="46">
        <f>T895-W894</f>
        <v>1525000</v>
      </c>
    </row>
    <row r="897" spans="1:23" x14ac:dyDescent="0.25">
      <c r="A897" s="48" t="s">
        <v>10</v>
      </c>
      <c r="B897" s="48" t="s">
        <v>0</v>
      </c>
      <c r="C897" s="48" t="s">
        <v>2</v>
      </c>
      <c r="D897" s="48" t="s">
        <v>1297</v>
      </c>
      <c r="E897" s="48" t="s">
        <v>1338</v>
      </c>
      <c r="F897" s="49" t="s">
        <v>1339</v>
      </c>
      <c r="G897" s="48" t="s">
        <v>1340</v>
      </c>
      <c r="I897" s="30" t="s">
        <v>10</v>
      </c>
      <c r="J897" s="30" t="s">
        <v>0</v>
      </c>
      <c r="K897" s="30" t="s">
        <v>2</v>
      </c>
      <c r="L897" s="30" t="s">
        <v>1297</v>
      </c>
      <c r="M897" s="30" t="s">
        <v>1338</v>
      </c>
      <c r="N897" s="33" t="s">
        <v>1339</v>
      </c>
      <c r="O897" s="30" t="s">
        <v>1340</v>
      </c>
      <c r="Q897" s="48" t="s">
        <v>10</v>
      </c>
      <c r="R897" s="48" t="s">
        <v>0</v>
      </c>
      <c r="S897" s="48" t="s">
        <v>2</v>
      </c>
      <c r="T897" s="48" t="s">
        <v>1297</v>
      </c>
      <c r="U897" s="48" t="s">
        <v>1338</v>
      </c>
      <c r="V897" s="49" t="s">
        <v>1339</v>
      </c>
      <c r="W897" s="48" t="s">
        <v>1340</v>
      </c>
    </row>
    <row r="898" spans="1:23" x14ac:dyDescent="0.25">
      <c r="A898" s="50">
        <v>42957</v>
      </c>
      <c r="B898" s="51" t="s">
        <v>1358</v>
      </c>
      <c r="C898">
        <v>4</v>
      </c>
      <c r="D898" s="28">
        <v>50000</v>
      </c>
      <c r="E898" s="41">
        <f>D898</f>
        <v>50000</v>
      </c>
      <c r="F898" s="28">
        <v>40000</v>
      </c>
      <c r="G898" s="41">
        <f>D898-F898</f>
        <v>10000</v>
      </c>
      <c r="I898" s="32">
        <v>42958</v>
      </c>
      <c r="J898" s="30" t="s">
        <v>1347</v>
      </c>
      <c r="K898">
        <v>4</v>
      </c>
      <c r="L898" s="28">
        <v>20000</v>
      </c>
      <c r="M898" s="41">
        <f>L898</f>
        <v>20000</v>
      </c>
      <c r="O898" s="41"/>
      <c r="Q898" s="50">
        <v>42961</v>
      </c>
      <c r="R898" s="51" t="s">
        <v>1357</v>
      </c>
      <c r="S898">
        <v>2</v>
      </c>
      <c r="T898" s="28">
        <v>20000</v>
      </c>
      <c r="U898" s="41">
        <f>T898</f>
        <v>20000</v>
      </c>
    </row>
    <row r="899" spans="1:23" x14ac:dyDescent="0.25">
      <c r="A899" s="45"/>
      <c r="B899" s="45"/>
      <c r="C899">
        <v>9</v>
      </c>
      <c r="D899" s="28">
        <v>10000</v>
      </c>
      <c r="E899" s="42">
        <f>E898+D899</f>
        <v>60000</v>
      </c>
      <c r="K899">
        <v>5</v>
      </c>
      <c r="L899" s="28">
        <v>30000</v>
      </c>
      <c r="M899" s="42">
        <f>M898+L899</f>
        <v>50000</v>
      </c>
      <c r="Q899" s="45"/>
      <c r="R899" s="45"/>
      <c r="S899">
        <v>4</v>
      </c>
      <c r="T899" s="28">
        <v>50000</v>
      </c>
      <c r="U899" s="42">
        <f>U898+T899</f>
        <v>70000</v>
      </c>
    </row>
    <row r="900" spans="1:23" x14ac:dyDescent="0.25">
      <c r="A900" s="44"/>
      <c r="B900" s="44"/>
      <c r="C900">
        <v>11</v>
      </c>
      <c r="D900" s="28">
        <v>50000</v>
      </c>
      <c r="E900" s="42">
        <f t="shared" ref="E900:E944" si="52">E899+D900</f>
        <v>110000</v>
      </c>
      <c r="F900" s="28">
        <v>40000</v>
      </c>
      <c r="G900" s="41">
        <f>D900-F900</f>
        <v>10000</v>
      </c>
      <c r="K900">
        <v>8</v>
      </c>
      <c r="L900" s="28">
        <v>15000</v>
      </c>
      <c r="M900" s="42">
        <f t="shared" ref="M900:M949" si="53">M899+L900</f>
        <v>65000</v>
      </c>
      <c r="Q900" s="44"/>
      <c r="R900" s="44"/>
      <c r="S900">
        <v>5</v>
      </c>
      <c r="T900" s="28">
        <v>20000</v>
      </c>
      <c r="U900" s="42">
        <f t="shared" ref="U900:U949" si="54">U899+T900</f>
        <v>90000</v>
      </c>
    </row>
    <row r="901" spans="1:23" x14ac:dyDescent="0.25">
      <c r="A901" s="45"/>
      <c r="B901" s="45"/>
      <c r="C901">
        <v>13</v>
      </c>
      <c r="D901" s="28">
        <v>20000</v>
      </c>
      <c r="E901" s="42">
        <f t="shared" si="52"/>
        <v>130000</v>
      </c>
      <c r="K901">
        <v>10</v>
      </c>
      <c r="L901" s="28">
        <v>20000</v>
      </c>
      <c r="M901" s="42">
        <f t="shared" si="53"/>
        <v>85000</v>
      </c>
      <c r="N901" s="28">
        <v>20000</v>
      </c>
      <c r="O901" s="41">
        <f>L901-N901</f>
        <v>0</v>
      </c>
      <c r="Q901" s="45"/>
      <c r="R901" s="45"/>
      <c r="S901">
        <v>7</v>
      </c>
      <c r="T901" s="28">
        <v>50000</v>
      </c>
      <c r="U901" s="42">
        <f t="shared" si="54"/>
        <v>140000</v>
      </c>
    </row>
    <row r="902" spans="1:23" x14ac:dyDescent="0.25">
      <c r="A902" s="44"/>
      <c r="B902" s="44"/>
      <c r="C902">
        <v>17</v>
      </c>
      <c r="D902" s="28">
        <v>20000</v>
      </c>
      <c r="E902" s="42">
        <f t="shared" si="52"/>
        <v>150000</v>
      </c>
      <c r="K902">
        <v>12</v>
      </c>
      <c r="L902" s="28">
        <v>20000</v>
      </c>
      <c r="M902" s="42">
        <f t="shared" si="53"/>
        <v>105000</v>
      </c>
      <c r="Q902" s="44"/>
      <c r="R902" s="44"/>
      <c r="S902">
        <v>12</v>
      </c>
      <c r="T902" s="28">
        <v>80000</v>
      </c>
      <c r="U902" s="42">
        <f t="shared" si="54"/>
        <v>220000</v>
      </c>
    </row>
    <row r="903" spans="1:23" x14ac:dyDescent="0.25">
      <c r="A903" s="45"/>
      <c r="B903" s="45"/>
      <c r="C903">
        <v>18</v>
      </c>
      <c r="D903" s="28">
        <v>80000</v>
      </c>
      <c r="E903" s="42">
        <f t="shared" si="52"/>
        <v>230000</v>
      </c>
      <c r="F903" s="28">
        <v>40000</v>
      </c>
      <c r="G903" s="41">
        <f>D903-F903</f>
        <v>40000</v>
      </c>
      <c r="K903">
        <v>13</v>
      </c>
      <c r="L903" s="28">
        <v>100000</v>
      </c>
      <c r="M903" s="42">
        <f t="shared" si="53"/>
        <v>205000</v>
      </c>
      <c r="Q903" s="45"/>
      <c r="R903" s="45"/>
      <c r="S903">
        <v>13</v>
      </c>
      <c r="T903" s="28">
        <v>80000</v>
      </c>
      <c r="U903" s="42">
        <f t="shared" si="54"/>
        <v>300000</v>
      </c>
    </row>
    <row r="904" spans="1:23" x14ac:dyDescent="0.25">
      <c r="A904" s="44"/>
      <c r="B904" s="44"/>
      <c r="C904">
        <v>26</v>
      </c>
      <c r="D904" s="28">
        <v>40000</v>
      </c>
      <c r="E904" s="42">
        <f t="shared" si="52"/>
        <v>270000</v>
      </c>
      <c r="K904">
        <v>17</v>
      </c>
      <c r="L904" s="28">
        <v>50000</v>
      </c>
      <c r="M904" s="42">
        <f t="shared" si="53"/>
        <v>255000</v>
      </c>
      <c r="Q904" s="44"/>
      <c r="R904" s="44"/>
      <c r="S904">
        <v>14</v>
      </c>
      <c r="T904" s="28">
        <v>50000</v>
      </c>
      <c r="U904" s="42">
        <f t="shared" si="54"/>
        <v>350000</v>
      </c>
    </row>
    <row r="905" spans="1:23" x14ac:dyDescent="0.25">
      <c r="A905" s="45"/>
      <c r="B905" s="45"/>
      <c r="C905">
        <v>29</v>
      </c>
      <c r="D905" s="28">
        <v>20000</v>
      </c>
      <c r="E905" s="42">
        <f t="shared" si="52"/>
        <v>290000</v>
      </c>
      <c r="K905">
        <v>18</v>
      </c>
      <c r="L905" s="28">
        <v>20000</v>
      </c>
      <c r="M905" s="42">
        <f t="shared" si="53"/>
        <v>275000</v>
      </c>
      <c r="Q905" s="45"/>
      <c r="R905" s="45"/>
      <c r="S905">
        <v>15</v>
      </c>
      <c r="T905" s="28">
        <v>40000</v>
      </c>
      <c r="U905" s="42">
        <f t="shared" si="54"/>
        <v>390000</v>
      </c>
    </row>
    <row r="906" spans="1:23" x14ac:dyDescent="0.25">
      <c r="A906" s="44"/>
      <c r="B906" s="44"/>
      <c r="C906">
        <v>31</v>
      </c>
      <c r="D906" s="28">
        <v>20000</v>
      </c>
      <c r="E906" s="42">
        <f t="shared" si="52"/>
        <v>310000</v>
      </c>
      <c r="K906">
        <v>19</v>
      </c>
      <c r="L906" s="28">
        <v>20000</v>
      </c>
      <c r="M906" s="42">
        <f t="shared" si="53"/>
        <v>295000</v>
      </c>
      <c r="Q906" s="44"/>
      <c r="R906" s="44"/>
      <c r="S906">
        <v>16</v>
      </c>
      <c r="T906" s="28">
        <v>50000</v>
      </c>
      <c r="U906" s="42">
        <f t="shared" si="54"/>
        <v>440000</v>
      </c>
    </row>
    <row r="907" spans="1:23" x14ac:dyDescent="0.25">
      <c r="A907" s="45"/>
      <c r="B907" s="45"/>
      <c r="C907">
        <v>35</v>
      </c>
      <c r="D907" s="28">
        <v>20000</v>
      </c>
      <c r="E907" s="42">
        <f t="shared" si="52"/>
        <v>330000</v>
      </c>
      <c r="K907">
        <v>27</v>
      </c>
      <c r="L907" s="28">
        <v>30000</v>
      </c>
      <c r="M907" s="42">
        <f t="shared" si="53"/>
        <v>325000</v>
      </c>
      <c r="Q907" s="45"/>
      <c r="R907" s="45"/>
      <c r="S907">
        <v>19</v>
      </c>
      <c r="T907" s="28">
        <v>20000</v>
      </c>
      <c r="U907" s="42">
        <f t="shared" si="54"/>
        <v>460000</v>
      </c>
    </row>
    <row r="908" spans="1:23" x14ac:dyDescent="0.25">
      <c r="A908" s="44"/>
      <c r="B908" s="44"/>
      <c r="C908">
        <v>38</v>
      </c>
      <c r="D908" s="28">
        <v>30000</v>
      </c>
      <c r="E908" s="42">
        <f t="shared" si="52"/>
        <v>360000</v>
      </c>
      <c r="K908">
        <v>28</v>
      </c>
      <c r="L908" s="28">
        <v>20000</v>
      </c>
      <c r="M908" s="42">
        <f t="shared" si="53"/>
        <v>345000</v>
      </c>
      <c r="Q908" s="44"/>
      <c r="R908" s="44"/>
      <c r="S908">
        <v>21</v>
      </c>
      <c r="T908" s="28">
        <v>30000</v>
      </c>
      <c r="U908" s="42">
        <f t="shared" si="54"/>
        <v>490000</v>
      </c>
    </row>
    <row r="909" spans="1:23" x14ac:dyDescent="0.25">
      <c r="A909" s="45"/>
      <c r="B909" s="45"/>
      <c r="C909">
        <v>41</v>
      </c>
      <c r="D909" s="28">
        <v>20000</v>
      </c>
      <c r="E909" s="42">
        <f t="shared" si="52"/>
        <v>380000</v>
      </c>
      <c r="K909">
        <v>31</v>
      </c>
      <c r="L909" s="28">
        <v>50000</v>
      </c>
      <c r="M909" s="42">
        <f t="shared" si="53"/>
        <v>395000</v>
      </c>
      <c r="Q909" s="45"/>
      <c r="R909" s="45"/>
      <c r="S909">
        <v>22</v>
      </c>
      <c r="T909" s="28">
        <v>20000</v>
      </c>
      <c r="U909" s="42">
        <f t="shared" si="54"/>
        <v>510000</v>
      </c>
    </row>
    <row r="910" spans="1:23" x14ac:dyDescent="0.25">
      <c r="A910" s="44"/>
      <c r="B910" s="44"/>
      <c r="C910">
        <v>42</v>
      </c>
      <c r="D910" s="28">
        <v>20000</v>
      </c>
      <c r="E910" s="42">
        <f t="shared" si="52"/>
        <v>400000</v>
      </c>
      <c r="K910">
        <v>33</v>
      </c>
      <c r="L910" s="28">
        <v>20000</v>
      </c>
      <c r="M910" s="42">
        <f t="shared" si="53"/>
        <v>415000</v>
      </c>
      <c r="Q910" s="44"/>
      <c r="R910" s="44"/>
      <c r="S910">
        <v>27</v>
      </c>
      <c r="T910" s="28">
        <v>50000</v>
      </c>
      <c r="U910" s="42">
        <f t="shared" si="54"/>
        <v>560000</v>
      </c>
      <c r="V910" s="28">
        <v>50000</v>
      </c>
      <c r="W910" s="41">
        <f>T910-V910</f>
        <v>0</v>
      </c>
    </row>
    <row r="911" spans="1:23" x14ac:dyDescent="0.25">
      <c r="A911" s="45"/>
      <c r="B911" s="45"/>
      <c r="C911">
        <v>44</v>
      </c>
      <c r="D911" s="28">
        <v>20000</v>
      </c>
      <c r="E911" s="42">
        <f t="shared" si="52"/>
        <v>420000</v>
      </c>
      <c r="K911">
        <v>35</v>
      </c>
      <c r="L911" s="28">
        <v>20000</v>
      </c>
      <c r="M911" s="42">
        <f t="shared" si="53"/>
        <v>435000</v>
      </c>
      <c r="Q911" s="45"/>
      <c r="R911" s="45"/>
      <c r="S911">
        <v>40</v>
      </c>
      <c r="T911" s="28">
        <v>50000</v>
      </c>
      <c r="U911" s="42">
        <f t="shared" si="54"/>
        <v>610000</v>
      </c>
    </row>
    <row r="912" spans="1:23" x14ac:dyDescent="0.25">
      <c r="A912" s="44"/>
      <c r="B912" s="44"/>
      <c r="C912">
        <v>49</v>
      </c>
      <c r="D912" s="28">
        <v>50000</v>
      </c>
      <c r="E912" s="42">
        <f t="shared" si="52"/>
        <v>470000</v>
      </c>
      <c r="K912">
        <v>40</v>
      </c>
      <c r="L912" s="28">
        <v>10000</v>
      </c>
      <c r="M912" s="42">
        <f t="shared" si="53"/>
        <v>445000</v>
      </c>
      <c r="Q912" s="44"/>
      <c r="R912" s="44"/>
      <c r="S912">
        <v>44</v>
      </c>
      <c r="T912" s="28">
        <v>20000</v>
      </c>
      <c r="U912" s="42">
        <f t="shared" si="54"/>
        <v>630000</v>
      </c>
    </row>
    <row r="913" spans="1:23" x14ac:dyDescent="0.25">
      <c r="A913" s="45"/>
      <c r="B913" s="45"/>
      <c r="C913">
        <v>51</v>
      </c>
      <c r="D913" s="28">
        <v>30000</v>
      </c>
      <c r="E913" s="42">
        <f t="shared" si="52"/>
        <v>500000</v>
      </c>
      <c r="K913">
        <v>42</v>
      </c>
      <c r="L913" s="28">
        <v>50000</v>
      </c>
      <c r="M913" s="42">
        <f t="shared" si="53"/>
        <v>495000</v>
      </c>
      <c r="N913" s="28">
        <v>50000</v>
      </c>
      <c r="O913" s="41">
        <f>L913-N913</f>
        <v>0</v>
      </c>
      <c r="Q913" s="45"/>
      <c r="R913" s="45"/>
      <c r="S913">
        <v>45</v>
      </c>
      <c r="T913" s="28">
        <v>20000</v>
      </c>
      <c r="U913" s="42">
        <f t="shared" si="54"/>
        <v>650000</v>
      </c>
    </row>
    <row r="914" spans="1:23" x14ac:dyDescent="0.25">
      <c r="A914" s="44"/>
      <c r="B914" s="44"/>
      <c r="C914">
        <v>53</v>
      </c>
      <c r="D914" s="28">
        <v>30000</v>
      </c>
      <c r="E914" s="42">
        <f t="shared" si="52"/>
        <v>530000</v>
      </c>
      <c r="K914">
        <v>43</v>
      </c>
      <c r="L914" s="28">
        <v>20000</v>
      </c>
      <c r="M914" s="42">
        <f t="shared" si="53"/>
        <v>515000</v>
      </c>
      <c r="Q914" s="44"/>
      <c r="R914" s="44"/>
      <c r="S914">
        <v>48</v>
      </c>
      <c r="T914" s="28">
        <v>30000</v>
      </c>
      <c r="U914" s="42">
        <f t="shared" si="54"/>
        <v>680000</v>
      </c>
    </row>
    <row r="915" spans="1:23" x14ac:dyDescent="0.25">
      <c r="A915" s="45"/>
      <c r="B915" s="45"/>
      <c r="C915">
        <v>55</v>
      </c>
      <c r="D915" s="28">
        <v>20000</v>
      </c>
      <c r="E915" s="42">
        <f t="shared" si="52"/>
        <v>550000</v>
      </c>
      <c r="K915">
        <v>44</v>
      </c>
      <c r="L915" s="28">
        <v>20000</v>
      </c>
      <c r="M915" s="42">
        <f t="shared" si="53"/>
        <v>535000</v>
      </c>
      <c r="Q915" s="45"/>
      <c r="R915" s="45"/>
      <c r="S915">
        <v>49</v>
      </c>
      <c r="T915" s="28">
        <v>30000</v>
      </c>
      <c r="U915" s="42">
        <f t="shared" si="54"/>
        <v>710000</v>
      </c>
    </row>
    <row r="916" spans="1:23" x14ac:dyDescent="0.25">
      <c r="A916" s="44"/>
      <c r="B916" s="44"/>
      <c r="C916">
        <v>58</v>
      </c>
      <c r="D916" s="28">
        <v>30000</v>
      </c>
      <c r="E916" s="42">
        <f t="shared" si="52"/>
        <v>580000</v>
      </c>
      <c r="K916">
        <v>46</v>
      </c>
      <c r="L916" s="28">
        <v>20000</v>
      </c>
      <c r="M916" s="42">
        <f t="shared" si="53"/>
        <v>555000</v>
      </c>
      <c r="Q916" s="44"/>
      <c r="R916" s="44"/>
      <c r="S916">
        <v>50</v>
      </c>
      <c r="T916" s="28">
        <v>10000</v>
      </c>
      <c r="U916" s="42">
        <f t="shared" si="54"/>
        <v>720000</v>
      </c>
    </row>
    <row r="917" spans="1:23" x14ac:dyDescent="0.25">
      <c r="A917" s="45"/>
      <c r="B917" s="45"/>
      <c r="C917">
        <v>60</v>
      </c>
      <c r="D917" s="28">
        <v>50000</v>
      </c>
      <c r="E917" s="42">
        <f t="shared" si="52"/>
        <v>630000</v>
      </c>
      <c r="K917">
        <v>53</v>
      </c>
      <c r="L917" s="28">
        <v>20000</v>
      </c>
      <c r="M917" s="42">
        <f t="shared" si="53"/>
        <v>575000</v>
      </c>
      <c r="Q917" s="45"/>
      <c r="R917" s="45"/>
      <c r="S917">
        <v>56</v>
      </c>
      <c r="T917" s="28">
        <v>10000</v>
      </c>
      <c r="U917" s="42">
        <f t="shared" si="54"/>
        <v>730000</v>
      </c>
    </row>
    <row r="918" spans="1:23" x14ac:dyDescent="0.25">
      <c r="A918" s="44"/>
      <c r="B918" s="44"/>
      <c r="C918">
        <v>62</v>
      </c>
      <c r="D918" s="28">
        <v>10000</v>
      </c>
      <c r="E918" s="42">
        <f t="shared" si="52"/>
        <v>640000</v>
      </c>
      <c r="K918">
        <v>57</v>
      </c>
      <c r="L918" s="28">
        <v>50000</v>
      </c>
      <c r="M918" s="42">
        <f t="shared" si="53"/>
        <v>625000</v>
      </c>
      <c r="Q918" s="44"/>
      <c r="R918" s="44"/>
      <c r="S918">
        <v>68</v>
      </c>
      <c r="T918" s="28">
        <v>20000</v>
      </c>
      <c r="U918" s="42">
        <f t="shared" si="54"/>
        <v>750000</v>
      </c>
    </row>
    <row r="919" spans="1:23" x14ac:dyDescent="0.25">
      <c r="A919" s="45"/>
      <c r="B919" s="45"/>
      <c r="C919">
        <v>64</v>
      </c>
      <c r="D919" s="28">
        <v>20000</v>
      </c>
      <c r="E919" s="42">
        <f t="shared" si="52"/>
        <v>660000</v>
      </c>
      <c r="K919">
        <v>58</v>
      </c>
      <c r="L919" s="28">
        <v>20000</v>
      </c>
      <c r="M919" s="42">
        <f t="shared" si="53"/>
        <v>645000</v>
      </c>
      <c r="Q919" s="45"/>
      <c r="R919" s="45"/>
      <c r="S919">
        <v>70</v>
      </c>
      <c r="T919" s="28">
        <v>50000</v>
      </c>
      <c r="U919" s="42">
        <f t="shared" si="54"/>
        <v>800000</v>
      </c>
    </row>
    <row r="920" spans="1:23" x14ac:dyDescent="0.25">
      <c r="A920" s="44"/>
      <c r="B920" s="44"/>
      <c r="C920">
        <v>65</v>
      </c>
      <c r="D920" s="28">
        <v>10000</v>
      </c>
      <c r="E920" s="42">
        <f t="shared" si="52"/>
        <v>670000</v>
      </c>
      <c r="K920">
        <v>63</v>
      </c>
      <c r="L920" s="28">
        <v>50000</v>
      </c>
      <c r="M920" s="42">
        <f t="shared" si="53"/>
        <v>695000</v>
      </c>
      <c r="Q920" s="44"/>
      <c r="R920" s="44"/>
      <c r="S920">
        <v>82</v>
      </c>
      <c r="T920" s="28">
        <v>20000</v>
      </c>
      <c r="U920" s="42">
        <f t="shared" si="54"/>
        <v>820000</v>
      </c>
    </row>
    <row r="921" spans="1:23" x14ac:dyDescent="0.25">
      <c r="A921" s="45"/>
      <c r="B921" s="45"/>
      <c r="C921">
        <v>67</v>
      </c>
      <c r="D921" s="28">
        <v>50000</v>
      </c>
      <c r="E921" s="42">
        <f t="shared" si="52"/>
        <v>720000</v>
      </c>
      <c r="K921">
        <v>66</v>
      </c>
      <c r="L921" s="28">
        <v>30000</v>
      </c>
      <c r="M921" s="42">
        <f t="shared" si="53"/>
        <v>725000</v>
      </c>
      <c r="Q921" s="45"/>
      <c r="R921" s="45"/>
      <c r="S921">
        <v>85</v>
      </c>
      <c r="T921" s="28">
        <v>50000</v>
      </c>
      <c r="U921" s="42">
        <f t="shared" si="54"/>
        <v>870000</v>
      </c>
      <c r="V921" s="28">
        <v>50000</v>
      </c>
      <c r="W921" s="41">
        <f>T921-V921</f>
        <v>0</v>
      </c>
    </row>
    <row r="922" spans="1:23" x14ac:dyDescent="0.25">
      <c r="A922" s="44"/>
      <c r="B922" s="44"/>
      <c r="C922">
        <v>73</v>
      </c>
      <c r="D922" s="28">
        <v>30000</v>
      </c>
      <c r="E922" s="42">
        <f t="shared" si="52"/>
        <v>750000</v>
      </c>
      <c r="K922">
        <v>67</v>
      </c>
      <c r="L922" s="28">
        <v>30000</v>
      </c>
      <c r="M922" s="42">
        <f t="shared" si="53"/>
        <v>755000</v>
      </c>
      <c r="Q922" s="44"/>
      <c r="R922" s="44"/>
      <c r="S922">
        <v>91</v>
      </c>
      <c r="T922" s="28">
        <v>50000</v>
      </c>
      <c r="U922" s="42">
        <f t="shared" si="54"/>
        <v>920000</v>
      </c>
      <c r="V922" s="28">
        <v>50000</v>
      </c>
      <c r="W922" s="41">
        <f>T922-V922</f>
        <v>0</v>
      </c>
    </row>
    <row r="923" spans="1:23" x14ac:dyDescent="0.25">
      <c r="A923" s="45"/>
      <c r="B923" s="45"/>
      <c r="C923">
        <v>74</v>
      </c>
      <c r="D923" s="28">
        <v>15000</v>
      </c>
      <c r="E923" s="42">
        <f t="shared" si="52"/>
        <v>765000</v>
      </c>
      <c r="K923">
        <v>69</v>
      </c>
      <c r="L923" s="28">
        <v>20000</v>
      </c>
      <c r="M923" s="42">
        <f t="shared" si="53"/>
        <v>775000</v>
      </c>
      <c r="Q923" s="45"/>
      <c r="R923" s="45"/>
      <c r="S923">
        <v>92</v>
      </c>
      <c r="T923" s="28">
        <v>20000</v>
      </c>
      <c r="U923" s="42">
        <f t="shared" si="54"/>
        <v>940000</v>
      </c>
    </row>
    <row r="924" spans="1:23" x14ac:dyDescent="0.25">
      <c r="A924" s="44"/>
      <c r="B924" s="44"/>
      <c r="C924">
        <v>75</v>
      </c>
      <c r="D924" s="28">
        <v>40000</v>
      </c>
      <c r="E924" s="42">
        <f t="shared" si="52"/>
        <v>805000</v>
      </c>
      <c r="K924">
        <v>81</v>
      </c>
      <c r="L924" s="28">
        <v>20000</v>
      </c>
      <c r="M924" s="42">
        <f t="shared" si="53"/>
        <v>795000</v>
      </c>
      <c r="Q924" s="44"/>
      <c r="R924" s="44"/>
      <c r="S924">
        <v>100</v>
      </c>
      <c r="T924" s="28">
        <v>20000</v>
      </c>
      <c r="U924" s="42">
        <f t="shared" si="54"/>
        <v>960000</v>
      </c>
    </row>
    <row r="925" spans="1:23" x14ac:dyDescent="0.25">
      <c r="A925" s="45"/>
      <c r="B925" s="45"/>
      <c r="C925">
        <v>76</v>
      </c>
      <c r="D925" s="28">
        <v>20000</v>
      </c>
      <c r="E925" s="42">
        <f t="shared" si="52"/>
        <v>825000</v>
      </c>
      <c r="K925">
        <v>83</v>
      </c>
      <c r="L925" s="28">
        <v>20000</v>
      </c>
      <c r="M925" s="42">
        <f t="shared" si="53"/>
        <v>815000</v>
      </c>
      <c r="Q925" s="45"/>
      <c r="R925" s="45"/>
      <c r="S925">
        <v>103</v>
      </c>
      <c r="T925" s="28">
        <v>30000</v>
      </c>
      <c r="U925" s="42">
        <f t="shared" si="54"/>
        <v>990000</v>
      </c>
    </row>
    <row r="926" spans="1:23" x14ac:dyDescent="0.25">
      <c r="A926" s="44"/>
      <c r="B926" s="44"/>
      <c r="C926">
        <v>80</v>
      </c>
      <c r="D926" s="28">
        <v>50000</v>
      </c>
      <c r="E926" s="42">
        <f t="shared" si="52"/>
        <v>875000</v>
      </c>
      <c r="K926">
        <v>87</v>
      </c>
      <c r="L926" s="28">
        <v>20000</v>
      </c>
      <c r="M926" s="42">
        <f t="shared" si="53"/>
        <v>835000</v>
      </c>
      <c r="Q926" s="44"/>
      <c r="R926" s="44"/>
      <c r="S926">
        <v>107</v>
      </c>
      <c r="T926" s="28">
        <v>100000</v>
      </c>
      <c r="U926" s="42">
        <f t="shared" si="54"/>
        <v>1090000</v>
      </c>
    </row>
    <row r="927" spans="1:23" x14ac:dyDescent="0.25">
      <c r="A927" s="45"/>
      <c r="B927" s="45"/>
      <c r="C927">
        <v>81</v>
      </c>
      <c r="D927" s="28">
        <v>50000</v>
      </c>
      <c r="E927" s="42">
        <f t="shared" si="52"/>
        <v>925000</v>
      </c>
      <c r="K927">
        <v>91</v>
      </c>
      <c r="L927" s="28">
        <v>20000</v>
      </c>
      <c r="M927" s="42">
        <f t="shared" si="53"/>
        <v>855000</v>
      </c>
      <c r="Q927" s="45"/>
      <c r="R927" s="45"/>
      <c r="S927">
        <v>116</v>
      </c>
      <c r="T927" s="28">
        <v>100000</v>
      </c>
      <c r="U927" s="42">
        <f t="shared" si="54"/>
        <v>1190000</v>
      </c>
    </row>
    <row r="928" spans="1:23" x14ac:dyDescent="0.25">
      <c r="A928" s="44"/>
      <c r="B928" s="44"/>
      <c r="C928">
        <v>82</v>
      </c>
      <c r="D928" s="28">
        <v>20000</v>
      </c>
      <c r="E928" s="42">
        <f t="shared" si="52"/>
        <v>945000</v>
      </c>
      <c r="K928">
        <v>93</v>
      </c>
      <c r="L928" s="28">
        <v>120000</v>
      </c>
      <c r="M928" s="42">
        <f t="shared" si="53"/>
        <v>975000</v>
      </c>
      <c r="Q928" s="44"/>
      <c r="R928" s="44"/>
      <c r="S928">
        <v>120</v>
      </c>
      <c r="T928" s="28">
        <v>20000</v>
      </c>
      <c r="U928" s="42">
        <f t="shared" si="54"/>
        <v>1210000</v>
      </c>
    </row>
    <row r="929" spans="1:23" x14ac:dyDescent="0.25">
      <c r="A929" s="45"/>
      <c r="B929" s="45"/>
      <c r="C929">
        <v>85</v>
      </c>
      <c r="D929" s="28">
        <v>20000</v>
      </c>
      <c r="E929" s="42">
        <f t="shared" si="52"/>
        <v>965000</v>
      </c>
      <c r="F929" s="28">
        <v>20000</v>
      </c>
      <c r="G929" s="41">
        <f>D929-F929</f>
        <v>0</v>
      </c>
      <c r="K929">
        <v>96</v>
      </c>
      <c r="L929" s="28">
        <v>20000</v>
      </c>
      <c r="M929" s="42">
        <f t="shared" si="53"/>
        <v>995000</v>
      </c>
      <c r="Q929" s="45"/>
      <c r="R929" s="45"/>
      <c r="S929">
        <v>122</v>
      </c>
      <c r="T929" s="28">
        <v>50000</v>
      </c>
      <c r="U929" s="42">
        <f t="shared" si="54"/>
        <v>1260000</v>
      </c>
    </row>
    <row r="930" spans="1:23" x14ac:dyDescent="0.25">
      <c r="A930" s="44"/>
      <c r="B930" s="44"/>
      <c r="C930">
        <v>88</v>
      </c>
      <c r="D930" s="28">
        <v>20000</v>
      </c>
      <c r="E930" s="42">
        <f t="shared" si="52"/>
        <v>985000</v>
      </c>
      <c r="K930">
        <v>97</v>
      </c>
      <c r="L930" s="28">
        <v>20000</v>
      </c>
      <c r="M930" s="42">
        <f t="shared" si="53"/>
        <v>1015000</v>
      </c>
      <c r="Q930" s="44"/>
      <c r="R930" s="44"/>
      <c r="S930">
        <v>123</v>
      </c>
      <c r="T930" s="28">
        <v>20000</v>
      </c>
      <c r="U930" s="42">
        <f t="shared" si="54"/>
        <v>1280000</v>
      </c>
    </row>
    <row r="931" spans="1:23" x14ac:dyDescent="0.25">
      <c r="A931" s="45"/>
      <c r="B931" s="45"/>
      <c r="C931">
        <v>90</v>
      </c>
      <c r="D931" s="28">
        <v>20000</v>
      </c>
      <c r="E931" s="42">
        <f t="shared" si="52"/>
        <v>1005000</v>
      </c>
      <c r="K931">
        <v>99</v>
      </c>
      <c r="L931" s="28">
        <v>20000</v>
      </c>
      <c r="M931" s="42">
        <f t="shared" si="53"/>
        <v>1035000</v>
      </c>
      <c r="Q931" s="45"/>
      <c r="R931" s="45"/>
      <c r="S931">
        <v>124</v>
      </c>
      <c r="T931" s="28">
        <v>20000</v>
      </c>
      <c r="U931" s="42">
        <f t="shared" si="54"/>
        <v>1300000</v>
      </c>
    </row>
    <row r="932" spans="1:23" x14ac:dyDescent="0.25">
      <c r="A932" s="44"/>
      <c r="B932" s="44"/>
      <c r="C932">
        <v>96</v>
      </c>
      <c r="D932" s="28">
        <v>30000</v>
      </c>
      <c r="E932" s="42">
        <f t="shared" si="52"/>
        <v>1035000</v>
      </c>
      <c r="K932">
        <v>106</v>
      </c>
      <c r="L932" s="28">
        <v>20000</v>
      </c>
      <c r="M932" s="42">
        <f t="shared" si="53"/>
        <v>1055000</v>
      </c>
      <c r="Q932" s="44"/>
      <c r="R932" s="44"/>
      <c r="S932">
        <v>142</v>
      </c>
      <c r="T932" s="28">
        <v>50000</v>
      </c>
      <c r="U932" s="42">
        <f t="shared" si="54"/>
        <v>1350000</v>
      </c>
    </row>
    <row r="933" spans="1:23" x14ac:dyDescent="0.25">
      <c r="A933" s="45"/>
      <c r="B933" s="45"/>
      <c r="C933">
        <v>99</v>
      </c>
      <c r="D933" s="28">
        <v>50000</v>
      </c>
      <c r="E933" s="42">
        <f t="shared" si="52"/>
        <v>1085000</v>
      </c>
      <c r="K933">
        <v>107</v>
      </c>
      <c r="L933" s="28">
        <v>50000</v>
      </c>
      <c r="M933" s="42">
        <f t="shared" si="53"/>
        <v>1105000</v>
      </c>
      <c r="Q933" s="45"/>
      <c r="R933" s="45"/>
      <c r="S933">
        <v>146</v>
      </c>
      <c r="T933" s="28">
        <v>50000</v>
      </c>
      <c r="U933" s="42">
        <f t="shared" si="54"/>
        <v>1400000</v>
      </c>
    </row>
    <row r="934" spans="1:23" x14ac:dyDescent="0.25">
      <c r="A934" s="44"/>
      <c r="B934" s="44"/>
      <c r="C934">
        <v>102</v>
      </c>
      <c r="D934" s="28">
        <v>50000</v>
      </c>
      <c r="E934" s="42">
        <f t="shared" si="52"/>
        <v>1135000</v>
      </c>
      <c r="K934">
        <v>108</v>
      </c>
      <c r="L934" s="28">
        <v>20000</v>
      </c>
      <c r="M934" s="42">
        <f t="shared" si="53"/>
        <v>1125000</v>
      </c>
      <c r="Q934" s="44"/>
      <c r="R934" s="44"/>
      <c r="S934">
        <v>151</v>
      </c>
      <c r="T934" s="28">
        <v>50000</v>
      </c>
      <c r="U934" s="42">
        <f t="shared" si="54"/>
        <v>1450000</v>
      </c>
    </row>
    <row r="935" spans="1:23" x14ac:dyDescent="0.25">
      <c r="A935" s="45"/>
      <c r="B935" s="45"/>
      <c r="C935">
        <v>104</v>
      </c>
      <c r="D935" s="28">
        <v>30000</v>
      </c>
      <c r="E935" s="42">
        <f t="shared" si="52"/>
        <v>1165000</v>
      </c>
      <c r="K935">
        <v>116</v>
      </c>
      <c r="L935" s="28">
        <v>20000</v>
      </c>
      <c r="M935" s="42">
        <f t="shared" si="53"/>
        <v>1145000</v>
      </c>
      <c r="Q935" s="45"/>
      <c r="R935" s="45"/>
      <c r="S935">
        <v>153</v>
      </c>
      <c r="T935" s="28">
        <v>80000</v>
      </c>
      <c r="U935" s="42">
        <f t="shared" si="54"/>
        <v>1530000</v>
      </c>
    </row>
    <row r="936" spans="1:23" x14ac:dyDescent="0.25">
      <c r="A936" s="44"/>
      <c r="B936" s="44"/>
      <c r="C936">
        <v>106</v>
      </c>
      <c r="D936" s="28">
        <v>50000</v>
      </c>
      <c r="E936" s="42">
        <f t="shared" si="52"/>
        <v>1215000</v>
      </c>
      <c r="K936">
        <v>119</v>
      </c>
      <c r="L936" s="28">
        <v>50000</v>
      </c>
      <c r="M936" s="42">
        <f t="shared" si="53"/>
        <v>1195000</v>
      </c>
      <c r="Q936" s="44"/>
      <c r="R936" s="44"/>
      <c r="S936">
        <v>154</v>
      </c>
      <c r="T936" s="28">
        <v>20000</v>
      </c>
      <c r="U936" s="42">
        <f t="shared" si="54"/>
        <v>1550000</v>
      </c>
    </row>
    <row r="937" spans="1:23" x14ac:dyDescent="0.25">
      <c r="A937" s="45"/>
      <c r="B937" s="45"/>
      <c r="C937">
        <v>109</v>
      </c>
      <c r="D937" s="28">
        <v>20000</v>
      </c>
      <c r="E937" s="42">
        <f t="shared" si="52"/>
        <v>1235000</v>
      </c>
      <c r="K937">
        <v>120</v>
      </c>
      <c r="L937" s="28">
        <v>50000</v>
      </c>
      <c r="M937" s="42">
        <f t="shared" si="53"/>
        <v>1245000</v>
      </c>
      <c r="Q937" s="45"/>
      <c r="R937" s="45"/>
      <c r="S937">
        <v>159</v>
      </c>
      <c r="T937" s="28">
        <v>50000</v>
      </c>
      <c r="U937" s="42">
        <f t="shared" si="54"/>
        <v>1600000</v>
      </c>
    </row>
    <row r="938" spans="1:23" x14ac:dyDescent="0.25">
      <c r="A938" s="44"/>
      <c r="B938" s="44"/>
      <c r="C938">
        <v>111</v>
      </c>
      <c r="D938" s="28">
        <v>50000</v>
      </c>
      <c r="E938" s="42">
        <f t="shared" si="52"/>
        <v>1285000</v>
      </c>
      <c r="K938">
        <v>127</v>
      </c>
      <c r="L938" s="28">
        <v>20000</v>
      </c>
      <c r="M938" s="42">
        <f t="shared" si="53"/>
        <v>1265000</v>
      </c>
      <c r="Q938" s="44"/>
      <c r="R938" s="44"/>
      <c r="S938">
        <v>166</v>
      </c>
      <c r="T938" s="28">
        <v>70000</v>
      </c>
      <c r="U938" s="42">
        <f t="shared" si="54"/>
        <v>1670000</v>
      </c>
    </row>
    <row r="939" spans="1:23" x14ac:dyDescent="0.25">
      <c r="A939" s="45"/>
      <c r="B939" s="45"/>
      <c r="C939">
        <v>112</v>
      </c>
      <c r="D939" s="28">
        <v>30000</v>
      </c>
      <c r="E939" s="42">
        <f t="shared" si="52"/>
        <v>1315000</v>
      </c>
      <c r="K939">
        <v>128</v>
      </c>
      <c r="L939" s="28">
        <v>50000</v>
      </c>
      <c r="M939" s="42">
        <f t="shared" si="53"/>
        <v>1315000</v>
      </c>
      <c r="Q939" s="45"/>
      <c r="R939" s="45"/>
      <c r="S939">
        <v>170</v>
      </c>
      <c r="T939" s="28">
        <v>70000</v>
      </c>
      <c r="U939" s="42">
        <f t="shared" si="54"/>
        <v>1740000</v>
      </c>
    </row>
    <row r="940" spans="1:23" x14ac:dyDescent="0.25">
      <c r="A940" s="44"/>
      <c r="B940" s="44"/>
      <c r="C940">
        <v>119</v>
      </c>
      <c r="D940" s="28">
        <v>30000</v>
      </c>
      <c r="E940" s="42">
        <f t="shared" si="52"/>
        <v>1345000</v>
      </c>
      <c r="K940">
        <v>130</v>
      </c>
      <c r="L940" s="28">
        <v>10000</v>
      </c>
      <c r="M940" s="42">
        <f t="shared" si="53"/>
        <v>1325000</v>
      </c>
      <c r="Q940" s="44"/>
      <c r="R940" s="44"/>
      <c r="S940">
        <v>172</v>
      </c>
      <c r="T940" s="28">
        <v>50000</v>
      </c>
      <c r="U940" s="42">
        <f t="shared" si="54"/>
        <v>1790000</v>
      </c>
    </row>
    <row r="941" spans="1:23" x14ac:dyDescent="0.25">
      <c r="A941" s="45"/>
      <c r="B941" s="45"/>
      <c r="C941">
        <v>122</v>
      </c>
      <c r="D941" s="28">
        <v>80000</v>
      </c>
      <c r="E941" s="42">
        <f t="shared" si="52"/>
        <v>1425000</v>
      </c>
      <c r="F941" s="28">
        <v>40000</v>
      </c>
      <c r="G941" s="41">
        <f>D941-F941</f>
        <v>40000</v>
      </c>
      <c r="K941">
        <v>133</v>
      </c>
      <c r="L941" s="28">
        <v>20000</v>
      </c>
      <c r="M941" s="42">
        <f t="shared" si="53"/>
        <v>1345000</v>
      </c>
      <c r="Q941" s="45"/>
      <c r="R941" s="45"/>
      <c r="T941" s="28">
        <v>30000</v>
      </c>
      <c r="U941" s="42">
        <f t="shared" si="54"/>
        <v>1820000</v>
      </c>
      <c r="V941" s="28">
        <v>30000</v>
      </c>
      <c r="W941" s="41">
        <f t="shared" ref="W941:W949" si="55">T941-V941</f>
        <v>0</v>
      </c>
    </row>
    <row r="942" spans="1:23" x14ac:dyDescent="0.25">
      <c r="A942" s="44"/>
      <c r="B942" s="44"/>
      <c r="C942">
        <v>124</v>
      </c>
      <c r="D942" s="28">
        <v>100000</v>
      </c>
      <c r="E942" s="42">
        <f t="shared" si="52"/>
        <v>1525000</v>
      </c>
      <c r="F942" s="28">
        <v>40000</v>
      </c>
      <c r="G942" s="41">
        <f>D942-F942</f>
        <v>60000</v>
      </c>
      <c r="K942">
        <v>134</v>
      </c>
      <c r="L942" s="28">
        <v>20000</v>
      </c>
      <c r="M942" s="42">
        <f t="shared" si="53"/>
        <v>1365000</v>
      </c>
      <c r="Q942" s="44"/>
      <c r="R942" s="44"/>
      <c r="T942" s="28">
        <v>50000</v>
      </c>
      <c r="U942" s="42">
        <f t="shared" si="54"/>
        <v>1870000</v>
      </c>
      <c r="V942" s="28">
        <v>50000</v>
      </c>
      <c r="W942" s="41">
        <f t="shared" si="55"/>
        <v>0</v>
      </c>
    </row>
    <row r="943" spans="1:23" x14ac:dyDescent="0.25">
      <c r="A943" s="45"/>
      <c r="B943" s="45"/>
      <c r="D943" s="28">
        <v>80000</v>
      </c>
      <c r="E943" s="42">
        <f t="shared" si="52"/>
        <v>1605000</v>
      </c>
      <c r="F943" s="28">
        <v>40000</v>
      </c>
      <c r="G943" s="41">
        <f>D943-F943</f>
        <v>40000</v>
      </c>
      <c r="K943">
        <v>135</v>
      </c>
      <c r="L943" s="29">
        <v>50000</v>
      </c>
      <c r="M943" s="42">
        <f t="shared" si="53"/>
        <v>1415000</v>
      </c>
      <c r="N943" s="29"/>
      <c r="Q943" s="45"/>
      <c r="R943" s="45"/>
      <c r="T943" s="28">
        <v>50000</v>
      </c>
      <c r="U943" s="42">
        <f t="shared" si="54"/>
        <v>1920000</v>
      </c>
      <c r="V943" s="28">
        <v>50000</v>
      </c>
      <c r="W943" s="41">
        <f t="shared" si="55"/>
        <v>0</v>
      </c>
    </row>
    <row r="944" spans="1:23" x14ac:dyDescent="0.25">
      <c r="A944" s="44"/>
      <c r="B944" s="44"/>
      <c r="D944" s="28">
        <v>100000</v>
      </c>
      <c r="E944" s="42">
        <f t="shared" si="52"/>
        <v>1705000</v>
      </c>
      <c r="F944" s="28">
        <v>40000</v>
      </c>
      <c r="G944" s="41">
        <f>D944-F944</f>
        <v>60000</v>
      </c>
      <c r="K944">
        <v>144</v>
      </c>
      <c r="L944" s="28">
        <v>50000</v>
      </c>
      <c r="M944" s="42">
        <f t="shared" si="53"/>
        <v>1465000</v>
      </c>
      <c r="N944" s="28">
        <v>50000</v>
      </c>
      <c r="O944" s="41">
        <f t="shared" ref="O944:O949" si="56">L944-N944</f>
        <v>0</v>
      </c>
      <c r="Q944" s="44"/>
      <c r="R944" s="44"/>
      <c r="T944" s="28">
        <v>50000</v>
      </c>
      <c r="U944" s="42">
        <f t="shared" si="54"/>
        <v>1970000</v>
      </c>
      <c r="V944" s="28">
        <v>50000</v>
      </c>
      <c r="W944" s="41">
        <f t="shared" si="55"/>
        <v>0</v>
      </c>
    </row>
    <row r="945" spans="1:23" x14ac:dyDescent="0.25">
      <c r="A945" s="45"/>
      <c r="B945" s="45"/>
      <c r="D945" s="28"/>
      <c r="E945" s="42"/>
      <c r="G945" s="41"/>
      <c r="K945">
        <v>145</v>
      </c>
      <c r="L945" s="28">
        <v>30000</v>
      </c>
      <c r="M945" s="42">
        <f t="shared" si="53"/>
        <v>1495000</v>
      </c>
      <c r="N945" s="28">
        <v>30000</v>
      </c>
      <c r="O945" s="41">
        <f t="shared" si="56"/>
        <v>0</v>
      </c>
      <c r="Q945" s="45"/>
      <c r="R945" s="45"/>
      <c r="T945" s="28">
        <v>50000</v>
      </c>
      <c r="U945" s="42">
        <f t="shared" si="54"/>
        <v>2020000</v>
      </c>
      <c r="V945" s="28">
        <v>50000</v>
      </c>
      <c r="W945" s="41">
        <f t="shared" si="55"/>
        <v>0</v>
      </c>
    </row>
    <row r="946" spans="1:23" x14ac:dyDescent="0.25">
      <c r="A946" s="44"/>
      <c r="B946" s="44"/>
      <c r="D946" s="28"/>
      <c r="E946" s="42"/>
      <c r="G946" s="41"/>
      <c r="I946" t="s">
        <v>1341</v>
      </c>
      <c r="L946" s="29">
        <v>20000</v>
      </c>
      <c r="M946" s="42">
        <f t="shared" si="53"/>
        <v>1515000</v>
      </c>
      <c r="N946" s="28">
        <v>20000</v>
      </c>
      <c r="O946" s="41">
        <f t="shared" si="56"/>
        <v>0</v>
      </c>
      <c r="Q946" s="44"/>
      <c r="R946" s="44"/>
      <c r="T946" s="28">
        <v>50000</v>
      </c>
      <c r="U946" s="42">
        <f t="shared" si="54"/>
        <v>2070000</v>
      </c>
      <c r="V946" s="28">
        <v>50000</v>
      </c>
      <c r="W946" s="41">
        <f t="shared" si="55"/>
        <v>0</v>
      </c>
    </row>
    <row r="947" spans="1:23" x14ac:dyDescent="0.25">
      <c r="A947" s="45"/>
      <c r="B947" s="45"/>
      <c r="D947" s="28"/>
      <c r="E947" s="42"/>
      <c r="G947" s="41"/>
      <c r="I947" t="s">
        <v>1350</v>
      </c>
      <c r="J947">
        <v>1425000</v>
      </c>
      <c r="L947" s="28">
        <v>50000</v>
      </c>
      <c r="M947" s="42">
        <f t="shared" si="53"/>
        <v>1565000</v>
      </c>
      <c r="N947" s="28">
        <v>50000</v>
      </c>
      <c r="O947" s="41">
        <f t="shared" si="56"/>
        <v>0</v>
      </c>
      <c r="Q947" s="45"/>
      <c r="R947" s="45"/>
      <c r="T947" s="28">
        <v>50000</v>
      </c>
      <c r="U947" s="42">
        <f t="shared" si="54"/>
        <v>2120000</v>
      </c>
      <c r="V947" s="28">
        <v>50000</v>
      </c>
      <c r="W947" s="41">
        <f t="shared" si="55"/>
        <v>0</v>
      </c>
    </row>
    <row r="948" spans="1:23" x14ac:dyDescent="0.25">
      <c r="A948" t="s">
        <v>1341</v>
      </c>
      <c r="D948" s="28"/>
      <c r="E948" s="42"/>
      <c r="G948" s="41"/>
      <c r="I948" t="s">
        <v>1351</v>
      </c>
      <c r="J948">
        <v>150000</v>
      </c>
      <c r="L948" s="28">
        <v>50000</v>
      </c>
      <c r="M948" s="42">
        <f t="shared" si="53"/>
        <v>1615000</v>
      </c>
      <c r="N948" s="28">
        <v>50000</v>
      </c>
      <c r="O948" s="41">
        <f t="shared" si="56"/>
        <v>0</v>
      </c>
      <c r="Q948" t="s">
        <v>1341</v>
      </c>
      <c r="T948" s="28">
        <v>50000</v>
      </c>
      <c r="U948" s="42">
        <f t="shared" si="54"/>
        <v>2170000</v>
      </c>
      <c r="V948" s="28">
        <v>50000</v>
      </c>
      <c r="W948" s="41">
        <f t="shared" si="55"/>
        <v>0</v>
      </c>
    </row>
    <row r="949" spans="1:23" x14ac:dyDescent="0.25">
      <c r="A949" t="s">
        <v>1350</v>
      </c>
      <c r="B949">
        <v>1345000</v>
      </c>
      <c r="D949" s="28"/>
      <c r="E949" s="42"/>
      <c r="G949" s="41"/>
      <c r="I949" t="s">
        <v>1352</v>
      </c>
      <c r="J949">
        <v>40000</v>
      </c>
      <c r="L949" s="28">
        <v>50000</v>
      </c>
      <c r="M949" s="42">
        <f t="shared" si="53"/>
        <v>1665000</v>
      </c>
      <c r="N949" s="28">
        <v>50000</v>
      </c>
      <c r="O949" s="41">
        <f t="shared" si="56"/>
        <v>0</v>
      </c>
      <c r="Q949" t="s">
        <v>1350</v>
      </c>
      <c r="R949">
        <v>1650000</v>
      </c>
      <c r="T949" s="28">
        <v>50000</v>
      </c>
      <c r="U949" s="42">
        <f t="shared" si="54"/>
        <v>2220000</v>
      </c>
      <c r="V949" s="28">
        <v>50000</v>
      </c>
      <c r="W949" s="41">
        <f t="shared" si="55"/>
        <v>0</v>
      </c>
    </row>
    <row r="950" spans="1:23" x14ac:dyDescent="0.25">
      <c r="A950" t="s">
        <v>1351</v>
      </c>
      <c r="B950">
        <v>190000</v>
      </c>
      <c r="D950" s="28"/>
      <c r="E950" s="42"/>
      <c r="G950" s="41"/>
      <c r="I950" t="s">
        <v>1339</v>
      </c>
      <c r="J950">
        <v>50000</v>
      </c>
      <c r="L950" s="28"/>
      <c r="M950" s="42"/>
      <c r="O950" s="41"/>
      <c r="Q950" t="s">
        <v>1351</v>
      </c>
      <c r="R950">
        <v>141000</v>
      </c>
      <c r="T950" s="28"/>
      <c r="U950" s="42"/>
    </row>
    <row r="951" spans="1:23" x14ac:dyDescent="0.25">
      <c r="A951" t="s">
        <v>1352</v>
      </c>
      <c r="B951">
        <v>40000</v>
      </c>
      <c r="D951" s="28"/>
      <c r="E951" s="42"/>
      <c r="I951" t="s">
        <v>1353</v>
      </c>
      <c r="L951" s="28"/>
      <c r="M951" s="42"/>
      <c r="O951" s="41"/>
      <c r="Q951" t="s">
        <v>1352</v>
      </c>
      <c r="R951">
        <v>40000</v>
      </c>
      <c r="T951" s="28"/>
      <c r="U951" s="42"/>
    </row>
    <row r="952" spans="1:23" x14ac:dyDescent="0.25">
      <c r="A952" t="s">
        <v>1339</v>
      </c>
      <c r="B952">
        <v>50000</v>
      </c>
      <c r="D952" s="28"/>
      <c r="E952" s="42"/>
      <c r="I952" t="s">
        <v>1354</v>
      </c>
      <c r="J952">
        <v>50000</v>
      </c>
      <c r="L952" s="28"/>
      <c r="M952" s="42"/>
      <c r="O952" s="41"/>
      <c r="Q952" t="s">
        <v>1339</v>
      </c>
      <c r="R952">
        <v>50000</v>
      </c>
      <c r="T952" s="28"/>
      <c r="U952" s="42"/>
    </row>
    <row r="953" spans="1:23" x14ac:dyDescent="0.25">
      <c r="A953" t="s">
        <v>1353</v>
      </c>
      <c r="B953">
        <v>20000</v>
      </c>
      <c r="D953" s="28"/>
      <c r="E953" s="42"/>
      <c r="G953" s="41"/>
      <c r="I953" t="s">
        <v>1355</v>
      </c>
      <c r="J953">
        <v>1135000</v>
      </c>
      <c r="L953" s="28"/>
      <c r="M953" s="42"/>
      <c r="O953" s="41"/>
      <c r="Q953" t="s">
        <v>1353</v>
      </c>
      <c r="R953">
        <v>25000</v>
      </c>
      <c r="T953" s="28"/>
      <c r="U953" s="42"/>
      <c r="W953" s="41"/>
    </row>
    <row r="954" spans="1:23" x14ac:dyDescent="0.25">
      <c r="A954" t="s">
        <v>229</v>
      </c>
      <c r="B954">
        <v>25000</v>
      </c>
      <c r="D954" s="28"/>
      <c r="E954" s="42"/>
      <c r="G954" s="41"/>
      <c r="I954" t="s">
        <v>1356</v>
      </c>
      <c r="L954" s="28"/>
      <c r="M954" s="42"/>
      <c r="O954" s="41"/>
      <c r="Q954" t="s">
        <v>1354</v>
      </c>
      <c r="T954" s="28"/>
      <c r="U954" s="42"/>
      <c r="W954" s="41"/>
    </row>
    <row r="955" spans="1:23" x14ac:dyDescent="0.25">
      <c r="A955" t="s">
        <v>1355</v>
      </c>
      <c r="B955">
        <v>1020000</v>
      </c>
      <c r="D955" s="28"/>
      <c r="E955" s="42"/>
      <c r="G955" s="41"/>
      <c r="J955" s="31">
        <v>1135000</v>
      </c>
      <c r="L955" s="28"/>
      <c r="M955" s="42"/>
      <c r="O955" s="41"/>
      <c r="Q955" t="s">
        <v>1355</v>
      </c>
      <c r="R955">
        <v>1394000</v>
      </c>
      <c r="T955" s="28"/>
      <c r="U955" s="42"/>
      <c r="W955" s="41"/>
    </row>
    <row r="956" spans="1:23" x14ac:dyDescent="0.25">
      <c r="A956" t="s">
        <v>1356</v>
      </c>
      <c r="B956">
        <v>80000</v>
      </c>
      <c r="D956" s="28"/>
      <c r="E956" s="42"/>
      <c r="G956" s="41"/>
      <c r="L956" s="28"/>
      <c r="M956" s="42"/>
      <c r="O956" s="41"/>
      <c r="Q956" t="s">
        <v>1356</v>
      </c>
      <c r="T956" s="28"/>
      <c r="U956" s="42"/>
      <c r="W956" s="41"/>
    </row>
    <row r="957" spans="1:23" x14ac:dyDescent="0.25">
      <c r="B957" s="31">
        <v>1100000</v>
      </c>
      <c r="D957" s="28"/>
      <c r="E957" s="42"/>
      <c r="G957" s="41"/>
      <c r="L957" s="28"/>
      <c r="M957" s="42"/>
      <c r="O957" s="41"/>
      <c r="R957" s="31">
        <v>1394000</v>
      </c>
      <c r="T957" s="28"/>
      <c r="U957" s="42"/>
      <c r="W957" s="41"/>
    </row>
    <row r="958" spans="1:23" x14ac:dyDescent="0.25">
      <c r="D958" s="28"/>
      <c r="E958" s="42"/>
      <c r="G958" s="41"/>
      <c r="L958" s="28"/>
      <c r="M958" s="42"/>
      <c r="O958" s="41"/>
      <c r="T958" s="28"/>
      <c r="U958" s="42"/>
      <c r="W958" s="41"/>
    </row>
    <row r="959" spans="1:23" x14ac:dyDescent="0.25">
      <c r="D959" s="28"/>
      <c r="E959" s="42"/>
      <c r="G959" s="41"/>
      <c r="T959" s="28"/>
      <c r="U959" s="42"/>
      <c r="W959" s="41"/>
    </row>
    <row r="960" spans="1:23" x14ac:dyDescent="0.25">
      <c r="C960" s="44"/>
      <c r="D960" s="47">
        <f>SUM(D898:D959)</f>
        <v>1705000</v>
      </c>
      <c r="E960" s="44"/>
      <c r="F960" s="47">
        <f>SUM(F898:F959)</f>
        <v>300000</v>
      </c>
      <c r="G960" s="47">
        <f>SUM(G898:G959)</f>
        <v>260000</v>
      </c>
      <c r="K960" s="44"/>
      <c r="L960" s="47">
        <f>SUM(L898:L959)</f>
        <v>1665000</v>
      </c>
      <c r="M960" s="44"/>
      <c r="N960" s="47">
        <f>SUM(N898:N959)</f>
        <v>320000</v>
      </c>
      <c r="O960" s="47">
        <f>SUM(O898:O959)</f>
        <v>0</v>
      </c>
      <c r="S960" s="44"/>
      <c r="T960" s="47">
        <f>SUM(T898:T959)</f>
        <v>2220000</v>
      </c>
      <c r="U960" s="44"/>
      <c r="V960" s="47">
        <f>SUM(V898:V959)</f>
        <v>580000</v>
      </c>
      <c r="W960" s="47">
        <f>SUM(W898:W959)</f>
        <v>0</v>
      </c>
    </row>
    <row r="961" spans="1:23" x14ac:dyDescent="0.25">
      <c r="B961">
        <v>17</v>
      </c>
      <c r="C961" s="45">
        <f>COUNT(C898:C960)</f>
        <v>45</v>
      </c>
      <c r="D961" s="46">
        <f>D960-F960</f>
        <v>1405000</v>
      </c>
      <c r="E961" s="45"/>
      <c r="F961" s="42"/>
      <c r="G961" s="46">
        <f>D961-G960</f>
        <v>1145000</v>
      </c>
      <c r="J961">
        <v>17</v>
      </c>
      <c r="K961" s="45">
        <f>COUNT(K879:K960)</f>
        <v>57</v>
      </c>
      <c r="L961" s="46">
        <f>L960-N960</f>
        <v>1345000</v>
      </c>
      <c r="M961" s="45"/>
      <c r="N961" s="42"/>
      <c r="O961" s="46">
        <f>L961-O960</f>
        <v>1345000</v>
      </c>
      <c r="R961">
        <v>17</v>
      </c>
      <c r="S961" s="45">
        <f>COUNT(S898:S960)</f>
        <v>43</v>
      </c>
      <c r="T961" s="46">
        <f>T960-V960</f>
        <v>1640000</v>
      </c>
      <c r="U961" s="45"/>
      <c r="V961" s="42"/>
      <c r="W961" s="46">
        <f>T961-W960</f>
        <v>1640000</v>
      </c>
    </row>
    <row r="963" spans="1:23" x14ac:dyDescent="0.25">
      <c r="A963" s="48" t="s">
        <v>10</v>
      </c>
      <c r="B963" s="48" t="s">
        <v>0</v>
      </c>
      <c r="C963" s="48" t="s">
        <v>2</v>
      </c>
      <c r="D963" s="48" t="s">
        <v>1297</v>
      </c>
      <c r="E963" s="48" t="s">
        <v>1338</v>
      </c>
      <c r="F963" s="49" t="s">
        <v>1339</v>
      </c>
      <c r="G963" s="48" t="s">
        <v>1340</v>
      </c>
      <c r="I963" s="48" t="s">
        <v>10</v>
      </c>
      <c r="J963" s="48" t="s">
        <v>0</v>
      </c>
      <c r="K963" s="48" t="s">
        <v>2</v>
      </c>
      <c r="L963" s="48" t="s">
        <v>1297</v>
      </c>
      <c r="M963" s="48" t="s">
        <v>1338</v>
      </c>
      <c r="N963" s="49" t="s">
        <v>1339</v>
      </c>
      <c r="O963" s="48" t="s">
        <v>1340</v>
      </c>
      <c r="Q963" s="30" t="s">
        <v>10</v>
      </c>
      <c r="R963" s="30" t="s">
        <v>0</v>
      </c>
      <c r="S963" s="30" t="s">
        <v>2</v>
      </c>
      <c r="T963" s="30" t="s">
        <v>1297</v>
      </c>
      <c r="U963" s="30" t="s">
        <v>1338</v>
      </c>
      <c r="V963" s="33" t="s">
        <v>1339</v>
      </c>
      <c r="W963" s="30" t="s">
        <v>1340</v>
      </c>
    </row>
    <row r="964" spans="1:23" x14ac:dyDescent="0.25">
      <c r="A964" s="50">
        <v>42962</v>
      </c>
      <c r="B964" s="51" t="s">
        <v>1337</v>
      </c>
      <c r="C964">
        <v>1</v>
      </c>
      <c r="D964" s="28">
        <v>50000</v>
      </c>
      <c r="E964" s="41">
        <f>D964</f>
        <v>50000</v>
      </c>
      <c r="I964" s="50">
        <v>42964</v>
      </c>
      <c r="J964" s="51" t="s">
        <v>1358</v>
      </c>
      <c r="K964">
        <v>15</v>
      </c>
      <c r="L964" s="28">
        <v>20000</v>
      </c>
      <c r="M964" s="41">
        <f>L964</f>
        <v>20000</v>
      </c>
      <c r="Q964" s="32">
        <v>42965</v>
      </c>
      <c r="R964" s="30" t="s">
        <v>1347</v>
      </c>
      <c r="S964">
        <v>4</v>
      </c>
      <c r="T964" s="28">
        <v>20000</v>
      </c>
      <c r="U964" s="41">
        <f>T964</f>
        <v>20000</v>
      </c>
    </row>
    <row r="965" spans="1:23" x14ac:dyDescent="0.25">
      <c r="A965" s="45"/>
      <c r="B965" s="45"/>
      <c r="C965">
        <v>2</v>
      </c>
      <c r="D965" s="28">
        <v>50000</v>
      </c>
      <c r="E965" s="42">
        <f>E964+D965</f>
        <v>100000</v>
      </c>
      <c r="I965" s="45"/>
      <c r="J965" s="45"/>
      <c r="K965">
        <v>16</v>
      </c>
      <c r="L965" s="28">
        <v>10000</v>
      </c>
      <c r="M965" s="42">
        <f>M964+L965</f>
        <v>30000</v>
      </c>
      <c r="S965">
        <v>9</v>
      </c>
      <c r="T965" s="28">
        <v>15000</v>
      </c>
      <c r="U965" s="42">
        <f>U964+T965</f>
        <v>35000</v>
      </c>
      <c r="W965" s="53"/>
    </row>
    <row r="966" spans="1:23" x14ac:dyDescent="0.25">
      <c r="A966" s="44"/>
      <c r="B966" s="44"/>
      <c r="C966">
        <v>3</v>
      </c>
      <c r="D966" s="28">
        <v>50000</v>
      </c>
      <c r="E966" s="42">
        <f t="shared" ref="E966:E1020" si="57">E965+D966</f>
        <v>150000</v>
      </c>
      <c r="F966" s="28">
        <v>5000</v>
      </c>
      <c r="G966" s="52">
        <f>D966-F966</f>
        <v>45000</v>
      </c>
      <c r="I966" s="44"/>
      <c r="J966" s="44"/>
      <c r="K966">
        <v>17</v>
      </c>
      <c r="L966" s="28">
        <v>20000</v>
      </c>
      <c r="M966" s="42">
        <f t="shared" ref="M966:M1003" si="58">M965+L966</f>
        <v>50000</v>
      </c>
      <c r="S966">
        <v>10</v>
      </c>
      <c r="T966" s="28">
        <v>20000</v>
      </c>
      <c r="U966" s="42">
        <f t="shared" ref="U966:U1021" si="59">U965+T966</f>
        <v>55000</v>
      </c>
      <c r="W966" s="53"/>
    </row>
    <row r="967" spans="1:23" x14ac:dyDescent="0.25">
      <c r="A967" s="45"/>
      <c r="B967" s="45"/>
      <c r="C967">
        <v>13</v>
      </c>
      <c r="D967" s="28">
        <v>20000</v>
      </c>
      <c r="E967" s="42">
        <f t="shared" si="57"/>
        <v>170000</v>
      </c>
      <c r="I967" s="45"/>
      <c r="J967" s="45"/>
      <c r="K967">
        <v>20</v>
      </c>
      <c r="L967" s="28">
        <v>50000</v>
      </c>
      <c r="M967" s="42">
        <f t="shared" si="58"/>
        <v>100000</v>
      </c>
      <c r="S967">
        <v>12</v>
      </c>
      <c r="T967" s="28">
        <v>20000</v>
      </c>
      <c r="U967" s="42">
        <f t="shared" si="59"/>
        <v>75000</v>
      </c>
      <c r="W967" s="53"/>
    </row>
    <row r="968" spans="1:23" x14ac:dyDescent="0.25">
      <c r="A968" s="44"/>
      <c r="B968" s="44"/>
      <c r="C968">
        <v>16</v>
      </c>
      <c r="D968" s="28">
        <v>20000</v>
      </c>
      <c r="E968" s="42">
        <f t="shared" si="57"/>
        <v>190000</v>
      </c>
      <c r="I968" s="44"/>
      <c r="J968" s="44"/>
      <c r="K968">
        <v>23</v>
      </c>
      <c r="L968" s="28">
        <v>20000</v>
      </c>
      <c r="M968" s="42">
        <f t="shared" si="58"/>
        <v>120000</v>
      </c>
      <c r="S968">
        <v>23</v>
      </c>
      <c r="T968" s="28">
        <v>10000</v>
      </c>
      <c r="U968" s="42">
        <f t="shared" si="59"/>
        <v>85000</v>
      </c>
      <c r="V968" s="28">
        <v>20000</v>
      </c>
      <c r="W968" s="41">
        <f>T968-V968</f>
        <v>-10000</v>
      </c>
    </row>
    <row r="969" spans="1:23" x14ac:dyDescent="0.25">
      <c r="A969" s="45"/>
      <c r="B969" s="45"/>
      <c r="C969">
        <v>18</v>
      </c>
      <c r="D969" s="28">
        <v>15000</v>
      </c>
      <c r="E969" s="42">
        <f t="shared" si="57"/>
        <v>205000</v>
      </c>
      <c r="I969" s="45"/>
      <c r="J969" s="45"/>
      <c r="K969">
        <v>26</v>
      </c>
      <c r="L969" s="28">
        <v>20000</v>
      </c>
      <c r="M969" s="42">
        <f t="shared" si="58"/>
        <v>140000</v>
      </c>
      <c r="S969">
        <v>26</v>
      </c>
      <c r="T969" s="28">
        <v>20000</v>
      </c>
      <c r="U969" s="42">
        <f t="shared" si="59"/>
        <v>105000</v>
      </c>
      <c r="V969" s="28">
        <v>20000</v>
      </c>
      <c r="W969" s="41">
        <f>T969-V969</f>
        <v>0</v>
      </c>
    </row>
    <row r="970" spans="1:23" x14ac:dyDescent="0.25">
      <c r="A970" s="44"/>
      <c r="B970" s="44"/>
      <c r="C970">
        <v>24</v>
      </c>
      <c r="D970" s="28">
        <v>30000</v>
      </c>
      <c r="E970" s="42">
        <f t="shared" si="57"/>
        <v>235000</v>
      </c>
      <c r="I970" s="44"/>
      <c r="J970" s="44"/>
      <c r="K970">
        <v>31</v>
      </c>
      <c r="L970" s="28">
        <v>20000</v>
      </c>
      <c r="M970" s="42">
        <f t="shared" si="58"/>
        <v>160000</v>
      </c>
      <c r="S970">
        <v>30</v>
      </c>
      <c r="T970" s="28">
        <v>50000</v>
      </c>
      <c r="U970" s="42">
        <f t="shared" si="59"/>
        <v>155000</v>
      </c>
    </row>
    <row r="971" spans="1:23" x14ac:dyDescent="0.25">
      <c r="A971" s="45"/>
      <c r="B971" s="45"/>
      <c r="C971">
        <v>31</v>
      </c>
      <c r="D971" s="28">
        <v>20000</v>
      </c>
      <c r="E971" s="42">
        <f t="shared" si="57"/>
        <v>255000</v>
      </c>
      <c r="G971" s="53"/>
      <c r="I971" s="45"/>
      <c r="J971" s="45"/>
      <c r="K971">
        <v>35</v>
      </c>
      <c r="L971" s="28">
        <v>20000</v>
      </c>
      <c r="M971" s="42">
        <f t="shared" si="58"/>
        <v>180000</v>
      </c>
      <c r="S971">
        <v>33</v>
      </c>
      <c r="T971" s="28">
        <v>20000</v>
      </c>
      <c r="U971" s="42">
        <f t="shared" si="59"/>
        <v>175000</v>
      </c>
    </row>
    <row r="972" spans="1:23" x14ac:dyDescent="0.25">
      <c r="A972" s="44"/>
      <c r="B972" s="44"/>
      <c r="C972">
        <v>32</v>
      </c>
      <c r="D972" s="28">
        <v>20000</v>
      </c>
      <c r="E972" s="42">
        <f t="shared" si="57"/>
        <v>275000</v>
      </c>
      <c r="I972" s="44"/>
      <c r="J972" s="44"/>
      <c r="K972">
        <v>37</v>
      </c>
      <c r="L972" s="28">
        <v>50000</v>
      </c>
      <c r="M972" s="42">
        <f t="shared" si="58"/>
        <v>230000</v>
      </c>
      <c r="S972">
        <v>40</v>
      </c>
      <c r="T972" s="28">
        <v>10000</v>
      </c>
      <c r="U972" s="42">
        <f t="shared" si="59"/>
        <v>185000</v>
      </c>
    </row>
    <row r="973" spans="1:23" x14ac:dyDescent="0.25">
      <c r="A973" s="45"/>
      <c r="B973" s="45"/>
      <c r="C973">
        <v>34</v>
      </c>
      <c r="D973" s="28">
        <v>20000</v>
      </c>
      <c r="E973" s="42">
        <f t="shared" si="57"/>
        <v>295000</v>
      </c>
      <c r="G973" s="53"/>
      <c r="I973" s="45"/>
      <c r="J973" s="45"/>
      <c r="K973">
        <v>40</v>
      </c>
      <c r="L973" s="28">
        <v>10000</v>
      </c>
      <c r="M973" s="42">
        <f t="shared" si="58"/>
        <v>240000</v>
      </c>
      <c r="S973">
        <v>43</v>
      </c>
      <c r="T973" s="28">
        <v>20000</v>
      </c>
      <c r="U973" s="42">
        <f t="shared" si="59"/>
        <v>205000</v>
      </c>
    </row>
    <row r="974" spans="1:23" x14ac:dyDescent="0.25">
      <c r="A974" s="44"/>
      <c r="B974" s="44"/>
      <c r="C974">
        <v>37</v>
      </c>
      <c r="D974" s="28">
        <v>10000</v>
      </c>
      <c r="E974" s="42">
        <f t="shared" si="57"/>
        <v>305000</v>
      </c>
      <c r="I974" s="44"/>
      <c r="J974" s="44"/>
      <c r="K974">
        <v>41</v>
      </c>
      <c r="L974" s="28">
        <v>20000</v>
      </c>
      <c r="M974" s="42">
        <f t="shared" si="58"/>
        <v>260000</v>
      </c>
      <c r="S974">
        <v>46</v>
      </c>
      <c r="T974" s="28">
        <v>20000</v>
      </c>
      <c r="U974" s="42">
        <f t="shared" si="59"/>
        <v>225000</v>
      </c>
    </row>
    <row r="975" spans="1:23" x14ac:dyDescent="0.25">
      <c r="A975" s="45"/>
      <c r="B975" s="45"/>
      <c r="C975">
        <v>42</v>
      </c>
      <c r="D975" s="28">
        <v>15000</v>
      </c>
      <c r="E975" s="42">
        <f t="shared" si="57"/>
        <v>320000</v>
      </c>
      <c r="I975" s="45"/>
      <c r="J975" s="45"/>
      <c r="K975">
        <v>42</v>
      </c>
      <c r="L975" s="28">
        <v>50000</v>
      </c>
      <c r="M975" s="42">
        <f t="shared" si="58"/>
        <v>310000</v>
      </c>
      <c r="N975" s="28">
        <v>50000</v>
      </c>
      <c r="O975" s="41">
        <f>L975-N975</f>
        <v>0</v>
      </c>
      <c r="S975">
        <v>48</v>
      </c>
      <c r="T975" s="28">
        <v>50000</v>
      </c>
      <c r="U975" s="42">
        <f t="shared" si="59"/>
        <v>275000</v>
      </c>
      <c r="V975" s="28">
        <v>50000</v>
      </c>
      <c r="W975" s="52">
        <f>T975-V975</f>
        <v>0</v>
      </c>
    </row>
    <row r="976" spans="1:23" x14ac:dyDescent="0.25">
      <c r="A976" s="44"/>
      <c r="B976" s="44"/>
      <c r="C976">
        <v>47</v>
      </c>
      <c r="D976" s="28">
        <v>50000</v>
      </c>
      <c r="E976" s="42">
        <f t="shared" si="57"/>
        <v>370000</v>
      </c>
      <c r="I976" s="44"/>
      <c r="J976" s="44"/>
      <c r="K976">
        <v>43</v>
      </c>
      <c r="L976" s="28">
        <v>30000</v>
      </c>
      <c r="M976" s="42">
        <f t="shared" si="58"/>
        <v>340000</v>
      </c>
      <c r="S976">
        <v>49</v>
      </c>
      <c r="T976" s="28">
        <v>50000</v>
      </c>
      <c r="U976" s="42">
        <f t="shared" si="59"/>
        <v>325000</v>
      </c>
    </row>
    <row r="977" spans="1:23" x14ac:dyDescent="0.25">
      <c r="A977" s="45"/>
      <c r="B977" s="45"/>
      <c r="C977">
        <v>50</v>
      </c>
      <c r="D977" s="28">
        <v>20000</v>
      </c>
      <c r="E977" s="42">
        <f t="shared" si="57"/>
        <v>390000</v>
      </c>
      <c r="I977" s="45"/>
      <c r="J977" s="45"/>
      <c r="K977">
        <v>44</v>
      </c>
      <c r="L977" s="28">
        <v>20000</v>
      </c>
      <c r="M977" s="42">
        <f t="shared" si="58"/>
        <v>360000</v>
      </c>
      <c r="S977">
        <v>50</v>
      </c>
      <c r="T977" s="28">
        <v>50000</v>
      </c>
      <c r="U977" s="42">
        <f t="shared" si="59"/>
        <v>375000</v>
      </c>
    </row>
    <row r="978" spans="1:23" x14ac:dyDescent="0.25">
      <c r="A978" s="44"/>
      <c r="B978" s="44"/>
      <c r="C978">
        <v>56</v>
      </c>
      <c r="D978" s="28">
        <v>50000</v>
      </c>
      <c r="E978" s="42">
        <f t="shared" si="57"/>
        <v>440000</v>
      </c>
      <c r="I978" s="44"/>
      <c r="J978" s="44"/>
      <c r="K978">
        <v>47</v>
      </c>
      <c r="L978" s="28">
        <v>10000</v>
      </c>
      <c r="M978" s="42">
        <f t="shared" si="58"/>
        <v>370000</v>
      </c>
      <c r="S978">
        <v>56</v>
      </c>
      <c r="T978" s="28">
        <v>30000</v>
      </c>
      <c r="U978" s="42">
        <f t="shared" si="59"/>
        <v>405000</v>
      </c>
    </row>
    <row r="979" spans="1:23" x14ac:dyDescent="0.25">
      <c r="A979" s="45"/>
      <c r="B979" s="45"/>
      <c r="C979">
        <v>70</v>
      </c>
      <c r="D979" s="28">
        <v>50000</v>
      </c>
      <c r="E979" s="42">
        <f t="shared" si="57"/>
        <v>490000</v>
      </c>
      <c r="I979" s="45"/>
      <c r="J979" s="45"/>
      <c r="K979">
        <v>48</v>
      </c>
      <c r="L979" s="28">
        <v>25000</v>
      </c>
      <c r="M979" s="42">
        <f t="shared" si="58"/>
        <v>395000</v>
      </c>
      <c r="N979" s="28">
        <v>25000</v>
      </c>
      <c r="O979" s="41">
        <f>L979-N979</f>
        <v>0</v>
      </c>
      <c r="S979">
        <v>58</v>
      </c>
      <c r="T979" s="28">
        <v>20000</v>
      </c>
      <c r="U979" s="42">
        <f t="shared" si="59"/>
        <v>425000</v>
      </c>
    </row>
    <row r="980" spans="1:23" x14ac:dyDescent="0.25">
      <c r="A980" s="44"/>
      <c r="B980" s="44"/>
      <c r="C980">
        <v>76</v>
      </c>
      <c r="D980" s="28">
        <v>40000</v>
      </c>
      <c r="E980" s="42">
        <f t="shared" si="57"/>
        <v>530000</v>
      </c>
      <c r="I980" s="44"/>
      <c r="J980" s="44"/>
      <c r="K980">
        <v>55</v>
      </c>
      <c r="L980" s="28">
        <v>20000</v>
      </c>
      <c r="M980" s="42">
        <f t="shared" si="58"/>
        <v>415000</v>
      </c>
      <c r="S980">
        <v>63</v>
      </c>
      <c r="T980" s="28">
        <v>50000</v>
      </c>
      <c r="U980" s="42">
        <f t="shared" si="59"/>
        <v>475000</v>
      </c>
      <c r="W980" s="53"/>
    </row>
    <row r="981" spans="1:23" x14ac:dyDescent="0.25">
      <c r="A981" s="45"/>
      <c r="B981" s="45"/>
      <c r="C981">
        <v>83</v>
      </c>
      <c r="D981" s="28">
        <v>50000</v>
      </c>
      <c r="E981" s="42">
        <f t="shared" si="57"/>
        <v>580000</v>
      </c>
      <c r="I981" s="45"/>
      <c r="J981" s="45"/>
      <c r="K981">
        <v>56</v>
      </c>
      <c r="L981" s="28">
        <v>15000</v>
      </c>
      <c r="M981" s="42">
        <f t="shared" si="58"/>
        <v>430000</v>
      </c>
      <c r="S981">
        <v>65</v>
      </c>
      <c r="T981" s="28">
        <v>10000</v>
      </c>
      <c r="U981" s="42">
        <f t="shared" si="59"/>
        <v>485000</v>
      </c>
    </row>
    <row r="982" spans="1:23" x14ac:dyDescent="0.25">
      <c r="A982" s="44"/>
      <c r="B982" s="44"/>
      <c r="C982">
        <v>87</v>
      </c>
      <c r="D982" s="28">
        <v>20000</v>
      </c>
      <c r="E982" s="42">
        <f t="shared" si="57"/>
        <v>600000</v>
      </c>
      <c r="I982" s="44"/>
      <c r="J982" s="44"/>
      <c r="K982">
        <v>57</v>
      </c>
      <c r="L982" s="28">
        <v>20000</v>
      </c>
      <c r="M982" s="42">
        <f t="shared" si="58"/>
        <v>450000</v>
      </c>
      <c r="S982">
        <v>66</v>
      </c>
      <c r="T982" s="28">
        <v>30000</v>
      </c>
      <c r="U982" s="42">
        <f t="shared" si="59"/>
        <v>515000</v>
      </c>
    </row>
    <row r="983" spans="1:23" x14ac:dyDescent="0.25">
      <c r="A983" s="45"/>
      <c r="B983" s="45"/>
      <c r="C983">
        <v>88</v>
      </c>
      <c r="D983" s="28">
        <v>20000</v>
      </c>
      <c r="E983" s="42">
        <f t="shared" si="57"/>
        <v>620000</v>
      </c>
      <c r="I983" s="45"/>
      <c r="J983" s="45"/>
      <c r="K983">
        <v>62</v>
      </c>
      <c r="L983" s="28">
        <v>10000</v>
      </c>
      <c r="M983" s="42">
        <f t="shared" si="58"/>
        <v>460000</v>
      </c>
      <c r="N983" s="28">
        <v>10000</v>
      </c>
      <c r="O983" s="41">
        <f>L983-N983</f>
        <v>0</v>
      </c>
      <c r="S983">
        <v>69</v>
      </c>
      <c r="T983" s="28">
        <v>20000</v>
      </c>
      <c r="U983" s="42">
        <f t="shared" si="59"/>
        <v>535000</v>
      </c>
      <c r="V983" s="28">
        <v>20000</v>
      </c>
      <c r="W983" s="52">
        <f>T983-V983</f>
        <v>0</v>
      </c>
    </row>
    <row r="984" spans="1:23" x14ac:dyDescent="0.25">
      <c r="A984" s="44"/>
      <c r="B984" s="44"/>
      <c r="C984">
        <v>89</v>
      </c>
      <c r="D984" s="28">
        <v>20000</v>
      </c>
      <c r="E984" s="42">
        <f t="shared" si="57"/>
        <v>640000</v>
      </c>
      <c r="I984" s="44"/>
      <c r="J984" s="44"/>
      <c r="K984">
        <v>63</v>
      </c>
      <c r="L984" s="28">
        <v>20000</v>
      </c>
      <c r="M984" s="42">
        <f t="shared" si="58"/>
        <v>480000</v>
      </c>
      <c r="S984">
        <v>76</v>
      </c>
      <c r="T984" s="28">
        <v>30000</v>
      </c>
      <c r="U984" s="42">
        <f t="shared" si="59"/>
        <v>565000</v>
      </c>
    </row>
    <row r="985" spans="1:23" x14ac:dyDescent="0.25">
      <c r="A985" s="45"/>
      <c r="B985" s="45"/>
      <c r="C985">
        <v>90</v>
      </c>
      <c r="D985" s="28">
        <v>30000</v>
      </c>
      <c r="E985" s="42">
        <f t="shared" si="57"/>
        <v>670000</v>
      </c>
      <c r="F985" s="28">
        <v>30000</v>
      </c>
      <c r="G985" s="52">
        <f>D985-F985</f>
        <v>0</v>
      </c>
      <c r="I985" s="45"/>
      <c r="J985" s="45"/>
      <c r="K985">
        <v>65</v>
      </c>
      <c r="L985" s="28">
        <v>10000</v>
      </c>
      <c r="M985" s="42">
        <f t="shared" si="58"/>
        <v>490000</v>
      </c>
      <c r="S985">
        <v>77</v>
      </c>
      <c r="T985" s="28">
        <v>30000</v>
      </c>
      <c r="U985" s="42">
        <f t="shared" si="59"/>
        <v>595000</v>
      </c>
    </row>
    <row r="986" spans="1:23" x14ac:dyDescent="0.25">
      <c r="A986" s="44"/>
      <c r="B986" s="44"/>
      <c r="C986">
        <v>91</v>
      </c>
      <c r="D986" s="28">
        <v>50000</v>
      </c>
      <c r="E986" s="42">
        <f t="shared" si="57"/>
        <v>720000</v>
      </c>
      <c r="I986" s="44"/>
      <c r="J986" s="44"/>
      <c r="K986">
        <v>71</v>
      </c>
      <c r="L986" s="28">
        <v>110000</v>
      </c>
      <c r="M986" s="42">
        <f t="shared" si="58"/>
        <v>600000</v>
      </c>
      <c r="S986">
        <v>79</v>
      </c>
      <c r="T986" s="28">
        <v>130000</v>
      </c>
      <c r="U986" s="42">
        <f t="shared" si="59"/>
        <v>725000</v>
      </c>
    </row>
    <row r="987" spans="1:23" x14ac:dyDescent="0.25">
      <c r="A987" s="45"/>
      <c r="B987" s="45"/>
      <c r="C987">
        <v>95</v>
      </c>
      <c r="D987" s="28">
        <v>20000</v>
      </c>
      <c r="E987" s="42">
        <f t="shared" si="57"/>
        <v>740000</v>
      </c>
      <c r="I987" s="45"/>
      <c r="J987" s="45"/>
      <c r="K987">
        <v>72</v>
      </c>
      <c r="L987" s="28">
        <v>30000</v>
      </c>
      <c r="M987" s="42">
        <f t="shared" si="58"/>
        <v>630000</v>
      </c>
      <c r="S987">
        <v>80</v>
      </c>
      <c r="T987" s="28">
        <v>50000</v>
      </c>
      <c r="U987" s="42">
        <f t="shared" si="59"/>
        <v>775000</v>
      </c>
    </row>
    <row r="988" spans="1:23" x14ac:dyDescent="0.25">
      <c r="A988" s="44"/>
      <c r="B988" s="44"/>
      <c r="C988">
        <v>96</v>
      </c>
      <c r="D988" s="28">
        <v>20000</v>
      </c>
      <c r="E988" s="42">
        <f t="shared" si="57"/>
        <v>760000</v>
      </c>
      <c r="I988" s="44"/>
      <c r="J988" s="44"/>
      <c r="K988">
        <v>74</v>
      </c>
      <c r="L988" s="28">
        <v>20000</v>
      </c>
      <c r="M988" s="42">
        <f t="shared" si="58"/>
        <v>650000</v>
      </c>
      <c r="S988">
        <v>83</v>
      </c>
      <c r="T988" s="28">
        <v>20000</v>
      </c>
      <c r="U988" s="42">
        <f t="shared" si="59"/>
        <v>795000</v>
      </c>
    </row>
    <row r="989" spans="1:23" x14ac:dyDescent="0.25">
      <c r="A989" s="45"/>
      <c r="B989" s="45"/>
      <c r="C989">
        <v>98</v>
      </c>
      <c r="D989" s="28">
        <v>30000</v>
      </c>
      <c r="E989" s="42">
        <f t="shared" si="57"/>
        <v>790000</v>
      </c>
      <c r="I989" s="45"/>
      <c r="J989" s="45"/>
      <c r="K989">
        <v>82</v>
      </c>
      <c r="L989" s="28">
        <v>20000</v>
      </c>
      <c r="M989" s="42">
        <f t="shared" si="58"/>
        <v>670000</v>
      </c>
      <c r="S989">
        <v>84</v>
      </c>
      <c r="T989" s="28">
        <v>30000</v>
      </c>
      <c r="U989" s="42">
        <f t="shared" si="59"/>
        <v>825000</v>
      </c>
    </row>
    <row r="990" spans="1:23" x14ac:dyDescent="0.25">
      <c r="A990" s="44"/>
      <c r="B990" s="44"/>
      <c r="C990">
        <v>99</v>
      </c>
      <c r="D990" s="28">
        <v>20000</v>
      </c>
      <c r="E990" s="42">
        <f t="shared" si="57"/>
        <v>810000</v>
      </c>
      <c r="I990" s="44"/>
      <c r="J990" s="44"/>
      <c r="K990">
        <v>83</v>
      </c>
      <c r="L990" s="28">
        <v>100000</v>
      </c>
      <c r="M990" s="42">
        <f t="shared" si="58"/>
        <v>770000</v>
      </c>
      <c r="S990">
        <v>86</v>
      </c>
      <c r="T990" s="28">
        <v>20000</v>
      </c>
      <c r="U990" s="42">
        <f t="shared" si="59"/>
        <v>845000</v>
      </c>
    </row>
    <row r="991" spans="1:23" x14ac:dyDescent="0.25">
      <c r="A991" s="45"/>
      <c r="B991" s="45"/>
      <c r="C991">
        <v>100</v>
      </c>
      <c r="D991" s="28">
        <v>50000</v>
      </c>
      <c r="E991" s="42">
        <f t="shared" si="57"/>
        <v>860000</v>
      </c>
      <c r="I991" s="45"/>
      <c r="J991" s="45"/>
      <c r="K991">
        <v>85</v>
      </c>
      <c r="L991" s="28">
        <v>20000</v>
      </c>
      <c r="M991" s="42">
        <f t="shared" si="58"/>
        <v>790000</v>
      </c>
      <c r="S991">
        <v>88</v>
      </c>
      <c r="T991" s="28">
        <v>20000</v>
      </c>
      <c r="U991" s="42">
        <f t="shared" si="59"/>
        <v>865000</v>
      </c>
    </row>
    <row r="992" spans="1:23" x14ac:dyDescent="0.25">
      <c r="A992" s="44"/>
      <c r="B992" s="44"/>
      <c r="C992">
        <v>102</v>
      </c>
      <c r="D992" s="28">
        <v>25000</v>
      </c>
      <c r="E992" s="42">
        <f t="shared" si="57"/>
        <v>885000</v>
      </c>
      <c r="I992" s="44"/>
      <c r="J992" s="44"/>
      <c r="K992">
        <v>92</v>
      </c>
      <c r="L992" s="28">
        <v>10000</v>
      </c>
      <c r="M992" s="42">
        <f t="shared" si="58"/>
        <v>800000</v>
      </c>
      <c r="S992">
        <v>90</v>
      </c>
      <c r="T992" s="28">
        <v>20000</v>
      </c>
      <c r="U992" s="42">
        <f t="shared" si="59"/>
        <v>885000</v>
      </c>
    </row>
    <row r="993" spans="1:21" x14ac:dyDescent="0.25">
      <c r="A993" s="45"/>
      <c r="B993" s="45"/>
      <c r="C993">
        <v>103</v>
      </c>
      <c r="D993" s="28">
        <v>30000</v>
      </c>
      <c r="E993" s="42">
        <f t="shared" si="57"/>
        <v>915000</v>
      </c>
      <c r="F993" s="28">
        <v>30000</v>
      </c>
      <c r="G993" s="41">
        <f>D993-F993</f>
        <v>0</v>
      </c>
      <c r="I993" s="45"/>
      <c r="J993" s="45"/>
      <c r="K993">
        <v>94</v>
      </c>
      <c r="L993" s="28">
        <v>50000</v>
      </c>
      <c r="M993" s="42">
        <f t="shared" si="58"/>
        <v>850000</v>
      </c>
      <c r="S993">
        <v>91</v>
      </c>
      <c r="T993" s="29">
        <v>20000</v>
      </c>
      <c r="U993" s="42">
        <f t="shared" si="59"/>
        <v>905000</v>
      </c>
    </row>
    <row r="994" spans="1:21" x14ac:dyDescent="0.25">
      <c r="A994" s="44"/>
      <c r="B994" s="44"/>
      <c r="C994">
        <v>105</v>
      </c>
      <c r="D994" s="28">
        <v>50000</v>
      </c>
      <c r="E994" s="42">
        <f t="shared" si="57"/>
        <v>965000</v>
      </c>
      <c r="I994" s="44"/>
      <c r="J994" s="44"/>
      <c r="K994">
        <v>103</v>
      </c>
      <c r="L994" s="28">
        <v>50000</v>
      </c>
      <c r="M994" s="42">
        <f t="shared" si="58"/>
        <v>900000</v>
      </c>
      <c r="S994">
        <v>94</v>
      </c>
      <c r="T994" s="28">
        <v>50000</v>
      </c>
      <c r="U994" s="42">
        <f t="shared" si="59"/>
        <v>955000</v>
      </c>
    </row>
    <row r="995" spans="1:21" x14ac:dyDescent="0.25">
      <c r="A995" s="45"/>
      <c r="B995" s="45"/>
      <c r="C995">
        <v>106</v>
      </c>
      <c r="D995" s="28">
        <v>20000</v>
      </c>
      <c r="E995" s="42">
        <f t="shared" si="57"/>
        <v>985000</v>
      </c>
      <c r="I995" s="45"/>
      <c r="J995" s="45"/>
      <c r="K995">
        <v>105</v>
      </c>
      <c r="L995" s="28">
        <v>20000</v>
      </c>
      <c r="M995" s="42">
        <f t="shared" si="58"/>
        <v>920000</v>
      </c>
      <c r="S995">
        <v>95</v>
      </c>
      <c r="T995" s="28">
        <v>30000</v>
      </c>
      <c r="U995" s="42">
        <f t="shared" si="59"/>
        <v>985000</v>
      </c>
    </row>
    <row r="996" spans="1:21" x14ac:dyDescent="0.25">
      <c r="A996" s="44"/>
      <c r="B996" s="44"/>
      <c r="C996">
        <v>114</v>
      </c>
      <c r="D996" s="28">
        <v>50000</v>
      </c>
      <c r="E996" s="42">
        <f t="shared" si="57"/>
        <v>1035000</v>
      </c>
      <c r="I996" s="44"/>
      <c r="J996" s="44"/>
      <c r="K996">
        <v>106</v>
      </c>
      <c r="L996" s="28">
        <v>50000</v>
      </c>
      <c r="M996" s="42">
        <f t="shared" si="58"/>
        <v>970000</v>
      </c>
      <c r="S996">
        <v>97</v>
      </c>
      <c r="T996" s="28">
        <v>20000</v>
      </c>
      <c r="U996" s="42">
        <f t="shared" si="59"/>
        <v>1005000</v>
      </c>
    </row>
    <row r="997" spans="1:21" x14ac:dyDescent="0.25">
      <c r="A997" s="45"/>
      <c r="B997" s="45"/>
      <c r="C997">
        <v>119</v>
      </c>
      <c r="D997" s="28">
        <v>20000</v>
      </c>
      <c r="E997" s="42">
        <f t="shared" si="57"/>
        <v>1055000</v>
      </c>
      <c r="I997" s="45"/>
      <c r="J997" s="45"/>
      <c r="K997">
        <v>108</v>
      </c>
      <c r="L997" s="28">
        <v>50000</v>
      </c>
      <c r="M997" s="42">
        <f t="shared" si="58"/>
        <v>1020000</v>
      </c>
      <c r="S997">
        <v>99</v>
      </c>
      <c r="T997" s="28">
        <v>20000</v>
      </c>
      <c r="U997" s="42">
        <f t="shared" si="59"/>
        <v>1025000</v>
      </c>
    </row>
    <row r="998" spans="1:21" x14ac:dyDescent="0.25">
      <c r="A998" s="44"/>
      <c r="B998" s="44"/>
      <c r="C998">
        <v>121</v>
      </c>
      <c r="D998" s="28">
        <v>20000</v>
      </c>
      <c r="E998" s="42">
        <f t="shared" si="57"/>
        <v>1075000</v>
      </c>
      <c r="I998" s="44"/>
      <c r="J998" s="44"/>
      <c r="K998">
        <v>109</v>
      </c>
      <c r="L998" s="28">
        <v>20000</v>
      </c>
      <c r="M998" s="42">
        <f t="shared" si="58"/>
        <v>1040000</v>
      </c>
      <c r="S998">
        <v>106</v>
      </c>
      <c r="T998" s="28">
        <v>20000</v>
      </c>
      <c r="U998" s="42">
        <f t="shared" si="59"/>
        <v>1045000</v>
      </c>
    </row>
    <row r="999" spans="1:21" x14ac:dyDescent="0.25">
      <c r="A999" s="45"/>
      <c r="B999" s="45"/>
      <c r="C999">
        <v>124</v>
      </c>
      <c r="D999" s="28">
        <v>40000</v>
      </c>
      <c r="E999" s="42">
        <f t="shared" si="57"/>
        <v>1115000</v>
      </c>
      <c r="I999" s="45"/>
      <c r="J999" s="45"/>
      <c r="K999">
        <v>117</v>
      </c>
      <c r="L999" s="28">
        <v>30000</v>
      </c>
      <c r="M999" s="42">
        <f t="shared" si="58"/>
        <v>1070000</v>
      </c>
      <c r="S999">
        <v>108</v>
      </c>
      <c r="T999" s="28">
        <v>20000</v>
      </c>
      <c r="U999" s="42">
        <f t="shared" si="59"/>
        <v>1065000</v>
      </c>
    </row>
    <row r="1000" spans="1:21" x14ac:dyDescent="0.25">
      <c r="A1000" s="44"/>
      <c r="B1000" s="44"/>
      <c r="C1000">
        <v>127</v>
      </c>
      <c r="D1000" s="28">
        <v>30000</v>
      </c>
      <c r="E1000" s="42">
        <f t="shared" si="57"/>
        <v>1145000</v>
      </c>
      <c r="I1000" s="44"/>
      <c r="J1000" s="44"/>
      <c r="K1000">
        <v>122</v>
      </c>
      <c r="L1000" s="28">
        <v>50000</v>
      </c>
      <c r="M1000" s="42">
        <f t="shared" si="58"/>
        <v>1120000</v>
      </c>
      <c r="S1000">
        <v>116</v>
      </c>
      <c r="T1000" s="28">
        <v>10000</v>
      </c>
      <c r="U1000" s="42">
        <f t="shared" si="59"/>
        <v>1075000</v>
      </c>
    </row>
    <row r="1001" spans="1:21" x14ac:dyDescent="0.25">
      <c r="A1001" s="45"/>
      <c r="B1001" s="45"/>
      <c r="C1001">
        <v>135</v>
      </c>
      <c r="D1001" s="28">
        <v>50000</v>
      </c>
      <c r="E1001" s="42">
        <f t="shared" si="57"/>
        <v>1195000</v>
      </c>
      <c r="I1001" s="45"/>
      <c r="J1001" s="45"/>
      <c r="K1001">
        <v>123</v>
      </c>
      <c r="L1001" s="28">
        <v>30000</v>
      </c>
      <c r="M1001" s="42">
        <f t="shared" si="58"/>
        <v>1150000</v>
      </c>
      <c r="S1001">
        <v>117</v>
      </c>
      <c r="T1001" s="28">
        <v>70000</v>
      </c>
      <c r="U1001" s="42">
        <f t="shared" si="59"/>
        <v>1145000</v>
      </c>
    </row>
    <row r="1002" spans="1:21" x14ac:dyDescent="0.25">
      <c r="A1002" s="44"/>
      <c r="B1002" s="44"/>
      <c r="C1002">
        <v>137</v>
      </c>
      <c r="D1002" s="28">
        <v>30000</v>
      </c>
      <c r="E1002" s="42">
        <f t="shared" si="57"/>
        <v>1225000</v>
      </c>
      <c r="I1002" s="44"/>
      <c r="J1002" s="44"/>
      <c r="K1002">
        <v>124</v>
      </c>
      <c r="L1002" s="28">
        <v>100000</v>
      </c>
      <c r="M1002" s="42">
        <f t="shared" si="58"/>
        <v>1250000</v>
      </c>
      <c r="S1002">
        <v>121</v>
      </c>
      <c r="T1002" s="28">
        <v>30000</v>
      </c>
      <c r="U1002" s="42">
        <f t="shared" si="59"/>
        <v>1175000</v>
      </c>
    </row>
    <row r="1003" spans="1:21" x14ac:dyDescent="0.25">
      <c r="A1003" s="45"/>
      <c r="B1003" s="45"/>
      <c r="C1003">
        <v>140</v>
      </c>
      <c r="D1003" s="28">
        <v>20000</v>
      </c>
      <c r="E1003" s="42">
        <f t="shared" si="57"/>
        <v>1245000</v>
      </c>
      <c r="I1003" s="45"/>
      <c r="J1003" s="45"/>
      <c r="L1003" s="28">
        <v>50000</v>
      </c>
      <c r="M1003" s="42">
        <f t="shared" si="58"/>
        <v>1300000</v>
      </c>
      <c r="N1003" s="28">
        <v>50000</v>
      </c>
      <c r="O1003" s="41">
        <f>L1003-N1003</f>
        <v>0</v>
      </c>
      <c r="S1003">
        <v>127</v>
      </c>
      <c r="T1003" s="28">
        <v>20000</v>
      </c>
      <c r="U1003" s="42">
        <f t="shared" si="59"/>
        <v>1195000</v>
      </c>
    </row>
    <row r="1004" spans="1:21" x14ac:dyDescent="0.25">
      <c r="A1004" s="44"/>
      <c r="B1004" s="44"/>
      <c r="C1004">
        <v>144</v>
      </c>
      <c r="D1004" s="28">
        <v>20000</v>
      </c>
      <c r="E1004" s="42">
        <f t="shared" si="57"/>
        <v>1265000</v>
      </c>
      <c r="I1004" s="44"/>
      <c r="J1004" s="44"/>
      <c r="L1004" s="28"/>
      <c r="M1004" s="42"/>
      <c r="S1004">
        <v>129</v>
      </c>
      <c r="T1004" s="28">
        <v>20000</v>
      </c>
      <c r="U1004" s="42">
        <f t="shared" si="59"/>
        <v>1215000</v>
      </c>
    </row>
    <row r="1005" spans="1:21" x14ac:dyDescent="0.25">
      <c r="A1005" s="45"/>
      <c r="B1005" s="45"/>
      <c r="C1005">
        <v>147</v>
      </c>
      <c r="D1005" s="28">
        <v>50000</v>
      </c>
      <c r="E1005" s="42">
        <f t="shared" si="57"/>
        <v>1315000</v>
      </c>
      <c r="I1005" s="45"/>
      <c r="J1005" s="45"/>
      <c r="L1005" s="28"/>
      <c r="M1005" s="42"/>
      <c r="S1005">
        <v>130</v>
      </c>
      <c r="T1005" s="28">
        <v>10000</v>
      </c>
      <c r="U1005" s="42">
        <f t="shared" si="59"/>
        <v>1225000</v>
      </c>
    </row>
    <row r="1006" spans="1:21" x14ac:dyDescent="0.25">
      <c r="A1006" s="44"/>
      <c r="B1006" s="44"/>
      <c r="C1006">
        <v>152</v>
      </c>
      <c r="D1006" s="28">
        <v>50000</v>
      </c>
      <c r="E1006" s="42">
        <f t="shared" si="57"/>
        <v>1365000</v>
      </c>
      <c r="I1006" s="44"/>
      <c r="J1006" s="44"/>
      <c r="L1006" s="28"/>
      <c r="M1006" s="42"/>
      <c r="S1006">
        <v>131</v>
      </c>
      <c r="T1006" s="28">
        <v>30000</v>
      </c>
      <c r="U1006" s="42">
        <f t="shared" si="59"/>
        <v>1255000</v>
      </c>
    </row>
    <row r="1007" spans="1:21" x14ac:dyDescent="0.25">
      <c r="A1007" s="45"/>
      <c r="B1007" s="45"/>
      <c r="C1007">
        <v>158</v>
      </c>
      <c r="D1007" s="28">
        <v>50000</v>
      </c>
      <c r="E1007" s="42">
        <f t="shared" si="57"/>
        <v>1415000</v>
      </c>
      <c r="I1007" s="45"/>
      <c r="J1007" s="45"/>
      <c r="L1007" s="28"/>
      <c r="M1007" s="42"/>
      <c r="O1007" s="41"/>
      <c r="S1007">
        <v>132</v>
      </c>
      <c r="T1007" s="28">
        <v>60000</v>
      </c>
      <c r="U1007" s="42">
        <f t="shared" si="59"/>
        <v>1315000</v>
      </c>
    </row>
    <row r="1008" spans="1:21" x14ac:dyDescent="0.25">
      <c r="A1008" s="44"/>
      <c r="B1008" s="44"/>
      <c r="C1008">
        <v>159</v>
      </c>
      <c r="D1008" s="28">
        <v>20000</v>
      </c>
      <c r="E1008" s="42">
        <f t="shared" si="57"/>
        <v>1435000</v>
      </c>
      <c r="I1008" s="44"/>
      <c r="J1008" s="44"/>
      <c r="L1008" s="28"/>
      <c r="M1008" s="42"/>
      <c r="O1008" s="41"/>
      <c r="S1008">
        <v>134</v>
      </c>
      <c r="T1008" s="28">
        <v>20000</v>
      </c>
      <c r="U1008" s="42">
        <f t="shared" si="59"/>
        <v>1335000</v>
      </c>
    </row>
    <row r="1009" spans="1:23" x14ac:dyDescent="0.25">
      <c r="A1009" s="45"/>
      <c r="B1009" s="45"/>
      <c r="C1009">
        <v>160</v>
      </c>
      <c r="D1009" s="28">
        <v>50000</v>
      </c>
      <c r="E1009" s="42">
        <f t="shared" si="57"/>
        <v>1485000</v>
      </c>
      <c r="I1009" s="45"/>
      <c r="J1009" s="45"/>
      <c r="L1009" s="28"/>
      <c r="M1009" s="42"/>
      <c r="O1009" s="41"/>
      <c r="S1009">
        <v>136</v>
      </c>
      <c r="T1009" s="28">
        <v>20000</v>
      </c>
      <c r="U1009" s="42">
        <f t="shared" si="59"/>
        <v>1355000</v>
      </c>
    </row>
    <row r="1010" spans="1:23" x14ac:dyDescent="0.25">
      <c r="A1010" s="44"/>
      <c r="B1010" s="44"/>
      <c r="C1010">
        <v>162</v>
      </c>
      <c r="D1010" s="28">
        <v>30000</v>
      </c>
      <c r="E1010" s="42">
        <f t="shared" si="57"/>
        <v>1515000</v>
      </c>
      <c r="I1010" s="44"/>
      <c r="J1010" s="44"/>
      <c r="L1010" s="28"/>
      <c r="M1010" s="42"/>
      <c r="O1010" s="41"/>
      <c r="S1010">
        <v>140</v>
      </c>
      <c r="T1010" s="29">
        <v>20000</v>
      </c>
      <c r="U1010" s="42">
        <f t="shared" si="59"/>
        <v>1375000</v>
      </c>
      <c r="V1010" s="29"/>
    </row>
    <row r="1011" spans="1:23" x14ac:dyDescent="0.25">
      <c r="A1011" s="45"/>
      <c r="B1011" s="45"/>
      <c r="C1011">
        <v>178</v>
      </c>
      <c r="D1011" s="28">
        <v>20000</v>
      </c>
      <c r="E1011" s="42">
        <f t="shared" si="57"/>
        <v>1535000</v>
      </c>
      <c r="I1011" s="45"/>
      <c r="J1011" s="45"/>
      <c r="L1011" s="28"/>
      <c r="M1011" s="42"/>
      <c r="O1011" s="41"/>
      <c r="S1011">
        <v>141</v>
      </c>
      <c r="T1011" s="28">
        <v>100000</v>
      </c>
      <c r="U1011" s="42">
        <f t="shared" si="59"/>
        <v>1475000</v>
      </c>
    </row>
    <row r="1012" spans="1:23" x14ac:dyDescent="0.25">
      <c r="A1012" s="44"/>
      <c r="B1012" s="44"/>
      <c r="D1012" s="28">
        <v>10000</v>
      </c>
      <c r="E1012" s="42">
        <f t="shared" si="57"/>
        <v>1545000</v>
      </c>
      <c r="F1012" s="28">
        <v>10000</v>
      </c>
      <c r="G1012" s="41">
        <f t="shared" ref="G1012:G1020" si="60">D1012-F1012</f>
        <v>0</v>
      </c>
      <c r="I1012" s="44"/>
      <c r="J1012" s="44"/>
      <c r="L1012" s="28"/>
      <c r="M1012" s="42"/>
      <c r="O1012" s="41"/>
      <c r="Q1012" t="s">
        <v>1341</v>
      </c>
      <c r="S1012">
        <v>142</v>
      </c>
      <c r="T1012" s="28">
        <v>50000</v>
      </c>
      <c r="U1012" s="42">
        <f t="shared" si="59"/>
        <v>1525000</v>
      </c>
    </row>
    <row r="1013" spans="1:23" x14ac:dyDescent="0.25">
      <c r="A1013" s="45"/>
      <c r="B1013" s="45"/>
      <c r="D1013" s="28">
        <v>20000</v>
      </c>
      <c r="E1013" s="42">
        <f t="shared" si="57"/>
        <v>1565000</v>
      </c>
      <c r="F1013" s="28">
        <v>20000</v>
      </c>
      <c r="G1013" s="41">
        <f t="shared" si="60"/>
        <v>0</v>
      </c>
      <c r="I1013" s="45"/>
      <c r="J1013" s="45"/>
      <c r="L1013" s="28"/>
      <c r="M1013" s="42"/>
      <c r="O1013" s="41"/>
      <c r="Q1013" t="s">
        <v>1350</v>
      </c>
      <c r="R1013">
        <v>1425000</v>
      </c>
      <c r="S1013">
        <v>143</v>
      </c>
      <c r="T1013" s="28">
        <v>30000</v>
      </c>
      <c r="U1013" s="42">
        <f t="shared" si="59"/>
        <v>1555000</v>
      </c>
    </row>
    <row r="1014" spans="1:23" x14ac:dyDescent="0.25">
      <c r="A1014" t="s">
        <v>1341</v>
      </c>
      <c r="D1014" s="28">
        <v>20000</v>
      </c>
      <c r="E1014" s="42">
        <f t="shared" si="57"/>
        <v>1585000</v>
      </c>
      <c r="F1014" s="28">
        <v>20000</v>
      </c>
      <c r="G1014" s="41">
        <f t="shared" si="60"/>
        <v>0</v>
      </c>
      <c r="I1014" t="s">
        <v>1341</v>
      </c>
      <c r="L1014" s="28"/>
      <c r="M1014" s="42"/>
      <c r="O1014" s="41"/>
      <c r="Q1014" t="s">
        <v>1351</v>
      </c>
      <c r="R1014">
        <v>150000</v>
      </c>
      <c r="S1014">
        <v>147</v>
      </c>
      <c r="T1014" s="28">
        <v>50000</v>
      </c>
      <c r="U1014" s="42">
        <f t="shared" si="59"/>
        <v>1605000</v>
      </c>
    </row>
    <row r="1015" spans="1:23" x14ac:dyDescent="0.25">
      <c r="A1015" t="s">
        <v>1350</v>
      </c>
      <c r="B1015">
        <v>1485000</v>
      </c>
      <c r="D1015" s="28">
        <v>25000</v>
      </c>
      <c r="E1015" s="42">
        <f t="shared" si="57"/>
        <v>1610000</v>
      </c>
      <c r="F1015" s="28">
        <v>25000</v>
      </c>
      <c r="G1015" s="41">
        <f t="shared" si="60"/>
        <v>0</v>
      </c>
      <c r="I1015" t="s">
        <v>1350</v>
      </c>
      <c r="J1015">
        <v>1175000</v>
      </c>
      <c r="L1015" s="28"/>
      <c r="M1015" s="42"/>
      <c r="O1015" s="41"/>
      <c r="Q1015" t="s">
        <v>1352</v>
      </c>
      <c r="R1015">
        <v>40000</v>
      </c>
      <c r="S1015">
        <v>148</v>
      </c>
      <c r="T1015" s="28">
        <v>50000</v>
      </c>
      <c r="U1015" s="42">
        <f t="shared" si="59"/>
        <v>1655000</v>
      </c>
      <c r="V1015" s="28">
        <v>50000</v>
      </c>
      <c r="W1015" s="52">
        <f t="shared" ref="W1015:W1021" si="61">T1015-V1015</f>
        <v>0</v>
      </c>
    </row>
    <row r="1016" spans="1:23" x14ac:dyDescent="0.25">
      <c r="A1016" t="s">
        <v>1351</v>
      </c>
      <c r="B1016">
        <v>170000</v>
      </c>
      <c r="D1016" s="28">
        <v>30000</v>
      </c>
      <c r="E1016" s="42">
        <f t="shared" si="57"/>
        <v>1640000</v>
      </c>
      <c r="F1016" s="28">
        <v>30000</v>
      </c>
      <c r="G1016" s="41">
        <f t="shared" si="60"/>
        <v>0</v>
      </c>
      <c r="I1016" t="s">
        <v>1351</v>
      </c>
      <c r="J1016">
        <v>180000</v>
      </c>
      <c r="L1016" s="28"/>
      <c r="M1016" s="42"/>
      <c r="O1016" s="41"/>
      <c r="Q1016" t="s">
        <v>1339</v>
      </c>
      <c r="R1016">
        <v>50000</v>
      </c>
      <c r="S1016">
        <v>149</v>
      </c>
      <c r="T1016" s="28">
        <v>50000</v>
      </c>
      <c r="U1016" s="42">
        <f t="shared" si="59"/>
        <v>1705000</v>
      </c>
      <c r="V1016" s="28">
        <v>50000</v>
      </c>
      <c r="W1016" s="52">
        <f t="shared" si="61"/>
        <v>0</v>
      </c>
    </row>
    <row r="1017" spans="1:23" x14ac:dyDescent="0.25">
      <c r="A1017" t="s">
        <v>1352</v>
      </c>
      <c r="B1017">
        <v>40000</v>
      </c>
      <c r="D1017" s="28">
        <v>40000</v>
      </c>
      <c r="E1017" s="42">
        <f t="shared" si="57"/>
        <v>1680000</v>
      </c>
      <c r="F1017" s="28">
        <v>40000</v>
      </c>
      <c r="G1017" s="41">
        <f t="shared" si="60"/>
        <v>0</v>
      </c>
      <c r="I1017" t="s">
        <v>1352</v>
      </c>
      <c r="J1017">
        <v>40000</v>
      </c>
      <c r="L1017" s="28"/>
      <c r="M1017" s="42"/>
      <c r="Q1017" t="s">
        <v>1353</v>
      </c>
      <c r="T1017" s="28">
        <v>30000</v>
      </c>
      <c r="U1017" s="42">
        <f t="shared" si="59"/>
        <v>1735000</v>
      </c>
      <c r="V1017" s="28">
        <v>30000</v>
      </c>
      <c r="W1017" s="41">
        <f t="shared" si="61"/>
        <v>0</v>
      </c>
    </row>
    <row r="1018" spans="1:23" x14ac:dyDescent="0.25">
      <c r="A1018" t="s">
        <v>1339</v>
      </c>
      <c r="B1018">
        <v>50000</v>
      </c>
      <c r="D1018" s="28">
        <v>50000</v>
      </c>
      <c r="E1018" s="42">
        <f t="shared" si="57"/>
        <v>1730000</v>
      </c>
      <c r="F1018" s="28">
        <v>50000</v>
      </c>
      <c r="G1018" s="41">
        <f t="shared" si="60"/>
        <v>0</v>
      </c>
      <c r="I1018" t="s">
        <v>1339</v>
      </c>
      <c r="J1018">
        <v>50000</v>
      </c>
      <c r="L1018" s="28"/>
      <c r="M1018" s="42"/>
      <c r="Q1018" t="s">
        <v>1354</v>
      </c>
      <c r="R1018">
        <v>50000</v>
      </c>
      <c r="T1018" s="28">
        <v>50000</v>
      </c>
      <c r="U1018" s="42">
        <f t="shared" si="59"/>
        <v>1785000</v>
      </c>
      <c r="V1018" s="28">
        <v>50000</v>
      </c>
      <c r="W1018" s="41">
        <f t="shared" si="61"/>
        <v>0</v>
      </c>
    </row>
    <row r="1019" spans="1:23" x14ac:dyDescent="0.25">
      <c r="A1019" t="s">
        <v>1353</v>
      </c>
      <c r="B1019">
        <v>22000</v>
      </c>
      <c r="D1019" s="28">
        <v>50000</v>
      </c>
      <c r="E1019" s="42">
        <f t="shared" si="57"/>
        <v>1780000</v>
      </c>
      <c r="F1019" s="28">
        <v>50000</v>
      </c>
      <c r="G1019" s="41">
        <f t="shared" si="60"/>
        <v>0</v>
      </c>
      <c r="I1019" t="s">
        <v>1353</v>
      </c>
      <c r="J1019">
        <v>20000</v>
      </c>
      <c r="L1019" s="28"/>
      <c r="M1019" s="42"/>
      <c r="O1019" s="41"/>
      <c r="Q1019" t="s">
        <v>1355</v>
      </c>
      <c r="R1019">
        <v>1135000</v>
      </c>
      <c r="T1019" s="28">
        <v>50000</v>
      </c>
      <c r="U1019" s="42">
        <f t="shared" si="59"/>
        <v>1835000</v>
      </c>
      <c r="V1019" s="28">
        <v>50000</v>
      </c>
      <c r="W1019" s="41">
        <f t="shared" si="61"/>
        <v>0</v>
      </c>
    </row>
    <row r="1020" spans="1:23" x14ac:dyDescent="0.25">
      <c r="A1020" t="s">
        <v>229</v>
      </c>
      <c r="B1020">
        <v>30000</v>
      </c>
      <c r="D1020" s="28">
        <v>100000</v>
      </c>
      <c r="E1020" s="42">
        <f t="shared" si="57"/>
        <v>1880000</v>
      </c>
      <c r="F1020" s="28">
        <v>50000</v>
      </c>
      <c r="G1020" s="41">
        <f t="shared" si="60"/>
        <v>50000</v>
      </c>
      <c r="I1020" t="s">
        <v>229</v>
      </c>
      <c r="L1020" s="28"/>
      <c r="M1020" s="42"/>
      <c r="O1020" s="41"/>
      <c r="Q1020" t="s">
        <v>1356</v>
      </c>
      <c r="T1020" s="28">
        <v>50000</v>
      </c>
      <c r="U1020" s="42">
        <f t="shared" si="59"/>
        <v>1885000</v>
      </c>
      <c r="V1020" s="28">
        <v>50000</v>
      </c>
      <c r="W1020" s="41">
        <f t="shared" si="61"/>
        <v>0</v>
      </c>
    </row>
    <row r="1021" spans="1:23" x14ac:dyDescent="0.25">
      <c r="A1021" t="s">
        <v>1355</v>
      </c>
      <c r="B1021">
        <v>1173000</v>
      </c>
      <c r="D1021" s="28"/>
      <c r="E1021" s="42"/>
      <c r="G1021" s="41"/>
      <c r="I1021" t="s">
        <v>1355</v>
      </c>
      <c r="J1021">
        <v>885000</v>
      </c>
      <c r="L1021" s="28"/>
      <c r="M1021" s="42"/>
      <c r="O1021" s="41"/>
      <c r="R1021" s="31">
        <v>1135000</v>
      </c>
      <c r="T1021" s="28">
        <v>50000</v>
      </c>
      <c r="U1021" s="42">
        <f t="shared" si="59"/>
        <v>1935000</v>
      </c>
      <c r="V1021" s="28">
        <v>50000</v>
      </c>
      <c r="W1021" s="41">
        <f t="shared" si="61"/>
        <v>0</v>
      </c>
    </row>
    <row r="1022" spans="1:23" x14ac:dyDescent="0.25">
      <c r="A1022" t="s">
        <v>1356</v>
      </c>
      <c r="B1022">
        <v>50000</v>
      </c>
      <c r="D1022" s="28"/>
      <c r="E1022" s="42"/>
      <c r="G1022" s="41"/>
      <c r="I1022" t="s">
        <v>1356</v>
      </c>
      <c r="L1022" s="28"/>
      <c r="M1022" s="42"/>
      <c r="O1022" s="41"/>
      <c r="T1022" s="28"/>
      <c r="U1022" s="42"/>
      <c r="W1022" s="41"/>
    </row>
    <row r="1023" spans="1:23" x14ac:dyDescent="0.25">
      <c r="B1023" s="31"/>
      <c r="D1023" s="28"/>
      <c r="E1023" s="42"/>
      <c r="G1023" s="41"/>
      <c r="J1023" s="31">
        <v>1100000</v>
      </c>
      <c r="L1023" s="28"/>
      <c r="M1023" s="42"/>
      <c r="O1023" s="41"/>
      <c r="T1023" s="28"/>
      <c r="U1023" s="42"/>
      <c r="W1023" s="41"/>
    </row>
    <row r="1024" spans="1:23" x14ac:dyDescent="0.25">
      <c r="D1024" s="28"/>
      <c r="E1024" s="42"/>
      <c r="G1024" s="41"/>
      <c r="L1024" s="28"/>
      <c r="M1024" s="42"/>
      <c r="O1024" s="41"/>
      <c r="T1024" s="28"/>
      <c r="U1024" s="42"/>
      <c r="W1024" s="41"/>
    </row>
    <row r="1025" spans="1:23" x14ac:dyDescent="0.25">
      <c r="D1025" s="28"/>
      <c r="E1025" s="42"/>
      <c r="G1025" s="41"/>
      <c r="L1025" s="28"/>
      <c r="M1025" s="42"/>
      <c r="O1025" s="41"/>
    </row>
    <row r="1026" spans="1:23" x14ac:dyDescent="0.25">
      <c r="C1026" s="44"/>
      <c r="D1026" s="47">
        <f>SUM(D964:D1025)</f>
        <v>1880000</v>
      </c>
      <c r="E1026" s="44"/>
      <c r="F1026" s="47">
        <f>SUM(F964:F1025)</f>
        <v>360000</v>
      </c>
      <c r="G1026" s="47">
        <f>SUM(G964:G1025)</f>
        <v>95000</v>
      </c>
      <c r="K1026" s="44"/>
      <c r="L1026" s="47">
        <f>SUM(L964:L1025)</f>
        <v>1300000</v>
      </c>
      <c r="M1026" s="44"/>
      <c r="N1026" s="47">
        <f>SUM(N964:N1025)</f>
        <v>135000</v>
      </c>
      <c r="O1026" s="47">
        <f>SUM(O964:O1025)</f>
        <v>0</v>
      </c>
      <c r="S1026" s="44"/>
      <c r="T1026" s="47">
        <f>SUM(T964:T1025)</f>
        <v>1935000</v>
      </c>
      <c r="U1026" s="44"/>
      <c r="V1026" s="47">
        <f>SUM(V964:V1025)</f>
        <v>440000</v>
      </c>
      <c r="W1026" s="47">
        <f>SUM(W964:W1025)</f>
        <v>-10000</v>
      </c>
    </row>
    <row r="1027" spans="1:23" x14ac:dyDescent="0.25">
      <c r="B1027">
        <v>17</v>
      </c>
      <c r="C1027" s="45">
        <f>COUNT(C964:C1026)</f>
        <v>48</v>
      </c>
      <c r="D1027" s="46">
        <f>D1026-F1026</f>
        <v>1520000</v>
      </c>
      <c r="E1027" s="45"/>
      <c r="F1027" s="42"/>
      <c r="G1027" s="46">
        <f>D1027-G1026</f>
        <v>1425000</v>
      </c>
      <c r="J1027">
        <v>17</v>
      </c>
      <c r="K1027" s="45">
        <f>COUNT(K964:K1026)</f>
        <v>39</v>
      </c>
      <c r="L1027" s="46">
        <f>L1026-N1026</f>
        <v>1165000</v>
      </c>
      <c r="M1027" s="45"/>
      <c r="N1027" s="42"/>
      <c r="O1027" s="46">
        <f>L1027-O1026</f>
        <v>1165000</v>
      </c>
      <c r="R1027">
        <v>17</v>
      </c>
      <c r="S1027" s="45">
        <f>COUNT(S945:S1026)</f>
        <v>54</v>
      </c>
      <c r="T1027" s="46">
        <f>T1026-V1026</f>
        <v>1495000</v>
      </c>
      <c r="U1027" s="45"/>
      <c r="V1027" s="42"/>
      <c r="W1027" s="46">
        <f>T1027-W1026</f>
        <v>1505000</v>
      </c>
    </row>
    <row r="1029" spans="1:23" x14ac:dyDescent="0.25">
      <c r="A1029" s="48" t="s">
        <v>10</v>
      </c>
      <c r="B1029" s="48" t="s">
        <v>0</v>
      </c>
      <c r="C1029" s="48" t="s">
        <v>2</v>
      </c>
      <c r="D1029" s="48" t="s">
        <v>1297</v>
      </c>
      <c r="E1029" s="48" t="s">
        <v>1338</v>
      </c>
      <c r="F1029" s="49" t="s">
        <v>1339</v>
      </c>
      <c r="G1029" s="48" t="s">
        <v>1340</v>
      </c>
      <c r="I1029" s="48" t="s">
        <v>10</v>
      </c>
      <c r="J1029" s="48" t="s">
        <v>0</v>
      </c>
      <c r="K1029" s="48" t="s">
        <v>2</v>
      </c>
      <c r="L1029" s="48" t="s">
        <v>1297</v>
      </c>
      <c r="M1029" s="48" t="s">
        <v>1338</v>
      </c>
      <c r="N1029" s="49" t="s">
        <v>1339</v>
      </c>
      <c r="O1029" s="48" t="s">
        <v>1340</v>
      </c>
      <c r="Q1029" s="48" t="s">
        <v>10</v>
      </c>
      <c r="R1029" s="48" t="s">
        <v>0</v>
      </c>
      <c r="S1029" s="48" t="s">
        <v>2</v>
      </c>
      <c r="T1029" s="48" t="s">
        <v>1297</v>
      </c>
      <c r="U1029" s="48" t="s">
        <v>1338</v>
      </c>
      <c r="V1029" s="49" t="s">
        <v>1339</v>
      </c>
      <c r="W1029" s="48" t="s">
        <v>1340</v>
      </c>
    </row>
    <row r="1030" spans="1:23" x14ac:dyDescent="0.25">
      <c r="A1030" s="50">
        <v>42968</v>
      </c>
      <c r="B1030" s="51" t="s">
        <v>1357</v>
      </c>
      <c r="C1030">
        <v>2</v>
      </c>
      <c r="D1030" s="28">
        <v>20000</v>
      </c>
      <c r="E1030" s="41">
        <f>D1030</f>
        <v>20000</v>
      </c>
      <c r="G1030" s="41"/>
      <c r="I1030" s="50">
        <v>42969</v>
      </c>
      <c r="J1030" s="51" t="s">
        <v>1337</v>
      </c>
      <c r="K1030">
        <v>4</v>
      </c>
      <c r="L1030" s="28">
        <v>50000</v>
      </c>
      <c r="M1030" s="41">
        <f>L1030</f>
        <v>50000</v>
      </c>
      <c r="Q1030" s="50">
        <v>42971</v>
      </c>
      <c r="R1030" s="51" t="s">
        <v>1358</v>
      </c>
      <c r="S1030">
        <v>9</v>
      </c>
      <c r="T1030" s="28">
        <v>10000</v>
      </c>
      <c r="U1030" s="41">
        <f>T1030</f>
        <v>10000</v>
      </c>
    </row>
    <row r="1031" spans="1:23" x14ac:dyDescent="0.25">
      <c r="A1031" s="45"/>
      <c r="B1031" s="45"/>
      <c r="C1031">
        <v>3</v>
      </c>
      <c r="D1031" s="28">
        <v>20000</v>
      </c>
      <c r="E1031" s="42">
        <f>E1030+D1031</f>
        <v>40000</v>
      </c>
      <c r="G1031" s="41"/>
      <c r="I1031" s="45"/>
      <c r="J1031" s="45"/>
      <c r="K1031">
        <v>13</v>
      </c>
      <c r="L1031" s="28">
        <v>20000</v>
      </c>
      <c r="M1031" s="42">
        <f>M1030+L1031</f>
        <v>70000</v>
      </c>
      <c r="Q1031" s="45"/>
      <c r="R1031" s="45"/>
      <c r="S1031">
        <v>10</v>
      </c>
      <c r="T1031" s="28">
        <v>20000</v>
      </c>
      <c r="U1031" s="42">
        <f>U1030+T1031</f>
        <v>30000</v>
      </c>
    </row>
    <row r="1032" spans="1:23" x14ac:dyDescent="0.25">
      <c r="A1032" s="44"/>
      <c r="B1032" s="44"/>
      <c r="C1032">
        <v>4</v>
      </c>
      <c r="D1032" s="28">
        <v>50000</v>
      </c>
      <c r="E1032" s="42">
        <f t="shared" ref="E1032:E1078" si="62">E1031+D1032</f>
        <v>90000</v>
      </c>
      <c r="G1032" s="41"/>
      <c r="I1032" s="44"/>
      <c r="J1032" s="44"/>
      <c r="K1032">
        <v>22</v>
      </c>
      <c r="L1032" s="28">
        <v>50000</v>
      </c>
      <c r="M1032" s="42">
        <f t="shared" ref="M1032:M1075" si="63">M1031+L1032</f>
        <v>120000</v>
      </c>
      <c r="N1032" s="28">
        <v>50000</v>
      </c>
      <c r="O1032" s="41">
        <f>L1032-N1032</f>
        <v>0</v>
      </c>
      <c r="Q1032" s="44"/>
      <c r="R1032" s="44"/>
      <c r="S1032">
        <v>13</v>
      </c>
      <c r="T1032" s="28">
        <v>20000</v>
      </c>
      <c r="U1032" s="42">
        <f t="shared" ref="U1032:U1070" si="64">U1031+T1032</f>
        <v>50000</v>
      </c>
    </row>
    <row r="1033" spans="1:23" x14ac:dyDescent="0.25">
      <c r="A1033" s="45"/>
      <c r="B1033" s="45"/>
      <c r="C1033">
        <v>5</v>
      </c>
      <c r="D1033" s="28">
        <v>20000</v>
      </c>
      <c r="E1033" s="42">
        <f t="shared" si="62"/>
        <v>110000</v>
      </c>
      <c r="G1033" s="41"/>
      <c r="I1033" s="45"/>
      <c r="J1033" s="45"/>
      <c r="K1033">
        <v>25</v>
      </c>
      <c r="L1033" s="28">
        <v>30000</v>
      </c>
      <c r="M1033" s="42">
        <f t="shared" si="63"/>
        <v>150000</v>
      </c>
      <c r="Q1033" s="45"/>
      <c r="R1033" s="45"/>
      <c r="S1033">
        <v>17</v>
      </c>
      <c r="T1033" s="28">
        <v>20000</v>
      </c>
      <c r="U1033" s="42">
        <f t="shared" si="64"/>
        <v>70000</v>
      </c>
    </row>
    <row r="1034" spans="1:23" x14ac:dyDescent="0.25">
      <c r="A1034" s="44"/>
      <c r="B1034" s="44"/>
      <c r="C1034">
        <v>7</v>
      </c>
      <c r="D1034" s="28">
        <v>40000</v>
      </c>
      <c r="E1034" s="42">
        <f t="shared" si="62"/>
        <v>150000</v>
      </c>
      <c r="G1034" s="41"/>
      <c r="I1034" s="44"/>
      <c r="J1034" s="44"/>
      <c r="K1034">
        <v>28</v>
      </c>
      <c r="L1034" s="28">
        <v>30000</v>
      </c>
      <c r="M1034" s="42">
        <f t="shared" si="63"/>
        <v>180000</v>
      </c>
      <c r="Q1034" s="44"/>
      <c r="R1034" s="44"/>
      <c r="S1034">
        <v>22</v>
      </c>
      <c r="T1034" s="28">
        <v>20000</v>
      </c>
      <c r="U1034" s="42">
        <f t="shared" si="64"/>
        <v>90000</v>
      </c>
    </row>
    <row r="1035" spans="1:23" x14ac:dyDescent="0.25">
      <c r="A1035" s="45"/>
      <c r="B1035" s="45"/>
      <c r="C1035">
        <v>17</v>
      </c>
      <c r="D1035" s="28">
        <v>60000</v>
      </c>
      <c r="E1035" s="42">
        <f t="shared" si="62"/>
        <v>210000</v>
      </c>
      <c r="G1035" s="41"/>
      <c r="I1035" s="45"/>
      <c r="J1035" s="45"/>
      <c r="K1035">
        <v>29</v>
      </c>
      <c r="L1035" s="28">
        <v>60000</v>
      </c>
      <c r="M1035" s="42">
        <f t="shared" si="63"/>
        <v>240000</v>
      </c>
      <c r="Q1035" s="45"/>
      <c r="R1035" s="45"/>
      <c r="S1035">
        <v>26</v>
      </c>
      <c r="T1035" s="28">
        <v>20000</v>
      </c>
      <c r="U1035" s="42">
        <f t="shared" si="64"/>
        <v>110000</v>
      </c>
    </row>
    <row r="1036" spans="1:23" x14ac:dyDescent="0.25">
      <c r="A1036" s="44"/>
      <c r="B1036" s="44"/>
      <c r="C1036">
        <v>21</v>
      </c>
      <c r="D1036" s="28">
        <v>20000</v>
      </c>
      <c r="E1036" s="42">
        <f t="shared" si="62"/>
        <v>230000</v>
      </c>
      <c r="G1036" s="41"/>
      <c r="I1036" s="44"/>
      <c r="J1036" s="44"/>
      <c r="K1036">
        <v>31</v>
      </c>
      <c r="L1036" s="28">
        <v>20000</v>
      </c>
      <c r="M1036" s="42">
        <f t="shared" si="63"/>
        <v>260000</v>
      </c>
      <c r="Q1036" s="44"/>
      <c r="R1036" s="44"/>
      <c r="S1036">
        <v>27</v>
      </c>
      <c r="T1036" s="28">
        <v>40000</v>
      </c>
      <c r="U1036" s="42">
        <f t="shared" si="64"/>
        <v>150000</v>
      </c>
    </row>
    <row r="1037" spans="1:23" x14ac:dyDescent="0.25">
      <c r="A1037" s="45"/>
      <c r="B1037" s="45"/>
      <c r="C1037">
        <v>22</v>
      </c>
      <c r="D1037" s="28">
        <v>20000</v>
      </c>
      <c r="E1037" s="42">
        <f t="shared" si="62"/>
        <v>250000</v>
      </c>
      <c r="G1037" s="41"/>
      <c r="I1037" s="45"/>
      <c r="J1037" s="45"/>
      <c r="K1037">
        <v>37</v>
      </c>
      <c r="L1037" s="28">
        <v>40000</v>
      </c>
      <c r="M1037" s="42">
        <f t="shared" si="63"/>
        <v>300000</v>
      </c>
      <c r="N1037" s="28">
        <v>40000</v>
      </c>
      <c r="O1037" s="41">
        <f>L1037-N1037</f>
        <v>0</v>
      </c>
      <c r="Q1037" s="45"/>
      <c r="R1037" s="45"/>
      <c r="S1037">
        <v>29</v>
      </c>
      <c r="T1037" s="28">
        <v>50000</v>
      </c>
      <c r="U1037" s="42">
        <f t="shared" si="64"/>
        <v>200000</v>
      </c>
      <c r="V1037" s="28">
        <v>50000</v>
      </c>
      <c r="W1037" s="41">
        <f>T1037-V1037</f>
        <v>0</v>
      </c>
    </row>
    <row r="1038" spans="1:23" x14ac:dyDescent="0.25">
      <c r="A1038" s="44"/>
      <c r="B1038" s="44"/>
      <c r="C1038">
        <v>29</v>
      </c>
      <c r="D1038" s="28">
        <v>40000</v>
      </c>
      <c r="E1038" s="42">
        <f t="shared" si="62"/>
        <v>290000</v>
      </c>
      <c r="F1038" s="28">
        <v>40000</v>
      </c>
      <c r="G1038" s="41">
        <f>D1038-F1038</f>
        <v>0</v>
      </c>
      <c r="I1038" s="44"/>
      <c r="J1038" s="44"/>
      <c r="K1038">
        <v>47</v>
      </c>
      <c r="L1038" s="28">
        <v>50000</v>
      </c>
      <c r="M1038" s="42">
        <f t="shared" si="63"/>
        <v>350000</v>
      </c>
      <c r="N1038" s="28">
        <v>50000</v>
      </c>
      <c r="O1038" s="41">
        <f>L1038-N1038</f>
        <v>0</v>
      </c>
      <c r="Q1038" s="44"/>
      <c r="R1038" s="44"/>
      <c r="S1038">
        <v>31</v>
      </c>
      <c r="T1038" s="28">
        <v>20000</v>
      </c>
      <c r="U1038" s="42">
        <f t="shared" si="64"/>
        <v>220000</v>
      </c>
    </row>
    <row r="1039" spans="1:23" x14ac:dyDescent="0.25">
      <c r="A1039" s="45"/>
      <c r="B1039" s="45"/>
      <c r="C1039">
        <v>33</v>
      </c>
      <c r="D1039" s="28">
        <v>50000</v>
      </c>
      <c r="E1039" s="42">
        <f t="shared" si="62"/>
        <v>340000</v>
      </c>
      <c r="F1039" s="28">
        <v>50000</v>
      </c>
      <c r="G1039" s="41">
        <f>D1039-F1039</f>
        <v>0</v>
      </c>
      <c r="I1039" s="45"/>
      <c r="J1039" s="45"/>
      <c r="K1039">
        <v>54</v>
      </c>
      <c r="L1039" s="28">
        <v>100000</v>
      </c>
      <c r="M1039" s="42">
        <f t="shared" si="63"/>
        <v>450000</v>
      </c>
      <c r="N1039" s="28">
        <v>50000</v>
      </c>
      <c r="O1039" s="41">
        <f>L1039-N1039</f>
        <v>50000</v>
      </c>
      <c r="Q1039" s="45"/>
      <c r="R1039" s="45"/>
      <c r="S1039">
        <v>35</v>
      </c>
      <c r="T1039" s="28">
        <v>20000</v>
      </c>
      <c r="U1039" s="42">
        <f t="shared" si="64"/>
        <v>240000</v>
      </c>
    </row>
    <row r="1040" spans="1:23" x14ac:dyDescent="0.25">
      <c r="A1040" s="44"/>
      <c r="B1040" s="44"/>
      <c r="C1040">
        <v>37</v>
      </c>
      <c r="D1040" s="28">
        <v>20000</v>
      </c>
      <c r="E1040" s="42">
        <f t="shared" si="62"/>
        <v>360000</v>
      </c>
      <c r="G1040" s="41"/>
      <c r="I1040" s="44"/>
      <c r="J1040" s="44"/>
      <c r="K1040">
        <v>74</v>
      </c>
      <c r="L1040" s="28">
        <v>30000</v>
      </c>
      <c r="M1040" s="42">
        <f t="shared" si="63"/>
        <v>480000</v>
      </c>
      <c r="Q1040" s="44"/>
      <c r="R1040" s="44"/>
      <c r="S1040">
        <v>37</v>
      </c>
      <c r="T1040" s="28">
        <v>30000</v>
      </c>
      <c r="U1040" s="42">
        <f t="shared" si="64"/>
        <v>270000</v>
      </c>
    </row>
    <row r="1041" spans="1:23" x14ac:dyDescent="0.25">
      <c r="A1041" s="45"/>
      <c r="B1041" s="45"/>
      <c r="C1041">
        <v>40</v>
      </c>
      <c r="D1041" s="28">
        <v>50000</v>
      </c>
      <c r="E1041" s="42">
        <f t="shared" si="62"/>
        <v>410000</v>
      </c>
      <c r="G1041" s="41"/>
      <c r="I1041" s="45"/>
      <c r="J1041" s="45"/>
      <c r="K1041">
        <v>78</v>
      </c>
      <c r="L1041" s="28">
        <v>30000</v>
      </c>
      <c r="M1041" s="42">
        <f t="shared" si="63"/>
        <v>510000</v>
      </c>
      <c r="Q1041" s="45"/>
      <c r="R1041" s="45"/>
      <c r="S1041">
        <v>38</v>
      </c>
      <c r="T1041" s="28">
        <v>20000</v>
      </c>
      <c r="U1041" s="42">
        <f t="shared" si="64"/>
        <v>290000</v>
      </c>
    </row>
    <row r="1042" spans="1:23" x14ac:dyDescent="0.25">
      <c r="A1042" s="44"/>
      <c r="B1042" s="44"/>
      <c r="C1042">
        <v>45</v>
      </c>
      <c r="D1042" s="28">
        <v>20000</v>
      </c>
      <c r="E1042" s="42">
        <f t="shared" si="62"/>
        <v>430000</v>
      </c>
      <c r="G1042" s="41"/>
      <c r="I1042" s="44"/>
      <c r="J1042" s="44"/>
      <c r="K1042">
        <v>79</v>
      </c>
      <c r="L1042" s="28">
        <v>30000</v>
      </c>
      <c r="M1042" s="42">
        <f t="shared" si="63"/>
        <v>540000</v>
      </c>
      <c r="Q1042" s="44"/>
      <c r="R1042" s="44"/>
      <c r="S1042">
        <v>40</v>
      </c>
      <c r="T1042" s="28">
        <v>20000</v>
      </c>
      <c r="U1042" s="42">
        <f t="shared" si="64"/>
        <v>310000</v>
      </c>
    </row>
    <row r="1043" spans="1:23" x14ac:dyDescent="0.25">
      <c r="A1043" s="45"/>
      <c r="B1043" s="45"/>
      <c r="C1043">
        <v>47</v>
      </c>
      <c r="D1043" s="28">
        <v>100000</v>
      </c>
      <c r="E1043" s="42">
        <f t="shared" si="62"/>
        <v>530000</v>
      </c>
      <c r="F1043" s="28">
        <v>50000</v>
      </c>
      <c r="G1043" s="41">
        <f>D1043-F1043</f>
        <v>50000</v>
      </c>
      <c r="I1043" s="45"/>
      <c r="J1043" s="45"/>
      <c r="K1043">
        <v>87</v>
      </c>
      <c r="L1043" s="28">
        <v>20000</v>
      </c>
      <c r="M1043" s="42">
        <f t="shared" si="63"/>
        <v>560000</v>
      </c>
      <c r="Q1043" s="45"/>
      <c r="R1043" s="45"/>
      <c r="S1043">
        <v>44</v>
      </c>
      <c r="T1043" s="28">
        <v>20000</v>
      </c>
      <c r="U1043" s="42">
        <f t="shared" si="64"/>
        <v>330000</v>
      </c>
    </row>
    <row r="1044" spans="1:23" x14ac:dyDescent="0.25">
      <c r="A1044" s="44"/>
      <c r="B1044" s="44"/>
      <c r="C1044">
        <v>51</v>
      </c>
      <c r="D1044" s="28">
        <v>20000</v>
      </c>
      <c r="E1044" s="42">
        <f t="shared" si="62"/>
        <v>550000</v>
      </c>
      <c r="G1044" s="41"/>
      <c r="I1044" s="44"/>
      <c r="J1044" s="44"/>
      <c r="K1044">
        <v>88</v>
      </c>
      <c r="L1044" s="28">
        <v>10000</v>
      </c>
      <c r="M1044" s="42">
        <f t="shared" si="63"/>
        <v>570000</v>
      </c>
      <c r="Q1044" s="44"/>
      <c r="R1044" s="44"/>
      <c r="S1044">
        <v>51</v>
      </c>
      <c r="T1044" s="28">
        <v>20000</v>
      </c>
      <c r="U1044" s="42">
        <f t="shared" si="64"/>
        <v>350000</v>
      </c>
    </row>
    <row r="1045" spans="1:23" x14ac:dyDescent="0.25">
      <c r="A1045" s="45"/>
      <c r="B1045" s="45"/>
      <c r="C1045">
        <v>54</v>
      </c>
      <c r="D1045" s="28">
        <v>30000</v>
      </c>
      <c r="E1045" s="42">
        <f t="shared" si="62"/>
        <v>580000</v>
      </c>
      <c r="G1045" s="41"/>
      <c r="I1045" s="45"/>
      <c r="J1045" s="45"/>
      <c r="K1045">
        <v>90</v>
      </c>
      <c r="L1045" s="28">
        <v>20000</v>
      </c>
      <c r="M1045" s="42">
        <f t="shared" si="63"/>
        <v>590000</v>
      </c>
      <c r="Q1045" s="45"/>
      <c r="R1045" s="45"/>
      <c r="S1045">
        <v>55</v>
      </c>
      <c r="T1045" s="28">
        <v>20000</v>
      </c>
      <c r="U1045" s="42">
        <f t="shared" si="64"/>
        <v>370000</v>
      </c>
    </row>
    <row r="1046" spans="1:23" x14ac:dyDescent="0.25">
      <c r="A1046" s="44"/>
      <c r="B1046" s="44"/>
      <c r="C1046">
        <v>66</v>
      </c>
      <c r="D1046" s="28">
        <v>50000</v>
      </c>
      <c r="E1046" s="42">
        <f t="shared" si="62"/>
        <v>630000</v>
      </c>
      <c r="G1046" s="41"/>
      <c r="I1046" s="44"/>
      <c r="J1046" s="44"/>
      <c r="K1046">
        <v>94</v>
      </c>
      <c r="L1046" s="28">
        <v>40000</v>
      </c>
      <c r="M1046" s="42">
        <f t="shared" si="63"/>
        <v>630000</v>
      </c>
      <c r="Q1046" s="44"/>
      <c r="R1046" s="44"/>
      <c r="S1046">
        <v>62</v>
      </c>
      <c r="T1046" s="28">
        <v>10000</v>
      </c>
      <c r="U1046" s="42">
        <f t="shared" si="64"/>
        <v>380000</v>
      </c>
    </row>
    <row r="1047" spans="1:23" x14ac:dyDescent="0.25">
      <c r="A1047" s="45"/>
      <c r="B1047" s="45"/>
      <c r="C1047">
        <v>68</v>
      </c>
      <c r="D1047" s="28">
        <v>20000</v>
      </c>
      <c r="E1047" s="42">
        <f t="shared" si="62"/>
        <v>650000</v>
      </c>
      <c r="G1047" s="41"/>
      <c r="I1047" s="45"/>
      <c r="J1047" s="45"/>
      <c r="K1047">
        <v>95</v>
      </c>
      <c r="L1047" s="28">
        <v>20000</v>
      </c>
      <c r="M1047" s="42">
        <f t="shared" si="63"/>
        <v>650000</v>
      </c>
      <c r="Q1047" s="45"/>
      <c r="R1047" s="45"/>
      <c r="S1047">
        <v>63</v>
      </c>
      <c r="T1047" s="28">
        <v>20000</v>
      </c>
      <c r="U1047" s="42">
        <f t="shared" si="64"/>
        <v>400000</v>
      </c>
    </row>
    <row r="1048" spans="1:23" x14ac:dyDescent="0.25">
      <c r="A1048" s="44"/>
      <c r="B1048" s="44"/>
      <c r="C1048">
        <v>69</v>
      </c>
      <c r="D1048" s="28">
        <v>20000</v>
      </c>
      <c r="E1048" s="42">
        <f t="shared" si="62"/>
        <v>670000</v>
      </c>
      <c r="G1048" s="41"/>
      <c r="I1048" s="44"/>
      <c r="J1048" s="44"/>
      <c r="K1048">
        <v>96</v>
      </c>
      <c r="L1048" s="28">
        <v>20000</v>
      </c>
      <c r="M1048" s="42">
        <f t="shared" si="63"/>
        <v>670000</v>
      </c>
      <c r="Q1048" s="44"/>
      <c r="R1048" s="44"/>
      <c r="S1048">
        <v>65</v>
      </c>
      <c r="T1048" s="28">
        <v>10000</v>
      </c>
      <c r="U1048" s="42">
        <f t="shared" si="64"/>
        <v>410000</v>
      </c>
    </row>
    <row r="1049" spans="1:23" x14ac:dyDescent="0.25">
      <c r="A1049" s="45"/>
      <c r="B1049" s="45"/>
      <c r="C1049">
        <v>73</v>
      </c>
      <c r="D1049" s="28">
        <v>50000</v>
      </c>
      <c r="E1049" s="42">
        <f t="shared" si="62"/>
        <v>720000</v>
      </c>
      <c r="F1049" s="28">
        <v>50000</v>
      </c>
      <c r="G1049" s="41">
        <f>D1049-F1049</f>
        <v>0</v>
      </c>
      <c r="I1049" s="45"/>
      <c r="J1049" s="45"/>
      <c r="K1049">
        <v>97</v>
      </c>
      <c r="L1049" s="28">
        <v>100000</v>
      </c>
      <c r="M1049" s="42">
        <f t="shared" si="63"/>
        <v>770000</v>
      </c>
      <c r="Q1049" s="45"/>
      <c r="R1049" s="45"/>
      <c r="S1049">
        <v>68</v>
      </c>
      <c r="T1049" s="28">
        <v>50000</v>
      </c>
      <c r="U1049" s="42">
        <f t="shared" si="64"/>
        <v>460000</v>
      </c>
    </row>
    <row r="1050" spans="1:23" x14ac:dyDescent="0.25">
      <c r="A1050" s="44"/>
      <c r="B1050" s="44"/>
      <c r="C1050">
        <v>82</v>
      </c>
      <c r="D1050" s="28">
        <v>20000</v>
      </c>
      <c r="E1050" s="42">
        <f t="shared" si="62"/>
        <v>740000</v>
      </c>
      <c r="G1050" s="41"/>
      <c r="I1050" s="44"/>
      <c r="J1050" s="44"/>
      <c r="K1050">
        <v>99</v>
      </c>
      <c r="L1050" s="28">
        <v>20000</v>
      </c>
      <c r="M1050" s="42">
        <f t="shared" si="63"/>
        <v>790000</v>
      </c>
      <c r="Q1050" s="44"/>
      <c r="R1050" s="44"/>
      <c r="S1050">
        <v>73</v>
      </c>
      <c r="T1050" s="28">
        <v>40000</v>
      </c>
      <c r="U1050" s="42">
        <f t="shared" si="64"/>
        <v>500000</v>
      </c>
    </row>
    <row r="1051" spans="1:23" x14ac:dyDescent="0.25">
      <c r="A1051" s="45"/>
      <c r="B1051" s="45"/>
      <c r="C1051">
        <v>88</v>
      </c>
      <c r="D1051" s="28">
        <v>20000</v>
      </c>
      <c r="E1051" s="42">
        <f t="shared" si="62"/>
        <v>760000</v>
      </c>
      <c r="G1051" s="41"/>
      <c r="I1051" s="45"/>
      <c r="J1051" s="45"/>
      <c r="K1051">
        <v>104</v>
      </c>
      <c r="L1051" s="28">
        <v>60000</v>
      </c>
      <c r="M1051" s="42">
        <f t="shared" si="63"/>
        <v>850000</v>
      </c>
      <c r="Q1051" s="45"/>
      <c r="R1051" s="45"/>
      <c r="S1051">
        <v>74</v>
      </c>
      <c r="T1051" s="28">
        <v>50000</v>
      </c>
      <c r="U1051" s="42">
        <f t="shared" si="64"/>
        <v>550000</v>
      </c>
      <c r="V1051" s="28">
        <v>50000</v>
      </c>
      <c r="W1051" s="41">
        <f>T1051-V1051</f>
        <v>0</v>
      </c>
    </row>
    <row r="1052" spans="1:23" x14ac:dyDescent="0.25">
      <c r="A1052" s="44"/>
      <c r="B1052" s="44"/>
      <c r="C1052">
        <v>90</v>
      </c>
      <c r="D1052" s="28">
        <v>20000</v>
      </c>
      <c r="E1052" s="42">
        <f t="shared" si="62"/>
        <v>780000</v>
      </c>
      <c r="G1052" s="41"/>
      <c r="I1052" s="44"/>
      <c r="J1052" s="44"/>
      <c r="K1052">
        <v>107</v>
      </c>
      <c r="L1052" s="28">
        <v>30000</v>
      </c>
      <c r="M1052" s="42">
        <f t="shared" si="63"/>
        <v>880000</v>
      </c>
      <c r="Q1052" s="44"/>
      <c r="R1052" s="44"/>
      <c r="S1052">
        <v>82</v>
      </c>
      <c r="T1052" s="28">
        <v>20000</v>
      </c>
      <c r="U1052" s="42">
        <f t="shared" si="64"/>
        <v>570000</v>
      </c>
    </row>
    <row r="1053" spans="1:23" x14ac:dyDescent="0.25">
      <c r="A1053" s="45"/>
      <c r="B1053" s="45"/>
      <c r="C1053">
        <v>91</v>
      </c>
      <c r="D1053" s="28">
        <v>20000</v>
      </c>
      <c r="E1053" s="42">
        <f t="shared" si="62"/>
        <v>800000</v>
      </c>
      <c r="G1053" s="41"/>
      <c r="I1053" s="45"/>
      <c r="J1053" s="45"/>
      <c r="K1053">
        <v>113</v>
      </c>
      <c r="L1053" s="28">
        <v>50000</v>
      </c>
      <c r="M1053" s="42">
        <f t="shared" si="63"/>
        <v>930000</v>
      </c>
      <c r="Q1053" s="45"/>
      <c r="R1053" s="45"/>
      <c r="S1053">
        <v>84</v>
      </c>
      <c r="T1053" s="28">
        <v>25000</v>
      </c>
      <c r="U1053" s="42">
        <f t="shared" si="64"/>
        <v>595000</v>
      </c>
      <c r="V1053" s="28">
        <v>15000</v>
      </c>
      <c r="W1053" s="41">
        <f>T1053-V1053</f>
        <v>10000</v>
      </c>
    </row>
    <row r="1054" spans="1:23" x14ac:dyDescent="0.25">
      <c r="A1054" s="44"/>
      <c r="B1054" s="44"/>
      <c r="C1054">
        <v>92</v>
      </c>
      <c r="D1054" s="28">
        <v>10000</v>
      </c>
      <c r="E1054" s="42">
        <f t="shared" si="62"/>
        <v>810000</v>
      </c>
      <c r="G1054" s="41"/>
      <c r="I1054" s="44"/>
      <c r="J1054" s="44"/>
      <c r="K1054">
        <v>119</v>
      </c>
      <c r="L1054" s="28">
        <v>20000</v>
      </c>
      <c r="M1054" s="42">
        <f t="shared" si="63"/>
        <v>950000</v>
      </c>
      <c r="Q1054" s="44"/>
      <c r="R1054" s="44"/>
      <c r="S1054">
        <v>86</v>
      </c>
      <c r="T1054" s="28">
        <v>50000</v>
      </c>
      <c r="U1054" s="42">
        <f t="shared" si="64"/>
        <v>645000</v>
      </c>
    </row>
    <row r="1055" spans="1:23" x14ac:dyDescent="0.25">
      <c r="A1055" s="45"/>
      <c r="B1055" s="45"/>
      <c r="C1055">
        <v>93</v>
      </c>
      <c r="D1055" s="28">
        <v>40000</v>
      </c>
      <c r="E1055" s="42">
        <f t="shared" si="62"/>
        <v>850000</v>
      </c>
      <c r="G1055" s="41"/>
      <c r="I1055" s="45"/>
      <c r="J1055" s="45"/>
      <c r="K1055">
        <v>121</v>
      </c>
      <c r="L1055" s="28">
        <v>20000</v>
      </c>
      <c r="M1055" s="42">
        <f t="shared" si="63"/>
        <v>970000</v>
      </c>
      <c r="Q1055" s="45"/>
      <c r="R1055" s="45"/>
      <c r="S1055">
        <v>90</v>
      </c>
      <c r="T1055" s="28">
        <v>25000</v>
      </c>
      <c r="U1055" s="42">
        <f t="shared" si="64"/>
        <v>670000</v>
      </c>
    </row>
    <row r="1056" spans="1:23" x14ac:dyDescent="0.25">
      <c r="A1056" s="44"/>
      <c r="B1056" s="44"/>
      <c r="C1056">
        <v>95</v>
      </c>
      <c r="D1056" s="28">
        <v>45000</v>
      </c>
      <c r="E1056" s="42">
        <f t="shared" si="62"/>
        <v>895000</v>
      </c>
      <c r="G1056" s="41"/>
      <c r="I1056" s="44"/>
      <c r="J1056" s="44"/>
      <c r="K1056">
        <v>123</v>
      </c>
      <c r="L1056" s="28">
        <v>50000</v>
      </c>
      <c r="M1056" s="42">
        <f t="shared" si="63"/>
        <v>1020000</v>
      </c>
      <c r="Q1056" s="44"/>
      <c r="R1056" s="44"/>
      <c r="S1056">
        <v>96</v>
      </c>
      <c r="T1056" s="28">
        <v>30000</v>
      </c>
      <c r="U1056" s="42">
        <f t="shared" si="64"/>
        <v>700000</v>
      </c>
    </row>
    <row r="1057" spans="1:23" x14ac:dyDescent="0.25">
      <c r="A1057" s="45"/>
      <c r="B1057" s="45"/>
      <c r="C1057">
        <v>100</v>
      </c>
      <c r="D1057" s="28">
        <v>20000</v>
      </c>
      <c r="E1057" s="42">
        <f t="shared" si="62"/>
        <v>915000</v>
      </c>
      <c r="G1057" s="41"/>
      <c r="I1057" s="45"/>
      <c r="J1057" s="45"/>
      <c r="K1057">
        <v>133</v>
      </c>
      <c r="L1057" s="28">
        <v>50000</v>
      </c>
      <c r="M1057" s="42">
        <f t="shared" si="63"/>
        <v>1070000</v>
      </c>
      <c r="Q1057" s="45"/>
      <c r="R1057" s="45"/>
      <c r="S1057">
        <v>101</v>
      </c>
      <c r="T1057" s="28">
        <v>60000</v>
      </c>
      <c r="U1057" s="42">
        <f t="shared" si="64"/>
        <v>760000</v>
      </c>
    </row>
    <row r="1058" spans="1:23" x14ac:dyDescent="0.25">
      <c r="A1058" s="44"/>
      <c r="B1058" s="44"/>
      <c r="C1058">
        <v>103</v>
      </c>
      <c r="D1058" s="28">
        <v>30000</v>
      </c>
      <c r="E1058" s="42">
        <f t="shared" si="62"/>
        <v>945000</v>
      </c>
      <c r="G1058" s="41"/>
      <c r="I1058" s="44"/>
      <c r="J1058" s="44"/>
      <c r="K1058">
        <v>144</v>
      </c>
      <c r="L1058" s="28">
        <v>20000</v>
      </c>
      <c r="M1058" s="42">
        <f t="shared" si="63"/>
        <v>1090000</v>
      </c>
      <c r="Q1058" s="44"/>
      <c r="R1058" s="44"/>
      <c r="S1058">
        <v>104</v>
      </c>
      <c r="T1058" s="28">
        <v>30000</v>
      </c>
      <c r="U1058" s="42">
        <f t="shared" si="64"/>
        <v>790000</v>
      </c>
    </row>
    <row r="1059" spans="1:23" x14ac:dyDescent="0.25">
      <c r="A1059" s="45"/>
      <c r="B1059" s="45"/>
      <c r="C1059">
        <v>110</v>
      </c>
      <c r="D1059" s="28">
        <v>20000</v>
      </c>
      <c r="E1059" s="42">
        <f t="shared" si="62"/>
        <v>965000</v>
      </c>
      <c r="G1059" s="41"/>
      <c r="I1059" s="45"/>
      <c r="J1059" s="45"/>
      <c r="K1059">
        <v>148</v>
      </c>
      <c r="L1059" s="28">
        <v>20000</v>
      </c>
      <c r="M1059" s="42">
        <f t="shared" si="63"/>
        <v>1110000</v>
      </c>
      <c r="Q1059" s="45"/>
      <c r="R1059" s="45"/>
      <c r="S1059">
        <v>106</v>
      </c>
      <c r="T1059" s="28">
        <v>50000</v>
      </c>
      <c r="U1059" s="42">
        <f t="shared" si="64"/>
        <v>840000</v>
      </c>
    </row>
    <row r="1060" spans="1:23" x14ac:dyDescent="0.25">
      <c r="A1060" s="44"/>
      <c r="B1060" s="44"/>
      <c r="C1060">
        <v>113</v>
      </c>
      <c r="D1060" s="28">
        <v>40000</v>
      </c>
      <c r="E1060" s="42">
        <f t="shared" si="62"/>
        <v>1005000</v>
      </c>
      <c r="G1060" s="41"/>
      <c r="I1060" s="44"/>
      <c r="J1060" s="44"/>
      <c r="K1060">
        <v>156</v>
      </c>
      <c r="L1060" s="28">
        <v>40000</v>
      </c>
      <c r="M1060" s="42">
        <f t="shared" si="63"/>
        <v>1150000</v>
      </c>
      <c r="Q1060" s="44"/>
      <c r="R1060" s="44"/>
      <c r="S1060">
        <v>107</v>
      </c>
      <c r="T1060" s="28">
        <v>20000</v>
      </c>
      <c r="U1060" s="42">
        <f t="shared" si="64"/>
        <v>860000</v>
      </c>
    </row>
    <row r="1061" spans="1:23" x14ac:dyDescent="0.25">
      <c r="A1061" s="45"/>
      <c r="B1061" s="45"/>
      <c r="C1061">
        <v>120</v>
      </c>
      <c r="D1061" s="28">
        <v>20000</v>
      </c>
      <c r="E1061" s="42">
        <f t="shared" si="62"/>
        <v>1025000</v>
      </c>
      <c r="G1061" s="41"/>
      <c r="I1061" s="45"/>
      <c r="J1061" s="45"/>
      <c r="K1061">
        <v>159</v>
      </c>
      <c r="L1061" s="28">
        <v>10000</v>
      </c>
      <c r="M1061" s="42">
        <f t="shared" si="63"/>
        <v>1160000</v>
      </c>
      <c r="Q1061" s="45"/>
      <c r="R1061" s="45"/>
      <c r="S1061">
        <v>109</v>
      </c>
      <c r="T1061" s="28">
        <v>25000</v>
      </c>
      <c r="U1061" s="42">
        <f t="shared" si="64"/>
        <v>885000</v>
      </c>
    </row>
    <row r="1062" spans="1:23" x14ac:dyDescent="0.25">
      <c r="A1062" s="44"/>
      <c r="B1062" s="44"/>
      <c r="C1062">
        <v>123</v>
      </c>
      <c r="D1062" s="28">
        <v>20000</v>
      </c>
      <c r="E1062" s="42">
        <f t="shared" si="62"/>
        <v>1045000</v>
      </c>
      <c r="G1062" s="41"/>
      <c r="I1062" s="44"/>
      <c r="J1062" s="44"/>
      <c r="K1062">
        <v>170</v>
      </c>
      <c r="L1062" s="28">
        <v>10000</v>
      </c>
      <c r="M1062" s="42">
        <f t="shared" si="63"/>
        <v>1170000</v>
      </c>
      <c r="Q1062" s="44"/>
      <c r="R1062" s="44"/>
      <c r="S1062">
        <v>112</v>
      </c>
      <c r="T1062" s="28">
        <v>30000</v>
      </c>
      <c r="U1062" s="42">
        <f t="shared" si="64"/>
        <v>915000</v>
      </c>
    </row>
    <row r="1063" spans="1:23" x14ac:dyDescent="0.25">
      <c r="A1063" s="45"/>
      <c r="B1063" s="45"/>
      <c r="C1063">
        <v>124</v>
      </c>
      <c r="D1063" s="28">
        <v>20000</v>
      </c>
      <c r="E1063" s="42">
        <f t="shared" si="62"/>
        <v>1065000</v>
      </c>
      <c r="G1063" s="41"/>
      <c r="I1063" s="45"/>
      <c r="J1063" s="45"/>
      <c r="K1063">
        <v>171</v>
      </c>
      <c r="L1063" s="28">
        <v>10000</v>
      </c>
      <c r="M1063" s="42">
        <f t="shared" si="63"/>
        <v>1180000</v>
      </c>
      <c r="Q1063" s="45"/>
      <c r="R1063" s="45"/>
      <c r="S1063">
        <v>115</v>
      </c>
      <c r="T1063" s="28">
        <v>20000</v>
      </c>
      <c r="U1063" s="42">
        <f t="shared" si="64"/>
        <v>935000</v>
      </c>
    </row>
    <row r="1064" spans="1:23" x14ac:dyDescent="0.25">
      <c r="A1064" s="44"/>
      <c r="B1064" s="44"/>
      <c r="C1064">
        <v>127</v>
      </c>
      <c r="D1064" s="28">
        <v>60000</v>
      </c>
      <c r="E1064" s="42">
        <f t="shared" si="62"/>
        <v>1125000</v>
      </c>
      <c r="G1064" s="41"/>
      <c r="I1064" s="44"/>
      <c r="J1064" s="44"/>
      <c r="K1064">
        <v>172</v>
      </c>
      <c r="L1064" s="28">
        <v>30000</v>
      </c>
      <c r="M1064" s="42">
        <f t="shared" si="63"/>
        <v>1210000</v>
      </c>
      <c r="Q1064" s="44"/>
      <c r="R1064" s="44"/>
      <c r="S1064">
        <v>124</v>
      </c>
      <c r="T1064" s="28">
        <v>60000</v>
      </c>
      <c r="U1064" s="42">
        <f t="shared" si="64"/>
        <v>995000</v>
      </c>
    </row>
    <row r="1065" spans="1:23" x14ac:dyDescent="0.25">
      <c r="A1065" s="45"/>
      <c r="B1065" s="45"/>
      <c r="C1065">
        <v>140</v>
      </c>
      <c r="D1065" s="28">
        <v>30000</v>
      </c>
      <c r="E1065" s="42">
        <f t="shared" si="62"/>
        <v>1155000</v>
      </c>
      <c r="F1065" s="28">
        <v>30000</v>
      </c>
      <c r="G1065" s="41">
        <f>D1065-F1065</f>
        <v>0</v>
      </c>
      <c r="I1065" s="45"/>
      <c r="J1065" s="45"/>
      <c r="K1065">
        <v>178</v>
      </c>
      <c r="L1065" s="28">
        <v>20000</v>
      </c>
      <c r="M1065" s="42">
        <f t="shared" si="63"/>
        <v>1230000</v>
      </c>
      <c r="Q1065" s="45"/>
      <c r="R1065" s="45"/>
      <c r="T1065" s="28">
        <v>50000</v>
      </c>
      <c r="U1065" s="42">
        <f t="shared" si="64"/>
        <v>1045000</v>
      </c>
      <c r="V1065" s="28">
        <v>50000</v>
      </c>
      <c r="W1065" s="41">
        <f t="shared" ref="W1065:W1070" si="65">T1065-V1065</f>
        <v>0</v>
      </c>
    </row>
    <row r="1066" spans="1:23" x14ac:dyDescent="0.25">
      <c r="A1066" s="44"/>
      <c r="B1066" s="44"/>
      <c r="C1066">
        <v>141</v>
      </c>
      <c r="D1066" s="28">
        <v>50000</v>
      </c>
      <c r="E1066" s="42">
        <f t="shared" si="62"/>
        <v>1205000</v>
      </c>
      <c r="F1066" s="28">
        <v>50000</v>
      </c>
      <c r="G1066" s="41">
        <f>D1066-F1066</f>
        <v>0</v>
      </c>
      <c r="I1066" s="44"/>
      <c r="J1066" s="44"/>
      <c r="K1066">
        <v>182</v>
      </c>
      <c r="L1066" s="28">
        <v>30000</v>
      </c>
      <c r="M1066" s="42">
        <f t="shared" si="63"/>
        <v>1260000</v>
      </c>
      <c r="Q1066" s="44"/>
      <c r="R1066" s="44"/>
      <c r="T1066" s="28">
        <v>50000</v>
      </c>
      <c r="U1066" s="42">
        <f t="shared" si="64"/>
        <v>1095000</v>
      </c>
      <c r="V1066" s="28">
        <v>50000</v>
      </c>
      <c r="W1066" s="41">
        <f t="shared" si="65"/>
        <v>0</v>
      </c>
    </row>
    <row r="1067" spans="1:23" x14ac:dyDescent="0.25">
      <c r="A1067" s="45"/>
      <c r="B1067" s="45"/>
      <c r="C1067">
        <v>146</v>
      </c>
      <c r="D1067" s="28">
        <v>100000</v>
      </c>
      <c r="E1067" s="42">
        <f t="shared" si="62"/>
        <v>1305000</v>
      </c>
      <c r="F1067" s="28">
        <v>50000</v>
      </c>
      <c r="G1067" s="41">
        <f>D1067-F1067</f>
        <v>50000</v>
      </c>
      <c r="I1067" s="45"/>
      <c r="J1067" s="45"/>
      <c r="K1067">
        <v>183</v>
      </c>
      <c r="L1067" s="28">
        <v>25000</v>
      </c>
      <c r="M1067" s="42">
        <f t="shared" si="63"/>
        <v>1285000</v>
      </c>
      <c r="N1067" s="28">
        <v>25000</v>
      </c>
      <c r="O1067" s="41">
        <f t="shared" ref="O1067:O1075" si="66">L1067-N1067</f>
        <v>0</v>
      </c>
      <c r="Q1067" s="45"/>
      <c r="R1067" s="45"/>
      <c r="T1067" s="28">
        <v>50000</v>
      </c>
      <c r="U1067" s="42">
        <f t="shared" si="64"/>
        <v>1145000</v>
      </c>
      <c r="V1067" s="28">
        <v>50000</v>
      </c>
      <c r="W1067" s="41">
        <f t="shared" si="65"/>
        <v>0</v>
      </c>
    </row>
    <row r="1068" spans="1:23" x14ac:dyDescent="0.25">
      <c r="A1068" s="44"/>
      <c r="B1068" s="44"/>
      <c r="C1068">
        <v>147</v>
      </c>
      <c r="D1068" s="28">
        <v>40000</v>
      </c>
      <c r="E1068" s="42">
        <f t="shared" si="62"/>
        <v>1345000</v>
      </c>
      <c r="G1068" s="41"/>
      <c r="I1068" t="s">
        <v>1341</v>
      </c>
      <c r="K1068">
        <v>185</v>
      </c>
      <c r="L1068" s="28">
        <v>20000</v>
      </c>
      <c r="M1068" s="42">
        <f t="shared" si="63"/>
        <v>1305000</v>
      </c>
      <c r="N1068" s="28">
        <v>10000</v>
      </c>
      <c r="O1068" s="41">
        <f t="shared" si="66"/>
        <v>10000</v>
      </c>
      <c r="Q1068" s="44"/>
      <c r="R1068" s="44"/>
      <c r="T1068" s="28">
        <v>50000</v>
      </c>
      <c r="U1068" s="42">
        <f t="shared" si="64"/>
        <v>1195000</v>
      </c>
      <c r="V1068" s="28">
        <v>50000</v>
      </c>
      <c r="W1068" s="41">
        <f t="shared" si="65"/>
        <v>0</v>
      </c>
    </row>
    <row r="1069" spans="1:23" x14ac:dyDescent="0.25">
      <c r="A1069" t="s">
        <v>1341</v>
      </c>
      <c r="C1069">
        <v>152</v>
      </c>
      <c r="D1069" s="28">
        <v>50000</v>
      </c>
      <c r="E1069" s="42">
        <f t="shared" si="62"/>
        <v>1395000</v>
      </c>
      <c r="G1069" s="41"/>
      <c r="I1069" t="s">
        <v>1350</v>
      </c>
      <c r="J1069">
        <v>1485000</v>
      </c>
      <c r="L1069" s="28">
        <v>30000</v>
      </c>
      <c r="M1069" s="42">
        <f t="shared" si="63"/>
        <v>1335000</v>
      </c>
      <c r="N1069" s="28">
        <v>30000</v>
      </c>
      <c r="O1069" s="41">
        <f t="shared" si="66"/>
        <v>0</v>
      </c>
      <c r="Q1069" s="45"/>
      <c r="R1069" s="45"/>
      <c r="T1069" s="28">
        <v>50000</v>
      </c>
      <c r="U1069" s="42">
        <f t="shared" si="64"/>
        <v>1245000</v>
      </c>
      <c r="V1069" s="28">
        <v>50000</v>
      </c>
      <c r="W1069" s="41">
        <f t="shared" si="65"/>
        <v>0</v>
      </c>
    </row>
    <row r="1070" spans="1:23" x14ac:dyDescent="0.25">
      <c r="A1070" t="s">
        <v>1350</v>
      </c>
      <c r="B1070">
        <v>1495000</v>
      </c>
      <c r="C1070">
        <v>154</v>
      </c>
      <c r="D1070" s="28">
        <v>20000</v>
      </c>
      <c r="E1070" s="42">
        <f t="shared" si="62"/>
        <v>1415000</v>
      </c>
      <c r="G1070" s="41"/>
      <c r="I1070" t="s">
        <v>1351</v>
      </c>
      <c r="J1070">
        <v>170000</v>
      </c>
      <c r="L1070" s="28">
        <v>40000</v>
      </c>
      <c r="M1070" s="42">
        <f t="shared" si="63"/>
        <v>1375000</v>
      </c>
      <c r="N1070" s="28">
        <v>40000</v>
      </c>
      <c r="O1070" s="41">
        <f t="shared" si="66"/>
        <v>0</v>
      </c>
      <c r="Q1070" s="44"/>
      <c r="R1070" s="44"/>
      <c r="T1070" s="28">
        <v>100000</v>
      </c>
      <c r="U1070" s="42">
        <f t="shared" si="64"/>
        <v>1345000</v>
      </c>
      <c r="V1070" s="28">
        <v>50000</v>
      </c>
      <c r="W1070" s="41">
        <f t="shared" si="65"/>
        <v>50000</v>
      </c>
    </row>
    <row r="1071" spans="1:23" x14ac:dyDescent="0.25">
      <c r="A1071" t="s">
        <v>1351</v>
      </c>
      <c r="B1071">
        <v>180000</v>
      </c>
      <c r="C1071">
        <v>156</v>
      </c>
      <c r="D1071" s="28">
        <v>50000</v>
      </c>
      <c r="E1071" s="42">
        <f t="shared" si="62"/>
        <v>1465000</v>
      </c>
      <c r="G1071" s="41"/>
      <c r="I1071" t="s">
        <v>1352</v>
      </c>
      <c r="J1071">
        <v>40000</v>
      </c>
      <c r="L1071" s="28">
        <v>50000</v>
      </c>
      <c r="M1071" s="42">
        <f t="shared" si="63"/>
        <v>1425000</v>
      </c>
      <c r="N1071" s="28">
        <v>50000</v>
      </c>
      <c r="O1071" s="41">
        <f t="shared" si="66"/>
        <v>0</v>
      </c>
      <c r="Q1071" s="45"/>
      <c r="R1071" s="45"/>
      <c r="T1071" s="28"/>
      <c r="U1071" s="42"/>
    </row>
    <row r="1072" spans="1:23" x14ac:dyDescent="0.25">
      <c r="A1072" t="s">
        <v>1352</v>
      </c>
      <c r="B1072">
        <v>40000</v>
      </c>
      <c r="C1072">
        <v>157</v>
      </c>
      <c r="D1072" s="28">
        <v>50000</v>
      </c>
      <c r="E1072" s="42">
        <f t="shared" si="62"/>
        <v>1515000</v>
      </c>
      <c r="G1072" s="41"/>
      <c r="I1072" t="s">
        <v>1339</v>
      </c>
      <c r="J1072">
        <v>50000</v>
      </c>
      <c r="L1072" s="28">
        <v>50000</v>
      </c>
      <c r="M1072" s="42">
        <f t="shared" si="63"/>
        <v>1475000</v>
      </c>
      <c r="N1072" s="28">
        <v>50000</v>
      </c>
      <c r="O1072" s="41">
        <f t="shared" si="66"/>
        <v>0</v>
      </c>
      <c r="Q1072" s="44"/>
      <c r="R1072" s="44"/>
      <c r="T1072" s="28"/>
      <c r="U1072" s="42"/>
    </row>
    <row r="1073" spans="1:23" x14ac:dyDescent="0.25">
      <c r="A1073" t="s">
        <v>1339</v>
      </c>
      <c r="B1073">
        <v>50000</v>
      </c>
      <c r="C1073">
        <v>160</v>
      </c>
      <c r="D1073" s="28">
        <v>20000</v>
      </c>
      <c r="E1073" s="42">
        <f t="shared" si="62"/>
        <v>1535000</v>
      </c>
      <c r="G1073" s="41"/>
      <c r="I1073" t="s">
        <v>1353</v>
      </c>
      <c r="J1073">
        <v>22000</v>
      </c>
      <c r="L1073" s="28">
        <v>50000</v>
      </c>
      <c r="M1073" s="42">
        <f t="shared" si="63"/>
        <v>1525000</v>
      </c>
      <c r="N1073" s="28">
        <v>50000</v>
      </c>
      <c r="O1073" s="41">
        <f t="shared" si="66"/>
        <v>0</v>
      </c>
      <c r="Q1073" s="45"/>
      <c r="R1073" s="45"/>
      <c r="T1073" s="28"/>
      <c r="U1073" s="42"/>
      <c r="W1073" s="41"/>
    </row>
    <row r="1074" spans="1:23" x14ac:dyDescent="0.25">
      <c r="A1074" t="s">
        <v>1353</v>
      </c>
      <c r="B1074">
        <v>25000</v>
      </c>
      <c r="C1074">
        <v>162</v>
      </c>
      <c r="D1074" s="28">
        <v>20000</v>
      </c>
      <c r="E1074" s="42">
        <f t="shared" si="62"/>
        <v>1555000</v>
      </c>
      <c r="G1074" s="41"/>
      <c r="I1074" t="s">
        <v>229</v>
      </c>
      <c r="J1074">
        <v>30000</v>
      </c>
      <c r="L1074" s="28">
        <v>60000</v>
      </c>
      <c r="M1074" s="42">
        <f t="shared" si="63"/>
        <v>1585000</v>
      </c>
      <c r="N1074" s="28">
        <v>50000</v>
      </c>
      <c r="O1074" s="41">
        <f t="shared" si="66"/>
        <v>10000</v>
      </c>
      <c r="Q1074" s="44"/>
      <c r="R1074" s="44"/>
      <c r="T1074" s="28"/>
      <c r="U1074" s="42"/>
      <c r="W1074" s="41"/>
    </row>
    <row r="1075" spans="1:23" x14ac:dyDescent="0.25">
      <c r="A1075" t="s">
        <v>1354</v>
      </c>
      <c r="C1075">
        <v>167</v>
      </c>
      <c r="D1075" s="28">
        <v>60000</v>
      </c>
      <c r="E1075" s="42">
        <f t="shared" si="62"/>
        <v>1615000</v>
      </c>
      <c r="G1075" s="41"/>
      <c r="I1075" t="s">
        <v>1355</v>
      </c>
      <c r="J1075">
        <v>1173000</v>
      </c>
      <c r="L1075" s="28">
        <v>60000</v>
      </c>
      <c r="M1075" s="42">
        <f t="shared" si="63"/>
        <v>1645000</v>
      </c>
      <c r="N1075" s="28">
        <v>50000</v>
      </c>
      <c r="O1075" s="41">
        <f t="shared" si="66"/>
        <v>10000</v>
      </c>
      <c r="Q1075" s="45"/>
      <c r="R1075" s="45"/>
      <c r="T1075" s="28"/>
      <c r="U1075" s="42"/>
      <c r="W1075" s="41"/>
    </row>
    <row r="1076" spans="1:23" x14ac:dyDescent="0.25">
      <c r="A1076" t="s">
        <v>1355</v>
      </c>
      <c r="B1076">
        <v>1119000</v>
      </c>
      <c r="C1076">
        <v>169</v>
      </c>
      <c r="D1076" s="28">
        <v>30000</v>
      </c>
      <c r="E1076" s="42">
        <f t="shared" si="62"/>
        <v>1645000</v>
      </c>
      <c r="G1076" s="41"/>
      <c r="I1076" t="s">
        <v>1356</v>
      </c>
      <c r="J1076">
        <v>50000</v>
      </c>
      <c r="L1076" s="28"/>
      <c r="M1076" s="42"/>
      <c r="O1076" s="41"/>
      <c r="Q1076" s="44"/>
      <c r="R1076" s="44"/>
      <c r="T1076" s="28"/>
      <c r="U1076" s="42"/>
      <c r="W1076" s="41"/>
    </row>
    <row r="1077" spans="1:23" x14ac:dyDescent="0.25">
      <c r="A1077" t="s">
        <v>1356</v>
      </c>
      <c r="B1077">
        <v>10000</v>
      </c>
      <c r="C1077">
        <v>174</v>
      </c>
      <c r="D1077" s="28">
        <v>50000</v>
      </c>
      <c r="E1077" s="42">
        <f t="shared" si="62"/>
        <v>1695000</v>
      </c>
      <c r="G1077" s="41"/>
      <c r="L1077" s="28"/>
      <c r="M1077" s="42"/>
      <c r="O1077" s="41"/>
      <c r="Q1077" s="45"/>
      <c r="R1077" s="45"/>
      <c r="T1077" s="28"/>
      <c r="U1077" s="42"/>
      <c r="W1077" s="41"/>
    </row>
    <row r="1078" spans="1:23" x14ac:dyDescent="0.25">
      <c r="B1078" s="31">
        <v>1129000</v>
      </c>
      <c r="D1078" s="28">
        <v>60000</v>
      </c>
      <c r="E1078" s="42">
        <f t="shared" si="62"/>
        <v>1755000</v>
      </c>
      <c r="F1078" s="28">
        <v>50000</v>
      </c>
      <c r="G1078" s="41">
        <f>D1078-F1078</f>
        <v>10000</v>
      </c>
      <c r="L1078" s="28"/>
      <c r="M1078" s="42"/>
      <c r="O1078" s="41"/>
      <c r="Q1078" s="44"/>
      <c r="R1078" s="44"/>
      <c r="T1078" s="28"/>
      <c r="U1078" s="42"/>
      <c r="W1078" s="41"/>
    </row>
    <row r="1079" spans="1:23" x14ac:dyDescent="0.25">
      <c r="D1079" s="28"/>
      <c r="E1079" s="42"/>
      <c r="G1079" s="41"/>
      <c r="L1079" s="28"/>
      <c r="M1079" s="42"/>
      <c r="O1079" s="41"/>
      <c r="Q1079" s="45"/>
      <c r="R1079" s="45"/>
      <c r="T1079" s="28"/>
      <c r="U1079" s="42"/>
      <c r="W1079" s="41"/>
    </row>
    <row r="1080" spans="1:23" x14ac:dyDescent="0.25">
      <c r="C1080" s="44"/>
      <c r="D1080" s="47">
        <f>SUM(D1030:D1079)</f>
        <v>1755000</v>
      </c>
      <c r="E1080" s="44"/>
      <c r="F1080" s="47">
        <f>SUM(F1030:F1079)</f>
        <v>370000</v>
      </c>
      <c r="G1080" s="47">
        <f>SUM(G1030:G1079)</f>
        <v>110000</v>
      </c>
      <c r="K1080" s="44"/>
      <c r="L1080" s="47">
        <f>SUM(L1030:L1079)</f>
        <v>1645000</v>
      </c>
      <c r="M1080" s="44"/>
      <c r="N1080" s="47">
        <f>SUM(N1030:N1079)</f>
        <v>545000</v>
      </c>
      <c r="O1080" s="47">
        <f>SUM(O1030:O1079)</f>
        <v>80000</v>
      </c>
      <c r="Q1080" t="s">
        <v>1341</v>
      </c>
      <c r="T1080" s="28"/>
      <c r="U1080" s="42"/>
      <c r="W1080" s="41"/>
    </row>
    <row r="1081" spans="1:23" x14ac:dyDescent="0.25">
      <c r="B1081">
        <v>17</v>
      </c>
      <c r="C1081" s="45">
        <f>COUNT(C1030:C1080)</f>
        <v>48</v>
      </c>
      <c r="D1081" s="46">
        <f>D1080-F1080</f>
        <v>1385000</v>
      </c>
      <c r="E1081" s="45"/>
      <c r="F1081" s="42"/>
      <c r="G1081" s="46">
        <f>D1081-G1080</f>
        <v>1275000</v>
      </c>
      <c r="J1081">
        <v>17</v>
      </c>
      <c r="K1081" s="45">
        <f>COUNT(K1030:K1080)</f>
        <v>39</v>
      </c>
      <c r="L1081" s="46">
        <f>L1080-N1080</f>
        <v>1100000</v>
      </c>
      <c r="M1081" s="45"/>
      <c r="N1081" s="42"/>
      <c r="O1081" s="46">
        <f>L1081-O1080</f>
        <v>1020000</v>
      </c>
      <c r="Q1081" t="s">
        <v>1350</v>
      </c>
      <c r="R1081">
        <v>1175000</v>
      </c>
      <c r="T1081" s="28"/>
      <c r="U1081" s="42"/>
      <c r="W1081" s="41"/>
    </row>
    <row r="1082" spans="1:23" x14ac:dyDescent="0.25">
      <c r="Q1082" t="s">
        <v>1351</v>
      </c>
      <c r="R1082">
        <v>180000</v>
      </c>
      <c r="T1082" s="28"/>
      <c r="U1082" s="42"/>
      <c r="W1082" s="41"/>
    </row>
    <row r="1083" spans="1:23" x14ac:dyDescent="0.25">
      <c r="A1083" s="30" t="s">
        <v>10</v>
      </c>
      <c r="B1083" s="30" t="s">
        <v>0</v>
      </c>
      <c r="C1083" s="30" t="s">
        <v>2</v>
      </c>
      <c r="D1083" s="30" t="s">
        <v>1297</v>
      </c>
      <c r="E1083" s="30" t="s">
        <v>1338</v>
      </c>
      <c r="F1083" s="33" t="s">
        <v>1339</v>
      </c>
      <c r="G1083" s="30" t="s">
        <v>1340</v>
      </c>
      <c r="Q1083" t="s">
        <v>1352</v>
      </c>
      <c r="R1083">
        <v>40000</v>
      </c>
      <c r="T1083" s="28"/>
      <c r="U1083" s="42"/>
    </row>
    <row r="1084" spans="1:23" x14ac:dyDescent="0.25">
      <c r="A1084" s="32">
        <v>42972</v>
      </c>
      <c r="B1084" s="30" t="s">
        <v>1347</v>
      </c>
      <c r="C1084">
        <v>4</v>
      </c>
      <c r="D1084" s="28">
        <v>20000</v>
      </c>
      <c r="E1084" s="41">
        <f>D1084</f>
        <v>20000</v>
      </c>
      <c r="Q1084" t="s">
        <v>1339</v>
      </c>
      <c r="R1084">
        <v>50000</v>
      </c>
      <c r="T1084" s="28"/>
      <c r="U1084" s="42"/>
    </row>
    <row r="1085" spans="1:23" x14ac:dyDescent="0.25">
      <c r="C1085">
        <v>9</v>
      </c>
      <c r="D1085" s="28">
        <v>15000</v>
      </c>
      <c r="E1085" s="42">
        <f>E1084+D1085</f>
        <v>35000</v>
      </c>
      <c r="G1085" s="53"/>
      <c r="Q1085" t="s">
        <v>1353</v>
      </c>
      <c r="R1085">
        <v>20000</v>
      </c>
      <c r="T1085" s="28"/>
      <c r="U1085" s="42"/>
      <c r="W1085" s="41"/>
    </row>
    <row r="1086" spans="1:23" x14ac:dyDescent="0.25">
      <c r="C1086">
        <v>10</v>
      </c>
      <c r="D1086" s="28">
        <v>20000</v>
      </c>
      <c r="E1086" s="42">
        <f t="shared" ref="E1086:E1141" si="67">E1085+D1086</f>
        <v>55000</v>
      </c>
      <c r="G1086" s="53"/>
      <c r="Q1086" t="s">
        <v>229</v>
      </c>
      <c r="T1086" s="28"/>
      <c r="U1086" s="42"/>
      <c r="W1086" s="41"/>
    </row>
    <row r="1087" spans="1:23" x14ac:dyDescent="0.25">
      <c r="C1087">
        <v>12</v>
      </c>
      <c r="D1087" s="28">
        <v>20000</v>
      </c>
      <c r="E1087" s="42">
        <f t="shared" si="67"/>
        <v>75000</v>
      </c>
      <c r="G1087" s="53"/>
      <c r="Q1087" t="s">
        <v>1355</v>
      </c>
      <c r="R1087">
        <v>885000</v>
      </c>
      <c r="T1087" s="28"/>
      <c r="U1087" s="42"/>
      <c r="W1087" s="41"/>
    </row>
    <row r="1088" spans="1:23" x14ac:dyDescent="0.25">
      <c r="C1088">
        <v>23</v>
      </c>
      <c r="D1088" s="28">
        <v>10000</v>
      </c>
      <c r="E1088" s="42">
        <f t="shared" si="67"/>
        <v>85000</v>
      </c>
      <c r="F1088" s="28">
        <v>20000</v>
      </c>
      <c r="G1088" s="41">
        <f>D1088-F1088</f>
        <v>-10000</v>
      </c>
      <c r="Q1088" t="s">
        <v>1356</v>
      </c>
      <c r="T1088" s="28"/>
      <c r="U1088" s="42"/>
      <c r="W1088" s="41"/>
    </row>
    <row r="1089" spans="3:23" x14ac:dyDescent="0.25">
      <c r="C1089">
        <v>26</v>
      </c>
      <c r="D1089" s="28">
        <v>20000</v>
      </c>
      <c r="E1089" s="42">
        <f t="shared" si="67"/>
        <v>105000</v>
      </c>
      <c r="F1089" s="28">
        <v>20000</v>
      </c>
      <c r="G1089" s="41">
        <f>D1089-F1089</f>
        <v>0</v>
      </c>
      <c r="R1089" s="31">
        <v>1100000</v>
      </c>
      <c r="T1089" s="28"/>
      <c r="U1089" s="42"/>
      <c r="W1089" s="41"/>
    </row>
    <row r="1090" spans="3:23" x14ac:dyDescent="0.25">
      <c r="C1090">
        <v>30</v>
      </c>
      <c r="D1090" s="28">
        <v>50000</v>
      </c>
      <c r="E1090" s="42">
        <f t="shared" si="67"/>
        <v>155000</v>
      </c>
      <c r="T1090" s="28"/>
      <c r="U1090" s="42"/>
      <c r="W1090" s="41"/>
    </row>
    <row r="1091" spans="3:23" x14ac:dyDescent="0.25">
      <c r="C1091">
        <v>33</v>
      </c>
      <c r="D1091" s="28">
        <v>20000</v>
      </c>
      <c r="E1091" s="42">
        <f t="shared" si="67"/>
        <v>175000</v>
      </c>
      <c r="T1091" s="28"/>
      <c r="U1091" s="42"/>
      <c r="W1091" s="41"/>
    </row>
    <row r="1092" spans="3:23" x14ac:dyDescent="0.25">
      <c r="C1092">
        <v>40</v>
      </c>
      <c r="D1092" s="28">
        <v>10000</v>
      </c>
      <c r="E1092" s="42">
        <f t="shared" si="67"/>
        <v>185000</v>
      </c>
      <c r="S1092" s="44"/>
      <c r="T1092" s="47">
        <f>SUM(T1030:T1091)</f>
        <v>1345000</v>
      </c>
      <c r="U1092" s="44"/>
      <c r="V1092" s="47">
        <f>SUM(V1030:V1091)</f>
        <v>415000</v>
      </c>
      <c r="W1092" s="47">
        <f>SUM(W1030:W1091)</f>
        <v>60000</v>
      </c>
    </row>
    <row r="1093" spans="3:23" x14ac:dyDescent="0.25">
      <c r="C1093">
        <v>43</v>
      </c>
      <c r="D1093" s="28">
        <v>20000</v>
      </c>
      <c r="E1093" s="42">
        <f t="shared" si="67"/>
        <v>205000</v>
      </c>
      <c r="R1093">
        <v>17</v>
      </c>
      <c r="S1093" s="45">
        <f>COUNT(S1030:S1092)</f>
        <v>35</v>
      </c>
      <c r="T1093" s="46">
        <f>T1092-V1092</f>
        <v>930000</v>
      </c>
      <c r="U1093" s="45"/>
      <c r="V1093" s="42"/>
      <c r="W1093" s="46">
        <f>T1093-W1092</f>
        <v>870000</v>
      </c>
    </row>
    <row r="1094" spans="3:23" x14ac:dyDescent="0.25">
      <c r="C1094">
        <v>46</v>
      </c>
      <c r="D1094" s="28">
        <v>20000</v>
      </c>
      <c r="E1094" s="42">
        <f t="shared" si="67"/>
        <v>225000</v>
      </c>
    </row>
    <row r="1095" spans="3:23" x14ac:dyDescent="0.25">
      <c r="C1095">
        <v>48</v>
      </c>
      <c r="D1095" s="28">
        <v>50000</v>
      </c>
      <c r="E1095" s="42">
        <f t="shared" si="67"/>
        <v>275000</v>
      </c>
      <c r="F1095" s="28">
        <v>50000</v>
      </c>
      <c r="G1095" s="52">
        <f>D1095-F1095</f>
        <v>0</v>
      </c>
    </row>
    <row r="1096" spans="3:23" x14ac:dyDescent="0.25">
      <c r="C1096">
        <v>49</v>
      </c>
      <c r="D1096" s="28">
        <v>50000</v>
      </c>
      <c r="E1096" s="42">
        <f t="shared" si="67"/>
        <v>325000</v>
      </c>
    </row>
    <row r="1097" spans="3:23" x14ac:dyDescent="0.25">
      <c r="C1097">
        <v>50</v>
      </c>
      <c r="D1097" s="28">
        <v>50000</v>
      </c>
      <c r="E1097" s="42">
        <f t="shared" si="67"/>
        <v>375000</v>
      </c>
    </row>
    <row r="1098" spans="3:23" x14ac:dyDescent="0.25">
      <c r="C1098">
        <v>56</v>
      </c>
      <c r="D1098" s="28">
        <v>30000</v>
      </c>
      <c r="E1098" s="42">
        <f t="shared" si="67"/>
        <v>405000</v>
      </c>
    </row>
    <row r="1099" spans="3:23" x14ac:dyDescent="0.25">
      <c r="C1099">
        <v>58</v>
      </c>
      <c r="D1099" s="28">
        <v>20000</v>
      </c>
      <c r="E1099" s="42">
        <f t="shared" si="67"/>
        <v>425000</v>
      </c>
    </row>
    <row r="1100" spans="3:23" x14ac:dyDescent="0.25">
      <c r="C1100">
        <v>63</v>
      </c>
      <c r="D1100" s="28">
        <v>50000</v>
      </c>
      <c r="E1100" s="42">
        <f t="shared" si="67"/>
        <v>475000</v>
      </c>
      <c r="G1100" s="53"/>
    </row>
    <row r="1101" spans="3:23" x14ac:dyDescent="0.25">
      <c r="C1101">
        <v>65</v>
      </c>
      <c r="D1101" s="28">
        <v>10000</v>
      </c>
      <c r="E1101" s="42">
        <f t="shared" si="67"/>
        <v>485000</v>
      </c>
    </row>
    <row r="1102" spans="3:23" x14ac:dyDescent="0.25">
      <c r="C1102">
        <v>66</v>
      </c>
      <c r="D1102" s="28">
        <v>30000</v>
      </c>
      <c r="E1102" s="42">
        <f t="shared" si="67"/>
        <v>515000</v>
      </c>
    </row>
    <row r="1103" spans="3:23" x14ac:dyDescent="0.25">
      <c r="C1103">
        <v>69</v>
      </c>
      <c r="D1103" s="28">
        <v>20000</v>
      </c>
      <c r="E1103" s="42">
        <f t="shared" si="67"/>
        <v>535000</v>
      </c>
      <c r="F1103" s="28">
        <v>20000</v>
      </c>
      <c r="G1103" s="52">
        <f>D1103-F1103</f>
        <v>0</v>
      </c>
    </row>
    <row r="1104" spans="3:23" x14ac:dyDescent="0.25">
      <c r="C1104">
        <v>76</v>
      </c>
      <c r="D1104" s="28">
        <v>30000</v>
      </c>
      <c r="E1104" s="42">
        <f t="shared" si="67"/>
        <v>565000</v>
      </c>
    </row>
    <row r="1105" spans="3:5" x14ac:dyDescent="0.25">
      <c r="C1105">
        <v>77</v>
      </c>
      <c r="D1105" s="28">
        <v>30000</v>
      </c>
      <c r="E1105" s="42">
        <f t="shared" si="67"/>
        <v>595000</v>
      </c>
    </row>
    <row r="1106" spans="3:5" x14ac:dyDescent="0.25">
      <c r="C1106">
        <v>79</v>
      </c>
      <c r="D1106" s="28">
        <v>130000</v>
      </c>
      <c r="E1106" s="42">
        <f t="shared" si="67"/>
        <v>725000</v>
      </c>
    </row>
    <row r="1107" spans="3:5" x14ac:dyDescent="0.25">
      <c r="C1107">
        <v>80</v>
      </c>
      <c r="D1107" s="28">
        <v>50000</v>
      </c>
      <c r="E1107" s="42">
        <f t="shared" si="67"/>
        <v>775000</v>
      </c>
    </row>
    <row r="1108" spans="3:5" x14ac:dyDescent="0.25">
      <c r="C1108">
        <v>83</v>
      </c>
      <c r="D1108" s="28">
        <v>20000</v>
      </c>
      <c r="E1108" s="42">
        <f t="shared" si="67"/>
        <v>795000</v>
      </c>
    </row>
    <row r="1109" spans="3:5" x14ac:dyDescent="0.25">
      <c r="C1109">
        <v>84</v>
      </c>
      <c r="D1109" s="28">
        <v>30000</v>
      </c>
      <c r="E1109" s="42">
        <f t="shared" si="67"/>
        <v>825000</v>
      </c>
    </row>
    <row r="1110" spans="3:5" x14ac:dyDescent="0.25">
      <c r="C1110">
        <v>86</v>
      </c>
      <c r="D1110" s="28">
        <v>20000</v>
      </c>
      <c r="E1110" s="42">
        <f t="shared" si="67"/>
        <v>845000</v>
      </c>
    </row>
    <row r="1111" spans="3:5" x14ac:dyDescent="0.25">
      <c r="C1111">
        <v>88</v>
      </c>
      <c r="D1111" s="28">
        <v>20000</v>
      </c>
      <c r="E1111" s="42">
        <f t="shared" si="67"/>
        <v>865000</v>
      </c>
    </row>
    <row r="1112" spans="3:5" x14ac:dyDescent="0.25">
      <c r="C1112">
        <v>90</v>
      </c>
      <c r="D1112" s="28">
        <v>20000</v>
      </c>
      <c r="E1112" s="42">
        <f t="shared" si="67"/>
        <v>885000</v>
      </c>
    </row>
    <row r="1113" spans="3:5" x14ac:dyDescent="0.25">
      <c r="C1113">
        <v>91</v>
      </c>
      <c r="D1113" s="29">
        <v>20000</v>
      </c>
      <c r="E1113" s="42">
        <f t="shared" si="67"/>
        <v>905000</v>
      </c>
    </row>
    <row r="1114" spans="3:5" x14ac:dyDescent="0.25">
      <c r="C1114">
        <v>94</v>
      </c>
      <c r="D1114" s="28">
        <v>50000</v>
      </c>
      <c r="E1114" s="42">
        <f t="shared" si="67"/>
        <v>955000</v>
      </c>
    </row>
    <row r="1115" spans="3:5" x14ac:dyDescent="0.25">
      <c r="C1115">
        <v>95</v>
      </c>
      <c r="D1115" s="28">
        <v>30000</v>
      </c>
      <c r="E1115" s="42">
        <f t="shared" si="67"/>
        <v>985000</v>
      </c>
    </row>
    <row r="1116" spans="3:5" x14ac:dyDescent="0.25">
      <c r="C1116">
        <v>97</v>
      </c>
      <c r="D1116" s="28">
        <v>20000</v>
      </c>
      <c r="E1116" s="42">
        <f t="shared" si="67"/>
        <v>1005000</v>
      </c>
    </row>
    <row r="1117" spans="3:5" x14ac:dyDescent="0.25">
      <c r="C1117">
        <v>99</v>
      </c>
      <c r="D1117" s="28">
        <v>20000</v>
      </c>
      <c r="E1117" s="42">
        <f t="shared" si="67"/>
        <v>1025000</v>
      </c>
    </row>
    <row r="1118" spans="3:5" x14ac:dyDescent="0.25">
      <c r="C1118">
        <v>106</v>
      </c>
      <c r="D1118" s="28">
        <v>20000</v>
      </c>
      <c r="E1118" s="42">
        <f t="shared" si="67"/>
        <v>1045000</v>
      </c>
    </row>
    <row r="1119" spans="3:5" x14ac:dyDescent="0.25">
      <c r="C1119">
        <v>108</v>
      </c>
      <c r="D1119" s="28">
        <v>20000</v>
      </c>
      <c r="E1119" s="42">
        <f t="shared" si="67"/>
        <v>1065000</v>
      </c>
    </row>
    <row r="1120" spans="3:5" x14ac:dyDescent="0.25">
      <c r="C1120">
        <v>116</v>
      </c>
      <c r="D1120" s="28">
        <v>10000</v>
      </c>
      <c r="E1120" s="42">
        <f t="shared" si="67"/>
        <v>1075000</v>
      </c>
    </row>
    <row r="1121" spans="1:7" x14ac:dyDescent="0.25">
      <c r="C1121">
        <v>117</v>
      </c>
      <c r="D1121" s="28">
        <v>70000</v>
      </c>
      <c r="E1121" s="42">
        <f t="shared" si="67"/>
        <v>1145000</v>
      </c>
    </row>
    <row r="1122" spans="1:7" x14ac:dyDescent="0.25">
      <c r="C1122">
        <v>121</v>
      </c>
      <c r="D1122" s="28">
        <v>30000</v>
      </c>
      <c r="E1122" s="42">
        <f t="shared" si="67"/>
        <v>1175000</v>
      </c>
    </row>
    <row r="1123" spans="1:7" x14ac:dyDescent="0.25">
      <c r="C1123">
        <v>127</v>
      </c>
      <c r="D1123" s="28">
        <v>20000</v>
      </c>
      <c r="E1123" s="42">
        <f t="shared" si="67"/>
        <v>1195000</v>
      </c>
    </row>
    <row r="1124" spans="1:7" x14ac:dyDescent="0.25">
      <c r="C1124">
        <v>129</v>
      </c>
      <c r="D1124" s="28">
        <v>20000</v>
      </c>
      <c r="E1124" s="42">
        <f t="shared" si="67"/>
        <v>1215000</v>
      </c>
    </row>
    <row r="1125" spans="1:7" x14ac:dyDescent="0.25">
      <c r="C1125">
        <v>130</v>
      </c>
      <c r="D1125" s="28">
        <v>10000</v>
      </c>
      <c r="E1125" s="42">
        <f t="shared" si="67"/>
        <v>1225000</v>
      </c>
    </row>
    <row r="1126" spans="1:7" x14ac:dyDescent="0.25">
      <c r="C1126">
        <v>131</v>
      </c>
      <c r="D1126" s="28">
        <v>30000</v>
      </c>
      <c r="E1126" s="42">
        <f t="shared" si="67"/>
        <v>1255000</v>
      </c>
    </row>
    <row r="1127" spans="1:7" x14ac:dyDescent="0.25">
      <c r="C1127">
        <v>132</v>
      </c>
      <c r="D1127" s="28">
        <v>60000</v>
      </c>
      <c r="E1127" s="42">
        <f t="shared" si="67"/>
        <v>1315000</v>
      </c>
    </row>
    <row r="1128" spans="1:7" x14ac:dyDescent="0.25">
      <c r="C1128">
        <v>134</v>
      </c>
      <c r="D1128" s="28">
        <v>20000</v>
      </c>
      <c r="E1128" s="42">
        <f t="shared" si="67"/>
        <v>1335000</v>
      </c>
    </row>
    <row r="1129" spans="1:7" x14ac:dyDescent="0.25">
      <c r="C1129">
        <v>136</v>
      </c>
      <c r="D1129" s="28">
        <v>20000</v>
      </c>
      <c r="E1129" s="42">
        <f t="shared" si="67"/>
        <v>1355000</v>
      </c>
    </row>
    <row r="1130" spans="1:7" x14ac:dyDescent="0.25">
      <c r="C1130">
        <v>140</v>
      </c>
      <c r="D1130" s="29">
        <v>20000</v>
      </c>
      <c r="E1130" s="42">
        <f t="shared" si="67"/>
        <v>1375000</v>
      </c>
      <c r="F1130" s="29"/>
    </row>
    <row r="1131" spans="1:7" x14ac:dyDescent="0.25">
      <c r="C1131">
        <v>141</v>
      </c>
      <c r="D1131" s="28">
        <v>100000</v>
      </c>
      <c r="E1131" s="42">
        <f t="shared" si="67"/>
        <v>1475000</v>
      </c>
    </row>
    <row r="1132" spans="1:7" x14ac:dyDescent="0.25">
      <c r="A1132" t="s">
        <v>1341</v>
      </c>
      <c r="C1132">
        <v>142</v>
      </c>
      <c r="D1132" s="28">
        <v>50000</v>
      </c>
      <c r="E1132" s="42">
        <f t="shared" si="67"/>
        <v>1525000</v>
      </c>
    </row>
    <row r="1133" spans="1:7" x14ac:dyDescent="0.25">
      <c r="A1133" t="s">
        <v>1350</v>
      </c>
      <c r="B1133">
        <v>1425000</v>
      </c>
      <c r="C1133">
        <v>143</v>
      </c>
      <c r="D1133" s="28">
        <v>30000</v>
      </c>
      <c r="E1133" s="42">
        <f t="shared" si="67"/>
        <v>1555000</v>
      </c>
    </row>
    <row r="1134" spans="1:7" x14ac:dyDescent="0.25">
      <c r="A1134" t="s">
        <v>1351</v>
      </c>
      <c r="B1134">
        <v>150000</v>
      </c>
      <c r="C1134">
        <v>147</v>
      </c>
      <c r="D1134" s="28">
        <v>50000</v>
      </c>
      <c r="E1134" s="42">
        <f t="shared" si="67"/>
        <v>1605000</v>
      </c>
    </row>
    <row r="1135" spans="1:7" x14ac:dyDescent="0.25">
      <c r="A1135" t="s">
        <v>1352</v>
      </c>
      <c r="B1135">
        <v>40000</v>
      </c>
      <c r="C1135">
        <v>148</v>
      </c>
      <c r="D1135" s="28">
        <v>50000</v>
      </c>
      <c r="E1135" s="42">
        <f t="shared" si="67"/>
        <v>1655000</v>
      </c>
      <c r="F1135" s="28">
        <v>50000</v>
      </c>
      <c r="G1135" s="52">
        <f t="shared" ref="G1135:G1141" si="68">D1135-F1135</f>
        <v>0</v>
      </c>
    </row>
    <row r="1136" spans="1:7" x14ac:dyDescent="0.25">
      <c r="A1136" t="s">
        <v>1339</v>
      </c>
      <c r="B1136">
        <v>50000</v>
      </c>
      <c r="C1136">
        <v>149</v>
      </c>
      <c r="D1136" s="28">
        <v>50000</v>
      </c>
      <c r="E1136" s="42">
        <f t="shared" si="67"/>
        <v>1705000</v>
      </c>
      <c r="F1136" s="28">
        <v>50000</v>
      </c>
      <c r="G1136" s="52">
        <f t="shared" si="68"/>
        <v>0</v>
      </c>
    </row>
    <row r="1137" spans="1:7" x14ac:dyDescent="0.25">
      <c r="A1137" t="s">
        <v>1353</v>
      </c>
      <c r="D1137" s="28">
        <v>30000</v>
      </c>
      <c r="E1137" s="42">
        <f t="shared" si="67"/>
        <v>1735000</v>
      </c>
      <c r="F1137" s="28">
        <v>30000</v>
      </c>
      <c r="G1137" s="41">
        <f t="shared" si="68"/>
        <v>0</v>
      </c>
    </row>
    <row r="1138" spans="1:7" x14ac:dyDescent="0.25">
      <c r="A1138" t="s">
        <v>1354</v>
      </c>
      <c r="B1138">
        <v>50000</v>
      </c>
      <c r="D1138" s="28">
        <v>50000</v>
      </c>
      <c r="E1138" s="42">
        <f t="shared" si="67"/>
        <v>1785000</v>
      </c>
      <c r="F1138" s="28">
        <v>50000</v>
      </c>
      <c r="G1138" s="41">
        <f t="shared" si="68"/>
        <v>0</v>
      </c>
    </row>
    <row r="1139" spans="1:7" x14ac:dyDescent="0.25">
      <c r="A1139" t="s">
        <v>1355</v>
      </c>
      <c r="B1139">
        <v>1135000</v>
      </c>
      <c r="D1139" s="28">
        <v>50000</v>
      </c>
      <c r="E1139" s="42">
        <f t="shared" si="67"/>
        <v>1835000</v>
      </c>
      <c r="F1139" s="28">
        <v>50000</v>
      </c>
      <c r="G1139" s="41">
        <f t="shared" si="68"/>
        <v>0</v>
      </c>
    </row>
    <row r="1140" spans="1:7" x14ac:dyDescent="0.25">
      <c r="A1140" t="s">
        <v>1356</v>
      </c>
      <c r="D1140" s="28">
        <v>50000</v>
      </c>
      <c r="E1140" s="42">
        <f t="shared" si="67"/>
        <v>1885000</v>
      </c>
      <c r="F1140" s="28">
        <v>50000</v>
      </c>
      <c r="G1140" s="41">
        <f t="shared" si="68"/>
        <v>0</v>
      </c>
    </row>
    <row r="1141" spans="1:7" x14ac:dyDescent="0.25">
      <c r="B1141" s="31">
        <v>1135000</v>
      </c>
      <c r="D1141" s="28">
        <v>50000</v>
      </c>
      <c r="E1141" s="42">
        <f t="shared" si="67"/>
        <v>1935000</v>
      </c>
      <c r="F1141" s="28">
        <v>50000</v>
      </c>
      <c r="G1141" s="41">
        <f t="shared" si="68"/>
        <v>0</v>
      </c>
    </row>
    <row r="1142" spans="1:7" x14ac:dyDescent="0.25">
      <c r="D1142" s="28"/>
      <c r="E1142" s="42"/>
      <c r="G1142" s="41"/>
    </row>
    <row r="1143" spans="1:7" x14ac:dyDescent="0.25">
      <c r="D1143" s="28"/>
      <c r="E1143" s="42"/>
      <c r="G1143" s="41"/>
    </row>
    <row r="1144" spans="1:7" x14ac:dyDescent="0.25">
      <c r="D1144" s="28"/>
      <c r="E1144" s="42"/>
      <c r="G1144" s="41"/>
    </row>
    <row r="1146" spans="1:7" x14ac:dyDescent="0.25">
      <c r="C1146" s="44"/>
      <c r="D1146" s="47">
        <f>SUM(D1084:D1145)</f>
        <v>1935000</v>
      </c>
      <c r="E1146" s="44"/>
      <c r="F1146" s="47">
        <f>SUM(F1084:F1145)</f>
        <v>440000</v>
      </c>
      <c r="G1146" s="47">
        <f>SUM(G1084:G1145)</f>
        <v>-10000</v>
      </c>
    </row>
    <row r="1147" spans="1:7" x14ac:dyDescent="0.25">
      <c r="B1147">
        <v>17</v>
      </c>
      <c r="C1147" s="45">
        <f>COUNT(C1065:C1146)</f>
        <v>67</v>
      </c>
      <c r="D1147" s="46">
        <f>D1146-F1146</f>
        <v>1495000</v>
      </c>
      <c r="E1147" s="45"/>
      <c r="F1147" s="42"/>
      <c r="G1147" s="46">
        <f>D1147-G1146</f>
        <v>1505000</v>
      </c>
    </row>
  </sheetData>
  <sortState ref="K1:L69">
    <sortCondition ref="K1:K69"/>
  </sortState>
  <pageMargins left="0.7" right="0.7" top="0.75" bottom="0.75" header="0.3" footer="0.3"/>
  <pageSetup orientation="portrait" horizontalDpi="1200" verticalDpi="1200" r:id="rId1"/>
  <tableParts count="2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81"/>
  <sheetViews>
    <sheetView workbookViewId="0"/>
  </sheetViews>
  <sheetFormatPr baseColWidth="10" defaultRowHeight="12.75" x14ac:dyDescent="0.2"/>
  <cols>
    <col min="1" max="1" width="4" style="4" bestFit="1" customWidth="1"/>
    <col min="2" max="2" width="30" style="4" bestFit="1" customWidth="1"/>
    <col min="3" max="3" width="8.85546875" style="5" bestFit="1" customWidth="1"/>
    <col min="4" max="4" width="12.7109375" style="6" bestFit="1" customWidth="1"/>
    <col min="5" max="5" width="25" style="4" bestFit="1" customWidth="1"/>
    <col min="6" max="6" width="8.85546875" style="5" bestFit="1" customWidth="1"/>
    <col min="7" max="7" width="7.7109375" style="5" bestFit="1" customWidth="1"/>
    <col min="8" max="8" width="7.42578125" style="5" bestFit="1" customWidth="1"/>
    <col min="9" max="9" width="11.42578125" style="4" bestFit="1" customWidth="1"/>
    <col min="10" max="10" width="8.85546875" style="5" bestFit="1" customWidth="1"/>
    <col min="11" max="11" width="33" style="4" bestFit="1" customWidth="1"/>
    <col min="12" max="12" width="5.42578125" style="4" bestFit="1" customWidth="1"/>
    <col min="13" max="13" width="14" style="4" bestFit="1" customWidth="1"/>
    <col min="14" max="14" width="37" style="4" bestFit="1" customWidth="1"/>
    <col min="15" max="15" width="9.5703125" style="4" bestFit="1" customWidth="1"/>
    <col min="16" max="18" width="11.140625" style="4" bestFit="1" customWidth="1"/>
    <col min="19" max="19" width="16.28515625" style="4" bestFit="1" customWidth="1"/>
    <col min="20" max="16384" width="11.42578125" style="4"/>
  </cols>
  <sheetData>
    <row r="1" spans="1:19" s="1" customFormat="1" x14ac:dyDescent="0.25">
      <c r="A1" s="1" t="s">
        <v>2</v>
      </c>
      <c r="B1" s="1" t="s">
        <v>1</v>
      </c>
      <c r="C1" s="2" t="s">
        <v>3</v>
      </c>
      <c r="D1" s="3" t="s">
        <v>7</v>
      </c>
      <c r="E1" s="1" t="s">
        <v>4</v>
      </c>
      <c r="F1" s="2" t="s">
        <v>5</v>
      </c>
      <c r="G1" s="2" t="s">
        <v>6</v>
      </c>
      <c r="H1" s="2" t="s">
        <v>9</v>
      </c>
      <c r="I1" s="1" t="s">
        <v>10</v>
      </c>
      <c r="J1" s="2" t="s">
        <v>15</v>
      </c>
      <c r="K1" s="1" t="s">
        <v>8</v>
      </c>
      <c r="L1" s="1" t="s">
        <v>0</v>
      </c>
      <c r="M1" s="1" t="s">
        <v>12</v>
      </c>
      <c r="N1" s="1" t="s">
        <v>13</v>
      </c>
      <c r="O1" s="1" t="s">
        <v>11</v>
      </c>
      <c r="P1" s="1" t="s">
        <v>30</v>
      </c>
      <c r="Q1" s="1" t="s">
        <v>31</v>
      </c>
      <c r="R1" s="1" t="s">
        <v>15</v>
      </c>
      <c r="S1" s="1" t="s">
        <v>42</v>
      </c>
    </row>
    <row r="2" spans="1:19" x14ac:dyDescent="0.2">
      <c r="A2" s="4">
        <v>1</v>
      </c>
      <c r="B2" s="4" t="s">
        <v>554</v>
      </c>
      <c r="C2" s="5">
        <v>5840</v>
      </c>
      <c r="D2" s="6">
        <v>8448988</v>
      </c>
      <c r="E2" s="4" t="s">
        <v>149</v>
      </c>
      <c r="F2" s="5">
        <v>520000</v>
      </c>
      <c r="G2" s="5">
        <v>80000</v>
      </c>
      <c r="I2" s="7">
        <v>42444</v>
      </c>
      <c r="J2" s="5">
        <f>F2-G2-H2</f>
        <v>440000</v>
      </c>
      <c r="K2" s="4" t="s">
        <v>555</v>
      </c>
      <c r="L2" s="4">
        <v>1</v>
      </c>
      <c r="M2" s="4" t="s">
        <v>557</v>
      </c>
      <c r="N2" s="4" t="s">
        <v>556</v>
      </c>
      <c r="O2" s="4" t="s">
        <v>558</v>
      </c>
      <c r="P2" s="5">
        <f>SUM(F2:F3)</f>
        <v>520000</v>
      </c>
      <c r="Q2" s="5">
        <f>SUM(G2:H3)</f>
        <v>130000</v>
      </c>
      <c r="R2" s="5">
        <f>P2-Q2</f>
        <v>390000</v>
      </c>
      <c r="S2" s="4" t="s">
        <v>43</v>
      </c>
    </row>
    <row r="3" spans="1:19" x14ac:dyDescent="0.2">
      <c r="E3" s="4" t="s">
        <v>294</v>
      </c>
      <c r="H3" s="5">
        <v>50000</v>
      </c>
      <c r="I3" s="7">
        <v>42451</v>
      </c>
      <c r="J3" s="5">
        <f>(J2+F3)-H3</f>
        <v>390000</v>
      </c>
    </row>
    <row r="4" spans="1:19" x14ac:dyDescent="0.2">
      <c r="A4" s="4">
        <v>2</v>
      </c>
      <c r="B4" s="4" t="s">
        <v>559</v>
      </c>
      <c r="D4" s="6">
        <v>84574284</v>
      </c>
      <c r="E4" s="4" t="s">
        <v>76</v>
      </c>
      <c r="F4" s="5">
        <v>240000</v>
      </c>
      <c r="I4" s="7">
        <v>42828</v>
      </c>
      <c r="J4" s="5">
        <f>F4-G4-H4</f>
        <v>240000</v>
      </c>
      <c r="K4" s="4" t="s">
        <v>560</v>
      </c>
      <c r="L4" s="4">
        <v>1</v>
      </c>
      <c r="M4" s="4" t="s">
        <v>561</v>
      </c>
      <c r="O4" s="4" t="s">
        <v>23</v>
      </c>
      <c r="P4" s="5">
        <f>SUM(F4:F7)</f>
        <v>240000</v>
      </c>
      <c r="Q4" s="5">
        <f>SUM(G4:H7)</f>
        <v>80000</v>
      </c>
      <c r="R4" s="5">
        <f>P4-Q4</f>
        <v>160000</v>
      </c>
      <c r="S4" s="4" t="s">
        <v>43</v>
      </c>
    </row>
    <row r="5" spans="1:19" x14ac:dyDescent="0.2">
      <c r="H5" s="5">
        <v>40000</v>
      </c>
      <c r="I5" s="7">
        <v>42835</v>
      </c>
      <c r="J5" s="5">
        <f>(J4+F5)-H5</f>
        <v>200000</v>
      </c>
    </row>
    <row r="6" spans="1:19" x14ac:dyDescent="0.2">
      <c r="H6" s="5">
        <v>20000</v>
      </c>
      <c r="I6" s="7">
        <v>42842</v>
      </c>
      <c r="J6" s="5">
        <f>(J5+F6)-H6</f>
        <v>180000</v>
      </c>
    </row>
    <row r="7" spans="1:19" x14ac:dyDescent="0.2">
      <c r="H7" s="5">
        <v>20000</v>
      </c>
      <c r="I7" s="7">
        <v>42845</v>
      </c>
      <c r="J7" s="5">
        <f>(J6+F7)-H7</f>
        <v>160000</v>
      </c>
    </row>
    <row r="8" spans="1:19" x14ac:dyDescent="0.2">
      <c r="A8" s="4">
        <v>3</v>
      </c>
      <c r="B8" s="4" t="s">
        <v>562</v>
      </c>
      <c r="C8" s="5">
        <v>5325073</v>
      </c>
      <c r="D8" s="6">
        <v>75816998</v>
      </c>
      <c r="E8" s="4" t="s">
        <v>48</v>
      </c>
      <c r="F8" s="5">
        <v>220000</v>
      </c>
      <c r="G8" s="5">
        <v>30000</v>
      </c>
      <c r="I8" s="7">
        <v>42772</v>
      </c>
      <c r="J8" s="5">
        <f>F8-G8-H8</f>
        <v>190000</v>
      </c>
      <c r="K8" s="4" t="s">
        <v>24</v>
      </c>
      <c r="L8" s="4">
        <v>1</v>
      </c>
      <c r="M8" s="4" t="s">
        <v>563</v>
      </c>
      <c r="O8" s="4" t="s">
        <v>23</v>
      </c>
      <c r="P8" s="5">
        <f>SUM(F8:F13)</f>
        <v>220000</v>
      </c>
      <c r="Q8" s="5">
        <f>SUM(G8:H13)</f>
        <v>160000</v>
      </c>
      <c r="R8" s="5">
        <f>P8-Q8</f>
        <v>60000</v>
      </c>
      <c r="S8" s="4" t="s">
        <v>44</v>
      </c>
    </row>
    <row r="9" spans="1:19" x14ac:dyDescent="0.2">
      <c r="H9" s="5">
        <v>40000</v>
      </c>
      <c r="I9" s="7">
        <v>42786</v>
      </c>
      <c r="J9" s="5">
        <f>(J8+F9)-H9</f>
        <v>150000</v>
      </c>
    </row>
    <row r="10" spans="1:19" x14ac:dyDescent="0.2">
      <c r="H10" s="5">
        <v>30000</v>
      </c>
      <c r="I10" s="7">
        <v>42800</v>
      </c>
      <c r="J10" s="5">
        <f>(J9+F10)-H10</f>
        <v>120000</v>
      </c>
    </row>
    <row r="11" spans="1:19" x14ac:dyDescent="0.2">
      <c r="H11" s="5">
        <v>20000</v>
      </c>
      <c r="I11" s="7">
        <v>42814</v>
      </c>
      <c r="J11" s="5">
        <f>(J10+F11)-H11</f>
        <v>100000</v>
      </c>
    </row>
    <row r="12" spans="1:19" x14ac:dyDescent="0.2">
      <c r="H12" s="5">
        <v>20000</v>
      </c>
      <c r="I12" s="7">
        <v>42828</v>
      </c>
      <c r="J12" s="5">
        <f>(J11+F12)-H12</f>
        <v>80000</v>
      </c>
    </row>
    <row r="13" spans="1:19" x14ac:dyDescent="0.2">
      <c r="H13" s="5">
        <v>20000</v>
      </c>
      <c r="I13" s="7">
        <v>42842</v>
      </c>
      <c r="J13" s="5">
        <f>(J12+F13)-H13</f>
        <v>60000</v>
      </c>
      <c r="P13" s="5"/>
      <c r="Q13" s="5"/>
      <c r="R13" s="5"/>
    </row>
    <row r="14" spans="1:19" x14ac:dyDescent="0.2">
      <c r="A14" s="4">
        <v>4</v>
      </c>
      <c r="B14" s="4" t="s">
        <v>564</v>
      </c>
      <c r="D14" s="6">
        <v>83678467</v>
      </c>
      <c r="E14" s="4" t="s">
        <v>222</v>
      </c>
      <c r="F14" s="5">
        <v>240000</v>
      </c>
      <c r="I14" s="7">
        <v>42842</v>
      </c>
      <c r="J14" s="5">
        <f>F14-G14-H14</f>
        <v>240000</v>
      </c>
      <c r="K14" s="4" t="s">
        <v>313</v>
      </c>
      <c r="L14" s="4">
        <v>1</v>
      </c>
      <c r="M14" s="4" t="s">
        <v>557</v>
      </c>
      <c r="O14" s="4" t="s">
        <v>23</v>
      </c>
      <c r="P14" s="5">
        <f>SUM(F14:F15)</f>
        <v>240000</v>
      </c>
      <c r="Q14" s="5">
        <f>SUM(G14:H15)</f>
        <v>20000</v>
      </c>
      <c r="R14" s="5">
        <f>P14-Q14</f>
        <v>220000</v>
      </c>
      <c r="S14" s="4" t="s">
        <v>56</v>
      </c>
    </row>
    <row r="15" spans="1:19" x14ac:dyDescent="0.2">
      <c r="H15" s="5">
        <v>20000</v>
      </c>
      <c r="I15" s="7">
        <v>42849</v>
      </c>
      <c r="J15" s="5">
        <f>(J14+F15)-H15</f>
        <v>220000</v>
      </c>
      <c r="P15" s="5"/>
      <c r="Q15" s="5"/>
      <c r="R15" s="5"/>
    </row>
    <row r="16" spans="1:19" x14ac:dyDescent="0.2">
      <c r="A16" s="4">
        <v>5</v>
      </c>
      <c r="B16" s="4" t="s">
        <v>565</v>
      </c>
      <c r="D16" s="6">
        <v>83605348</v>
      </c>
      <c r="E16" s="4" t="s">
        <v>566</v>
      </c>
      <c r="F16" s="5">
        <v>130000</v>
      </c>
      <c r="G16" s="5">
        <v>40000</v>
      </c>
      <c r="I16" s="7">
        <v>42315</v>
      </c>
      <c r="J16" s="5">
        <f>F16-G16-H16</f>
        <v>90000</v>
      </c>
      <c r="K16" s="4" t="s">
        <v>567</v>
      </c>
      <c r="L16" s="4">
        <v>1</v>
      </c>
      <c r="M16" s="4" t="s">
        <v>557</v>
      </c>
      <c r="N16" s="4" t="s">
        <v>1322</v>
      </c>
      <c r="O16" s="4" t="s">
        <v>246</v>
      </c>
      <c r="P16" s="5">
        <f>SUM(F16:F42)</f>
        <v>750000</v>
      </c>
      <c r="Q16" s="5">
        <f>SUM(G16:H42)</f>
        <v>540000</v>
      </c>
      <c r="R16" s="5">
        <f>P16-Q16</f>
        <v>210000</v>
      </c>
      <c r="S16" s="4" t="s">
        <v>43</v>
      </c>
    </row>
    <row r="17" spans="5:18" x14ac:dyDescent="0.2">
      <c r="H17" s="5">
        <v>25000</v>
      </c>
      <c r="I17" s="7">
        <v>42380</v>
      </c>
      <c r="J17" s="5">
        <f t="shared" ref="J17:J31" si="0">(J16+F17)-H17</f>
        <v>65000</v>
      </c>
      <c r="P17" s="5"/>
      <c r="Q17" s="5"/>
      <c r="R17" s="5"/>
    </row>
    <row r="18" spans="5:18" x14ac:dyDescent="0.2">
      <c r="H18" s="5">
        <v>20000</v>
      </c>
      <c r="I18" s="7">
        <v>42394</v>
      </c>
      <c r="J18" s="5">
        <f t="shared" si="0"/>
        <v>45000</v>
      </c>
      <c r="P18" s="5"/>
      <c r="Q18" s="5"/>
      <c r="R18" s="5"/>
    </row>
    <row r="19" spans="5:18" x14ac:dyDescent="0.2">
      <c r="H19" s="5">
        <v>25000</v>
      </c>
      <c r="I19" s="7">
        <v>42415</v>
      </c>
      <c r="J19" s="5">
        <f t="shared" si="0"/>
        <v>20000</v>
      </c>
      <c r="P19" s="5"/>
      <c r="Q19" s="5"/>
      <c r="R19" s="5"/>
    </row>
    <row r="20" spans="5:18" x14ac:dyDescent="0.2">
      <c r="E20" s="4" t="s">
        <v>566</v>
      </c>
      <c r="F20" s="5">
        <v>220000</v>
      </c>
      <c r="H20" s="5">
        <v>20000</v>
      </c>
      <c r="I20" s="7">
        <v>42436</v>
      </c>
      <c r="J20" s="5">
        <f t="shared" si="0"/>
        <v>220000</v>
      </c>
      <c r="P20" s="5"/>
      <c r="Q20" s="5"/>
      <c r="R20" s="5"/>
    </row>
    <row r="21" spans="5:18" x14ac:dyDescent="0.2">
      <c r="H21" s="5">
        <v>10000</v>
      </c>
      <c r="I21" s="7">
        <v>42457</v>
      </c>
      <c r="J21" s="5">
        <f t="shared" si="0"/>
        <v>210000</v>
      </c>
      <c r="P21" s="5"/>
      <c r="Q21" s="5"/>
      <c r="R21" s="5"/>
    </row>
    <row r="22" spans="5:18" x14ac:dyDescent="0.2">
      <c r="H22" s="5">
        <v>20000</v>
      </c>
      <c r="I22" s="7">
        <v>42464</v>
      </c>
      <c r="J22" s="5">
        <f t="shared" si="0"/>
        <v>190000</v>
      </c>
      <c r="P22" s="5"/>
      <c r="Q22" s="5"/>
      <c r="R22" s="5"/>
    </row>
    <row r="23" spans="5:18" x14ac:dyDescent="0.2">
      <c r="H23" s="5">
        <v>20000</v>
      </c>
      <c r="I23" s="7">
        <v>42485</v>
      </c>
      <c r="J23" s="5">
        <f t="shared" si="0"/>
        <v>170000</v>
      </c>
      <c r="P23" s="5"/>
      <c r="Q23" s="5"/>
      <c r="R23" s="5"/>
    </row>
    <row r="24" spans="5:18" x14ac:dyDescent="0.2">
      <c r="H24" s="5">
        <v>15000</v>
      </c>
      <c r="I24" s="7">
        <v>42513</v>
      </c>
      <c r="J24" s="5">
        <f t="shared" si="0"/>
        <v>155000</v>
      </c>
      <c r="P24" s="5"/>
      <c r="Q24" s="5"/>
      <c r="R24" s="5"/>
    </row>
    <row r="25" spans="5:18" x14ac:dyDescent="0.2">
      <c r="H25" s="5">
        <v>20000</v>
      </c>
      <c r="I25" s="7">
        <v>42527</v>
      </c>
      <c r="J25" s="5">
        <f t="shared" si="0"/>
        <v>135000</v>
      </c>
      <c r="P25" s="5"/>
      <c r="Q25" s="5"/>
      <c r="R25" s="5"/>
    </row>
    <row r="26" spans="5:18" x14ac:dyDescent="0.2">
      <c r="H26" s="5">
        <v>20000</v>
      </c>
      <c r="I26" s="7">
        <v>42541</v>
      </c>
      <c r="J26" s="5">
        <f t="shared" si="0"/>
        <v>115000</v>
      </c>
      <c r="P26" s="5"/>
      <c r="Q26" s="5"/>
      <c r="R26" s="5"/>
    </row>
    <row r="27" spans="5:18" x14ac:dyDescent="0.2">
      <c r="H27" s="5">
        <v>15000</v>
      </c>
      <c r="I27" s="7">
        <v>42569</v>
      </c>
      <c r="J27" s="5">
        <f t="shared" si="0"/>
        <v>100000</v>
      </c>
      <c r="P27" s="5"/>
      <c r="Q27" s="5"/>
      <c r="R27" s="5"/>
    </row>
    <row r="28" spans="5:18" x14ac:dyDescent="0.2">
      <c r="H28" s="5">
        <v>15000</v>
      </c>
      <c r="I28" s="7">
        <v>42590</v>
      </c>
      <c r="J28" s="5">
        <f t="shared" si="0"/>
        <v>85000</v>
      </c>
      <c r="P28" s="5"/>
      <c r="Q28" s="5"/>
      <c r="R28" s="5"/>
    </row>
    <row r="29" spans="5:18" x14ac:dyDescent="0.2">
      <c r="H29" s="5">
        <v>20000</v>
      </c>
      <c r="I29" s="7"/>
      <c r="J29" s="5">
        <f t="shared" si="0"/>
        <v>65000</v>
      </c>
      <c r="P29" s="5"/>
      <c r="Q29" s="5"/>
      <c r="R29" s="5"/>
    </row>
    <row r="30" spans="5:18" x14ac:dyDescent="0.2">
      <c r="E30" s="4" t="s">
        <v>211</v>
      </c>
      <c r="F30" s="5">
        <v>240000</v>
      </c>
      <c r="H30" s="5">
        <v>20000</v>
      </c>
      <c r="I30" s="7">
        <v>42639</v>
      </c>
      <c r="J30" s="5">
        <f t="shared" si="0"/>
        <v>285000</v>
      </c>
      <c r="P30" s="5"/>
      <c r="Q30" s="5"/>
      <c r="R30" s="5"/>
    </row>
    <row r="31" spans="5:18" x14ac:dyDescent="0.2">
      <c r="H31" s="5">
        <v>20000</v>
      </c>
      <c r="I31" s="7">
        <v>42653</v>
      </c>
      <c r="J31" s="5">
        <f t="shared" si="0"/>
        <v>265000</v>
      </c>
    </row>
    <row r="32" spans="5:18" x14ac:dyDescent="0.2">
      <c r="H32" s="5">
        <v>15000</v>
      </c>
      <c r="I32" s="7">
        <v>42674</v>
      </c>
      <c r="J32" s="5">
        <f t="shared" ref="J32:J40" si="1">(J31+F32)-H32</f>
        <v>250000</v>
      </c>
    </row>
    <row r="33" spans="1:19" x14ac:dyDescent="0.2">
      <c r="H33" s="5">
        <v>20000</v>
      </c>
      <c r="I33" s="7">
        <v>42681</v>
      </c>
      <c r="J33" s="5">
        <f t="shared" si="1"/>
        <v>230000</v>
      </c>
    </row>
    <row r="34" spans="1:19" x14ac:dyDescent="0.2">
      <c r="H34" s="5">
        <v>20000</v>
      </c>
      <c r="I34" s="7">
        <v>42695</v>
      </c>
      <c r="J34" s="5">
        <f t="shared" si="1"/>
        <v>210000</v>
      </c>
    </row>
    <row r="35" spans="1:19" x14ac:dyDescent="0.2">
      <c r="E35" s="4" t="s">
        <v>140</v>
      </c>
      <c r="F35" s="5">
        <v>160000</v>
      </c>
      <c r="H35" s="5">
        <v>25000</v>
      </c>
      <c r="I35" s="7">
        <v>42709</v>
      </c>
      <c r="J35" s="5">
        <f t="shared" si="1"/>
        <v>345000</v>
      </c>
    </row>
    <row r="36" spans="1:19" x14ac:dyDescent="0.2">
      <c r="H36" s="5">
        <v>10000</v>
      </c>
      <c r="I36" s="7">
        <v>42744</v>
      </c>
      <c r="J36" s="5">
        <f t="shared" si="1"/>
        <v>335000</v>
      </c>
    </row>
    <row r="37" spans="1:19" x14ac:dyDescent="0.2">
      <c r="H37" s="5">
        <v>20000</v>
      </c>
      <c r="I37" s="7">
        <v>42758</v>
      </c>
      <c r="J37" s="5">
        <f t="shared" si="1"/>
        <v>315000</v>
      </c>
    </row>
    <row r="38" spans="1:19" x14ac:dyDescent="0.2">
      <c r="H38" s="5">
        <v>20000</v>
      </c>
      <c r="I38" s="7">
        <v>42772</v>
      </c>
      <c r="J38" s="5">
        <f t="shared" si="1"/>
        <v>295000</v>
      </c>
    </row>
    <row r="39" spans="1:19" x14ac:dyDescent="0.2">
      <c r="H39" s="5">
        <v>20000</v>
      </c>
      <c r="I39" s="7">
        <v>42786</v>
      </c>
      <c r="J39" s="5">
        <f t="shared" si="1"/>
        <v>275000</v>
      </c>
    </row>
    <row r="40" spans="1:19" x14ac:dyDescent="0.2">
      <c r="H40" s="5">
        <v>20000</v>
      </c>
      <c r="I40" s="7">
        <v>42800</v>
      </c>
      <c r="J40" s="5">
        <f t="shared" si="1"/>
        <v>255000</v>
      </c>
    </row>
    <row r="41" spans="1:19" x14ac:dyDescent="0.2">
      <c r="H41" s="5">
        <v>20000</v>
      </c>
      <c r="I41" s="7">
        <v>42814</v>
      </c>
      <c r="J41" s="5">
        <f>(J40+F41)-H41</f>
        <v>235000</v>
      </c>
    </row>
    <row r="42" spans="1:19" x14ac:dyDescent="0.2">
      <c r="H42" s="5">
        <v>25000</v>
      </c>
      <c r="I42" s="7">
        <v>42849</v>
      </c>
      <c r="J42" s="5">
        <f>(J41+F42)-H42</f>
        <v>210000</v>
      </c>
    </row>
    <row r="43" spans="1:19" x14ac:dyDescent="0.2">
      <c r="A43" s="4">
        <v>6</v>
      </c>
      <c r="B43" s="4" t="s">
        <v>568</v>
      </c>
      <c r="C43" s="5">
        <v>4802567</v>
      </c>
      <c r="D43" s="6">
        <v>81953465</v>
      </c>
      <c r="E43" s="4" t="s">
        <v>48</v>
      </c>
      <c r="F43" s="5">
        <v>260000</v>
      </c>
      <c r="G43" s="5">
        <v>50000</v>
      </c>
      <c r="I43" s="7">
        <v>42590</v>
      </c>
      <c r="J43" s="5">
        <f>F43-G43-H43</f>
        <v>210000</v>
      </c>
      <c r="L43" s="4">
        <v>1</v>
      </c>
      <c r="M43" s="4" t="s">
        <v>557</v>
      </c>
      <c r="N43" s="4" t="s">
        <v>569</v>
      </c>
      <c r="O43" s="4" t="s">
        <v>570</v>
      </c>
      <c r="P43" s="5">
        <f>SUM(F43:F45)</f>
        <v>260000</v>
      </c>
      <c r="Q43" s="5">
        <f>SUM(G43:H45)</f>
        <v>150000</v>
      </c>
      <c r="R43" s="5">
        <f>P43-Q43</f>
        <v>110000</v>
      </c>
      <c r="S43" s="4" t="s">
        <v>56</v>
      </c>
    </row>
    <row r="44" spans="1:19" x14ac:dyDescent="0.2">
      <c r="D44" s="6">
        <v>73887671</v>
      </c>
      <c r="H44" s="5">
        <v>50000</v>
      </c>
      <c r="I44" s="7">
        <v>42615</v>
      </c>
      <c r="J44" s="5">
        <f>(J43+F44)-H44</f>
        <v>160000</v>
      </c>
      <c r="P44" s="5"/>
      <c r="Q44" s="5"/>
      <c r="R44" s="5"/>
    </row>
    <row r="45" spans="1:19" x14ac:dyDescent="0.2">
      <c r="B45" s="4" t="s">
        <v>571</v>
      </c>
      <c r="D45" s="6">
        <v>85778640</v>
      </c>
      <c r="H45" s="5">
        <v>50000</v>
      </c>
      <c r="I45" s="7">
        <v>42653</v>
      </c>
      <c r="J45" s="5">
        <f>(J44+F45)-H45</f>
        <v>110000</v>
      </c>
    </row>
    <row r="46" spans="1:19" x14ac:dyDescent="0.2">
      <c r="A46" s="4">
        <v>7</v>
      </c>
      <c r="B46" s="4" t="s">
        <v>572</v>
      </c>
      <c r="D46" s="6">
        <v>83691261</v>
      </c>
      <c r="F46" s="5">
        <v>1140000</v>
      </c>
      <c r="G46" s="5">
        <v>50000</v>
      </c>
      <c r="I46" s="7">
        <v>42365</v>
      </c>
      <c r="J46" s="5">
        <f>F46-G46-H46</f>
        <v>1090000</v>
      </c>
      <c r="K46" s="4" t="s">
        <v>573</v>
      </c>
      <c r="L46" s="4">
        <v>1</v>
      </c>
      <c r="O46" s="4" t="s">
        <v>373</v>
      </c>
      <c r="P46" s="5">
        <f>SUM(F46:F109)</f>
        <v>4310000</v>
      </c>
      <c r="Q46" s="5">
        <f>SUM(G46:H109)</f>
        <v>3590000</v>
      </c>
      <c r="R46" s="5">
        <f>P46-Q46</f>
        <v>720000</v>
      </c>
      <c r="S46" s="4" t="s">
        <v>43</v>
      </c>
    </row>
    <row r="47" spans="1:19" x14ac:dyDescent="0.2">
      <c r="H47" s="5">
        <v>50000</v>
      </c>
      <c r="I47" s="7">
        <v>42353</v>
      </c>
      <c r="J47" s="5">
        <f t="shared" ref="J47:J106" si="2">(J46+F47)-H47</f>
        <v>1040000</v>
      </c>
    </row>
    <row r="48" spans="1:19" x14ac:dyDescent="0.2">
      <c r="H48" s="5">
        <v>100000</v>
      </c>
      <c r="I48" s="7">
        <v>42360</v>
      </c>
      <c r="J48" s="5">
        <f t="shared" si="2"/>
        <v>940000</v>
      </c>
    </row>
    <row r="49" spans="5:10" x14ac:dyDescent="0.2">
      <c r="H49" s="5">
        <v>50000</v>
      </c>
      <c r="I49" s="7">
        <v>42387</v>
      </c>
      <c r="J49" s="5">
        <f t="shared" si="2"/>
        <v>890000</v>
      </c>
    </row>
    <row r="50" spans="5:10" x14ac:dyDescent="0.2">
      <c r="H50" s="5">
        <v>50000</v>
      </c>
      <c r="I50" s="7">
        <v>42394</v>
      </c>
      <c r="J50" s="5">
        <f t="shared" si="2"/>
        <v>840000</v>
      </c>
    </row>
    <row r="51" spans="5:10" x14ac:dyDescent="0.2">
      <c r="H51" s="5">
        <v>75000</v>
      </c>
      <c r="I51" s="7">
        <v>42408</v>
      </c>
      <c r="J51" s="5">
        <f t="shared" si="2"/>
        <v>765000</v>
      </c>
    </row>
    <row r="52" spans="5:10" x14ac:dyDescent="0.2">
      <c r="H52" s="5">
        <v>50000</v>
      </c>
      <c r="I52" s="7">
        <v>42408</v>
      </c>
      <c r="J52" s="5">
        <f t="shared" si="2"/>
        <v>715000</v>
      </c>
    </row>
    <row r="53" spans="5:10" x14ac:dyDescent="0.2">
      <c r="E53" s="4" t="s">
        <v>1323</v>
      </c>
      <c r="F53" s="5">
        <v>570000</v>
      </c>
      <c r="I53" s="7"/>
      <c r="J53" s="5">
        <f t="shared" si="2"/>
        <v>1285000</v>
      </c>
    </row>
    <row r="54" spans="5:10" x14ac:dyDescent="0.2">
      <c r="H54" s="5">
        <v>50000</v>
      </c>
      <c r="I54" s="7">
        <v>42415</v>
      </c>
      <c r="J54" s="5">
        <f t="shared" si="2"/>
        <v>1235000</v>
      </c>
    </row>
    <row r="55" spans="5:10" x14ac:dyDescent="0.2">
      <c r="H55" s="5">
        <v>50000</v>
      </c>
      <c r="I55" s="7">
        <v>42422</v>
      </c>
      <c r="J55" s="5">
        <f t="shared" si="2"/>
        <v>1185000</v>
      </c>
    </row>
    <row r="56" spans="5:10" x14ac:dyDescent="0.2">
      <c r="H56" s="5">
        <v>50000</v>
      </c>
      <c r="I56" s="7">
        <v>42430</v>
      </c>
      <c r="J56" s="5">
        <f t="shared" si="2"/>
        <v>1135000</v>
      </c>
    </row>
    <row r="57" spans="5:10" x14ac:dyDescent="0.2">
      <c r="H57" s="5">
        <v>50000</v>
      </c>
      <c r="I57" s="7">
        <v>42436</v>
      </c>
      <c r="J57" s="5">
        <f t="shared" si="2"/>
        <v>1085000</v>
      </c>
    </row>
    <row r="58" spans="5:10" x14ac:dyDescent="0.2">
      <c r="H58" s="5">
        <v>55000</v>
      </c>
      <c r="I58" s="7">
        <v>42443</v>
      </c>
      <c r="J58" s="5">
        <f t="shared" si="2"/>
        <v>1030000</v>
      </c>
    </row>
    <row r="59" spans="5:10" x14ac:dyDescent="0.2">
      <c r="H59" s="5">
        <v>50000</v>
      </c>
      <c r="I59" s="7">
        <v>42457</v>
      </c>
      <c r="J59" s="5">
        <f t="shared" si="2"/>
        <v>980000</v>
      </c>
    </row>
    <row r="60" spans="5:10" x14ac:dyDescent="0.2">
      <c r="H60" s="5">
        <v>50000</v>
      </c>
      <c r="I60" s="7">
        <v>42464</v>
      </c>
      <c r="J60" s="5">
        <f t="shared" si="2"/>
        <v>930000</v>
      </c>
    </row>
    <row r="61" spans="5:10" x14ac:dyDescent="0.2">
      <c r="H61" s="5">
        <v>50000</v>
      </c>
      <c r="I61" s="7">
        <v>42471</v>
      </c>
      <c r="J61" s="5">
        <f t="shared" si="2"/>
        <v>880000</v>
      </c>
    </row>
    <row r="62" spans="5:10" x14ac:dyDescent="0.2">
      <c r="H62" s="5">
        <v>50000</v>
      </c>
      <c r="I62" s="7">
        <v>42479</v>
      </c>
      <c r="J62" s="5">
        <f t="shared" si="2"/>
        <v>830000</v>
      </c>
    </row>
    <row r="63" spans="5:10" x14ac:dyDescent="0.2">
      <c r="H63" s="5">
        <v>50000</v>
      </c>
      <c r="I63" s="7">
        <v>42485</v>
      </c>
      <c r="J63" s="5">
        <f t="shared" si="2"/>
        <v>780000</v>
      </c>
    </row>
    <row r="64" spans="5:10" x14ac:dyDescent="0.2">
      <c r="H64" s="5">
        <v>50000</v>
      </c>
      <c r="I64" s="7">
        <v>42492</v>
      </c>
      <c r="J64" s="5">
        <f t="shared" si="2"/>
        <v>730000</v>
      </c>
    </row>
    <row r="65" spans="6:10" x14ac:dyDescent="0.2">
      <c r="H65" s="5">
        <v>50000</v>
      </c>
      <c r="I65" s="7">
        <v>42499</v>
      </c>
      <c r="J65" s="5">
        <f t="shared" si="2"/>
        <v>680000</v>
      </c>
    </row>
    <row r="66" spans="6:10" x14ac:dyDescent="0.2">
      <c r="F66" s="5">
        <v>740000</v>
      </c>
      <c r="H66" s="5">
        <v>100000</v>
      </c>
      <c r="I66" s="7">
        <v>42499</v>
      </c>
      <c r="J66" s="5">
        <f t="shared" si="2"/>
        <v>1320000</v>
      </c>
    </row>
    <row r="67" spans="6:10" x14ac:dyDescent="0.2">
      <c r="F67" s="5">
        <v>350000</v>
      </c>
      <c r="I67" s="7">
        <v>42499</v>
      </c>
      <c r="J67" s="5">
        <f t="shared" si="2"/>
        <v>1670000</v>
      </c>
    </row>
    <row r="68" spans="6:10" x14ac:dyDescent="0.2">
      <c r="H68" s="5">
        <v>300000</v>
      </c>
      <c r="I68" s="7">
        <v>42527</v>
      </c>
      <c r="J68" s="5">
        <f t="shared" si="2"/>
        <v>1370000</v>
      </c>
    </row>
    <row r="69" spans="6:10" x14ac:dyDescent="0.2">
      <c r="F69" s="5">
        <v>1030000</v>
      </c>
      <c r="I69" s="7">
        <v>42527</v>
      </c>
      <c r="J69" s="5">
        <f t="shared" si="2"/>
        <v>2400000</v>
      </c>
    </row>
    <row r="70" spans="6:10" x14ac:dyDescent="0.2">
      <c r="H70" s="5">
        <v>200000</v>
      </c>
      <c r="I70" s="7">
        <v>42532</v>
      </c>
      <c r="J70" s="5">
        <f t="shared" si="2"/>
        <v>2200000</v>
      </c>
    </row>
    <row r="71" spans="6:10" x14ac:dyDescent="0.2">
      <c r="H71" s="5">
        <v>100000</v>
      </c>
      <c r="I71" s="7">
        <v>42541</v>
      </c>
      <c r="J71" s="5">
        <f t="shared" si="2"/>
        <v>2100000</v>
      </c>
    </row>
    <row r="72" spans="6:10" x14ac:dyDescent="0.2">
      <c r="H72" s="5">
        <v>50000</v>
      </c>
      <c r="I72" s="7">
        <v>42548</v>
      </c>
      <c r="J72" s="5">
        <f t="shared" si="2"/>
        <v>2050000</v>
      </c>
    </row>
    <row r="73" spans="6:10" x14ac:dyDescent="0.2">
      <c r="H73" s="5">
        <v>50000</v>
      </c>
      <c r="I73" s="7">
        <v>42555</v>
      </c>
      <c r="J73" s="5">
        <f t="shared" si="2"/>
        <v>2000000</v>
      </c>
    </row>
    <row r="74" spans="6:10" x14ac:dyDescent="0.2">
      <c r="H74" s="5">
        <v>50000</v>
      </c>
      <c r="I74" s="7">
        <v>42562</v>
      </c>
      <c r="J74" s="5">
        <f t="shared" si="2"/>
        <v>1950000</v>
      </c>
    </row>
    <row r="75" spans="6:10" x14ac:dyDescent="0.2">
      <c r="H75" s="5">
        <v>50000</v>
      </c>
      <c r="I75" s="7">
        <v>42569</v>
      </c>
      <c r="J75" s="5">
        <f t="shared" si="2"/>
        <v>1900000</v>
      </c>
    </row>
    <row r="76" spans="6:10" x14ac:dyDescent="0.2">
      <c r="H76" s="5">
        <v>50000</v>
      </c>
      <c r="I76" s="7">
        <v>42576</v>
      </c>
      <c r="J76" s="5">
        <f t="shared" si="2"/>
        <v>1850000</v>
      </c>
    </row>
    <row r="77" spans="6:10" x14ac:dyDescent="0.2">
      <c r="H77" s="5">
        <v>50000</v>
      </c>
      <c r="I77" s="7">
        <v>42583</v>
      </c>
      <c r="J77" s="5">
        <f t="shared" si="2"/>
        <v>1800000</v>
      </c>
    </row>
    <row r="78" spans="6:10" x14ac:dyDescent="0.2">
      <c r="H78" s="5">
        <v>50000</v>
      </c>
      <c r="I78" s="7">
        <v>42590</v>
      </c>
      <c r="J78" s="5">
        <f t="shared" si="2"/>
        <v>1750000</v>
      </c>
    </row>
    <row r="79" spans="6:10" x14ac:dyDescent="0.2">
      <c r="H79" s="5">
        <v>50000</v>
      </c>
      <c r="I79" s="7">
        <v>42597</v>
      </c>
      <c r="J79" s="5">
        <f t="shared" si="2"/>
        <v>1700000</v>
      </c>
    </row>
    <row r="80" spans="6:10" x14ac:dyDescent="0.2">
      <c r="H80" s="5">
        <v>50000</v>
      </c>
      <c r="I80" s="7">
        <v>42604</v>
      </c>
      <c r="J80" s="5">
        <f t="shared" si="2"/>
        <v>1650000</v>
      </c>
    </row>
    <row r="81" spans="5:10" x14ac:dyDescent="0.2">
      <c r="H81" s="5">
        <v>50000</v>
      </c>
      <c r="I81" s="7">
        <v>42611</v>
      </c>
      <c r="J81" s="5">
        <f t="shared" si="2"/>
        <v>1600000</v>
      </c>
    </row>
    <row r="82" spans="5:10" x14ac:dyDescent="0.2">
      <c r="H82" s="5">
        <v>50000</v>
      </c>
      <c r="I82" s="7">
        <v>42618</v>
      </c>
      <c r="J82" s="5">
        <f t="shared" si="2"/>
        <v>1550000</v>
      </c>
    </row>
    <row r="83" spans="5:10" x14ac:dyDescent="0.2">
      <c r="H83" s="5">
        <v>50000</v>
      </c>
      <c r="I83" s="7">
        <v>42625</v>
      </c>
      <c r="J83" s="5">
        <f t="shared" si="2"/>
        <v>1500000</v>
      </c>
    </row>
    <row r="84" spans="5:10" x14ac:dyDescent="0.2">
      <c r="H84" s="5">
        <v>50000</v>
      </c>
      <c r="I84" s="7">
        <v>42632</v>
      </c>
      <c r="J84" s="5">
        <f t="shared" si="2"/>
        <v>1450000</v>
      </c>
    </row>
    <row r="85" spans="5:10" x14ac:dyDescent="0.2">
      <c r="H85" s="5">
        <v>50000</v>
      </c>
      <c r="I85" s="7">
        <v>42639</v>
      </c>
      <c r="J85" s="5">
        <f t="shared" si="2"/>
        <v>1400000</v>
      </c>
    </row>
    <row r="86" spans="5:10" x14ac:dyDescent="0.2">
      <c r="E86" s="4" t="s">
        <v>1324</v>
      </c>
      <c r="F86" s="5">
        <v>480000</v>
      </c>
      <c r="H86" s="5">
        <v>100000</v>
      </c>
      <c r="I86" s="7">
        <v>42639</v>
      </c>
      <c r="J86" s="5">
        <f t="shared" si="2"/>
        <v>1780000</v>
      </c>
    </row>
    <row r="87" spans="5:10" x14ac:dyDescent="0.2">
      <c r="H87" s="5">
        <v>50000</v>
      </c>
      <c r="I87" s="7">
        <v>42653</v>
      </c>
      <c r="J87" s="5">
        <f t="shared" si="2"/>
        <v>1730000</v>
      </c>
    </row>
    <row r="88" spans="5:10" x14ac:dyDescent="0.2">
      <c r="H88" s="5">
        <v>50000</v>
      </c>
      <c r="I88" s="7">
        <v>42661</v>
      </c>
      <c r="J88" s="5">
        <f t="shared" si="2"/>
        <v>1680000</v>
      </c>
    </row>
    <row r="89" spans="5:10" x14ac:dyDescent="0.2">
      <c r="H89" s="5">
        <v>50000</v>
      </c>
      <c r="I89" s="7">
        <v>42667</v>
      </c>
      <c r="J89" s="5">
        <f t="shared" si="2"/>
        <v>1630000</v>
      </c>
    </row>
    <row r="90" spans="5:10" x14ac:dyDescent="0.2">
      <c r="H90" s="5">
        <v>50000</v>
      </c>
      <c r="I90" s="7">
        <v>42674</v>
      </c>
      <c r="J90" s="5">
        <f t="shared" si="2"/>
        <v>1580000</v>
      </c>
    </row>
    <row r="91" spans="5:10" x14ac:dyDescent="0.2">
      <c r="H91" s="5">
        <v>50000</v>
      </c>
      <c r="I91" s="7">
        <v>42681</v>
      </c>
      <c r="J91" s="5">
        <f t="shared" si="2"/>
        <v>1530000</v>
      </c>
    </row>
    <row r="92" spans="5:10" x14ac:dyDescent="0.2">
      <c r="H92" s="5">
        <v>50000</v>
      </c>
      <c r="I92" s="7">
        <v>42688</v>
      </c>
      <c r="J92" s="5">
        <f t="shared" si="2"/>
        <v>1480000</v>
      </c>
    </row>
    <row r="93" spans="5:10" x14ac:dyDescent="0.2">
      <c r="H93" s="5">
        <v>50000</v>
      </c>
      <c r="I93" s="7">
        <v>42702</v>
      </c>
      <c r="J93" s="5">
        <f t="shared" si="2"/>
        <v>1430000</v>
      </c>
    </row>
    <row r="94" spans="5:10" x14ac:dyDescent="0.2">
      <c r="H94" s="5">
        <v>50000</v>
      </c>
      <c r="I94" s="7">
        <v>42709</v>
      </c>
      <c r="J94" s="5">
        <f t="shared" si="2"/>
        <v>1380000</v>
      </c>
    </row>
    <row r="95" spans="5:10" x14ac:dyDescent="0.2">
      <c r="H95" s="5">
        <v>50000</v>
      </c>
      <c r="I95" s="7">
        <v>42716</v>
      </c>
      <c r="J95" s="5">
        <f t="shared" si="2"/>
        <v>1330000</v>
      </c>
    </row>
    <row r="96" spans="5:10" x14ac:dyDescent="0.2">
      <c r="H96" s="5">
        <v>50000</v>
      </c>
      <c r="I96" s="7">
        <v>42723</v>
      </c>
      <c r="J96" s="5">
        <f t="shared" si="2"/>
        <v>1280000</v>
      </c>
    </row>
    <row r="97" spans="1:19" x14ac:dyDescent="0.2">
      <c r="H97" s="5">
        <v>50000</v>
      </c>
      <c r="I97" s="7">
        <v>42744</v>
      </c>
      <c r="J97" s="5">
        <f t="shared" si="2"/>
        <v>1230000</v>
      </c>
    </row>
    <row r="98" spans="1:19" x14ac:dyDescent="0.2">
      <c r="H98" s="5">
        <v>50000</v>
      </c>
      <c r="I98" s="7">
        <v>42751</v>
      </c>
      <c r="J98" s="5">
        <f t="shared" si="2"/>
        <v>1180000</v>
      </c>
    </row>
    <row r="99" spans="1:19" x14ac:dyDescent="0.2">
      <c r="H99" s="5">
        <v>50000</v>
      </c>
      <c r="I99" s="7">
        <v>42758</v>
      </c>
      <c r="J99" s="5">
        <f t="shared" si="2"/>
        <v>1130000</v>
      </c>
    </row>
    <row r="100" spans="1:19" x14ac:dyDescent="0.2">
      <c r="H100" s="5">
        <v>50000</v>
      </c>
      <c r="I100" s="7">
        <v>42772</v>
      </c>
      <c r="J100" s="5">
        <f t="shared" si="2"/>
        <v>1080000</v>
      </c>
    </row>
    <row r="101" spans="1:19" x14ac:dyDescent="0.2">
      <c r="H101" s="5">
        <v>30000</v>
      </c>
      <c r="I101" s="7">
        <v>42779</v>
      </c>
      <c r="J101" s="5">
        <f t="shared" si="2"/>
        <v>1050000</v>
      </c>
    </row>
    <row r="102" spans="1:19" x14ac:dyDescent="0.2">
      <c r="H102" s="5">
        <v>30000</v>
      </c>
      <c r="I102" s="7">
        <v>42783</v>
      </c>
      <c r="J102" s="5">
        <f t="shared" si="2"/>
        <v>1020000</v>
      </c>
    </row>
    <row r="103" spans="1:19" x14ac:dyDescent="0.2">
      <c r="H103" s="5">
        <v>60000</v>
      </c>
      <c r="I103" s="7">
        <v>42790</v>
      </c>
      <c r="J103" s="5">
        <f t="shared" si="2"/>
        <v>960000</v>
      </c>
    </row>
    <row r="104" spans="1:19" x14ac:dyDescent="0.2">
      <c r="H104" s="5">
        <v>40000</v>
      </c>
      <c r="I104" s="7">
        <v>42800</v>
      </c>
      <c r="J104" s="5">
        <f t="shared" si="2"/>
        <v>920000</v>
      </c>
    </row>
    <row r="105" spans="1:19" x14ac:dyDescent="0.2">
      <c r="H105" s="5">
        <v>20000</v>
      </c>
      <c r="I105" s="7">
        <v>42807</v>
      </c>
      <c r="J105" s="5">
        <f t="shared" si="2"/>
        <v>900000</v>
      </c>
    </row>
    <row r="106" spans="1:19" x14ac:dyDescent="0.2">
      <c r="H106" s="5">
        <v>50000</v>
      </c>
      <c r="I106" s="7">
        <v>42814</v>
      </c>
      <c r="J106" s="5">
        <f t="shared" si="2"/>
        <v>850000</v>
      </c>
    </row>
    <row r="107" spans="1:19" x14ac:dyDescent="0.2">
      <c r="H107" s="5">
        <v>50000</v>
      </c>
      <c r="I107" s="7">
        <v>42828</v>
      </c>
      <c r="J107" s="5">
        <f t="shared" ref="J107:J126" si="3">(J106+F107)-H107</f>
        <v>800000</v>
      </c>
    </row>
    <row r="108" spans="1:19" x14ac:dyDescent="0.2">
      <c r="H108" s="5">
        <v>50000</v>
      </c>
      <c r="I108" s="7">
        <v>42842</v>
      </c>
      <c r="J108" s="5">
        <f t="shared" si="3"/>
        <v>750000</v>
      </c>
    </row>
    <row r="109" spans="1:19" x14ac:dyDescent="0.2">
      <c r="H109" s="5">
        <v>30000</v>
      </c>
      <c r="I109" s="7">
        <v>42849</v>
      </c>
      <c r="J109" s="5">
        <f t="shared" si="3"/>
        <v>720000</v>
      </c>
    </row>
    <row r="110" spans="1:19" x14ac:dyDescent="0.2">
      <c r="A110" s="4">
        <v>8</v>
      </c>
      <c r="B110" s="4" t="s">
        <v>574</v>
      </c>
      <c r="C110" s="5">
        <v>5584233</v>
      </c>
      <c r="D110" s="6">
        <v>85483084</v>
      </c>
      <c r="E110" s="4" t="s">
        <v>84</v>
      </c>
      <c r="F110" s="5">
        <v>295000</v>
      </c>
      <c r="I110" s="7">
        <v>42723</v>
      </c>
      <c r="J110" s="5">
        <f>F110-G110-H110</f>
        <v>295000</v>
      </c>
      <c r="K110" s="4" t="s">
        <v>577</v>
      </c>
      <c r="L110" s="4">
        <v>1</v>
      </c>
      <c r="M110" s="4" t="s">
        <v>575</v>
      </c>
      <c r="N110" s="4" t="s">
        <v>576</v>
      </c>
      <c r="O110" s="4" t="s">
        <v>18</v>
      </c>
      <c r="P110" s="5">
        <f>SUM(F110:F112)</f>
        <v>295000</v>
      </c>
      <c r="Q110" s="5">
        <f>SUM(G110:H112)</f>
        <v>80000</v>
      </c>
      <c r="R110" s="5">
        <f>P110-Q110</f>
        <v>215000</v>
      </c>
      <c r="S110" s="4" t="s">
        <v>43</v>
      </c>
    </row>
    <row r="111" spans="1:19" x14ac:dyDescent="0.2">
      <c r="D111" s="6">
        <v>83355385</v>
      </c>
      <c r="H111" s="5">
        <v>40000</v>
      </c>
      <c r="I111" s="7">
        <v>42738</v>
      </c>
      <c r="J111" s="5">
        <f t="shared" si="3"/>
        <v>255000</v>
      </c>
      <c r="N111" s="4" t="s">
        <v>589</v>
      </c>
    </row>
    <row r="112" spans="1:19" x14ac:dyDescent="0.2">
      <c r="H112" s="5">
        <v>40000</v>
      </c>
      <c r="I112" s="7">
        <v>42786</v>
      </c>
      <c r="J112" s="5">
        <f t="shared" si="3"/>
        <v>215000</v>
      </c>
    </row>
    <row r="113" spans="1:19" x14ac:dyDescent="0.2">
      <c r="A113" s="4">
        <v>9</v>
      </c>
      <c r="B113" s="4" t="s">
        <v>578</v>
      </c>
      <c r="C113" s="5">
        <v>4267433</v>
      </c>
      <c r="E113" s="4" t="s">
        <v>84</v>
      </c>
      <c r="F113" s="5">
        <v>260000</v>
      </c>
      <c r="I113" s="7">
        <v>42647</v>
      </c>
      <c r="J113" s="5">
        <f>F113-G113-H113</f>
        <v>260000</v>
      </c>
      <c r="K113" s="4" t="s">
        <v>579</v>
      </c>
      <c r="L113" s="4">
        <v>1</v>
      </c>
      <c r="M113" s="4" t="s">
        <v>575</v>
      </c>
      <c r="N113" s="4" t="s">
        <v>55</v>
      </c>
      <c r="O113" s="4" t="s">
        <v>246</v>
      </c>
      <c r="P113" s="5">
        <f>SUM(F113:F121)</f>
        <v>520000</v>
      </c>
      <c r="Q113" s="5">
        <f>SUM(G113:H121)</f>
        <v>420000</v>
      </c>
      <c r="R113" s="5">
        <f>P113-Q113</f>
        <v>100000</v>
      </c>
      <c r="S113" s="4" t="s">
        <v>44</v>
      </c>
    </row>
    <row r="114" spans="1:19" x14ac:dyDescent="0.2">
      <c r="H114" s="5">
        <v>50000</v>
      </c>
      <c r="I114" s="7">
        <v>42653</v>
      </c>
      <c r="J114" s="5">
        <f t="shared" si="3"/>
        <v>210000</v>
      </c>
    </row>
    <row r="115" spans="1:19" x14ac:dyDescent="0.2">
      <c r="H115" s="5">
        <v>50000</v>
      </c>
      <c r="I115" s="7">
        <v>42674</v>
      </c>
      <c r="J115" s="5">
        <f t="shared" si="3"/>
        <v>160000</v>
      </c>
    </row>
    <row r="116" spans="1:19" x14ac:dyDescent="0.2">
      <c r="H116" s="5">
        <v>50000</v>
      </c>
      <c r="I116" s="7">
        <v>42709</v>
      </c>
      <c r="J116" s="5">
        <f t="shared" si="3"/>
        <v>110000</v>
      </c>
    </row>
    <row r="117" spans="1:19" x14ac:dyDescent="0.2">
      <c r="H117" s="5">
        <v>50000</v>
      </c>
      <c r="I117" s="7">
        <v>42744</v>
      </c>
      <c r="J117" s="5">
        <f t="shared" si="3"/>
        <v>60000</v>
      </c>
    </row>
    <row r="118" spans="1:19" x14ac:dyDescent="0.2">
      <c r="E118" s="4" t="s">
        <v>580</v>
      </c>
      <c r="F118" s="5">
        <v>260000</v>
      </c>
      <c r="H118" s="5">
        <v>60000</v>
      </c>
      <c r="I118" s="7">
        <v>42772</v>
      </c>
      <c r="J118" s="5">
        <f t="shared" si="3"/>
        <v>260000</v>
      </c>
    </row>
    <row r="119" spans="1:19" x14ac:dyDescent="0.2">
      <c r="H119" s="5">
        <v>60000</v>
      </c>
      <c r="I119" s="7">
        <v>42786</v>
      </c>
      <c r="J119" s="5">
        <f t="shared" si="3"/>
        <v>200000</v>
      </c>
    </row>
    <row r="120" spans="1:19" x14ac:dyDescent="0.2">
      <c r="H120" s="5">
        <v>50000</v>
      </c>
      <c r="I120" s="7">
        <v>42814</v>
      </c>
      <c r="J120" s="5">
        <f t="shared" si="3"/>
        <v>150000</v>
      </c>
    </row>
    <row r="121" spans="1:19" x14ac:dyDescent="0.2">
      <c r="H121" s="5">
        <v>50000</v>
      </c>
      <c r="I121" s="7">
        <v>42842</v>
      </c>
      <c r="J121" s="5">
        <f t="shared" si="3"/>
        <v>100000</v>
      </c>
    </row>
    <row r="122" spans="1:19" x14ac:dyDescent="0.2">
      <c r="A122" s="4">
        <v>10</v>
      </c>
      <c r="B122" s="4" t="s">
        <v>581</v>
      </c>
      <c r="C122" s="5">
        <v>6149937</v>
      </c>
      <c r="D122" s="6">
        <v>84848352</v>
      </c>
      <c r="E122" s="4" t="s">
        <v>358</v>
      </c>
      <c r="F122" s="5">
        <v>220000</v>
      </c>
      <c r="I122" s="7">
        <v>42738</v>
      </c>
      <c r="J122" s="5">
        <f>F122-G122-H122</f>
        <v>220000</v>
      </c>
      <c r="K122" s="4" t="s">
        <v>582</v>
      </c>
      <c r="L122" s="4">
        <v>1</v>
      </c>
      <c r="M122" s="4" t="s">
        <v>557</v>
      </c>
      <c r="O122" s="4" t="s">
        <v>23</v>
      </c>
      <c r="P122" s="5">
        <f>SUM(F122:F126)</f>
        <v>220000</v>
      </c>
      <c r="Q122" s="5">
        <f>SUM(G122:H126)</f>
        <v>220000</v>
      </c>
      <c r="R122" s="5">
        <f>P122-Q122</f>
        <v>0</v>
      </c>
      <c r="S122" s="4" t="s">
        <v>56</v>
      </c>
    </row>
    <row r="123" spans="1:19" x14ac:dyDescent="0.2">
      <c r="H123" s="5">
        <v>70000</v>
      </c>
      <c r="I123" s="7">
        <v>42758</v>
      </c>
      <c r="J123" s="5">
        <f t="shared" si="3"/>
        <v>150000</v>
      </c>
      <c r="P123" s="5"/>
      <c r="Q123" s="5"/>
      <c r="R123" s="5"/>
    </row>
    <row r="124" spans="1:19" x14ac:dyDescent="0.2">
      <c r="H124" s="5">
        <v>50000</v>
      </c>
      <c r="I124" s="7">
        <v>42800</v>
      </c>
      <c r="J124" s="5">
        <f t="shared" si="3"/>
        <v>100000</v>
      </c>
      <c r="P124" s="5"/>
      <c r="Q124" s="5"/>
      <c r="R124" s="5"/>
    </row>
    <row r="125" spans="1:19" x14ac:dyDescent="0.2">
      <c r="H125" s="5">
        <v>50000</v>
      </c>
      <c r="I125" s="7">
        <v>42821</v>
      </c>
      <c r="J125" s="5">
        <f t="shared" si="3"/>
        <v>50000</v>
      </c>
    </row>
    <row r="126" spans="1:19" x14ac:dyDescent="0.2">
      <c r="H126" s="5">
        <v>50000</v>
      </c>
      <c r="I126" s="7">
        <v>42849</v>
      </c>
      <c r="J126" s="5">
        <f t="shared" si="3"/>
        <v>0</v>
      </c>
    </row>
    <row r="127" spans="1:19" x14ac:dyDescent="0.2">
      <c r="A127" s="4">
        <v>10</v>
      </c>
      <c r="B127" s="4" t="s">
        <v>1325</v>
      </c>
      <c r="D127" s="6">
        <v>83493081</v>
      </c>
      <c r="F127" s="5">
        <v>220000</v>
      </c>
      <c r="G127" s="5">
        <v>40000</v>
      </c>
      <c r="I127" s="7">
        <v>42847</v>
      </c>
      <c r="J127" s="5">
        <f>F127-G127-H127</f>
        <v>180000</v>
      </c>
      <c r="K127" s="4" t="s">
        <v>1326</v>
      </c>
      <c r="L127" s="4">
        <v>1</v>
      </c>
      <c r="M127" s="4" t="s">
        <v>557</v>
      </c>
      <c r="O127" s="4" t="s">
        <v>722</v>
      </c>
      <c r="P127" s="5">
        <f>SUM(F127:F127)</f>
        <v>220000</v>
      </c>
      <c r="Q127" s="5">
        <f>SUM(G127:H127)</f>
        <v>40000</v>
      </c>
      <c r="R127" s="5">
        <f>P127-Q127</f>
        <v>180000</v>
      </c>
      <c r="S127" s="4" t="s">
        <v>56</v>
      </c>
    </row>
    <row r="128" spans="1:19" x14ac:dyDescent="0.2">
      <c r="A128" s="4">
        <v>11</v>
      </c>
      <c r="B128" s="4" t="s">
        <v>583</v>
      </c>
      <c r="C128" s="5">
        <v>4411672</v>
      </c>
      <c r="D128" s="6">
        <v>83983408</v>
      </c>
      <c r="E128" s="4" t="s">
        <v>584</v>
      </c>
      <c r="F128" s="5">
        <v>190000</v>
      </c>
      <c r="G128" s="5">
        <v>40000</v>
      </c>
      <c r="I128" s="7">
        <v>42507</v>
      </c>
      <c r="J128" s="5">
        <f>F128-G128-H128</f>
        <v>150000</v>
      </c>
      <c r="K128" s="4" t="s">
        <v>585</v>
      </c>
      <c r="L128" s="4">
        <v>1</v>
      </c>
      <c r="M128" s="4" t="s">
        <v>563</v>
      </c>
      <c r="N128" s="4" t="s">
        <v>1327</v>
      </c>
      <c r="O128" s="4" t="s">
        <v>586</v>
      </c>
      <c r="P128" s="5">
        <f>SUM(F128:F142)</f>
        <v>470000</v>
      </c>
      <c r="Q128" s="5">
        <f>SUM(G128:H142)</f>
        <v>250000</v>
      </c>
      <c r="R128" s="5">
        <f>P128-Q128</f>
        <v>220000</v>
      </c>
      <c r="S128" s="4" t="s">
        <v>43</v>
      </c>
    </row>
    <row r="129" spans="1:19" x14ac:dyDescent="0.2">
      <c r="H129" s="5">
        <v>20000</v>
      </c>
      <c r="I129" s="7">
        <v>42513</v>
      </c>
      <c r="J129" s="5">
        <f t="shared" ref="J129:J152" si="4">(J128+F129)-H129</f>
        <v>130000</v>
      </c>
      <c r="P129" s="5"/>
      <c r="Q129" s="5"/>
      <c r="R129" s="5"/>
    </row>
    <row r="130" spans="1:19" x14ac:dyDescent="0.2">
      <c r="H130" s="5">
        <v>20000</v>
      </c>
      <c r="I130" s="7">
        <v>42520</v>
      </c>
      <c r="J130" s="5">
        <f t="shared" si="4"/>
        <v>110000</v>
      </c>
      <c r="P130" s="5"/>
      <c r="Q130" s="5"/>
      <c r="R130" s="5"/>
    </row>
    <row r="131" spans="1:19" x14ac:dyDescent="0.2">
      <c r="H131" s="5">
        <v>20000</v>
      </c>
      <c r="I131" s="7">
        <v>42532</v>
      </c>
      <c r="J131" s="5">
        <f t="shared" si="4"/>
        <v>90000</v>
      </c>
      <c r="P131" s="5"/>
      <c r="Q131" s="5"/>
      <c r="R131" s="5"/>
    </row>
    <row r="132" spans="1:19" x14ac:dyDescent="0.2">
      <c r="H132" s="5">
        <v>15000</v>
      </c>
      <c r="I132" s="7">
        <v>42548</v>
      </c>
      <c r="J132" s="5">
        <f t="shared" si="4"/>
        <v>75000</v>
      </c>
      <c r="P132" s="5"/>
      <c r="Q132" s="5"/>
      <c r="R132" s="5"/>
    </row>
    <row r="133" spans="1:19" x14ac:dyDescent="0.2">
      <c r="H133" s="5">
        <v>10000</v>
      </c>
      <c r="I133" s="7">
        <v>42555</v>
      </c>
      <c r="J133" s="5">
        <f t="shared" si="4"/>
        <v>65000</v>
      </c>
      <c r="P133" s="5"/>
      <c r="Q133" s="5"/>
      <c r="R133" s="5"/>
    </row>
    <row r="134" spans="1:19" x14ac:dyDescent="0.2">
      <c r="H134" s="5">
        <v>10000</v>
      </c>
      <c r="I134" s="7">
        <v>42590</v>
      </c>
      <c r="J134" s="5">
        <f t="shared" si="4"/>
        <v>55000</v>
      </c>
      <c r="P134" s="5"/>
      <c r="Q134" s="5"/>
      <c r="R134" s="5"/>
    </row>
    <row r="135" spans="1:19" x14ac:dyDescent="0.2">
      <c r="H135" s="5">
        <v>10000</v>
      </c>
      <c r="I135" s="7">
        <v>42604</v>
      </c>
      <c r="J135" s="5">
        <f t="shared" si="4"/>
        <v>45000</v>
      </c>
      <c r="P135" s="5"/>
      <c r="Q135" s="5"/>
      <c r="R135" s="5"/>
    </row>
    <row r="136" spans="1:19" x14ac:dyDescent="0.2">
      <c r="H136" s="5">
        <v>10000</v>
      </c>
      <c r="I136" s="7">
        <v>42611</v>
      </c>
      <c r="J136" s="5">
        <f t="shared" si="4"/>
        <v>35000</v>
      </c>
      <c r="P136" s="5"/>
      <c r="Q136" s="5"/>
      <c r="R136" s="5"/>
    </row>
    <row r="137" spans="1:19" x14ac:dyDescent="0.2">
      <c r="H137" s="5">
        <v>20000</v>
      </c>
      <c r="I137" s="7">
        <v>42632</v>
      </c>
      <c r="J137" s="5">
        <f t="shared" si="4"/>
        <v>15000</v>
      </c>
      <c r="P137" s="5"/>
      <c r="Q137" s="5"/>
      <c r="R137" s="5"/>
    </row>
    <row r="138" spans="1:19" x14ac:dyDescent="0.2">
      <c r="E138" s="4" t="s">
        <v>580</v>
      </c>
      <c r="F138" s="5">
        <v>280000</v>
      </c>
      <c r="I138" s="7">
        <v>42639</v>
      </c>
      <c r="J138" s="5">
        <f t="shared" si="4"/>
        <v>295000</v>
      </c>
      <c r="P138" s="5"/>
      <c r="Q138" s="5"/>
      <c r="R138" s="5"/>
    </row>
    <row r="139" spans="1:19" x14ac:dyDescent="0.2">
      <c r="H139" s="5">
        <v>20000</v>
      </c>
      <c r="I139" s="7">
        <v>42639</v>
      </c>
      <c r="J139" s="5">
        <f t="shared" si="4"/>
        <v>275000</v>
      </c>
      <c r="P139" s="5"/>
      <c r="Q139" s="5"/>
      <c r="R139" s="5"/>
    </row>
    <row r="140" spans="1:19" x14ac:dyDescent="0.2">
      <c r="H140" s="5">
        <v>15000</v>
      </c>
      <c r="I140" s="7">
        <v>42647</v>
      </c>
      <c r="J140" s="5">
        <f t="shared" si="4"/>
        <v>260000</v>
      </c>
      <c r="P140" s="5"/>
      <c r="Q140" s="5"/>
      <c r="R140" s="5"/>
    </row>
    <row r="141" spans="1:19" x14ac:dyDescent="0.2">
      <c r="H141" s="5">
        <v>20000</v>
      </c>
      <c r="I141" s="7">
        <v>42681</v>
      </c>
      <c r="J141" s="5">
        <f t="shared" si="4"/>
        <v>240000</v>
      </c>
      <c r="P141" s="5"/>
      <c r="Q141" s="5"/>
      <c r="R141" s="5"/>
    </row>
    <row r="142" spans="1:19" x14ac:dyDescent="0.2">
      <c r="H142" s="5">
        <v>20000</v>
      </c>
      <c r="I142" s="7">
        <v>42772</v>
      </c>
      <c r="J142" s="5">
        <f t="shared" si="4"/>
        <v>220000</v>
      </c>
      <c r="P142" s="5"/>
      <c r="Q142" s="5"/>
      <c r="R142" s="5"/>
    </row>
    <row r="143" spans="1:19" x14ac:dyDescent="0.2">
      <c r="A143" s="4">
        <v>12</v>
      </c>
      <c r="B143" s="4" t="s">
        <v>587</v>
      </c>
      <c r="D143" s="6">
        <v>83713185</v>
      </c>
      <c r="E143" s="4" t="s">
        <v>111</v>
      </c>
      <c r="F143" s="5">
        <v>500000</v>
      </c>
      <c r="G143" s="5">
        <v>50000</v>
      </c>
      <c r="I143" s="7">
        <v>42702</v>
      </c>
      <c r="J143" s="5">
        <f>F143-G143-H143</f>
        <v>450000</v>
      </c>
      <c r="K143" s="4" t="s">
        <v>244</v>
      </c>
      <c r="L143" s="4">
        <v>1</v>
      </c>
      <c r="M143" s="4" t="s">
        <v>557</v>
      </c>
      <c r="O143" s="4" t="s">
        <v>23</v>
      </c>
      <c r="P143" s="5">
        <f>SUM(F143:F153)</f>
        <v>500000</v>
      </c>
      <c r="Q143" s="5">
        <f>SUM(G143:H153)</f>
        <v>410000</v>
      </c>
      <c r="R143" s="5">
        <f>P143-Q143</f>
        <v>90000</v>
      </c>
      <c r="S143" s="4" t="s">
        <v>44</v>
      </c>
    </row>
    <row r="144" spans="1:19" x14ac:dyDescent="0.2">
      <c r="E144" s="4" t="s">
        <v>95</v>
      </c>
      <c r="H144" s="5">
        <v>50000</v>
      </c>
      <c r="I144" s="7">
        <v>42716</v>
      </c>
      <c r="J144" s="5">
        <f t="shared" si="4"/>
        <v>400000</v>
      </c>
    </row>
    <row r="145" spans="1:19" x14ac:dyDescent="0.2">
      <c r="H145" s="5">
        <v>30000</v>
      </c>
      <c r="I145" s="7">
        <v>42738</v>
      </c>
      <c r="J145" s="5">
        <f t="shared" si="4"/>
        <v>370000</v>
      </c>
    </row>
    <row r="146" spans="1:19" x14ac:dyDescent="0.2">
      <c r="H146" s="5">
        <v>30000</v>
      </c>
      <c r="I146" s="7">
        <v>42751</v>
      </c>
      <c r="J146" s="5">
        <f t="shared" si="4"/>
        <v>340000</v>
      </c>
    </row>
    <row r="147" spans="1:19" x14ac:dyDescent="0.2">
      <c r="H147" s="5">
        <v>30000</v>
      </c>
      <c r="I147" s="7">
        <v>42765</v>
      </c>
      <c r="J147" s="5">
        <f t="shared" si="4"/>
        <v>310000</v>
      </c>
    </row>
    <row r="148" spans="1:19" x14ac:dyDescent="0.2">
      <c r="H148" s="5">
        <v>30000</v>
      </c>
      <c r="I148" s="7">
        <v>42779</v>
      </c>
      <c r="J148" s="5">
        <f t="shared" si="4"/>
        <v>280000</v>
      </c>
    </row>
    <row r="149" spans="1:19" x14ac:dyDescent="0.2">
      <c r="H149" s="5">
        <v>30000</v>
      </c>
      <c r="I149" s="7">
        <v>42793</v>
      </c>
      <c r="J149" s="5">
        <f t="shared" si="4"/>
        <v>250000</v>
      </c>
    </row>
    <row r="150" spans="1:19" x14ac:dyDescent="0.2">
      <c r="H150" s="5">
        <v>30000</v>
      </c>
      <c r="I150" s="7">
        <v>42807</v>
      </c>
      <c r="J150" s="5">
        <f t="shared" si="4"/>
        <v>220000</v>
      </c>
    </row>
    <row r="151" spans="1:19" x14ac:dyDescent="0.2">
      <c r="H151" s="5">
        <v>50000</v>
      </c>
      <c r="I151" s="7">
        <v>42821</v>
      </c>
      <c r="J151" s="5">
        <f t="shared" si="4"/>
        <v>170000</v>
      </c>
    </row>
    <row r="152" spans="1:19" x14ac:dyDescent="0.2">
      <c r="H152" s="5">
        <v>30000</v>
      </c>
      <c r="I152" s="7">
        <v>42842</v>
      </c>
      <c r="J152" s="5">
        <f t="shared" si="4"/>
        <v>140000</v>
      </c>
    </row>
    <row r="153" spans="1:19" x14ac:dyDescent="0.2">
      <c r="H153" s="5">
        <v>50000</v>
      </c>
      <c r="I153" s="7">
        <v>42849</v>
      </c>
      <c r="J153" s="5">
        <f>(J152+F153)-H153</f>
        <v>90000</v>
      </c>
    </row>
    <row r="154" spans="1:19" x14ac:dyDescent="0.2">
      <c r="A154" s="4">
        <v>13</v>
      </c>
      <c r="B154" s="4" t="s">
        <v>588</v>
      </c>
      <c r="D154" s="6">
        <v>83104660</v>
      </c>
      <c r="E154" s="4" t="s">
        <v>168</v>
      </c>
      <c r="F154" s="5">
        <v>130000</v>
      </c>
      <c r="G154" s="5">
        <v>10000</v>
      </c>
      <c r="I154" s="7">
        <v>42317</v>
      </c>
      <c r="J154" s="5">
        <f>F154-G154-H154</f>
        <v>120000</v>
      </c>
      <c r="K154" s="4" t="s">
        <v>590</v>
      </c>
      <c r="L154" s="4">
        <v>1</v>
      </c>
      <c r="M154" s="4" t="s">
        <v>557</v>
      </c>
      <c r="N154" s="4" t="s">
        <v>1328</v>
      </c>
      <c r="O154" s="4" t="s">
        <v>591</v>
      </c>
      <c r="P154" s="5">
        <f>SUM(F154:F154)</f>
        <v>130000</v>
      </c>
      <c r="Q154" s="5">
        <f>SUM(G154:H154)</f>
        <v>10000</v>
      </c>
      <c r="R154" s="5">
        <f>P154-Q154</f>
        <v>120000</v>
      </c>
      <c r="S154" s="4" t="s">
        <v>56</v>
      </c>
    </row>
    <row r="155" spans="1:19" x14ac:dyDescent="0.2">
      <c r="A155" s="4">
        <v>14</v>
      </c>
      <c r="B155" s="4" t="s">
        <v>592</v>
      </c>
      <c r="C155" s="5">
        <v>4610098</v>
      </c>
      <c r="D155" s="6">
        <v>93289343</v>
      </c>
      <c r="E155" s="4" t="s">
        <v>593</v>
      </c>
      <c r="F155" s="5">
        <v>320000</v>
      </c>
      <c r="I155" s="7">
        <v>42681</v>
      </c>
      <c r="J155" s="5">
        <f>F155-G155-H155</f>
        <v>320000</v>
      </c>
      <c r="K155" s="4" t="s">
        <v>573</v>
      </c>
      <c r="L155" s="4">
        <v>1</v>
      </c>
      <c r="M155" s="4" t="s">
        <v>557</v>
      </c>
      <c r="N155" s="4" t="s">
        <v>594</v>
      </c>
      <c r="O155" s="4" t="s">
        <v>23</v>
      </c>
      <c r="P155" s="5">
        <f>SUM(F155:F159)</f>
        <v>320000</v>
      </c>
      <c r="Q155" s="5">
        <f>SUM(G155:H159)</f>
        <v>300000</v>
      </c>
      <c r="R155" s="5">
        <f>P155-Q155</f>
        <v>20000</v>
      </c>
      <c r="S155" s="4" t="s">
        <v>56</v>
      </c>
    </row>
    <row r="156" spans="1:19" x14ac:dyDescent="0.2">
      <c r="H156" s="5">
        <v>50000</v>
      </c>
      <c r="I156" s="7">
        <v>42688</v>
      </c>
      <c r="J156" s="5">
        <f>(J155+F156)-H156</f>
        <v>270000</v>
      </c>
      <c r="P156" s="5"/>
      <c r="Q156" s="5"/>
      <c r="R156" s="5"/>
    </row>
    <row r="157" spans="1:19" x14ac:dyDescent="0.2">
      <c r="H157" s="5">
        <v>100000</v>
      </c>
      <c r="I157" s="7">
        <v>42751</v>
      </c>
      <c r="J157" s="5">
        <f>(J156+F157)-H157</f>
        <v>170000</v>
      </c>
      <c r="P157" s="5"/>
      <c r="Q157" s="5"/>
      <c r="R157" s="5"/>
    </row>
    <row r="158" spans="1:19" x14ac:dyDescent="0.2">
      <c r="H158" s="5">
        <v>50000</v>
      </c>
      <c r="I158" s="7">
        <v>42772</v>
      </c>
      <c r="J158" s="5">
        <f>(J157+F158)-H158</f>
        <v>120000</v>
      </c>
      <c r="P158" s="5"/>
      <c r="Q158" s="5"/>
      <c r="R158" s="5"/>
    </row>
    <row r="159" spans="1:19" x14ac:dyDescent="0.2">
      <c r="H159" s="5">
        <v>100000</v>
      </c>
      <c r="I159" s="7">
        <v>42828</v>
      </c>
      <c r="J159" s="5">
        <f>(J158+F159)-H159</f>
        <v>20000</v>
      </c>
    </row>
    <row r="160" spans="1:19" x14ac:dyDescent="0.2">
      <c r="A160" s="4">
        <v>15</v>
      </c>
      <c r="B160" s="4" t="s">
        <v>595</v>
      </c>
      <c r="E160" s="4" t="s">
        <v>813</v>
      </c>
      <c r="F160" s="5">
        <v>260000</v>
      </c>
      <c r="G160" s="5">
        <v>40000</v>
      </c>
      <c r="I160" s="7">
        <v>42807</v>
      </c>
      <c r="J160" s="5">
        <f>F160-G160-H160</f>
        <v>220000</v>
      </c>
      <c r="K160" s="4" t="s">
        <v>596</v>
      </c>
      <c r="L160" s="4">
        <v>1</v>
      </c>
      <c r="M160" s="4" t="s">
        <v>557</v>
      </c>
      <c r="O160" s="4" t="s">
        <v>23</v>
      </c>
      <c r="P160" s="5">
        <f>SUM(F160:F161)</f>
        <v>260000</v>
      </c>
      <c r="Q160" s="5">
        <f>SUM(G160:H161)</f>
        <v>80000</v>
      </c>
      <c r="R160" s="5">
        <f>P160-Q160</f>
        <v>180000</v>
      </c>
      <c r="S160" s="4" t="s">
        <v>44</v>
      </c>
    </row>
    <row r="161" spans="1:19" x14ac:dyDescent="0.2">
      <c r="H161" s="5">
        <v>40000</v>
      </c>
      <c r="I161" s="7">
        <v>42842</v>
      </c>
      <c r="J161" s="5">
        <f>(J160+F161)-H161</f>
        <v>180000</v>
      </c>
      <c r="P161" s="5"/>
      <c r="Q161" s="5"/>
      <c r="R161" s="5"/>
    </row>
    <row r="162" spans="1:19" x14ac:dyDescent="0.2">
      <c r="A162" s="4">
        <v>16</v>
      </c>
      <c r="B162" s="4" t="s">
        <v>597</v>
      </c>
      <c r="D162" s="6">
        <v>83874373</v>
      </c>
      <c r="E162" s="4" t="s">
        <v>48</v>
      </c>
      <c r="F162" s="5">
        <v>210000</v>
      </c>
      <c r="G162" s="5">
        <v>20000</v>
      </c>
      <c r="I162" s="7">
        <v>42219</v>
      </c>
      <c r="J162" s="5">
        <f>F162-G162-H162</f>
        <v>190000</v>
      </c>
      <c r="K162" s="4" t="s">
        <v>147</v>
      </c>
      <c r="L162" s="4">
        <v>1</v>
      </c>
      <c r="M162" s="4" t="s">
        <v>557</v>
      </c>
      <c r="P162" s="5">
        <f>SUM(F162:F167)</f>
        <v>210000</v>
      </c>
      <c r="Q162" s="5">
        <f>SUM(G162:H167)</f>
        <v>130000</v>
      </c>
      <c r="R162" s="5">
        <f>P162-Q162</f>
        <v>80000</v>
      </c>
      <c r="S162" s="4" t="s">
        <v>44</v>
      </c>
    </row>
    <row r="163" spans="1:19" x14ac:dyDescent="0.2">
      <c r="H163" s="5">
        <v>30000</v>
      </c>
      <c r="I163" s="7">
        <v>42240</v>
      </c>
      <c r="J163" s="5">
        <f t="shared" ref="J163:J186" si="5">(J162+F163)-H163</f>
        <v>160000</v>
      </c>
      <c r="P163" s="5"/>
      <c r="Q163" s="5"/>
      <c r="R163" s="5"/>
    </row>
    <row r="164" spans="1:19" x14ac:dyDescent="0.2">
      <c r="H164" s="5">
        <v>10000</v>
      </c>
      <c r="I164" s="7">
        <v>42254</v>
      </c>
      <c r="J164" s="5">
        <f t="shared" si="5"/>
        <v>150000</v>
      </c>
      <c r="P164" s="5"/>
      <c r="Q164" s="5"/>
      <c r="R164" s="5"/>
    </row>
    <row r="165" spans="1:19" x14ac:dyDescent="0.2">
      <c r="H165" s="5">
        <v>20000</v>
      </c>
      <c r="I165" s="7">
        <v>42296</v>
      </c>
      <c r="J165" s="5">
        <f t="shared" si="5"/>
        <v>130000</v>
      </c>
      <c r="P165" s="5"/>
      <c r="Q165" s="5"/>
      <c r="R165" s="5"/>
    </row>
    <row r="166" spans="1:19" x14ac:dyDescent="0.2">
      <c r="H166" s="5">
        <v>30000</v>
      </c>
      <c r="I166" s="7">
        <v>42450</v>
      </c>
      <c r="J166" s="5">
        <f t="shared" si="5"/>
        <v>100000</v>
      </c>
      <c r="P166" s="5"/>
      <c r="Q166" s="5"/>
      <c r="R166" s="5"/>
    </row>
    <row r="167" spans="1:19" x14ac:dyDescent="0.2">
      <c r="H167" s="5">
        <v>20000</v>
      </c>
      <c r="I167" s="7">
        <v>42492</v>
      </c>
      <c r="J167" s="5">
        <f t="shared" si="5"/>
        <v>80000</v>
      </c>
      <c r="P167" s="5"/>
      <c r="Q167" s="5"/>
      <c r="R167" s="5"/>
    </row>
    <row r="168" spans="1:19" x14ac:dyDescent="0.2">
      <c r="A168" s="4">
        <v>17</v>
      </c>
      <c r="B168" s="4" t="s">
        <v>598</v>
      </c>
      <c r="D168" s="6">
        <v>84377663</v>
      </c>
      <c r="E168" s="4" t="s">
        <v>599</v>
      </c>
      <c r="F168" s="5">
        <v>500000</v>
      </c>
      <c r="G168" s="5">
        <v>70000</v>
      </c>
      <c r="I168" s="7">
        <v>42268</v>
      </c>
      <c r="J168" s="5">
        <f>F168-G168-H168</f>
        <v>430000</v>
      </c>
      <c r="K168" s="4" t="s">
        <v>175</v>
      </c>
      <c r="L168" s="4">
        <v>1</v>
      </c>
      <c r="M168" s="4" t="s">
        <v>600</v>
      </c>
      <c r="N168" s="4" t="s">
        <v>1329</v>
      </c>
      <c r="O168" s="4" t="s">
        <v>246</v>
      </c>
      <c r="P168" s="5">
        <f>SUM(F168:F186)</f>
        <v>880000</v>
      </c>
      <c r="Q168" s="5">
        <f>SUM(G168:H186)</f>
        <v>850000</v>
      </c>
      <c r="R168" s="5">
        <f>P168-Q168</f>
        <v>30000</v>
      </c>
      <c r="S168" s="4" t="s">
        <v>56</v>
      </c>
    </row>
    <row r="169" spans="1:19" x14ac:dyDescent="0.2">
      <c r="H169" s="5">
        <v>60000</v>
      </c>
      <c r="I169" s="7">
        <v>42303</v>
      </c>
      <c r="J169" s="5">
        <f t="shared" si="5"/>
        <v>370000</v>
      </c>
      <c r="P169" s="5"/>
      <c r="Q169" s="5"/>
      <c r="R169" s="5"/>
    </row>
    <row r="170" spans="1:19" x14ac:dyDescent="0.2">
      <c r="H170" s="5">
        <v>60000</v>
      </c>
      <c r="I170" s="7">
        <v>42338</v>
      </c>
      <c r="J170" s="5">
        <f t="shared" si="5"/>
        <v>310000</v>
      </c>
      <c r="P170" s="5"/>
      <c r="Q170" s="5"/>
      <c r="R170" s="5"/>
    </row>
    <row r="171" spans="1:19" x14ac:dyDescent="0.2">
      <c r="H171" s="5">
        <v>60000</v>
      </c>
      <c r="I171" s="7">
        <v>42380</v>
      </c>
      <c r="J171" s="5">
        <f t="shared" si="5"/>
        <v>250000</v>
      </c>
      <c r="P171" s="5"/>
      <c r="Q171" s="5"/>
      <c r="R171" s="5"/>
    </row>
    <row r="172" spans="1:19" x14ac:dyDescent="0.2">
      <c r="H172" s="5">
        <v>30000</v>
      </c>
      <c r="I172" s="7">
        <v>42422</v>
      </c>
      <c r="J172" s="5">
        <f t="shared" si="5"/>
        <v>220000</v>
      </c>
      <c r="P172" s="5"/>
      <c r="Q172" s="5"/>
      <c r="R172" s="5"/>
    </row>
    <row r="173" spans="1:19" x14ac:dyDescent="0.2">
      <c r="H173" s="5">
        <v>30000</v>
      </c>
      <c r="I173" s="7">
        <v>42450</v>
      </c>
      <c r="J173" s="5">
        <f t="shared" si="5"/>
        <v>190000</v>
      </c>
      <c r="P173" s="5"/>
      <c r="Q173" s="5"/>
      <c r="R173" s="5"/>
    </row>
    <row r="174" spans="1:19" x14ac:dyDescent="0.2">
      <c r="H174" s="5">
        <v>30000</v>
      </c>
      <c r="I174" s="7">
        <v>42469</v>
      </c>
      <c r="J174" s="5">
        <f t="shared" si="5"/>
        <v>160000</v>
      </c>
      <c r="P174" s="5"/>
      <c r="Q174" s="5"/>
      <c r="R174" s="5"/>
    </row>
    <row r="175" spans="1:19" x14ac:dyDescent="0.2">
      <c r="F175" s="5">
        <v>380000</v>
      </c>
      <c r="I175" s="7">
        <v>42469</v>
      </c>
      <c r="J175" s="5">
        <f t="shared" si="5"/>
        <v>540000</v>
      </c>
      <c r="P175" s="5"/>
      <c r="Q175" s="5"/>
      <c r="R175" s="5"/>
    </row>
    <row r="176" spans="1:19" x14ac:dyDescent="0.2">
      <c r="H176" s="5">
        <v>50000</v>
      </c>
      <c r="I176" s="7">
        <v>42506</v>
      </c>
      <c r="J176" s="5">
        <f t="shared" si="5"/>
        <v>490000</v>
      </c>
      <c r="P176" s="5"/>
      <c r="Q176" s="5"/>
      <c r="R176" s="5"/>
    </row>
    <row r="177" spans="1:19" x14ac:dyDescent="0.2">
      <c r="H177" s="5">
        <v>30000</v>
      </c>
      <c r="I177" s="7">
        <v>42548</v>
      </c>
      <c r="J177" s="5">
        <f t="shared" si="5"/>
        <v>460000</v>
      </c>
      <c r="P177" s="5"/>
      <c r="Q177" s="5"/>
      <c r="R177" s="5"/>
    </row>
    <row r="178" spans="1:19" x14ac:dyDescent="0.2">
      <c r="H178" s="5">
        <v>50000</v>
      </c>
      <c r="I178" s="7">
        <v>42590</v>
      </c>
      <c r="J178" s="5">
        <f t="shared" si="5"/>
        <v>410000</v>
      </c>
    </row>
    <row r="179" spans="1:19" x14ac:dyDescent="0.2">
      <c r="H179" s="5">
        <v>50000</v>
      </c>
      <c r="I179" s="7">
        <v>42618</v>
      </c>
      <c r="J179" s="5">
        <f t="shared" si="5"/>
        <v>360000</v>
      </c>
    </row>
    <row r="180" spans="1:19" x14ac:dyDescent="0.2">
      <c r="H180" s="5">
        <v>50000</v>
      </c>
      <c r="I180" s="7">
        <v>42660</v>
      </c>
      <c r="J180" s="5">
        <f t="shared" si="5"/>
        <v>310000</v>
      </c>
    </row>
    <row r="181" spans="1:19" x14ac:dyDescent="0.2">
      <c r="H181" s="5">
        <v>50000</v>
      </c>
      <c r="I181" s="7">
        <v>42674</v>
      </c>
      <c r="J181" s="5">
        <f t="shared" si="5"/>
        <v>260000</v>
      </c>
    </row>
    <row r="182" spans="1:19" x14ac:dyDescent="0.2">
      <c r="H182" s="5">
        <v>50000</v>
      </c>
      <c r="I182" s="7">
        <v>42702</v>
      </c>
      <c r="J182" s="5">
        <f t="shared" si="5"/>
        <v>210000</v>
      </c>
    </row>
    <row r="183" spans="1:19" x14ac:dyDescent="0.2">
      <c r="H183" s="5">
        <v>50000</v>
      </c>
      <c r="I183" s="7">
        <v>42730</v>
      </c>
      <c r="J183" s="5">
        <f t="shared" si="5"/>
        <v>160000</v>
      </c>
    </row>
    <row r="184" spans="1:19" x14ac:dyDescent="0.2">
      <c r="H184" s="5">
        <v>50000</v>
      </c>
      <c r="I184" s="7">
        <v>42758</v>
      </c>
      <c r="J184" s="5">
        <f t="shared" si="5"/>
        <v>110000</v>
      </c>
    </row>
    <row r="185" spans="1:19" x14ac:dyDescent="0.2">
      <c r="H185" s="5">
        <v>40000</v>
      </c>
      <c r="I185" s="7">
        <v>42786</v>
      </c>
      <c r="J185" s="5">
        <f t="shared" si="5"/>
        <v>70000</v>
      </c>
    </row>
    <row r="186" spans="1:19" x14ac:dyDescent="0.2">
      <c r="H186" s="5">
        <v>40000</v>
      </c>
      <c r="I186" s="7">
        <v>42842</v>
      </c>
      <c r="J186" s="5">
        <f t="shared" si="5"/>
        <v>30000</v>
      </c>
    </row>
    <row r="187" spans="1:19" x14ac:dyDescent="0.2">
      <c r="A187" s="4">
        <v>18</v>
      </c>
      <c r="B187" s="4" t="s">
        <v>601</v>
      </c>
      <c r="C187" s="5">
        <v>1421738</v>
      </c>
      <c r="D187" s="6">
        <v>83793495</v>
      </c>
      <c r="E187" s="4" t="s">
        <v>95</v>
      </c>
      <c r="F187" s="5">
        <v>260000</v>
      </c>
      <c r="I187" s="7">
        <v>42730</v>
      </c>
      <c r="J187" s="5">
        <f>F187-G187-H187</f>
        <v>260000</v>
      </c>
      <c r="K187" s="4" t="s">
        <v>602</v>
      </c>
      <c r="L187" s="4">
        <v>1</v>
      </c>
      <c r="M187" s="4" t="s">
        <v>575</v>
      </c>
      <c r="O187" s="4" t="s">
        <v>18</v>
      </c>
      <c r="P187" s="5">
        <f>SUM(F187:F194)</f>
        <v>620000</v>
      </c>
      <c r="Q187" s="5">
        <f>SUM(G187:H194)</f>
        <v>410000</v>
      </c>
      <c r="R187" s="5">
        <f>P187-Q187</f>
        <v>210000</v>
      </c>
      <c r="S187" s="4" t="s">
        <v>56</v>
      </c>
    </row>
    <row r="188" spans="1:19" x14ac:dyDescent="0.2">
      <c r="H188" s="5">
        <v>50000</v>
      </c>
      <c r="I188" s="7">
        <v>42738</v>
      </c>
      <c r="J188" s="5">
        <f t="shared" ref="J188:J194" si="6">(J187+F188)-H188</f>
        <v>210000</v>
      </c>
    </row>
    <row r="189" spans="1:19" x14ac:dyDescent="0.2">
      <c r="H189" s="5">
        <v>50000</v>
      </c>
      <c r="I189" s="7">
        <v>42751</v>
      </c>
      <c r="J189" s="5">
        <f t="shared" si="6"/>
        <v>160000</v>
      </c>
    </row>
    <row r="190" spans="1:19" x14ac:dyDescent="0.2">
      <c r="H190" s="5">
        <v>20000</v>
      </c>
      <c r="I190" s="7">
        <v>42765</v>
      </c>
      <c r="J190" s="5">
        <f t="shared" si="6"/>
        <v>140000</v>
      </c>
    </row>
    <row r="191" spans="1:19" x14ac:dyDescent="0.2">
      <c r="H191" s="5">
        <v>40000</v>
      </c>
      <c r="I191" s="7">
        <v>42772</v>
      </c>
      <c r="J191" s="5">
        <f t="shared" si="6"/>
        <v>100000</v>
      </c>
    </row>
    <row r="192" spans="1:19" x14ac:dyDescent="0.2">
      <c r="E192" s="4" t="s">
        <v>306</v>
      </c>
      <c r="F192" s="5">
        <v>360000</v>
      </c>
      <c r="H192" s="5">
        <v>50000</v>
      </c>
      <c r="I192" s="7">
        <v>42800</v>
      </c>
      <c r="J192" s="5">
        <f t="shared" si="6"/>
        <v>410000</v>
      </c>
    </row>
    <row r="193" spans="1:19" x14ac:dyDescent="0.2">
      <c r="H193" s="5">
        <v>100000</v>
      </c>
      <c r="I193" s="7">
        <v>42807</v>
      </c>
      <c r="J193" s="5">
        <f t="shared" si="6"/>
        <v>310000</v>
      </c>
    </row>
    <row r="194" spans="1:19" x14ac:dyDescent="0.2">
      <c r="H194" s="5">
        <v>100000</v>
      </c>
      <c r="I194" s="7">
        <v>42828</v>
      </c>
      <c r="J194" s="5">
        <f t="shared" si="6"/>
        <v>210000</v>
      </c>
    </row>
    <row r="195" spans="1:19" x14ac:dyDescent="0.2">
      <c r="A195" s="4">
        <v>19</v>
      </c>
      <c r="B195" s="4" t="s">
        <v>603</v>
      </c>
      <c r="D195" s="6">
        <v>75567766</v>
      </c>
      <c r="E195" s="4" t="s">
        <v>95</v>
      </c>
      <c r="F195" s="5">
        <v>260000</v>
      </c>
      <c r="G195" s="5">
        <v>40000</v>
      </c>
      <c r="I195" s="7">
        <v>42744</v>
      </c>
      <c r="J195" s="5">
        <f>F195-G195-H195</f>
        <v>220000</v>
      </c>
      <c r="L195" s="4">
        <v>1</v>
      </c>
      <c r="M195" s="4" t="s">
        <v>563</v>
      </c>
      <c r="O195" s="4" t="s">
        <v>23</v>
      </c>
      <c r="P195" s="5">
        <f>SUM(F195:F201)</f>
        <v>260000</v>
      </c>
      <c r="Q195" s="5">
        <f>SUM(G195:H201)</f>
        <v>220000</v>
      </c>
      <c r="R195" s="5">
        <f>P195-Q195</f>
        <v>40000</v>
      </c>
      <c r="S195" s="4" t="s">
        <v>44</v>
      </c>
    </row>
    <row r="196" spans="1:19" x14ac:dyDescent="0.2">
      <c r="H196" s="5">
        <v>30000</v>
      </c>
      <c r="I196" s="7">
        <v>42758</v>
      </c>
      <c r="J196" s="5">
        <f t="shared" ref="J196:J201" si="7">(J195+F196)-H196</f>
        <v>190000</v>
      </c>
    </row>
    <row r="197" spans="1:19" x14ac:dyDescent="0.2">
      <c r="H197" s="5">
        <v>30000</v>
      </c>
      <c r="I197" s="7">
        <v>42771</v>
      </c>
      <c r="J197" s="5">
        <f t="shared" si="7"/>
        <v>160000</v>
      </c>
    </row>
    <row r="198" spans="1:19" x14ac:dyDescent="0.2">
      <c r="H198" s="5">
        <v>30000</v>
      </c>
      <c r="I198" s="7">
        <v>42786</v>
      </c>
      <c r="J198" s="5">
        <f t="shared" si="7"/>
        <v>130000</v>
      </c>
    </row>
    <row r="199" spans="1:19" x14ac:dyDescent="0.2">
      <c r="H199" s="5">
        <v>30000</v>
      </c>
      <c r="I199" s="7">
        <v>42800</v>
      </c>
      <c r="J199" s="5">
        <f t="shared" si="7"/>
        <v>100000</v>
      </c>
    </row>
    <row r="200" spans="1:19" x14ac:dyDescent="0.2">
      <c r="H200" s="5">
        <v>30000</v>
      </c>
      <c r="I200" s="7">
        <v>42814</v>
      </c>
      <c r="J200" s="5">
        <f t="shared" si="7"/>
        <v>70000</v>
      </c>
    </row>
    <row r="201" spans="1:19" x14ac:dyDescent="0.2">
      <c r="H201" s="5">
        <v>30000</v>
      </c>
      <c r="I201" s="7">
        <v>42842</v>
      </c>
      <c r="J201" s="5">
        <f t="shared" si="7"/>
        <v>40000</v>
      </c>
    </row>
    <row r="202" spans="1:19" x14ac:dyDescent="0.2">
      <c r="A202" s="4">
        <v>20</v>
      </c>
      <c r="B202" s="4" t="s">
        <v>604</v>
      </c>
      <c r="C202" s="5">
        <v>5864677</v>
      </c>
      <c r="D202" s="6">
        <v>73833554</v>
      </c>
      <c r="E202" s="4" t="s">
        <v>225</v>
      </c>
      <c r="F202" s="5">
        <v>320000</v>
      </c>
      <c r="G202" s="5">
        <v>40000</v>
      </c>
      <c r="I202" s="7">
        <v>42660</v>
      </c>
      <c r="J202" s="5">
        <f>F202-G202-H202</f>
        <v>280000</v>
      </c>
      <c r="K202" s="4" t="s">
        <v>606</v>
      </c>
      <c r="L202" s="4">
        <v>1</v>
      </c>
      <c r="M202" s="4" t="s">
        <v>557</v>
      </c>
      <c r="N202" s="4" t="s">
        <v>605</v>
      </c>
      <c r="O202" s="4" t="s">
        <v>18</v>
      </c>
      <c r="P202" s="5">
        <f>SUM(F202:F204)</f>
        <v>320000</v>
      </c>
      <c r="Q202" s="5">
        <f>SUM(G202:H204)</f>
        <v>190000</v>
      </c>
      <c r="R202" s="5">
        <f>P202-Q202</f>
        <v>130000</v>
      </c>
      <c r="S202" s="4" t="s">
        <v>44</v>
      </c>
    </row>
    <row r="203" spans="1:19" x14ac:dyDescent="0.2">
      <c r="D203" s="6">
        <v>86928695</v>
      </c>
      <c r="H203" s="5">
        <v>50000</v>
      </c>
      <c r="I203" s="7">
        <v>43060</v>
      </c>
      <c r="J203" s="5">
        <f>(J202+F203)-H203</f>
        <v>230000</v>
      </c>
      <c r="P203" s="5"/>
      <c r="Q203" s="5"/>
      <c r="R203" s="5"/>
    </row>
    <row r="204" spans="1:19" x14ac:dyDescent="0.2">
      <c r="H204" s="5">
        <v>100000</v>
      </c>
      <c r="I204" s="7">
        <v>42833</v>
      </c>
      <c r="J204" s="5">
        <f>(J203+F204)-H204</f>
        <v>130000</v>
      </c>
      <c r="P204" s="5"/>
      <c r="Q204" s="5"/>
      <c r="R204" s="5"/>
    </row>
    <row r="205" spans="1:19" x14ac:dyDescent="0.2">
      <c r="A205" s="4">
        <v>21</v>
      </c>
      <c r="B205" s="4" t="s">
        <v>607</v>
      </c>
      <c r="C205" s="5">
        <v>3972135</v>
      </c>
      <c r="D205" s="6">
        <v>71480751</v>
      </c>
      <c r="E205" s="4" t="s">
        <v>269</v>
      </c>
      <c r="F205" s="5">
        <v>340000</v>
      </c>
      <c r="I205" s="7">
        <v>42611</v>
      </c>
      <c r="J205" s="5">
        <f>F205-G205-H205</f>
        <v>340000</v>
      </c>
      <c r="K205" s="4" t="s">
        <v>608</v>
      </c>
      <c r="L205" s="4">
        <v>1</v>
      </c>
      <c r="M205" s="4" t="s">
        <v>557</v>
      </c>
      <c r="O205" s="4" t="s">
        <v>246</v>
      </c>
      <c r="P205" s="5">
        <f>SUM(F205:F221)</f>
        <v>600000</v>
      </c>
      <c r="Q205" s="5">
        <f>SUM(G205:H221)</f>
        <v>325000</v>
      </c>
      <c r="R205" s="5">
        <f>P205-Q205</f>
        <v>275000</v>
      </c>
      <c r="S205" s="4" t="s">
        <v>56</v>
      </c>
    </row>
    <row r="206" spans="1:19" x14ac:dyDescent="0.2">
      <c r="H206" s="5">
        <v>20000</v>
      </c>
      <c r="I206" s="7">
        <v>42618</v>
      </c>
      <c r="J206" s="5">
        <f t="shared" ref="J206:J220" si="8">(J205+F206)-H206</f>
        <v>320000</v>
      </c>
    </row>
    <row r="207" spans="1:19" x14ac:dyDescent="0.2">
      <c r="H207" s="5">
        <v>30000</v>
      </c>
      <c r="I207" s="7">
        <v>42660</v>
      </c>
      <c r="J207" s="5">
        <f t="shared" si="8"/>
        <v>290000</v>
      </c>
    </row>
    <row r="208" spans="1:19" x14ac:dyDescent="0.2">
      <c r="H208" s="5">
        <v>20000</v>
      </c>
      <c r="I208" s="7">
        <v>42667</v>
      </c>
      <c r="J208" s="5">
        <f t="shared" si="8"/>
        <v>270000</v>
      </c>
    </row>
    <row r="209" spans="1:19" x14ac:dyDescent="0.2">
      <c r="H209" s="5">
        <v>20000</v>
      </c>
      <c r="I209" s="7">
        <v>42674</v>
      </c>
      <c r="J209" s="5">
        <f t="shared" si="8"/>
        <v>250000</v>
      </c>
    </row>
    <row r="210" spans="1:19" x14ac:dyDescent="0.2">
      <c r="H210" s="5">
        <v>20000</v>
      </c>
      <c r="I210" s="7">
        <v>42681</v>
      </c>
      <c r="J210" s="5">
        <f t="shared" si="8"/>
        <v>230000</v>
      </c>
    </row>
    <row r="211" spans="1:19" x14ac:dyDescent="0.2">
      <c r="H211" s="5">
        <v>20000</v>
      </c>
      <c r="I211" s="7">
        <v>42716</v>
      </c>
      <c r="J211" s="5">
        <f t="shared" si="8"/>
        <v>210000</v>
      </c>
    </row>
    <row r="212" spans="1:19" x14ac:dyDescent="0.2">
      <c r="H212" s="5">
        <v>20000</v>
      </c>
      <c r="I212" s="7">
        <v>42730</v>
      </c>
      <c r="J212" s="5">
        <f t="shared" si="8"/>
        <v>190000</v>
      </c>
    </row>
    <row r="213" spans="1:19" x14ac:dyDescent="0.2">
      <c r="H213" s="5">
        <v>20000</v>
      </c>
      <c r="I213" s="7">
        <v>42765</v>
      </c>
      <c r="J213" s="5">
        <f t="shared" si="8"/>
        <v>170000</v>
      </c>
    </row>
    <row r="214" spans="1:19" x14ac:dyDescent="0.2">
      <c r="H214" s="5">
        <v>20000</v>
      </c>
      <c r="I214" s="7">
        <v>42779</v>
      </c>
      <c r="J214" s="5">
        <f t="shared" si="8"/>
        <v>150000</v>
      </c>
    </row>
    <row r="215" spans="1:19" x14ac:dyDescent="0.2">
      <c r="H215" s="5">
        <v>20000</v>
      </c>
      <c r="I215" s="7">
        <v>42793</v>
      </c>
      <c r="J215" s="5">
        <f t="shared" si="8"/>
        <v>130000</v>
      </c>
    </row>
    <row r="216" spans="1:19" x14ac:dyDescent="0.2">
      <c r="H216" s="5">
        <v>20000</v>
      </c>
      <c r="I216" s="7">
        <v>42800</v>
      </c>
      <c r="J216" s="5">
        <f t="shared" si="8"/>
        <v>110000</v>
      </c>
    </row>
    <row r="217" spans="1:19" x14ac:dyDescent="0.2">
      <c r="H217" s="5">
        <v>20000</v>
      </c>
      <c r="I217" s="7">
        <v>42814</v>
      </c>
      <c r="J217" s="5">
        <f t="shared" si="8"/>
        <v>90000</v>
      </c>
    </row>
    <row r="218" spans="1:19" x14ac:dyDescent="0.2">
      <c r="H218" s="5">
        <v>20000</v>
      </c>
      <c r="I218" s="7">
        <v>42821</v>
      </c>
      <c r="J218" s="5">
        <f t="shared" si="8"/>
        <v>70000</v>
      </c>
    </row>
    <row r="219" spans="1:19" x14ac:dyDescent="0.2">
      <c r="E219" s="4" t="s">
        <v>190</v>
      </c>
      <c r="F219" s="5">
        <v>260000</v>
      </c>
      <c r="H219" s="5">
        <v>20000</v>
      </c>
      <c r="I219" s="7">
        <v>42828</v>
      </c>
      <c r="J219" s="5">
        <f t="shared" si="8"/>
        <v>310000</v>
      </c>
    </row>
    <row r="220" spans="1:19" x14ac:dyDescent="0.2">
      <c r="H220" s="5">
        <v>20000</v>
      </c>
      <c r="I220" s="7">
        <v>42835</v>
      </c>
      <c r="J220" s="5">
        <f t="shared" si="8"/>
        <v>290000</v>
      </c>
    </row>
    <row r="221" spans="1:19" x14ac:dyDescent="0.2">
      <c r="H221" s="5">
        <v>15000</v>
      </c>
      <c r="I221" s="7">
        <v>42849</v>
      </c>
      <c r="J221" s="5">
        <f>(J220+F221)-H221</f>
        <v>275000</v>
      </c>
    </row>
    <row r="222" spans="1:19" x14ac:dyDescent="0.2">
      <c r="A222" s="4">
        <v>22</v>
      </c>
      <c r="B222" s="4" t="s">
        <v>609</v>
      </c>
      <c r="D222" s="6">
        <v>75860868</v>
      </c>
      <c r="E222" s="4" t="s">
        <v>305</v>
      </c>
      <c r="F222" s="5">
        <v>360000</v>
      </c>
      <c r="I222" s="7">
        <v>42702</v>
      </c>
      <c r="J222" s="5">
        <f>F222-G222-H222</f>
        <v>360000</v>
      </c>
      <c r="K222" s="4" t="s">
        <v>24</v>
      </c>
      <c r="L222" s="4">
        <v>1</v>
      </c>
      <c r="M222" s="4" t="s">
        <v>563</v>
      </c>
      <c r="O222" s="4" t="s">
        <v>23</v>
      </c>
      <c r="P222" s="5">
        <f>SUM(F222:F230)</f>
        <v>360000</v>
      </c>
      <c r="Q222" s="5">
        <f>SUM(G222:H230)</f>
        <v>250000</v>
      </c>
      <c r="R222" s="5">
        <f>P222-Q222</f>
        <v>110000</v>
      </c>
      <c r="S222" s="4" t="s">
        <v>44</v>
      </c>
    </row>
    <row r="223" spans="1:19" x14ac:dyDescent="0.2">
      <c r="E223" s="4" t="s">
        <v>306</v>
      </c>
      <c r="H223" s="5">
        <v>50000</v>
      </c>
      <c r="I223" s="7">
        <v>42709</v>
      </c>
      <c r="J223" s="5">
        <f t="shared" ref="J223:J230" si="9">(J222+F223)-H223</f>
        <v>310000</v>
      </c>
    </row>
    <row r="224" spans="1:19" x14ac:dyDescent="0.2">
      <c r="H224" s="5">
        <v>40000</v>
      </c>
      <c r="I224" s="7">
        <v>42744</v>
      </c>
      <c r="J224" s="5">
        <f t="shared" si="9"/>
        <v>270000</v>
      </c>
    </row>
    <row r="225" spans="1:19" x14ac:dyDescent="0.2">
      <c r="H225" s="5">
        <v>20000</v>
      </c>
      <c r="I225" s="7">
        <v>42758</v>
      </c>
      <c r="J225" s="5">
        <f t="shared" si="9"/>
        <v>250000</v>
      </c>
    </row>
    <row r="226" spans="1:19" x14ac:dyDescent="0.2">
      <c r="H226" s="5">
        <v>30000</v>
      </c>
      <c r="I226" s="7">
        <v>42779</v>
      </c>
      <c r="J226" s="5">
        <f t="shared" si="9"/>
        <v>220000</v>
      </c>
    </row>
    <row r="227" spans="1:19" x14ac:dyDescent="0.2">
      <c r="H227" s="5">
        <v>30000</v>
      </c>
      <c r="I227" s="7">
        <v>42793</v>
      </c>
      <c r="J227" s="5">
        <f t="shared" si="9"/>
        <v>190000</v>
      </c>
    </row>
    <row r="228" spans="1:19" x14ac:dyDescent="0.2">
      <c r="H228" s="5">
        <v>30000</v>
      </c>
      <c r="I228" s="7">
        <v>42814</v>
      </c>
      <c r="J228" s="5">
        <f t="shared" si="9"/>
        <v>160000</v>
      </c>
    </row>
    <row r="229" spans="1:19" x14ac:dyDescent="0.2">
      <c r="H229" s="5">
        <v>30000</v>
      </c>
      <c r="I229" s="7">
        <v>42828</v>
      </c>
      <c r="J229" s="5">
        <f t="shared" si="9"/>
        <v>130000</v>
      </c>
    </row>
    <row r="230" spans="1:19" x14ac:dyDescent="0.2">
      <c r="H230" s="5">
        <v>20000</v>
      </c>
      <c r="I230" s="7">
        <v>42849</v>
      </c>
      <c r="J230" s="5">
        <f t="shared" si="9"/>
        <v>110000</v>
      </c>
    </row>
    <row r="231" spans="1:19" x14ac:dyDescent="0.2">
      <c r="A231" s="4">
        <v>23</v>
      </c>
      <c r="B231" s="4" t="s">
        <v>610</v>
      </c>
      <c r="D231" s="6">
        <v>83888239</v>
      </c>
      <c r="E231" s="4" t="s">
        <v>611</v>
      </c>
      <c r="F231" s="5">
        <v>220000</v>
      </c>
      <c r="I231" s="7">
        <v>42667</v>
      </c>
      <c r="J231" s="5">
        <f>F231-G231-H231</f>
        <v>220000</v>
      </c>
      <c r="K231" s="4" t="s">
        <v>54</v>
      </c>
      <c r="L231" s="4">
        <v>1</v>
      </c>
      <c r="M231" s="4" t="s">
        <v>557</v>
      </c>
      <c r="N231" s="4" t="s">
        <v>612</v>
      </c>
      <c r="O231" s="4" t="s">
        <v>23</v>
      </c>
      <c r="P231" s="5">
        <f>SUM(F231:F233)</f>
        <v>220000</v>
      </c>
      <c r="Q231" s="5">
        <f>SUM(G231:H233)</f>
        <v>120000</v>
      </c>
      <c r="R231" s="5">
        <f>P231-Q231</f>
        <v>100000</v>
      </c>
      <c r="S231" s="4" t="s">
        <v>56</v>
      </c>
    </row>
    <row r="232" spans="1:19" x14ac:dyDescent="0.2">
      <c r="D232" s="6">
        <v>92797026</v>
      </c>
      <c r="H232" s="5">
        <v>70000</v>
      </c>
      <c r="I232" s="7">
        <v>43046</v>
      </c>
      <c r="J232" s="5">
        <f>(J231+F232)-H232</f>
        <v>150000</v>
      </c>
    </row>
    <row r="233" spans="1:19" x14ac:dyDescent="0.2">
      <c r="H233" s="5">
        <v>50000</v>
      </c>
      <c r="I233" s="7">
        <v>43074</v>
      </c>
      <c r="J233" s="5">
        <f>(J232+F233)-H233</f>
        <v>100000</v>
      </c>
    </row>
    <row r="234" spans="1:19" x14ac:dyDescent="0.2">
      <c r="A234" s="4">
        <v>24</v>
      </c>
      <c r="B234" s="4" t="s">
        <v>613</v>
      </c>
      <c r="D234" s="6">
        <v>85151061</v>
      </c>
      <c r="E234" s="4" t="s">
        <v>580</v>
      </c>
      <c r="F234" s="5">
        <v>260000</v>
      </c>
      <c r="H234" s="5">
        <v>20000</v>
      </c>
      <c r="I234" s="7">
        <v>42758</v>
      </c>
      <c r="J234" s="5">
        <f>F234-G234-H234</f>
        <v>240000</v>
      </c>
      <c r="K234" s="4" t="s">
        <v>175</v>
      </c>
      <c r="L234" s="4">
        <v>1</v>
      </c>
      <c r="M234" s="4" t="s">
        <v>614</v>
      </c>
      <c r="O234" s="4" t="s">
        <v>23</v>
      </c>
      <c r="P234" s="5">
        <f>SUM(F234:F244)</f>
        <v>260000</v>
      </c>
      <c r="Q234" s="5">
        <f>SUM(G234:H244)</f>
        <v>220000</v>
      </c>
      <c r="R234" s="5">
        <f>P234-Q234</f>
        <v>40000</v>
      </c>
      <c r="S234" s="4" t="s">
        <v>43</v>
      </c>
    </row>
    <row r="235" spans="1:19" x14ac:dyDescent="0.2">
      <c r="H235" s="5">
        <v>20000</v>
      </c>
      <c r="I235" s="7">
        <v>42765</v>
      </c>
      <c r="J235" s="5">
        <f t="shared" ref="J235:J243" si="10">(J234+F235)-H235</f>
        <v>220000</v>
      </c>
      <c r="P235" s="5"/>
      <c r="Q235" s="5"/>
      <c r="R235" s="5"/>
    </row>
    <row r="236" spans="1:19" x14ac:dyDescent="0.2">
      <c r="H236" s="5">
        <v>20000</v>
      </c>
      <c r="I236" s="7">
        <v>42772</v>
      </c>
      <c r="J236" s="5">
        <f t="shared" si="10"/>
        <v>200000</v>
      </c>
      <c r="P236" s="5"/>
      <c r="Q236" s="5"/>
      <c r="R236" s="5"/>
    </row>
    <row r="237" spans="1:19" x14ac:dyDescent="0.2">
      <c r="H237" s="5">
        <v>20000</v>
      </c>
      <c r="I237" s="7">
        <v>42779</v>
      </c>
      <c r="J237" s="5">
        <f t="shared" si="10"/>
        <v>180000</v>
      </c>
      <c r="P237" s="5"/>
      <c r="Q237" s="5"/>
      <c r="R237" s="5"/>
    </row>
    <row r="238" spans="1:19" x14ac:dyDescent="0.2">
      <c r="H238" s="5">
        <v>20000</v>
      </c>
      <c r="I238" s="7">
        <v>42786</v>
      </c>
      <c r="J238" s="5">
        <f t="shared" si="10"/>
        <v>160000</v>
      </c>
      <c r="P238" s="5"/>
      <c r="Q238" s="5"/>
      <c r="R238" s="5"/>
    </row>
    <row r="239" spans="1:19" x14ac:dyDescent="0.2">
      <c r="H239" s="5">
        <v>20000</v>
      </c>
      <c r="I239" s="7">
        <v>42800</v>
      </c>
      <c r="J239" s="5">
        <f t="shared" si="10"/>
        <v>140000</v>
      </c>
      <c r="P239" s="5"/>
      <c r="Q239" s="5"/>
      <c r="R239" s="5"/>
    </row>
    <row r="240" spans="1:19" x14ac:dyDescent="0.2">
      <c r="H240" s="5">
        <v>20000</v>
      </c>
      <c r="I240" s="7">
        <v>42807</v>
      </c>
      <c r="J240" s="5">
        <f t="shared" si="10"/>
        <v>120000</v>
      </c>
      <c r="P240" s="5"/>
      <c r="Q240" s="5"/>
      <c r="R240" s="5"/>
    </row>
    <row r="241" spans="1:19" x14ac:dyDescent="0.2">
      <c r="H241" s="5">
        <v>20000</v>
      </c>
      <c r="I241" s="7">
        <v>42814</v>
      </c>
      <c r="J241" s="5">
        <f t="shared" si="10"/>
        <v>100000</v>
      </c>
      <c r="P241" s="5"/>
      <c r="Q241" s="5"/>
      <c r="R241" s="5"/>
    </row>
    <row r="242" spans="1:19" x14ac:dyDescent="0.2">
      <c r="H242" s="5">
        <v>20000</v>
      </c>
      <c r="I242" s="7">
        <v>42828</v>
      </c>
      <c r="J242" s="5">
        <f t="shared" si="10"/>
        <v>80000</v>
      </c>
      <c r="P242" s="5"/>
      <c r="Q242" s="5"/>
      <c r="R242" s="5"/>
    </row>
    <row r="243" spans="1:19" x14ac:dyDescent="0.2">
      <c r="H243" s="5">
        <v>20000</v>
      </c>
      <c r="I243" s="7">
        <v>42842</v>
      </c>
      <c r="J243" s="5">
        <f t="shared" si="10"/>
        <v>60000</v>
      </c>
    </row>
    <row r="244" spans="1:19" x14ac:dyDescent="0.2">
      <c r="H244" s="5">
        <v>20000</v>
      </c>
      <c r="I244" s="7">
        <v>42849</v>
      </c>
      <c r="J244" s="5">
        <f>(J243+F244)-H244</f>
        <v>40000</v>
      </c>
    </row>
    <row r="245" spans="1:19" x14ac:dyDescent="0.2">
      <c r="A245" s="4">
        <v>25</v>
      </c>
      <c r="B245" s="4" t="s">
        <v>615</v>
      </c>
      <c r="C245" s="5">
        <v>4444100</v>
      </c>
      <c r="D245" s="6">
        <v>84980650</v>
      </c>
      <c r="E245" s="4" t="s">
        <v>76</v>
      </c>
      <c r="F245" s="5">
        <v>240000</v>
      </c>
      <c r="I245" s="7">
        <v>42590</v>
      </c>
      <c r="J245" s="5">
        <f>F245-G245-H245</f>
        <v>240000</v>
      </c>
      <c r="K245" s="4" t="s">
        <v>616</v>
      </c>
      <c r="L245" s="4">
        <v>1</v>
      </c>
      <c r="M245" s="4" t="s">
        <v>557</v>
      </c>
      <c r="O245" s="4" t="s">
        <v>570</v>
      </c>
      <c r="P245" s="5">
        <f>SUM(F245:F254)</f>
        <v>800000</v>
      </c>
      <c r="Q245" s="5">
        <f>SUM(G245:H254)</f>
        <v>595000</v>
      </c>
      <c r="R245" s="5">
        <f>P245-Q245</f>
        <v>205000</v>
      </c>
      <c r="S245" s="4" t="s">
        <v>56</v>
      </c>
    </row>
    <row r="246" spans="1:19" x14ac:dyDescent="0.2">
      <c r="H246" s="5">
        <v>70000</v>
      </c>
      <c r="I246" s="7">
        <v>42618</v>
      </c>
      <c r="J246" s="5">
        <f t="shared" ref="J246:J254" si="11">(J245+F246)-H246</f>
        <v>170000</v>
      </c>
      <c r="P246" s="5"/>
      <c r="Q246" s="5"/>
      <c r="R246" s="5"/>
    </row>
    <row r="247" spans="1:19" x14ac:dyDescent="0.2">
      <c r="H247" s="5">
        <v>60000</v>
      </c>
      <c r="I247" s="7">
        <v>42647</v>
      </c>
      <c r="J247" s="5">
        <f t="shared" si="11"/>
        <v>110000</v>
      </c>
      <c r="P247" s="5"/>
      <c r="Q247" s="5"/>
      <c r="R247" s="5"/>
    </row>
    <row r="248" spans="1:19" x14ac:dyDescent="0.2">
      <c r="E248" s="4" t="s">
        <v>89</v>
      </c>
      <c r="F248" s="5">
        <v>320000</v>
      </c>
      <c r="H248" s="5">
        <v>15000</v>
      </c>
      <c r="I248" s="7">
        <v>42695</v>
      </c>
      <c r="J248" s="5">
        <f t="shared" si="11"/>
        <v>415000</v>
      </c>
      <c r="P248" s="5"/>
      <c r="Q248" s="5"/>
      <c r="R248" s="5"/>
    </row>
    <row r="249" spans="1:19" x14ac:dyDescent="0.2">
      <c r="H249" s="5">
        <v>100000</v>
      </c>
      <c r="I249" s="7">
        <v>42699</v>
      </c>
      <c r="J249" s="5">
        <f t="shared" si="11"/>
        <v>315000</v>
      </c>
    </row>
    <row r="250" spans="1:19" x14ac:dyDescent="0.2">
      <c r="H250" s="5">
        <v>100000</v>
      </c>
      <c r="I250" s="7">
        <v>42723</v>
      </c>
      <c r="J250" s="5">
        <f t="shared" si="11"/>
        <v>215000</v>
      </c>
    </row>
    <row r="251" spans="1:19" x14ac:dyDescent="0.2">
      <c r="H251" s="5">
        <v>100000</v>
      </c>
      <c r="I251" s="7">
        <v>42745</v>
      </c>
      <c r="J251" s="5">
        <f t="shared" si="11"/>
        <v>115000</v>
      </c>
    </row>
    <row r="252" spans="1:19" x14ac:dyDescent="0.2">
      <c r="F252" s="5">
        <v>240000</v>
      </c>
      <c r="I252" s="7">
        <v>42758</v>
      </c>
      <c r="J252" s="5">
        <f t="shared" si="11"/>
        <v>355000</v>
      </c>
    </row>
    <row r="253" spans="1:19" x14ac:dyDescent="0.2">
      <c r="H253" s="5">
        <v>100000</v>
      </c>
      <c r="I253" s="7">
        <v>42779</v>
      </c>
      <c r="J253" s="5">
        <f t="shared" si="11"/>
        <v>255000</v>
      </c>
    </row>
    <row r="254" spans="1:19" x14ac:dyDescent="0.2">
      <c r="H254" s="5">
        <v>50000</v>
      </c>
      <c r="I254" s="7">
        <v>42828</v>
      </c>
      <c r="J254" s="5">
        <f t="shared" si="11"/>
        <v>205000</v>
      </c>
    </row>
    <row r="255" spans="1:19" x14ac:dyDescent="0.2">
      <c r="A255" s="4">
        <v>26</v>
      </c>
      <c r="B255" s="4" t="s">
        <v>617</v>
      </c>
      <c r="D255" s="6">
        <v>83772717</v>
      </c>
      <c r="E255" s="4" t="s">
        <v>618</v>
      </c>
      <c r="F255" s="5">
        <v>180000</v>
      </c>
      <c r="I255" s="7">
        <v>42647</v>
      </c>
      <c r="J255" s="5">
        <f>F255-G255-H255</f>
        <v>180000</v>
      </c>
      <c r="K255" s="4" t="s">
        <v>147</v>
      </c>
      <c r="L255" s="4">
        <v>1</v>
      </c>
      <c r="M255" s="4" t="s">
        <v>575</v>
      </c>
      <c r="N255" s="4" t="s">
        <v>619</v>
      </c>
      <c r="P255" s="5">
        <f>SUM(F255:F256)</f>
        <v>180000</v>
      </c>
      <c r="Q255" s="5">
        <f>SUM(G255:H256)</f>
        <v>50000</v>
      </c>
      <c r="R255" s="5">
        <f>P255-Q255</f>
        <v>130000</v>
      </c>
      <c r="S255" s="4" t="s">
        <v>56</v>
      </c>
    </row>
    <row r="256" spans="1:19" x14ac:dyDescent="0.2">
      <c r="D256" s="6">
        <v>84190944</v>
      </c>
      <c r="H256" s="5">
        <v>50000</v>
      </c>
      <c r="I256" s="7">
        <v>42653</v>
      </c>
      <c r="J256" s="5">
        <f>(J255+F256)-H256</f>
        <v>130000</v>
      </c>
    </row>
    <row r="257" spans="1:19" x14ac:dyDescent="0.2">
      <c r="A257" s="4">
        <v>27</v>
      </c>
      <c r="B257" s="4" t="s">
        <v>620</v>
      </c>
      <c r="D257" s="6">
        <v>73376585</v>
      </c>
      <c r="E257" s="4" t="s">
        <v>95</v>
      </c>
      <c r="F257" s="5">
        <v>260000</v>
      </c>
      <c r="I257" s="7">
        <v>42828</v>
      </c>
      <c r="J257" s="5">
        <f>F257-G257-H257</f>
        <v>260000</v>
      </c>
      <c r="K257" s="4" t="s">
        <v>24</v>
      </c>
      <c r="L257" s="4">
        <v>1</v>
      </c>
      <c r="M257" s="4" t="s">
        <v>557</v>
      </c>
      <c r="P257" s="5">
        <f>SUM(F257:F259)</f>
        <v>260000</v>
      </c>
      <c r="Q257" s="5">
        <f>SUM(G257:H259)</f>
        <v>70000</v>
      </c>
      <c r="R257" s="5">
        <f>P257-Q257</f>
        <v>190000</v>
      </c>
      <c r="S257" s="4" t="s">
        <v>43</v>
      </c>
    </row>
    <row r="258" spans="1:19" x14ac:dyDescent="0.2">
      <c r="H258" s="5">
        <v>40000</v>
      </c>
      <c r="I258" s="7">
        <v>42835</v>
      </c>
      <c r="J258" s="5">
        <f>(J257+F258)-H258</f>
        <v>220000</v>
      </c>
    </row>
    <row r="259" spans="1:19" x14ac:dyDescent="0.2">
      <c r="H259" s="5">
        <v>30000</v>
      </c>
      <c r="I259" s="7">
        <v>42849</v>
      </c>
      <c r="J259" s="5">
        <f>(J258+F259)-H259</f>
        <v>190000</v>
      </c>
    </row>
    <row r="260" spans="1:19" x14ac:dyDescent="0.2">
      <c r="A260" s="4">
        <v>28</v>
      </c>
      <c r="B260" s="4" t="s">
        <v>621</v>
      </c>
      <c r="D260" s="6">
        <v>84121331</v>
      </c>
      <c r="E260" s="4" t="s">
        <v>622</v>
      </c>
      <c r="F260" s="5">
        <v>260000</v>
      </c>
      <c r="G260" s="5">
        <v>50000</v>
      </c>
      <c r="I260" s="7">
        <v>42625</v>
      </c>
      <c r="J260" s="5">
        <f>F260-G260-H260</f>
        <v>210000</v>
      </c>
      <c r="K260" s="4" t="s">
        <v>623</v>
      </c>
      <c r="L260" s="4">
        <v>1</v>
      </c>
      <c r="M260" s="4" t="s">
        <v>624</v>
      </c>
      <c r="O260" s="4" t="s">
        <v>246</v>
      </c>
      <c r="P260" s="5">
        <f>SUM(F260:F263)</f>
        <v>260000</v>
      </c>
      <c r="Q260" s="5">
        <f>SUM(G260:H263)</f>
        <v>220000</v>
      </c>
      <c r="R260" s="5">
        <f>P260-Q260</f>
        <v>40000</v>
      </c>
      <c r="S260" s="4" t="s">
        <v>56</v>
      </c>
    </row>
    <row r="261" spans="1:19" x14ac:dyDescent="0.2">
      <c r="H261" s="5">
        <v>50000</v>
      </c>
      <c r="I261" s="7">
        <v>42653</v>
      </c>
      <c r="J261" s="5">
        <f>(J260+F261)-H261</f>
        <v>160000</v>
      </c>
    </row>
    <row r="262" spans="1:19" x14ac:dyDescent="0.2">
      <c r="H262" s="5">
        <v>50000</v>
      </c>
      <c r="I262" s="7">
        <v>42681</v>
      </c>
      <c r="J262" s="5">
        <f>(J261+F262)-H262</f>
        <v>110000</v>
      </c>
    </row>
    <row r="263" spans="1:19" x14ac:dyDescent="0.2">
      <c r="H263" s="5">
        <v>70000</v>
      </c>
      <c r="I263" s="7">
        <v>42772</v>
      </c>
      <c r="J263" s="5">
        <f>(J262+F263)-H263</f>
        <v>40000</v>
      </c>
    </row>
    <row r="264" spans="1:19" x14ac:dyDescent="0.2">
      <c r="A264" s="4">
        <v>29</v>
      </c>
      <c r="B264" s="4" t="s">
        <v>625</v>
      </c>
      <c r="C264" s="5">
        <v>5221691</v>
      </c>
      <c r="D264" s="6">
        <v>83906960</v>
      </c>
      <c r="E264" s="4" t="s">
        <v>296</v>
      </c>
      <c r="F264" s="5">
        <v>290000</v>
      </c>
      <c r="I264" s="7">
        <v>42772</v>
      </c>
      <c r="J264" s="5">
        <f>F264-G264-H264</f>
        <v>290000</v>
      </c>
      <c r="K264" s="4" t="s">
        <v>175</v>
      </c>
      <c r="L264" s="4">
        <v>1</v>
      </c>
      <c r="M264" s="4" t="s">
        <v>575</v>
      </c>
      <c r="N264" s="4" t="s">
        <v>626</v>
      </c>
      <c r="O264" s="4" t="s">
        <v>23</v>
      </c>
      <c r="P264" s="5">
        <f>SUM(F264:F267)</f>
        <v>290000</v>
      </c>
      <c r="Q264" s="5">
        <f>SUM(G264:H267)</f>
        <v>130000</v>
      </c>
      <c r="R264" s="5">
        <f>P264-Q264</f>
        <v>160000</v>
      </c>
      <c r="S264" s="4" t="s">
        <v>56</v>
      </c>
    </row>
    <row r="265" spans="1:19" x14ac:dyDescent="0.2">
      <c r="H265" s="5">
        <v>30000</v>
      </c>
      <c r="I265" s="7">
        <v>42779</v>
      </c>
      <c r="J265" s="5">
        <f>(J264+F265)-H265</f>
        <v>260000</v>
      </c>
    </row>
    <row r="266" spans="1:19" x14ac:dyDescent="0.2">
      <c r="H266" s="5">
        <v>50000</v>
      </c>
      <c r="I266" s="7">
        <v>42807</v>
      </c>
      <c r="J266" s="5">
        <f>(J265+F266)-H266</f>
        <v>210000</v>
      </c>
    </row>
    <row r="267" spans="1:19" x14ac:dyDescent="0.2">
      <c r="H267" s="5">
        <v>50000</v>
      </c>
      <c r="I267" s="7">
        <v>42835</v>
      </c>
      <c r="J267" s="5">
        <f>(J266+F267)-H267</f>
        <v>160000</v>
      </c>
    </row>
    <row r="268" spans="1:19" x14ac:dyDescent="0.2">
      <c r="A268" s="4">
        <v>30</v>
      </c>
      <c r="B268" s="4" t="s">
        <v>627</v>
      </c>
      <c r="D268" s="6">
        <v>84530263</v>
      </c>
      <c r="E268" s="4" t="s">
        <v>92</v>
      </c>
      <c r="F268" s="5">
        <v>260000</v>
      </c>
      <c r="I268" s="7">
        <v>42590</v>
      </c>
      <c r="J268" s="5">
        <f>F268-G268-H268</f>
        <v>260000</v>
      </c>
      <c r="K268" s="4" t="s">
        <v>628</v>
      </c>
      <c r="L268" s="4">
        <v>1</v>
      </c>
      <c r="M268" s="4" t="s">
        <v>557</v>
      </c>
      <c r="N268" s="4" t="s">
        <v>629</v>
      </c>
      <c r="O268" s="4" t="s">
        <v>246</v>
      </c>
      <c r="P268" s="5">
        <f>SUM(F268:F276)</f>
        <v>1100000</v>
      </c>
      <c r="Q268" s="5">
        <f>SUM(G268:H276)</f>
        <v>840000</v>
      </c>
      <c r="R268" s="5">
        <f>P268-Q268</f>
        <v>260000</v>
      </c>
      <c r="S268" s="4" t="s">
        <v>56</v>
      </c>
    </row>
    <row r="269" spans="1:19" x14ac:dyDescent="0.2">
      <c r="H269" s="5">
        <v>200000</v>
      </c>
      <c r="I269" s="7">
        <v>42618</v>
      </c>
      <c r="J269" s="5">
        <f t="shared" ref="J269:J276" si="12">(J268+F269)-H269</f>
        <v>60000</v>
      </c>
      <c r="P269" s="5"/>
      <c r="Q269" s="5"/>
      <c r="R269" s="5"/>
    </row>
    <row r="270" spans="1:19" x14ac:dyDescent="0.2">
      <c r="E270" s="4" t="s">
        <v>92</v>
      </c>
      <c r="F270" s="5">
        <v>260000</v>
      </c>
      <c r="I270" s="7">
        <v>42667</v>
      </c>
      <c r="J270" s="5">
        <f t="shared" si="12"/>
        <v>320000</v>
      </c>
      <c r="P270" s="5"/>
      <c r="Q270" s="5"/>
      <c r="R270" s="5"/>
    </row>
    <row r="271" spans="1:19" x14ac:dyDescent="0.2">
      <c r="H271" s="5">
        <v>170000</v>
      </c>
      <c r="I271" s="7">
        <v>42674</v>
      </c>
      <c r="J271" s="5">
        <f t="shared" si="12"/>
        <v>150000</v>
      </c>
      <c r="P271" s="5"/>
      <c r="Q271" s="5"/>
      <c r="R271" s="5"/>
    </row>
    <row r="272" spans="1:19" x14ac:dyDescent="0.2">
      <c r="H272" s="5">
        <v>50000</v>
      </c>
      <c r="I272" s="7">
        <v>42702</v>
      </c>
      <c r="J272" s="5">
        <f t="shared" si="12"/>
        <v>100000</v>
      </c>
    </row>
    <row r="273" spans="1:19" x14ac:dyDescent="0.2">
      <c r="F273" s="5">
        <v>320000</v>
      </c>
      <c r="H273" s="5">
        <v>200000</v>
      </c>
      <c r="I273" s="7">
        <v>42709</v>
      </c>
      <c r="J273" s="5">
        <f t="shared" si="12"/>
        <v>220000</v>
      </c>
    </row>
    <row r="274" spans="1:19" x14ac:dyDescent="0.2">
      <c r="H274" s="5">
        <v>150000</v>
      </c>
      <c r="I274" s="7">
        <v>42730</v>
      </c>
      <c r="J274" s="5">
        <f t="shared" si="12"/>
        <v>70000</v>
      </c>
    </row>
    <row r="275" spans="1:19" x14ac:dyDescent="0.2">
      <c r="F275" s="5">
        <v>260000</v>
      </c>
      <c r="I275" s="7">
        <v>42793</v>
      </c>
      <c r="J275" s="5">
        <f t="shared" si="12"/>
        <v>330000</v>
      </c>
    </row>
    <row r="276" spans="1:19" x14ac:dyDescent="0.2">
      <c r="H276" s="5">
        <v>70000</v>
      </c>
      <c r="I276" s="7">
        <v>42814</v>
      </c>
      <c r="J276" s="5">
        <f t="shared" si="12"/>
        <v>260000</v>
      </c>
    </row>
    <row r="277" spans="1:19" x14ac:dyDescent="0.2">
      <c r="A277" s="4">
        <v>31</v>
      </c>
      <c r="B277" s="4" t="s">
        <v>630</v>
      </c>
      <c r="D277" s="6">
        <v>81393201</v>
      </c>
      <c r="E277" s="4" t="s">
        <v>95</v>
      </c>
      <c r="F277" s="5">
        <v>260000</v>
      </c>
      <c r="I277" s="7">
        <v>42667</v>
      </c>
      <c r="J277" s="5">
        <f>F277-G277-H277</f>
        <v>260000</v>
      </c>
      <c r="K277" s="4" t="s">
        <v>632</v>
      </c>
      <c r="L277" s="4">
        <v>1</v>
      </c>
      <c r="M277" s="4" t="s">
        <v>557</v>
      </c>
      <c r="N277" s="4" t="s">
        <v>631</v>
      </c>
      <c r="O277" s="4" t="s">
        <v>23</v>
      </c>
      <c r="P277" s="5">
        <f>SUM(F277:F282)</f>
        <v>520000</v>
      </c>
      <c r="Q277" s="5">
        <f>SUM(G277:H282)</f>
        <v>140000</v>
      </c>
      <c r="R277" s="5">
        <f>P277-Q277</f>
        <v>380000</v>
      </c>
      <c r="S277" s="4" t="s">
        <v>43</v>
      </c>
    </row>
    <row r="278" spans="1:19" x14ac:dyDescent="0.2">
      <c r="H278" s="5">
        <v>40000</v>
      </c>
      <c r="I278" s="7">
        <v>42674</v>
      </c>
      <c r="J278" s="5">
        <f>(J277+F278)-H278</f>
        <v>220000</v>
      </c>
      <c r="N278" s="4" t="s">
        <v>633</v>
      </c>
      <c r="P278" s="5"/>
      <c r="Q278" s="5"/>
      <c r="R278" s="5"/>
    </row>
    <row r="279" spans="1:19" x14ac:dyDescent="0.2">
      <c r="H279" s="5">
        <v>20000</v>
      </c>
      <c r="I279" s="7">
        <v>42688</v>
      </c>
      <c r="J279" s="5">
        <f>(J278+F279)-H279</f>
        <v>200000</v>
      </c>
      <c r="P279" s="5"/>
      <c r="Q279" s="5"/>
      <c r="R279" s="5"/>
    </row>
    <row r="280" spans="1:19" x14ac:dyDescent="0.2">
      <c r="F280" s="5">
        <v>260000</v>
      </c>
      <c r="H280" s="5">
        <v>40000</v>
      </c>
      <c r="I280" s="7">
        <v>42695</v>
      </c>
      <c r="J280" s="5">
        <f>(J279+F280)-H280</f>
        <v>420000</v>
      </c>
    </row>
    <row r="281" spans="1:19" x14ac:dyDescent="0.2">
      <c r="H281" s="5">
        <v>20000</v>
      </c>
      <c r="I281" s="7">
        <v>42786</v>
      </c>
      <c r="J281" s="5">
        <f>(J280+F281)-H281</f>
        <v>400000</v>
      </c>
      <c r="P281" s="5"/>
      <c r="Q281" s="5"/>
      <c r="R281" s="5"/>
    </row>
    <row r="282" spans="1:19" x14ac:dyDescent="0.2">
      <c r="H282" s="5">
        <v>20000</v>
      </c>
      <c r="I282" s="7">
        <v>42793</v>
      </c>
      <c r="J282" s="5">
        <f>(J281+F282)-H282</f>
        <v>380000</v>
      </c>
    </row>
    <row r="283" spans="1:19" x14ac:dyDescent="0.2">
      <c r="A283" s="4">
        <v>32</v>
      </c>
      <c r="B283" s="4" t="s">
        <v>634</v>
      </c>
      <c r="D283" s="6">
        <v>83622876</v>
      </c>
      <c r="E283" s="4" t="s">
        <v>310</v>
      </c>
      <c r="F283" s="5">
        <v>650000</v>
      </c>
      <c r="I283" s="7">
        <v>42532</v>
      </c>
      <c r="J283" s="5">
        <f>F283-G283-H283</f>
        <v>650000</v>
      </c>
      <c r="K283" s="4" t="s">
        <v>616</v>
      </c>
      <c r="L283" s="4">
        <v>1</v>
      </c>
      <c r="M283" s="4" t="s">
        <v>557</v>
      </c>
      <c r="O283" s="4" t="s">
        <v>246</v>
      </c>
      <c r="P283" s="5">
        <f>SUM(F283:F292)</f>
        <v>1050000</v>
      </c>
      <c r="Q283" s="5">
        <f>SUM(G283:H292)</f>
        <v>700000</v>
      </c>
      <c r="R283" s="5">
        <f>P283-Q283</f>
        <v>350000</v>
      </c>
      <c r="S283" s="4" t="s">
        <v>56</v>
      </c>
    </row>
    <row r="284" spans="1:19" x14ac:dyDescent="0.2">
      <c r="H284" s="5">
        <v>100000</v>
      </c>
      <c r="I284" s="7">
        <v>42555</v>
      </c>
      <c r="J284" s="5">
        <f t="shared" ref="J284:J292" si="13">(J283+F284)-H284</f>
        <v>550000</v>
      </c>
      <c r="P284" s="5"/>
      <c r="Q284" s="5"/>
      <c r="R284" s="5"/>
    </row>
    <row r="285" spans="1:19" x14ac:dyDescent="0.2">
      <c r="H285" s="5">
        <v>50000</v>
      </c>
      <c r="I285" s="7">
        <v>42583</v>
      </c>
      <c r="J285" s="5">
        <f t="shared" si="13"/>
        <v>500000</v>
      </c>
      <c r="P285" s="5"/>
      <c r="Q285" s="5"/>
      <c r="R285" s="5"/>
    </row>
    <row r="286" spans="1:19" x14ac:dyDescent="0.2">
      <c r="H286" s="5">
        <v>100000</v>
      </c>
      <c r="I286" s="7">
        <v>42618</v>
      </c>
      <c r="J286" s="5">
        <f t="shared" si="13"/>
        <v>400000</v>
      </c>
      <c r="P286" s="5"/>
      <c r="Q286" s="5"/>
      <c r="R286" s="5"/>
    </row>
    <row r="287" spans="1:19" x14ac:dyDescent="0.2">
      <c r="H287" s="5">
        <v>100000</v>
      </c>
      <c r="I287" s="7">
        <v>42688</v>
      </c>
      <c r="J287" s="5">
        <f t="shared" si="13"/>
        <v>300000</v>
      </c>
    </row>
    <row r="288" spans="1:19" x14ac:dyDescent="0.2">
      <c r="E288" s="4" t="s">
        <v>136</v>
      </c>
      <c r="F288" s="5">
        <v>400000</v>
      </c>
      <c r="I288" s="7">
        <v>42695</v>
      </c>
      <c r="J288" s="5">
        <f t="shared" si="13"/>
        <v>700000</v>
      </c>
    </row>
    <row r="289" spans="1:19" x14ac:dyDescent="0.2">
      <c r="H289" s="5">
        <v>100000</v>
      </c>
      <c r="I289" s="7">
        <v>42723</v>
      </c>
      <c r="J289" s="5">
        <f t="shared" si="13"/>
        <v>600000</v>
      </c>
    </row>
    <row r="290" spans="1:19" x14ac:dyDescent="0.2">
      <c r="H290" s="5">
        <v>100000</v>
      </c>
      <c r="I290" s="7">
        <v>42758</v>
      </c>
      <c r="J290" s="5">
        <f t="shared" si="13"/>
        <v>500000</v>
      </c>
    </row>
    <row r="291" spans="1:19" x14ac:dyDescent="0.2">
      <c r="H291" s="5">
        <v>100000</v>
      </c>
      <c r="I291" s="7">
        <v>42797</v>
      </c>
      <c r="J291" s="5">
        <f t="shared" si="13"/>
        <v>400000</v>
      </c>
    </row>
    <row r="292" spans="1:19" x14ac:dyDescent="0.2">
      <c r="H292" s="5">
        <v>50000</v>
      </c>
      <c r="I292" s="7">
        <v>42842</v>
      </c>
      <c r="J292" s="5">
        <f t="shared" si="13"/>
        <v>350000</v>
      </c>
      <c r="P292" s="5"/>
      <c r="Q292" s="5"/>
      <c r="R292" s="5"/>
    </row>
    <row r="293" spans="1:19" x14ac:dyDescent="0.2">
      <c r="A293" s="4">
        <v>33</v>
      </c>
      <c r="B293" s="4" t="s">
        <v>635</v>
      </c>
      <c r="D293" s="6">
        <v>86809288</v>
      </c>
      <c r="E293" s="4" t="s">
        <v>636</v>
      </c>
      <c r="F293" s="5">
        <v>420000</v>
      </c>
      <c r="I293" s="7">
        <v>42730</v>
      </c>
      <c r="J293" s="5">
        <f>F293-G293-H293</f>
        <v>420000</v>
      </c>
      <c r="K293" s="4" t="s">
        <v>637</v>
      </c>
      <c r="L293" s="4">
        <v>1</v>
      </c>
      <c r="M293" s="4" t="s">
        <v>557</v>
      </c>
      <c r="N293" s="4" t="s">
        <v>638</v>
      </c>
      <c r="O293" s="4" t="s">
        <v>23</v>
      </c>
      <c r="P293" s="5">
        <f>SUM(F293:F296)</f>
        <v>420000</v>
      </c>
      <c r="Q293" s="5">
        <f>SUM(G293:H296)</f>
        <v>250000</v>
      </c>
      <c r="R293" s="5">
        <f>P293-Q293</f>
        <v>170000</v>
      </c>
      <c r="S293" s="4" t="s">
        <v>56</v>
      </c>
    </row>
    <row r="294" spans="1:19" x14ac:dyDescent="0.2">
      <c r="H294" s="5">
        <v>80000</v>
      </c>
      <c r="I294" s="7">
        <v>42744</v>
      </c>
      <c r="J294" s="5">
        <f t="shared" ref="J294:J331" si="14">(J293+F294)-H294</f>
        <v>340000</v>
      </c>
    </row>
    <row r="295" spans="1:19" x14ac:dyDescent="0.2">
      <c r="H295" s="5">
        <v>70000</v>
      </c>
      <c r="I295" s="7">
        <v>42772</v>
      </c>
      <c r="J295" s="5">
        <f t="shared" si="14"/>
        <v>270000</v>
      </c>
    </row>
    <row r="296" spans="1:19" x14ac:dyDescent="0.2">
      <c r="H296" s="5">
        <v>100000</v>
      </c>
      <c r="I296" s="7">
        <v>42828</v>
      </c>
      <c r="J296" s="5">
        <f t="shared" si="14"/>
        <v>170000</v>
      </c>
    </row>
    <row r="297" spans="1:19" x14ac:dyDescent="0.2">
      <c r="A297" s="4">
        <v>34</v>
      </c>
      <c r="B297" s="4" t="s">
        <v>749</v>
      </c>
      <c r="D297" s="6">
        <v>86655143</v>
      </c>
      <c r="E297" s="4" t="s">
        <v>260</v>
      </c>
      <c r="F297" s="5">
        <v>220000</v>
      </c>
      <c r="I297" s="7">
        <v>42345</v>
      </c>
      <c r="J297" s="5">
        <f>F297-G297-H297</f>
        <v>220000</v>
      </c>
      <c r="K297" s="4" t="s">
        <v>1330</v>
      </c>
      <c r="L297" s="4">
        <v>1</v>
      </c>
      <c r="M297" s="4" t="s">
        <v>557</v>
      </c>
      <c r="O297" s="4" t="s">
        <v>246</v>
      </c>
      <c r="P297" s="5">
        <f>SUM(F297:F331)</f>
        <v>1040000</v>
      </c>
      <c r="Q297" s="5">
        <f>SUM(G297:H331)</f>
        <v>750000</v>
      </c>
      <c r="R297" s="5">
        <f>P297-Q297</f>
        <v>290000</v>
      </c>
      <c r="S297" s="4" t="s">
        <v>44</v>
      </c>
    </row>
    <row r="298" spans="1:19" x14ac:dyDescent="0.2">
      <c r="H298" s="5">
        <v>20000</v>
      </c>
      <c r="I298" s="7">
        <v>42353</v>
      </c>
      <c r="J298" s="5">
        <f t="shared" si="14"/>
        <v>200000</v>
      </c>
      <c r="P298" s="5"/>
      <c r="Q298" s="5"/>
      <c r="R298" s="5"/>
    </row>
    <row r="299" spans="1:19" x14ac:dyDescent="0.2">
      <c r="H299" s="5">
        <v>20000</v>
      </c>
      <c r="I299" s="7">
        <v>42576</v>
      </c>
      <c r="J299" s="5">
        <f t="shared" si="14"/>
        <v>180000</v>
      </c>
      <c r="P299" s="5"/>
      <c r="Q299" s="5"/>
      <c r="R299" s="5"/>
    </row>
    <row r="300" spans="1:19" x14ac:dyDescent="0.2">
      <c r="H300" s="5">
        <v>20000</v>
      </c>
      <c r="I300" s="7">
        <v>42380</v>
      </c>
      <c r="J300" s="5">
        <f t="shared" si="14"/>
        <v>160000</v>
      </c>
      <c r="P300" s="5"/>
      <c r="Q300" s="5"/>
      <c r="R300" s="5"/>
    </row>
    <row r="301" spans="1:19" x14ac:dyDescent="0.2">
      <c r="H301" s="5">
        <v>20000</v>
      </c>
      <c r="I301" s="7">
        <v>42387</v>
      </c>
      <c r="J301" s="5">
        <f t="shared" si="14"/>
        <v>140000</v>
      </c>
      <c r="P301" s="5"/>
      <c r="Q301" s="5"/>
      <c r="R301" s="5"/>
    </row>
    <row r="302" spans="1:19" x14ac:dyDescent="0.2">
      <c r="H302" s="5">
        <v>20000</v>
      </c>
      <c r="I302" s="7">
        <v>42394</v>
      </c>
      <c r="J302" s="5">
        <f t="shared" si="14"/>
        <v>120000</v>
      </c>
      <c r="P302" s="5"/>
      <c r="Q302" s="5"/>
      <c r="R302" s="5"/>
    </row>
    <row r="303" spans="1:19" x14ac:dyDescent="0.2">
      <c r="H303" s="5">
        <v>20000</v>
      </c>
      <c r="I303" s="7">
        <v>42408</v>
      </c>
      <c r="J303" s="5">
        <f t="shared" si="14"/>
        <v>100000</v>
      </c>
      <c r="P303" s="5"/>
      <c r="Q303" s="5"/>
      <c r="R303" s="5"/>
    </row>
    <row r="304" spans="1:19" x14ac:dyDescent="0.2">
      <c r="H304" s="5">
        <v>20000</v>
      </c>
      <c r="I304" s="7">
        <v>42415</v>
      </c>
      <c r="J304" s="5">
        <f t="shared" si="14"/>
        <v>80000</v>
      </c>
      <c r="P304" s="5"/>
      <c r="Q304" s="5"/>
      <c r="R304" s="5"/>
    </row>
    <row r="305" spans="5:18" x14ac:dyDescent="0.2">
      <c r="H305" s="5">
        <v>20000</v>
      </c>
      <c r="I305" s="7">
        <v>42430</v>
      </c>
      <c r="J305" s="5">
        <f t="shared" si="14"/>
        <v>60000</v>
      </c>
      <c r="P305" s="5"/>
      <c r="Q305" s="5"/>
      <c r="R305" s="5"/>
    </row>
    <row r="306" spans="5:18" x14ac:dyDescent="0.2">
      <c r="H306" s="5">
        <v>20000</v>
      </c>
      <c r="I306" s="7">
        <v>42436</v>
      </c>
      <c r="J306" s="5">
        <f t="shared" si="14"/>
        <v>40000</v>
      </c>
      <c r="P306" s="5"/>
      <c r="Q306" s="5"/>
      <c r="R306" s="5"/>
    </row>
    <row r="307" spans="5:18" x14ac:dyDescent="0.2">
      <c r="H307" s="5">
        <v>20000</v>
      </c>
      <c r="I307" s="7">
        <v>42443</v>
      </c>
      <c r="J307" s="5">
        <f t="shared" si="14"/>
        <v>20000</v>
      </c>
      <c r="P307" s="5"/>
      <c r="Q307" s="5"/>
      <c r="R307" s="5"/>
    </row>
    <row r="308" spans="5:18" x14ac:dyDescent="0.2">
      <c r="E308" s="4" t="s">
        <v>481</v>
      </c>
      <c r="F308" s="5">
        <v>320000</v>
      </c>
      <c r="H308" s="5">
        <v>30000</v>
      </c>
      <c r="I308" s="7">
        <v>42457</v>
      </c>
      <c r="J308" s="5">
        <f t="shared" si="14"/>
        <v>310000</v>
      </c>
      <c r="P308" s="5"/>
      <c r="Q308" s="5"/>
      <c r="R308" s="5"/>
    </row>
    <row r="309" spans="5:18" x14ac:dyDescent="0.2">
      <c r="H309" s="5">
        <v>20000</v>
      </c>
      <c r="I309" s="7">
        <v>42464</v>
      </c>
      <c r="J309" s="5">
        <f t="shared" si="14"/>
        <v>290000</v>
      </c>
      <c r="P309" s="5"/>
      <c r="Q309" s="5"/>
      <c r="R309" s="5"/>
    </row>
    <row r="310" spans="5:18" x14ac:dyDescent="0.2">
      <c r="H310" s="5">
        <v>20000</v>
      </c>
      <c r="I310" s="7">
        <v>42471</v>
      </c>
      <c r="J310" s="5">
        <f t="shared" si="14"/>
        <v>270000</v>
      </c>
      <c r="P310" s="5"/>
      <c r="Q310" s="5"/>
      <c r="R310" s="5"/>
    </row>
    <row r="311" spans="5:18" x14ac:dyDescent="0.2">
      <c r="H311" s="5">
        <v>20000</v>
      </c>
      <c r="I311" s="7">
        <v>42502</v>
      </c>
      <c r="J311" s="5">
        <f t="shared" si="14"/>
        <v>250000</v>
      </c>
      <c r="P311" s="5"/>
      <c r="Q311" s="5"/>
      <c r="R311" s="5"/>
    </row>
    <row r="312" spans="5:18" x14ac:dyDescent="0.2">
      <c r="H312" s="5">
        <v>40000</v>
      </c>
      <c r="I312" s="7">
        <v>42499</v>
      </c>
      <c r="J312" s="5">
        <f t="shared" si="14"/>
        <v>210000</v>
      </c>
      <c r="P312" s="5"/>
      <c r="Q312" s="5"/>
      <c r="R312" s="5"/>
    </row>
    <row r="313" spans="5:18" x14ac:dyDescent="0.2">
      <c r="H313" s="5">
        <v>40000</v>
      </c>
      <c r="I313" s="7">
        <v>42520</v>
      </c>
      <c r="J313" s="5">
        <f t="shared" si="14"/>
        <v>170000</v>
      </c>
      <c r="P313" s="5"/>
      <c r="Q313" s="5"/>
      <c r="R313" s="5"/>
    </row>
    <row r="314" spans="5:18" x14ac:dyDescent="0.2">
      <c r="H314" s="5">
        <v>20000</v>
      </c>
      <c r="I314" s="7">
        <v>42532</v>
      </c>
      <c r="J314" s="5">
        <f t="shared" si="14"/>
        <v>150000</v>
      </c>
      <c r="P314" s="5"/>
      <c r="Q314" s="5"/>
      <c r="R314" s="5"/>
    </row>
    <row r="315" spans="5:18" x14ac:dyDescent="0.2">
      <c r="H315" s="5">
        <v>20000</v>
      </c>
      <c r="I315" s="7">
        <v>42541</v>
      </c>
      <c r="J315" s="5">
        <f t="shared" si="14"/>
        <v>130000</v>
      </c>
      <c r="P315" s="5"/>
      <c r="Q315" s="5"/>
      <c r="R315" s="5"/>
    </row>
    <row r="316" spans="5:18" x14ac:dyDescent="0.2">
      <c r="H316" s="5">
        <v>30000</v>
      </c>
      <c r="I316" s="7">
        <v>42548</v>
      </c>
      <c r="J316" s="5">
        <f t="shared" si="14"/>
        <v>100000</v>
      </c>
      <c r="P316" s="5"/>
      <c r="Q316" s="5"/>
      <c r="R316" s="5"/>
    </row>
    <row r="317" spans="5:18" x14ac:dyDescent="0.2">
      <c r="H317" s="5">
        <v>20000</v>
      </c>
      <c r="I317" s="7">
        <v>42555</v>
      </c>
      <c r="J317" s="5">
        <f t="shared" si="14"/>
        <v>80000</v>
      </c>
      <c r="P317" s="5"/>
      <c r="Q317" s="5"/>
      <c r="R317" s="5"/>
    </row>
    <row r="318" spans="5:18" x14ac:dyDescent="0.2">
      <c r="H318" s="5">
        <v>20000</v>
      </c>
      <c r="I318" s="7">
        <v>42562</v>
      </c>
      <c r="J318" s="5">
        <f t="shared" si="14"/>
        <v>60000</v>
      </c>
    </row>
    <row r="319" spans="5:18" x14ac:dyDescent="0.2">
      <c r="H319" s="5">
        <v>20000</v>
      </c>
      <c r="I319" s="7">
        <v>42576</v>
      </c>
      <c r="J319" s="5">
        <f t="shared" si="14"/>
        <v>40000</v>
      </c>
    </row>
    <row r="320" spans="5:18" x14ac:dyDescent="0.2">
      <c r="H320" s="5">
        <v>20000</v>
      </c>
      <c r="I320" s="7">
        <v>42590</v>
      </c>
      <c r="J320" s="5">
        <f t="shared" si="14"/>
        <v>20000</v>
      </c>
    </row>
    <row r="321" spans="1:19" x14ac:dyDescent="0.2">
      <c r="E321" s="4" t="s">
        <v>1331</v>
      </c>
      <c r="F321" s="5">
        <v>240000</v>
      </c>
      <c r="I321" s="7">
        <v>43692</v>
      </c>
      <c r="J321" s="5">
        <f t="shared" si="14"/>
        <v>260000</v>
      </c>
    </row>
    <row r="322" spans="1:19" x14ac:dyDescent="0.2">
      <c r="H322" s="5">
        <v>20000</v>
      </c>
      <c r="I322" s="7">
        <v>42611</v>
      </c>
      <c r="J322" s="5">
        <f t="shared" si="14"/>
        <v>240000</v>
      </c>
    </row>
    <row r="323" spans="1:19" x14ac:dyDescent="0.2">
      <c r="H323" s="5">
        <v>20000</v>
      </c>
      <c r="I323" s="7">
        <v>42618</v>
      </c>
      <c r="J323" s="5">
        <f t="shared" si="14"/>
        <v>220000</v>
      </c>
    </row>
    <row r="324" spans="1:19" x14ac:dyDescent="0.2">
      <c r="H324" s="5">
        <v>20000</v>
      </c>
      <c r="I324" s="7">
        <v>42625</v>
      </c>
      <c r="J324" s="5">
        <f t="shared" si="14"/>
        <v>200000</v>
      </c>
    </row>
    <row r="325" spans="1:19" x14ac:dyDescent="0.2">
      <c r="H325" s="5">
        <v>20000</v>
      </c>
      <c r="I325" s="7">
        <v>42632</v>
      </c>
      <c r="J325" s="5">
        <f t="shared" si="14"/>
        <v>180000</v>
      </c>
    </row>
    <row r="326" spans="1:19" x14ac:dyDescent="0.2">
      <c r="H326" s="5">
        <v>20000</v>
      </c>
      <c r="I326" s="7">
        <v>42639</v>
      </c>
      <c r="J326" s="5">
        <f t="shared" si="14"/>
        <v>160000</v>
      </c>
    </row>
    <row r="327" spans="1:19" x14ac:dyDescent="0.2">
      <c r="H327" s="5">
        <v>20000</v>
      </c>
      <c r="I327" s="7">
        <v>42660</v>
      </c>
      <c r="J327" s="5">
        <f t="shared" si="14"/>
        <v>140000</v>
      </c>
    </row>
    <row r="328" spans="1:19" x14ac:dyDescent="0.2">
      <c r="H328" s="5">
        <v>30000</v>
      </c>
      <c r="I328" s="7">
        <v>42674</v>
      </c>
      <c r="J328" s="5">
        <f t="shared" si="14"/>
        <v>110000</v>
      </c>
    </row>
    <row r="329" spans="1:19" x14ac:dyDescent="0.2">
      <c r="H329" s="5">
        <v>20000</v>
      </c>
      <c r="I329" s="7">
        <v>42686</v>
      </c>
      <c r="J329" s="5">
        <f t="shared" si="14"/>
        <v>90000</v>
      </c>
    </row>
    <row r="330" spans="1:19" x14ac:dyDescent="0.2">
      <c r="H330" s="5">
        <v>20000</v>
      </c>
      <c r="I330" s="7">
        <v>42709</v>
      </c>
      <c r="J330" s="5">
        <f t="shared" si="14"/>
        <v>70000</v>
      </c>
    </row>
    <row r="331" spans="1:19" x14ac:dyDescent="0.2">
      <c r="E331" s="4" t="s">
        <v>95</v>
      </c>
      <c r="F331" s="5">
        <v>260000</v>
      </c>
      <c r="H331" s="5">
        <v>40000</v>
      </c>
      <c r="I331" s="7">
        <v>42751</v>
      </c>
      <c r="J331" s="5">
        <f t="shared" si="14"/>
        <v>290000</v>
      </c>
    </row>
    <row r="332" spans="1:19" x14ac:dyDescent="0.2">
      <c r="A332" s="4">
        <v>35</v>
      </c>
      <c r="B332" s="4" t="s">
        <v>639</v>
      </c>
      <c r="C332" s="5">
        <v>6300842</v>
      </c>
      <c r="D332" s="6">
        <v>83180862</v>
      </c>
      <c r="E332" s="4" t="s">
        <v>358</v>
      </c>
      <c r="F332" s="5">
        <v>320000</v>
      </c>
      <c r="I332" s="7">
        <v>42668</v>
      </c>
      <c r="J332" s="5">
        <f>F332-G332-H332</f>
        <v>320000</v>
      </c>
      <c r="K332" s="4" t="s">
        <v>640</v>
      </c>
      <c r="L332" s="4">
        <v>1</v>
      </c>
      <c r="M332" s="4" t="s">
        <v>575</v>
      </c>
      <c r="N332" s="4" t="s">
        <v>641</v>
      </c>
      <c r="O332" s="4" t="s">
        <v>642</v>
      </c>
      <c r="P332" s="5">
        <f>SUM(F332:F339)</f>
        <v>320000</v>
      </c>
      <c r="Q332" s="5">
        <f>SUM(G332:H339)</f>
        <v>300000</v>
      </c>
      <c r="R332" s="5">
        <f>P332-Q332</f>
        <v>20000</v>
      </c>
      <c r="S332" s="4" t="s">
        <v>56</v>
      </c>
    </row>
    <row r="333" spans="1:19" x14ac:dyDescent="0.2">
      <c r="H333" s="5">
        <v>50000</v>
      </c>
      <c r="I333" s="7">
        <v>42674</v>
      </c>
      <c r="J333" s="5">
        <f t="shared" ref="J333:J338" si="15">(J332+F333)-H333</f>
        <v>270000</v>
      </c>
      <c r="P333" s="5"/>
      <c r="Q333" s="5"/>
      <c r="R333" s="5"/>
    </row>
    <row r="334" spans="1:19" x14ac:dyDescent="0.2">
      <c r="H334" s="5">
        <v>50000</v>
      </c>
      <c r="I334" s="7">
        <v>42723</v>
      </c>
      <c r="J334" s="5">
        <f t="shared" si="15"/>
        <v>220000</v>
      </c>
      <c r="P334" s="5"/>
      <c r="Q334" s="5"/>
      <c r="R334" s="5"/>
    </row>
    <row r="335" spans="1:19" x14ac:dyDescent="0.2">
      <c r="H335" s="5">
        <v>30000</v>
      </c>
      <c r="I335" s="7">
        <v>42738</v>
      </c>
      <c r="J335" s="5">
        <f t="shared" si="15"/>
        <v>190000</v>
      </c>
      <c r="P335" s="5"/>
      <c r="Q335" s="5"/>
      <c r="R335" s="5"/>
    </row>
    <row r="336" spans="1:19" x14ac:dyDescent="0.2">
      <c r="H336" s="5">
        <v>50000</v>
      </c>
      <c r="I336" s="7">
        <v>42758</v>
      </c>
      <c r="J336" s="5">
        <f t="shared" si="15"/>
        <v>140000</v>
      </c>
      <c r="P336" s="5"/>
      <c r="Q336" s="5"/>
      <c r="R336" s="5"/>
    </row>
    <row r="337" spans="1:19" x14ac:dyDescent="0.2">
      <c r="H337" s="5">
        <v>50000</v>
      </c>
      <c r="I337" s="7">
        <v>42786</v>
      </c>
      <c r="J337" s="5">
        <f t="shared" si="15"/>
        <v>90000</v>
      </c>
    </row>
    <row r="338" spans="1:19" x14ac:dyDescent="0.2">
      <c r="H338" s="5">
        <v>50000</v>
      </c>
      <c r="I338" s="7">
        <v>42821</v>
      </c>
      <c r="J338" s="5">
        <f t="shared" si="15"/>
        <v>40000</v>
      </c>
    </row>
    <row r="339" spans="1:19" x14ac:dyDescent="0.2">
      <c r="H339" s="5">
        <v>20000</v>
      </c>
      <c r="I339" s="7">
        <v>42849</v>
      </c>
      <c r="J339" s="5">
        <f>(J338+F339)-H339</f>
        <v>20000</v>
      </c>
    </row>
    <row r="340" spans="1:19" x14ac:dyDescent="0.2">
      <c r="A340" s="4">
        <v>36</v>
      </c>
      <c r="B340" s="4" t="s">
        <v>643</v>
      </c>
      <c r="D340" s="6">
        <v>83895266</v>
      </c>
      <c r="E340" s="4" t="s">
        <v>644</v>
      </c>
      <c r="F340" s="5">
        <v>500000</v>
      </c>
      <c r="G340" s="5">
        <v>50000</v>
      </c>
      <c r="I340" s="7">
        <v>42604</v>
      </c>
      <c r="J340" s="5">
        <f>F340-G340-H340</f>
        <v>450000</v>
      </c>
      <c r="K340" s="4" t="s">
        <v>836</v>
      </c>
      <c r="L340" s="4">
        <v>1</v>
      </c>
      <c r="M340" s="4" t="s">
        <v>575</v>
      </c>
      <c r="O340" s="4" t="s">
        <v>246</v>
      </c>
      <c r="P340" s="5">
        <f>SUM(F340:F345)</f>
        <v>525000</v>
      </c>
      <c r="Q340" s="5">
        <f>SUM(G340:H345)</f>
        <v>330000</v>
      </c>
      <c r="R340" s="5">
        <f>P340-Q340</f>
        <v>195000</v>
      </c>
      <c r="S340" s="4" t="s">
        <v>43</v>
      </c>
    </row>
    <row r="341" spans="1:19" x14ac:dyDescent="0.2">
      <c r="H341" s="5">
        <v>30000</v>
      </c>
      <c r="I341" s="7">
        <v>42618</v>
      </c>
      <c r="J341" s="5">
        <f>(J340+F341)-H341</f>
        <v>420000</v>
      </c>
      <c r="P341" s="5"/>
      <c r="Q341" s="5"/>
      <c r="R341" s="5"/>
    </row>
    <row r="342" spans="1:19" x14ac:dyDescent="0.2">
      <c r="E342" s="4" t="s">
        <v>646</v>
      </c>
      <c r="F342" s="5">
        <v>25000</v>
      </c>
      <c r="I342" s="7">
        <v>42618</v>
      </c>
      <c r="J342" s="5">
        <f>(J341+F342)-H342</f>
        <v>445000</v>
      </c>
      <c r="P342" s="5"/>
      <c r="Q342" s="5"/>
      <c r="R342" s="5"/>
    </row>
    <row r="343" spans="1:19" x14ac:dyDescent="0.2">
      <c r="H343" s="5">
        <v>100000</v>
      </c>
      <c r="I343" s="7">
        <v>42639</v>
      </c>
      <c r="J343" s="5">
        <f>(J342+F343)-H343</f>
        <v>345000</v>
      </c>
      <c r="P343" s="5"/>
      <c r="Q343" s="5"/>
      <c r="R343" s="5"/>
    </row>
    <row r="344" spans="1:19" x14ac:dyDescent="0.2">
      <c r="H344" s="5">
        <v>50000</v>
      </c>
      <c r="I344" s="7">
        <v>42718</v>
      </c>
      <c r="J344" s="5">
        <f>(J343+F344)-H344</f>
        <v>295000</v>
      </c>
      <c r="P344" s="5"/>
      <c r="Q344" s="5"/>
      <c r="R344" s="5"/>
    </row>
    <row r="345" spans="1:19" x14ac:dyDescent="0.2">
      <c r="H345" s="5">
        <v>100000</v>
      </c>
      <c r="I345" s="7">
        <v>42424</v>
      </c>
      <c r="J345" s="5">
        <f>(J344+F345)-H345</f>
        <v>195000</v>
      </c>
      <c r="P345" s="5"/>
      <c r="Q345" s="5"/>
      <c r="R345" s="5"/>
    </row>
    <row r="346" spans="1:19" x14ac:dyDescent="0.2">
      <c r="A346" s="4">
        <v>37</v>
      </c>
      <c r="B346" s="4" t="s">
        <v>645</v>
      </c>
      <c r="C346" s="5">
        <v>2509647</v>
      </c>
      <c r="D346" s="6">
        <v>83263665</v>
      </c>
      <c r="E346" s="4" t="s">
        <v>92</v>
      </c>
      <c r="F346" s="5">
        <v>260000</v>
      </c>
      <c r="G346" s="5">
        <v>40000</v>
      </c>
      <c r="I346" s="7">
        <v>42762</v>
      </c>
      <c r="J346" s="5">
        <f>F346-G346-H346</f>
        <v>220000</v>
      </c>
      <c r="K346" s="4" t="s">
        <v>647</v>
      </c>
      <c r="L346" s="4">
        <v>1</v>
      </c>
      <c r="M346" s="4" t="s">
        <v>575</v>
      </c>
      <c r="N346" s="4" t="s">
        <v>648</v>
      </c>
      <c r="O346" s="4" t="s">
        <v>252</v>
      </c>
      <c r="P346" s="5">
        <f>SUM(F346:F357)</f>
        <v>440000</v>
      </c>
      <c r="Q346" s="5">
        <f>SUM(G346:H357)</f>
        <v>440000</v>
      </c>
      <c r="R346" s="5">
        <f>P346-Q346</f>
        <v>0</v>
      </c>
      <c r="S346" s="4" t="s">
        <v>43</v>
      </c>
    </row>
    <row r="347" spans="1:19" x14ac:dyDescent="0.2">
      <c r="D347" s="6">
        <v>83580452</v>
      </c>
      <c r="H347" s="5">
        <v>30000</v>
      </c>
      <c r="I347" s="7">
        <v>42471</v>
      </c>
      <c r="J347" s="5">
        <f t="shared" ref="J347:J356" si="16">(J346+F347)-H347</f>
        <v>190000</v>
      </c>
      <c r="P347" s="5"/>
      <c r="Q347" s="5"/>
      <c r="R347" s="5"/>
    </row>
    <row r="348" spans="1:19" x14ac:dyDescent="0.2">
      <c r="H348" s="5">
        <v>30000</v>
      </c>
      <c r="I348" s="7">
        <v>42485</v>
      </c>
      <c r="J348" s="5">
        <f t="shared" si="16"/>
        <v>160000</v>
      </c>
      <c r="P348" s="5"/>
      <c r="Q348" s="5"/>
      <c r="R348" s="5"/>
    </row>
    <row r="349" spans="1:19" x14ac:dyDescent="0.2">
      <c r="H349" s="5">
        <v>30000</v>
      </c>
      <c r="I349" s="7">
        <v>42499</v>
      </c>
      <c r="J349" s="5">
        <f t="shared" si="16"/>
        <v>130000</v>
      </c>
    </row>
    <row r="350" spans="1:19" x14ac:dyDescent="0.2">
      <c r="E350" s="4" t="s">
        <v>646</v>
      </c>
      <c r="F350" s="5">
        <v>180000</v>
      </c>
      <c r="I350" s="7">
        <v>42520</v>
      </c>
      <c r="J350" s="5">
        <f t="shared" si="16"/>
        <v>310000</v>
      </c>
      <c r="P350" s="5"/>
      <c r="Q350" s="5"/>
      <c r="R350" s="5"/>
    </row>
    <row r="351" spans="1:19" x14ac:dyDescent="0.2">
      <c r="H351" s="5">
        <v>40000</v>
      </c>
      <c r="I351" s="7">
        <v>42520</v>
      </c>
      <c r="J351" s="5">
        <f t="shared" si="16"/>
        <v>270000</v>
      </c>
      <c r="P351" s="5"/>
      <c r="Q351" s="5"/>
      <c r="R351" s="5"/>
    </row>
    <row r="352" spans="1:19" x14ac:dyDescent="0.2">
      <c r="H352" s="5">
        <v>40000</v>
      </c>
      <c r="I352" s="7">
        <v>42532</v>
      </c>
      <c r="J352" s="5">
        <f t="shared" si="16"/>
        <v>230000</v>
      </c>
      <c r="P352" s="5"/>
      <c r="Q352" s="5"/>
      <c r="R352" s="5"/>
    </row>
    <row r="353" spans="1:19" x14ac:dyDescent="0.2">
      <c r="H353" s="5">
        <v>50000</v>
      </c>
      <c r="I353" s="7">
        <v>42772</v>
      </c>
      <c r="J353" s="5">
        <f t="shared" si="16"/>
        <v>180000</v>
      </c>
      <c r="P353" s="5"/>
      <c r="Q353" s="5"/>
      <c r="R353" s="5"/>
    </row>
    <row r="354" spans="1:19" x14ac:dyDescent="0.2">
      <c r="H354" s="5">
        <v>50000</v>
      </c>
      <c r="I354" s="7">
        <v>42786</v>
      </c>
      <c r="J354" s="5">
        <f t="shared" si="16"/>
        <v>130000</v>
      </c>
      <c r="P354" s="5"/>
      <c r="Q354" s="5"/>
      <c r="R354" s="5"/>
    </row>
    <row r="355" spans="1:19" x14ac:dyDescent="0.2">
      <c r="H355" s="5">
        <v>50000</v>
      </c>
      <c r="I355" s="7">
        <v>42800</v>
      </c>
      <c r="J355" s="5">
        <f t="shared" si="16"/>
        <v>80000</v>
      </c>
    </row>
    <row r="356" spans="1:19" x14ac:dyDescent="0.2">
      <c r="H356" s="5">
        <v>50000</v>
      </c>
      <c r="I356" s="7">
        <v>42814</v>
      </c>
      <c r="J356" s="5">
        <f t="shared" si="16"/>
        <v>30000</v>
      </c>
    </row>
    <row r="357" spans="1:19" x14ac:dyDescent="0.2">
      <c r="H357" s="5">
        <v>30000</v>
      </c>
      <c r="I357" s="7">
        <v>42849</v>
      </c>
      <c r="J357" s="5">
        <f>(J356+F357)-H357</f>
        <v>0</v>
      </c>
    </row>
    <row r="358" spans="1:19" x14ac:dyDescent="0.2">
      <c r="A358" s="4">
        <v>37</v>
      </c>
      <c r="B358" s="4" t="s">
        <v>1332</v>
      </c>
      <c r="D358" s="6">
        <v>84998936</v>
      </c>
      <c r="E358" s="4" t="s">
        <v>358</v>
      </c>
      <c r="F358" s="5">
        <v>220000</v>
      </c>
      <c r="G358" s="5">
        <v>40000</v>
      </c>
      <c r="I358" s="7">
        <v>42843</v>
      </c>
      <c r="J358" s="5">
        <f>F358-G358-H358</f>
        <v>180000</v>
      </c>
      <c r="K358" s="4" t="s">
        <v>1326</v>
      </c>
      <c r="L358" s="4">
        <v>1</v>
      </c>
      <c r="M358" s="4" t="s">
        <v>557</v>
      </c>
      <c r="P358" s="5">
        <f>SUM(F358:F358)</f>
        <v>220000</v>
      </c>
      <c r="Q358" s="5">
        <f>SUM(G358:H358)</f>
        <v>40000</v>
      </c>
      <c r="R358" s="5">
        <f>P358-Q358</f>
        <v>180000</v>
      </c>
      <c r="S358" s="4" t="s">
        <v>56</v>
      </c>
    </row>
    <row r="359" spans="1:19" x14ac:dyDescent="0.2">
      <c r="A359" s="4">
        <v>38</v>
      </c>
      <c r="B359" s="4" t="s">
        <v>649</v>
      </c>
      <c r="D359" s="6">
        <v>83719594</v>
      </c>
      <c r="E359" s="4" t="s">
        <v>149</v>
      </c>
      <c r="F359" s="5">
        <v>220000</v>
      </c>
      <c r="G359" s="5">
        <v>50000</v>
      </c>
      <c r="I359" s="7">
        <v>42486</v>
      </c>
      <c r="J359" s="5">
        <f>F359-G359-H359</f>
        <v>170000</v>
      </c>
      <c r="K359" s="4" t="s">
        <v>1333</v>
      </c>
      <c r="L359" s="4">
        <v>1</v>
      </c>
      <c r="M359" s="4" t="s">
        <v>557</v>
      </c>
      <c r="O359" s="4" t="s">
        <v>246</v>
      </c>
      <c r="P359" s="5">
        <f>SUM(F359:F377)</f>
        <v>680000</v>
      </c>
      <c r="Q359" s="5">
        <f>SUM(G359:H377)</f>
        <v>420000</v>
      </c>
      <c r="R359" s="5">
        <f>P359-Q359</f>
        <v>260000</v>
      </c>
      <c r="S359" s="4" t="s">
        <v>43</v>
      </c>
    </row>
    <row r="360" spans="1:19" x14ac:dyDescent="0.2">
      <c r="H360" s="5">
        <v>20000</v>
      </c>
      <c r="I360" s="7">
        <v>42499</v>
      </c>
      <c r="J360" s="5">
        <f t="shared" ref="J360:J377" si="17">(J359+F360)-H360</f>
        <v>150000</v>
      </c>
    </row>
    <row r="361" spans="1:19" x14ac:dyDescent="0.2">
      <c r="H361" s="5">
        <v>20000</v>
      </c>
      <c r="I361" s="7">
        <v>42527</v>
      </c>
      <c r="J361" s="5">
        <f t="shared" si="17"/>
        <v>130000</v>
      </c>
    </row>
    <row r="362" spans="1:19" x14ac:dyDescent="0.2">
      <c r="H362" s="5">
        <v>20000</v>
      </c>
      <c r="I362" s="7">
        <v>42541</v>
      </c>
      <c r="J362" s="5">
        <f t="shared" si="17"/>
        <v>110000</v>
      </c>
    </row>
    <row r="363" spans="1:19" x14ac:dyDescent="0.2">
      <c r="H363" s="5">
        <v>20000</v>
      </c>
      <c r="I363" s="7">
        <v>42562</v>
      </c>
      <c r="J363" s="5">
        <f t="shared" si="17"/>
        <v>90000</v>
      </c>
    </row>
    <row r="364" spans="1:19" x14ac:dyDescent="0.2">
      <c r="H364" s="5">
        <v>20000</v>
      </c>
      <c r="I364" s="7">
        <v>42569</v>
      </c>
      <c r="J364" s="5">
        <f t="shared" si="17"/>
        <v>70000</v>
      </c>
    </row>
    <row r="365" spans="1:19" x14ac:dyDescent="0.2">
      <c r="H365" s="5">
        <v>20000</v>
      </c>
      <c r="I365" s="7">
        <v>42576</v>
      </c>
      <c r="J365" s="5">
        <f t="shared" si="17"/>
        <v>50000</v>
      </c>
    </row>
    <row r="366" spans="1:19" x14ac:dyDescent="0.2">
      <c r="F366" s="5">
        <v>240000</v>
      </c>
      <c r="H366" s="5">
        <v>30000</v>
      </c>
      <c r="I366" s="7">
        <v>42625</v>
      </c>
      <c r="J366" s="5">
        <f t="shared" si="17"/>
        <v>260000</v>
      </c>
    </row>
    <row r="367" spans="1:19" x14ac:dyDescent="0.2">
      <c r="H367" s="5">
        <v>20000</v>
      </c>
      <c r="I367" s="7">
        <v>42632</v>
      </c>
      <c r="J367" s="5">
        <f t="shared" si="17"/>
        <v>240000</v>
      </c>
    </row>
    <row r="368" spans="1:19" x14ac:dyDescent="0.2">
      <c r="H368" s="5">
        <v>20000</v>
      </c>
      <c r="I368" s="7">
        <v>42639</v>
      </c>
      <c r="J368" s="5">
        <f t="shared" si="17"/>
        <v>220000</v>
      </c>
    </row>
    <row r="369" spans="1:19" x14ac:dyDescent="0.2">
      <c r="H369" s="5">
        <v>20000</v>
      </c>
      <c r="I369" s="7">
        <v>42647</v>
      </c>
      <c r="J369" s="5">
        <f t="shared" si="17"/>
        <v>200000</v>
      </c>
    </row>
    <row r="370" spans="1:19" x14ac:dyDescent="0.2">
      <c r="H370" s="5">
        <v>20000</v>
      </c>
      <c r="I370" s="7">
        <v>42660</v>
      </c>
      <c r="J370" s="5">
        <f t="shared" si="17"/>
        <v>180000</v>
      </c>
    </row>
    <row r="371" spans="1:19" x14ac:dyDescent="0.2">
      <c r="H371" s="5">
        <v>20000</v>
      </c>
      <c r="I371" s="7">
        <v>42667</v>
      </c>
      <c r="J371" s="5">
        <f t="shared" si="17"/>
        <v>160000</v>
      </c>
    </row>
    <row r="372" spans="1:19" x14ac:dyDescent="0.2">
      <c r="H372" s="5">
        <v>20000</v>
      </c>
      <c r="I372" s="7">
        <v>42674</v>
      </c>
      <c r="J372" s="5">
        <f t="shared" si="17"/>
        <v>140000</v>
      </c>
    </row>
    <row r="373" spans="1:19" x14ac:dyDescent="0.2">
      <c r="H373" s="5">
        <v>20000</v>
      </c>
      <c r="I373" s="7">
        <v>42681</v>
      </c>
      <c r="J373" s="5">
        <f t="shared" si="17"/>
        <v>120000</v>
      </c>
    </row>
    <row r="374" spans="1:19" x14ac:dyDescent="0.2">
      <c r="H374" s="5">
        <v>20000</v>
      </c>
      <c r="I374" s="7">
        <v>42688</v>
      </c>
      <c r="J374" s="5">
        <f t="shared" si="17"/>
        <v>100000</v>
      </c>
    </row>
    <row r="375" spans="1:19" x14ac:dyDescent="0.2">
      <c r="H375" s="5">
        <v>20000</v>
      </c>
      <c r="I375" s="7">
        <v>42695</v>
      </c>
      <c r="J375" s="5">
        <f t="shared" si="17"/>
        <v>80000</v>
      </c>
    </row>
    <row r="376" spans="1:19" x14ac:dyDescent="0.2">
      <c r="F376" s="5">
        <v>220000</v>
      </c>
      <c r="H376" s="5">
        <v>20000</v>
      </c>
      <c r="I376" s="7">
        <v>42702</v>
      </c>
      <c r="J376" s="5">
        <f t="shared" si="17"/>
        <v>280000</v>
      </c>
    </row>
    <row r="377" spans="1:19" x14ac:dyDescent="0.2">
      <c r="H377" s="5">
        <v>20000</v>
      </c>
      <c r="I377" s="7">
        <v>42709</v>
      </c>
      <c r="J377" s="5">
        <f t="shared" si="17"/>
        <v>260000</v>
      </c>
    </row>
    <row r="378" spans="1:19" x14ac:dyDescent="0.2">
      <c r="A378" s="4">
        <v>39</v>
      </c>
      <c r="B378" s="4" t="s">
        <v>651</v>
      </c>
      <c r="D378" s="6">
        <v>82912511</v>
      </c>
      <c r="E378" s="4" t="s">
        <v>305</v>
      </c>
      <c r="F378" s="5">
        <v>550000</v>
      </c>
      <c r="G378" s="5">
        <v>50000</v>
      </c>
      <c r="I378" s="7">
        <v>42353</v>
      </c>
      <c r="J378" s="5">
        <f>F378-G378-H378</f>
        <v>500000</v>
      </c>
      <c r="K378" s="4" t="s">
        <v>652</v>
      </c>
      <c r="L378" s="4">
        <v>1</v>
      </c>
      <c r="M378" s="4" t="s">
        <v>575</v>
      </c>
      <c r="N378" s="4" t="s">
        <v>653</v>
      </c>
      <c r="P378" s="5">
        <f>SUM(F378:F387)</f>
        <v>550000</v>
      </c>
      <c r="Q378" s="5">
        <f>SUM(G378:H387)</f>
        <v>490000</v>
      </c>
      <c r="R378" s="5">
        <f>P378-Q378</f>
        <v>60000</v>
      </c>
      <c r="S378" s="4" t="s">
        <v>44</v>
      </c>
    </row>
    <row r="379" spans="1:19" x14ac:dyDescent="0.2">
      <c r="E379" s="4" t="s">
        <v>306</v>
      </c>
      <c r="H379" s="5">
        <v>50000</v>
      </c>
      <c r="I379" s="7">
        <v>42443</v>
      </c>
      <c r="J379" s="5">
        <f t="shared" ref="J379:J387" si="18">(J378+F379)-H379</f>
        <v>450000</v>
      </c>
      <c r="P379" s="5"/>
      <c r="Q379" s="5"/>
      <c r="R379" s="5"/>
    </row>
    <row r="380" spans="1:19" x14ac:dyDescent="0.2">
      <c r="H380" s="5">
        <v>50000</v>
      </c>
      <c r="I380" s="7">
        <v>42506</v>
      </c>
      <c r="J380" s="5">
        <f t="shared" si="18"/>
        <v>400000</v>
      </c>
      <c r="P380" s="5"/>
      <c r="Q380" s="5"/>
      <c r="R380" s="5"/>
    </row>
    <row r="381" spans="1:19" x14ac:dyDescent="0.2">
      <c r="H381" s="5">
        <v>50000</v>
      </c>
      <c r="I381" s="7">
        <v>42548</v>
      </c>
      <c r="J381" s="5">
        <f t="shared" si="18"/>
        <v>350000</v>
      </c>
      <c r="P381" s="5"/>
      <c r="Q381" s="5"/>
      <c r="R381" s="5"/>
    </row>
    <row r="382" spans="1:19" x14ac:dyDescent="0.2">
      <c r="H382" s="5">
        <v>50000</v>
      </c>
      <c r="I382" s="7">
        <v>42569</v>
      </c>
      <c r="J382" s="5">
        <f t="shared" si="18"/>
        <v>300000</v>
      </c>
      <c r="P382" s="5"/>
      <c r="Q382" s="5"/>
      <c r="R382" s="5"/>
    </row>
    <row r="383" spans="1:19" x14ac:dyDescent="0.2">
      <c r="H383" s="5">
        <v>50000</v>
      </c>
      <c r="I383" s="7">
        <v>42625</v>
      </c>
      <c r="J383" s="5">
        <f t="shared" si="18"/>
        <v>250000</v>
      </c>
      <c r="P383" s="5"/>
      <c r="Q383" s="5"/>
      <c r="R383" s="5"/>
    </row>
    <row r="384" spans="1:19" x14ac:dyDescent="0.2">
      <c r="H384" s="5">
        <v>50000</v>
      </c>
      <c r="I384" s="7">
        <v>42667</v>
      </c>
      <c r="J384" s="5">
        <f t="shared" si="18"/>
        <v>200000</v>
      </c>
      <c r="P384" s="5"/>
      <c r="Q384" s="5"/>
      <c r="R384" s="5"/>
    </row>
    <row r="385" spans="1:19" x14ac:dyDescent="0.2">
      <c r="H385" s="5">
        <v>40000</v>
      </c>
      <c r="I385" s="7">
        <v>42681</v>
      </c>
      <c r="J385" s="5">
        <f t="shared" si="18"/>
        <v>160000</v>
      </c>
    </row>
    <row r="386" spans="1:19" x14ac:dyDescent="0.2">
      <c r="H386" s="5">
        <v>50000</v>
      </c>
      <c r="I386" s="7">
        <v>42751</v>
      </c>
      <c r="J386" s="5">
        <f t="shared" si="18"/>
        <v>110000</v>
      </c>
    </row>
    <row r="387" spans="1:19" x14ac:dyDescent="0.2">
      <c r="H387" s="5">
        <v>50000</v>
      </c>
      <c r="I387" s="7">
        <v>42793</v>
      </c>
      <c r="J387" s="5">
        <f t="shared" si="18"/>
        <v>60000</v>
      </c>
    </row>
    <row r="388" spans="1:19" x14ac:dyDescent="0.2">
      <c r="A388" s="4">
        <v>40</v>
      </c>
      <c r="B388" s="4" t="s">
        <v>655</v>
      </c>
      <c r="D388" s="6">
        <v>83983659</v>
      </c>
      <c r="E388" s="4" t="s">
        <v>654</v>
      </c>
      <c r="F388" s="5">
        <v>650000</v>
      </c>
      <c r="G388" s="5">
        <v>100000</v>
      </c>
      <c r="I388" s="7">
        <v>42415</v>
      </c>
      <c r="J388" s="5">
        <f>F388-G388-H388</f>
        <v>550000</v>
      </c>
      <c r="L388" s="4">
        <v>1</v>
      </c>
      <c r="M388" s="4" t="s">
        <v>575</v>
      </c>
      <c r="P388" s="5">
        <f>SUM(F388:F401)</f>
        <v>1650000</v>
      </c>
      <c r="Q388" s="5">
        <f>SUM(G388:H401)</f>
        <v>820000</v>
      </c>
      <c r="R388" s="5">
        <f>P388-Q388</f>
        <v>830000</v>
      </c>
      <c r="S388" s="4" t="s">
        <v>43</v>
      </c>
    </row>
    <row r="389" spans="1:19" x14ac:dyDescent="0.2">
      <c r="H389" s="5">
        <v>100000</v>
      </c>
      <c r="I389" s="7">
        <v>42471</v>
      </c>
      <c r="J389" s="5">
        <f t="shared" ref="J389:J431" si="19">(J388+F389)-H389</f>
        <v>450000</v>
      </c>
    </row>
    <row r="390" spans="1:19" x14ac:dyDescent="0.2">
      <c r="F390" s="5">
        <v>320000</v>
      </c>
      <c r="H390" s="5">
        <v>100000</v>
      </c>
      <c r="I390" s="7">
        <v>42492</v>
      </c>
      <c r="J390" s="5">
        <f t="shared" si="19"/>
        <v>670000</v>
      </c>
    </row>
    <row r="391" spans="1:19" x14ac:dyDescent="0.2">
      <c r="H391" s="5">
        <v>50000</v>
      </c>
      <c r="I391" s="7">
        <v>42569</v>
      </c>
      <c r="J391" s="5">
        <f t="shared" si="19"/>
        <v>620000</v>
      </c>
    </row>
    <row r="392" spans="1:19" x14ac:dyDescent="0.2">
      <c r="H392" s="5">
        <v>50000</v>
      </c>
      <c r="I392" s="7">
        <v>42604</v>
      </c>
      <c r="J392" s="5">
        <f t="shared" si="19"/>
        <v>570000</v>
      </c>
    </row>
    <row r="393" spans="1:19" x14ac:dyDescent="0.2">
      <c r="H393" s="5">
        <v>100000</v>
      </c>
      <c r="I393" s="7">
        <v>42611</v>
      </c>
      <c r="J393" s="5">
        <f t="shared" si="19"/>
        <v>470000</v>
      </c>
    </row>
    <row r="394" spans="1:19" x14ac:dyDescent="0.2">
      <c r="H394" s="5">
        <v>70000</v>
      </c>
      <c r="I394" s="7">
        <v>42653</v>
      </c>
      <c r="J394" s="5">
        <f t="shared" si="19"/>
        <v>400000</v>
      </c>
    </row>
    <row r="395" spans="1:19" x14ac:dyDescent="0.2">
      <c r="H395" s="5">
        <v>50000</v>
      </c>
      <c r="I395" s="7">
        <v>42716</v>
      </c>
      <c r="J395" s="5">
        <f t="shared" si="19"/>
        <v>350000</v>
      </c>
    </row>
    <row r="396" spans="1:19" x14ac:dyDescent="0.2">
      <c r="H396" s="5">
        <v>50000</v>
      </c>
      <c r="I396" s="7">
        <v>42738</v>
      </c>
      <c r="J396" s="5">
        <f t="shared" si="19"/>
        <v>300000</v>
      </c>
    </row>
    <row r="397" spans="1:19" x14ac:dyDescent="0.2">
      <c r="E397" s="4" t="s">
        <v>1251</v>
      </c>
      <c r="F397" s="5">
        <v>360000</v>
      </c>
      <c r="I397" s="7">
        <v>42751</v>
      </c>
      <c r="J397" s="5">
        <f t="shared" si="19"/>
        <v>660000</v>
      </c>
    </row>
    <row r="398" spans="1:19" x14ac:dyDescent="0.2">
      <c r="H398" s="5">
        <v>50000</v>
      </c>
      <c r="I398" s="7">
        <v>42758</v>
      </c>
      <c r="J398" s="5">
        <f t="shared" si="19"/>
        <v>610000</v>
      </c>
    </row>
    <row r="399" spans="1:19" x14ac:dyDescent="0.2">
      <c r="H399" s="5">
        <v>50000</v>
      </c>
      <c r="I399" s="7">
        <v>42814</v>
      </c>
      <c r="J399" s="5">
        <f t="shared" si="19"/>
        <v>560000</v>
      </c>
    </row>
    <row r="400" spans="1:19" x14ac:dyDescent="0.2">
      <c r="H400" s="5">
        <v>50000</v>
      </c>
      <c r="I400" s="7">
        <v>42835</v>
      </c>
      <c r="J400" s="5">
        <f t="shared" si="19"/>
        <v>510000</v>
      </c>
    </row>
    <row r="401" spans="1:19" x14ac:dyDescent="0.2">
      <c r="E401" s="4" t="s">
        <v>89</v>
      </c>
      <c r="F401" s="5">
        <v>320000</v>
      </c>
      <c r="I401" s="7">
        <v>42842</v>
      </c>
      <c r="J401" s="5">
        <f t="shared" si="19"/>
        <v>830000</v>
      </c>
    </row>
    <row r="402" spans="1:19" x14ac:dyDescent="0.2">
      <c r="A402" s="4">
        <v>41</v>
      </c>
      <c r="B402" s="4" t="s">
        <v>656</v>
      </c>
      <c r="D402" s="6">
        <v>76454370</v>
      </c>
      <c r="E402" s="4" t="s">
        <v>79</v>
      </c>
      <c r="F402" s="5">
        <v>260000</v>
      </c>
      <c r="G402" s="5">
        <v>40000</v>
      </c>
      <c r="I402" s="7">
        <v>42709</v>
      </c>
      <c r="J402" s="5">
        <f>F402-G402-H402</f>
        <v>220000</v>
      </c>
      <c r="K402" s="4" t="s">
        <v>657</v>
      </c>
      <c r="L402" s="4">
        <v>1</v>
      </c>
      <c r="O402" s="4" t="s">
        <v>23</v>
      </c>
      <c r="P402" s="5">
        <f>SUM(F402:F406)</f>
        <v>550000</v>
      </c>
      <c r="Q402" s="5">
        <f>SUM(G402:H406)</f>
        <v>260000</v>
      </c>
      <c r="R402" s="5">
        <f>P402-Q402</f>
        <v>290000</v>
      </c>
      <c r="S402" s="4" t="s">
        <v>43</v>
      </c>
    </row>
    <row r="403" spans="1:19" x14ac:dyDescent="0.2">
      <c r="H403" s="5">
        <v>60000</v>
      </c>
      <c r="I403" s="7">
        <v>42738</v>
      </c>
      <c r="J403" s="5">
        <f>(J402+F403)-H403</f>
        <v>160000</v>
      </c>
    </row>
    <row r="404" spans="1:19" x14ac:dyDescent="0.2">
      <c r="H404" s="5">
        <v>50000</v>
      </c>
      <c r="I404" s="7">
        <v>42772</v>
      </c>
      <c r="J404" s="5">
        <f t="shared" si="19"/>
        <v>110000</v>
      </c>
    </row>
    <row r="405" spans="1:19" x14ac:dyDescent="0.2">
      <c r="H405" s="5">
        <v>50000</v>
      </c>
      <c r="I405" s="7">
        <v>42807</v>
      </c>
      <c r="J405" s="5">
        <f t="shared" si="19"/>
        <v>60000</v>
      </c>
    </row>
    <row r="406" spans="1:19" x14ac:dyDescent="0.2">
      <c r="F406" s="5">
        <v>290000</v>
      </c>
      <c r="H406" s="5">
        <v>60000</v>
      </c>
      <c r="I406" s="7">
        <v>42828</v>
      </c>
      <c r="J406" s="5">
        <f t="shared" si="19"/>
        <v>290000</v>
      </c>
    </row>
    <row r="407" spans="1:19" x14ac:dyDescent="0.2">
      <c r="A407" s="4">
        <v>42</v>
      </c>
      <c r="B407" s="4" t="s">
        <v>658</v>
      </c>
      <c r="D407" s="6">
        <v>83348691</v>
      </c>
      <c r="E407" s="4" t="s">
        <v>659</v>
      </c>
      <c r="F407" s="5">
        <v>130000</v>
      </c>
      <c r="G407" s="5">
        <v>50000</v>
      </c>
      <c r="I407" s="7">
        <v>42430</v>
      </c>
      <c r="J407" s="5">
        <f>F407-G407-H407</f>
        <v>80000</v>
      </c>
      <c r="K407" s="4" t="s">
        <v>652</v>
      </c>
      <c r="L407" s="4">
        <v>1</v>
      </c>
      <c r="M407" s="4" t="s">
        <v>563</v>
      </c>
      <c r="O407" s="4" t="s">
        <v>246</v>
      </c>
      <c r="P407" s="5">
        <f>SUM(F407:F431)</f>
        <v>1770000</v>
      </c>
      <c r="Q407" s="5">
        <f>SUM(G407:H431)</f>
        <v>1230000</v>
      </c>
      <c r="R407" s="5">
        <f>P407-Q407</f>
        <v>540000</v>
      </c>
      <c r="S407" s="4" t="s">
        <v>43</v>
      </c>
    </row>
    <row r="408" spans="1:19" x14ac:dyDescent="0.2">
      <c r="H408" s="5">
        <v>50000</v>
      </c>
      <c r="I408" s="7">
        <v>42457</v>
      </c>
      <c r="J408" s="5">
        <f t="shared" si="19"/>
        <v>30000</v>
      </c>
      <c r="P408" s="5"/>
      <c r="Q408" s="5"/>
      <c r="R408" s="5"/>
    </row>
    <row r="409" spans="1:19" x14ac:dyDescent="0.2">
      <c r="E409" s="4" t="s">
        <v>659</v>
      </c>
      <c r="F409" s="5">
        <v>360000</v>
      </c>
      <c r="H409" s="5">
        <v>30000</v>
      </c>
      <c r="I409" s="7">
        <v>42485</v>
      </c>
      <c r="J409" s="5">
        <f t="shared" si="19"/>
        <v>360000</v>
      </c>
      <c r="P409" s="5"/>
      <c r="Q409" s="5"/>
      <c r="R409" s="5"/>
    </row>
    <row r="410" spans="1:19" x14ac:dyDescent="0.2">
      <c r="H410" s="5">
        <v>50000</v>
      </c>
      <c r="I410" s="7">
        <v>42506</v>
      </c>
      <c r="J410" s="5">
        <f t="shared" si="19"/>
        <v>310000</v>
      </c>
      <c r="P410" s="5"/>
      <c r="Q410" s="5"/>
      <c r="R410" s="5"/>
    </row>
    <row r="411" spans="1:19" x14ac:dyDescent="0.2">
      <c r="H411" s="5">
        <v>50000</v>
      </c>
      <c r="I411" s="7">
        <v>42520</v>
      </c>
      <c r="J411" s="5">
        <f t="shared" si="19"/>
        <v>260000</v>
      </c>
      <c r="P411" s="5"/>
      <c r="Q411" s="5"/>
      <c r="R411" s="5"/>
    </row>
    <row r="412" spans="1:19" x14ac:dyDescent="0.2">
      <c r="H412" s="5">
        <v>50000</v>
      </c>
      <c r="I412" s="7">
        <v>42532</v>
      </c>
      <c r="J412" s="5">
        <f t="shared" si="19"/>
        <v>210000</v>
      </c>
      <c r="P412" s="5"/>
      <c r="Q412" s="5"/>
      <c r="R412" s="5"/>
    </row>
    <row r="413" spans="1:19" x14ac:dyDescent="0.2">
      <c r="H413" s="5">
        <v>50000</v>
      </c>
      <c r="I413" s="7">
        <v>42548</v>
      </c>
      <c r="J413" s="5">
        <f t="shared" si="19"/>
        <v>160000</v>
      </c>
      <c r="P413" s="5"/>
      <c r="Q413" s="5"/>
      <c r="R413" s="5"/>
    </row>
    <row r="414" spans="1:19" x14ac:dyDescent="0.2">
      <c r="E414" s="4" t="s">
        <v>659</v>
      </c>
      <c r="F414" s="5">
        <v>360000</v>
      </c>
      <c r="H414" s="5">
        <v>50000</v>
      </c>
      <c r="I414" s="7">
        <v>42562</v>
      </c>
      <c r="J414" s="5">
        <f t="shared" si="19"/>
        <v>470000</v>
      </c>
      <c r="P414" s="5"/>
      <c r="Q414" s="5"/>
      <c r="R414" s="5"/>
    </row>
    <row r="415" spans="1:19" x14ac:dyDescent="0.2">
      <c r="H415" s="5">
        <v>50000</v>
      </c>
      <c r="I415" s="7">
        <v>42583</v>
      </c>
      <c r="J415" s="5">
        <f t="shared" si="19"/>
        <v>420000</v>
      </c>
      <c r="P415" s="5"/>
      <c r="Q415" s="5"/>
      <c r="R415" s="5"/>
    </row>
    <row r="416" spans="1:19" x14ac:dyDescent="0.2">
      <c r="H416" s="5">
        <v>50000</v>
      </c>
      <c r="I416" s="7">
        <v>42597</v>
      </c>
      <c r="J416" s="5">
        <f t="shared" si="19"/>
        <v>370000</v>
      </c>
      <c r="P416" s="5"/>
      <c r="Q416" s="5"/>
      <c r="R416" s="5"/>
    </row>
    <row r="417" spans="1:19" x14ac:dyDescent="0.2">
      <c r="H417" s="5">
        <v>50000</v>
      </c>
      <c r="I417" s="7">
        <v>42611</v>
      </c>
      <c r="J417" s="5">
        <f t="shared" si="19"/>
        <v>320000</v>
      </c>
      <c r="P417" s="5"/>
      <c r="Q417" s="5"/>
      <c r="R417" s="5"/>
    </row>
    <row r="418" spans="1:19" x14ac:dyDescent="0.2">
      <c r="H418" s="5">
        <v>50000</v>
      </c>
      <c r="I418" s="7">
        <v>42625</v>
      </c>
      <c r="J418" s="5">
        <f t="shared" si="19"/>
        <v>270000</v>
      </c>
      <c r="P418" s="5"/>
      <c r="Q418" s="5"/>
      <c r="R418" s="5"/>
    </row>
    <row r="419" spans="1:19" x14ac:dyDescent="0.2">
      <c r="H419" s="5">
        <v>50000</v>
      </c>
      <c r="I419" s="7">
        <v>42653</v>
      </c>
      <c r="J419" s="5">
        <f t="shared" si="19"/>
        <v>220000</v>
      </c>
      <c r="P419" s="5"/>
      <c r="Q419" s="5"/>
      <c r="R419" s="5"/>
    </row>
    <row r="420" spans="1:19" x14ac:dyDescent="0.2">
      <c r="H420" s="5">
        <v>50000</v>
      </c>
      <c r="I420" s="7">
        <v>42667</v>
      </c>
      <c r="J420" s="5">
        <f t="shared" si="19"/>
        <v>170000</v>
      </c>
      <c r="P420" s="5"/>
      <c r="Q420" s="5"/>
      <c r="R420" s="5"/>
    </row>
    <row r="421" spans="1:19" x14ac:dyDescent="0.2">
      <c r="H421" s="5">
        <v>50000</v>
      </c>
      <c r="I421" s="7">
        <v>42681</v>
      </c>
      <c r="J421" s="5">
        <f t="shared" si="19"/>
        <v>120000</v>
      </c>
      <c r="P421" s="5"/>
      <c r="Q421" s="5"/>
      <c r="R421" s="5"/>
    </row>
    <row r="422" spans="1:19" x14ac:dyDescent="0.2">
      <c r="H422" s="5">
        <v>50000</v>
      </c>
      <c r="I422" s="7">
        <v>42702</v>
      </c>
      <c r="J422" s="5">
        <f t="shared" si="19"/>
        <v>70000</v>
      </c>
      <c r="P422" s="5"/>
      <c r="Q422" s="5"/>
      <c r="R422" s="5"/>
    </row>
    <row r="423" spans="1:19" x14ac:dyDescent="0.2">
      <c r="E423" s="4" t="s">
        <v>86</v>
      </c>
      <c r="F423" s="5">
        <v>240000</v>
      </c>
      <c r="H423" s="5">
        <v>50000</v>
      </c>
      <c r="I423" s="7">
        <v>42723</v>
      </c>
      <c r="J423" s="5">
        <f t="shared" si="19"/>
        <v>260000</v>
      </c>
      <c r="P423" s="5"/>
      <c r="Q423" s="5"/>
      <c r="R423" s="5"/>
    </row>
    <row r="424" spans="1:19" x14ac:dyDescent="0.2">
      <c r="H424" s="5">
        <v>50000</v>
      </c>
      <c r="I424" s="7">
        <v>42738</v>
      </c>
      <c r="J424" s="5">
        <f t="shared" si="19"/>
        <v>210000</v>
      </c>
      <c r="P424" s="5"/>
      <c r="Q424" s="5"/>
      <c r="R424" s="5"/>
    </row>
    <row r="425" spans="1:19" x14ac:dyDescent="0.2">
      <c r="H425" s="5">
        <v>50000</v>
      </c>
      <c r="I425" s="7">
        <v>42751</v>
      </c>
      <c r="J425" s="5">
        <f t="shared" si="19"/>
        <v>160000</v>
      </c>
      <c r="P425" s="5"/>
      <c r="Q425" s="5"/>
      <c r="R425" s="5"/>
    </row>
    <row r="426" spans="1:19" x14ac:dyDescent="0.2">
      <c r="E426" s="4" t="s">
        <v>92</v>
      </c>
      <c r="F426" s="5">
        <v>280000</v>
      </c>
      <c r="H426" s="5">
        <v>50000</v>
      </c>
      <c r="I426" s="7">
        <v>42765</v>
      </c>
      <c r="J426" s="5">
        <f t="shared" si="19"/>
        <v>390000</v>
      </c>
      <c r="P426" s="5"/>
      <c r="Q426" s="5"/>
      <c r="R426" s="5"/>
    </row>
    <row r="427" spans="1:19" x14ac:dyDescent="0.2">
      <c r="H427" s="5">
        <v>50000</v>
      </c>
      <c r="I427" s="7">
        <v>42779</v>
      </c>
      <c r="J427" s="5">
        <f t="shared" si="19"/>
        <v>340000</v>
      </c>
      <c r="P427" s="5"/>
      <c r="Q427" s="5"/>
      <c r="R427" s="5"/>
    </row>
    <row r="428" spans="1:19" x14ac:dyDescent="0.2">
      <c r="H428" s="5">
        <v>50000</v>
      </c>
      <c r="I428" s="7">
        <v>42793</v>
      </c>
      <c r="J428" s="5">
        <f t="shared" si="19"/>
        <v>290000</v>
      </c>
      <c r="P428" s="5"/>
      <c r="Q428" s="5"/>
      <c r="R428" s="5"/>
    </row>
    <row r="429" spans="1:19" x14ac:dyDescent="0.2">
      <c r="H429" s="5">
        <v>50000</v>
      </c>
      <c r="I429" s="7">
        <v>42814</v>
      </c>
      <c r="J429" s="5">
        <f t="shared" si="19"/>
        <v>240000</v>
      </c>
      <c r="P429" s="5"/>
      <c r="Q429" s="5"/>
      <c r="R429" s="5"/>
    </row>
    <row r="430" spans="1:19" x14ac:dyDescent="0.2">
      <c r="E430" s="4" t="s">
        <v>660</v>
      </c>
      <c r="F430" s="5">
        <v>400000</v>
      </c>
      <c r="I430" s="7">
        <v>42835</v>
      </c>
      <c r="J430" s="5">
        <f t="shared" si="19"/>
        <v>640000</v>
      </c>
    </row>
    <row r="431" spans="1:19" x14ac:dyDescent="0.2">
      <c r="H431" s="5">
        <v>100000</v>
      </c>
      <c r="I431" s="7">
        <v>42842</v>
      </c>
      <c r="J431" s="5">
        <f t="shared" si="19"/>
        <v>540000</v>
      </c>
    </row>
    <row r="432" spans="1:19" x14ac:dyDescent="0.2">
      <c r="A432" s="4">
        <v>43</v>
      </c>
      <c r="B432" s="4" t="s">
        <v>661</v>
      </c>
      <c r="D432" s="6">
        <v>85254585</v>
      </c>
      <c r="E432" s="4" t="s">
        <v>89</v>
      </c>
      <c r="F432" s="5">
        <v>240000</v>
      </c>
      <c r="I432" s="7">
        <v>42555</v>
      </c>
      <c r="J432" s="5">
        <f>F432-G432-H432</f>
        <v>240000</v>
      </c>
      <c r="K432" s="4" t="s">
        <v>175</v>
      </c>
      <c r="L432" s="4">
        <v>1</v>
      </c>
      <c r="M432" s="4" t="s">
        <v>662</v>
      </c>
      <c r="N432" s="4" t="s">
        <v>663</v>
      </c>
      <c r="O432" s="4" t="s">
        <v>642</v>
      </c>
      <c r="P432" s="5">
        <f>SUM(F432:F434)</f>
        <v>240000</v>
      </c>
      <c r="Q432" s="5">
        <f>SUM(G432:H434)</f>
        <v>70000</v>
      </c>
      <c r="R432" s="5">
        <f>P432-Q432</f>
        <v>170000</v>
      </c>
      <c r="S432" s="4" t="s">
        <v>43</v>
      </c>
    </row>
    <row r="433" spans="1:19" x14ac:dyDescent="0.2">
      <c r="H433" s="5">
        <v>50000</v>
      </c>
      <c r="I433" s="7">
        <v>42555</v>
      </c>
      <c r="J433" s="5">
        <f>(J432+F433)-H433</f>
        <v>190000</v>
      </c>
    </row>
    <row r="434" spans="1:19" x14ac:dyDescent="0.2">
      <c r="H434" s="5">
        <v>20000</v>
      </c>
      <c r="I434" s="7">
        <v>42604</v>
      </c>
      <c r="J434" s="5">
        <f>(J433+F434)-H434</f>
        <v>170000</v>
      </c>
    </row>
    <row r="435" spans="1:19" x14ac:dyDescent="0.2">
      <c r="A435" s="4">
        <v>44</v>
      </c>
      <c r="B435" s="4" t="s">
        <v>664</v>
      </c>
      <c r="D435" s="6">
        <v>84267580</v>
      </c>
      <c r="E435" s="4" t="s">
        <v>76</v>
      </c>
      <c r="F435" s="5">
        <v>240000</v>
      </c>
      <c r="I435" s="7">
        <v>42744</v>
      </c>
      <c r="J435" s="5">
        <f>F435-G435-H435</f>
        <v>240000</v>
      </c>
      <c r="K435" s="4" t="s">
        <v>665</v>
      </c>
      <c r="L435" s="4">
        <v>1</v>
      </c>
      <c r="M435" s="4" t="s">
        <v>575</v>
      </c>
      <c r="O435" s="4" t="s">
        <v>23</v>
      </c>
      <c r="P435" s="5">
        <f>SUM(F435:F441)</f>
        <v>240000</v>
      </c>
      <c r="Q435" s="5">
        <f>SUM(G435:H441)</f>
        <v>210000</v>
      </c>
      <c r="R435" s="5">
        <f>P435-Q435</f>
        <v>30000</v>
      </c>
      <c r="S435" s="4" t="s">
        <v>44</v>
      </c>
    </row>
    <row r="436" spans="1:19" x14ac:dyDescent="0.2">
      <c r="H436" s="5">
        <v>40000</v>
      </c>
      <c r="I436" s="7">
        <v>42751</v>
      </c>
      <c r="J436" s="5">
        <f t="shared" ref="J436:J441" si="20">(J435+F436)-H436</f>
        <v>200000</v>
      </c>
    </row>
    <row r="437" spans="1:19" x14ac:dyDescent="0.2">
      <c r="H437" s="5">
        <v>30000</v>
      </c>
      <c r="I437" s="7">
        <v>42765</v>
      </c>
      <c r="J437" s="5">
        <f t="shared" si="20"/>
        <v>170000</v>
      </c>
    </row>
    <row r="438" spans="1:19" x14ac:dyDescent="0.2">
      <c r="H438" s="5">
        <v>30000</v>
      </c>
      <c r="I438" s="7">
        <v>42786</v>
      </c>
      <c r="J438" s="5">
        <f t="shared" si="20"/>
        <v>140000</v>
      </c>
    </row>
    <row r="439" spans="1:19" x14ac:dyDescent="0.2">
      <c r="H439" s="5">
        <v>30000</v>
      </c>
      <c r="I439" s="7">
        <v>42800</v>
      </c>
      <c r="J439" s="5">
        <f t="shared" si="20"/>
        <v>110000</v>
      </c>
    </row>
    <row r="440" spans="1:19" x14ac:dyDescent="0.2">
      <c r="H440" s="5">
        <v>30000</v>
      </c>
      <c r="I440" s="7">
        <v>42814</v>
      </c>
      <c r="J440" s="5">
        <f t="shared" si="20"/>
        <v>80000</v>
      </c>
    </row>
    <row r="441" spans="1:19" x14ac:dyDescent="0.2">
      <c r="H441" s="5">
        <v>50000</v>
      </c>
      <c r="I441" s="7">
        <v>42849</v>
      </c>
      <c r="J441" s="5">
        <f t="shared" si="20"/>
        <v>30000</v>
      </c>
    </row>
    <row r="442" spans="1:19" x14ac:dyDescent="0.2">
      <c r="A442" s="4">
        <v>45</v>
      </c>
      <c r="B442" s="4" t="s">
        <v>669</v>
      </c>
      <c r="D442" s="6">
        <v>82883298</v>
      </c>
      <c r="E442" s="4" t="s">
        <v>668</v>
      </c>
      <c r="F442" s="5">
        <v>390000</v>
      </c>
      <c r="G442" s="5">
        <v>20000</v>
      </c>
      <c r="I442" s="7">
        <v>42430</v>
      </c>
      <c r="J442" s="5">
        <f>F442-G442-H442</f>
        <v>370000</v>
      </c>
      <c r="K442" s="4" t="s">
        <v>667</v>
      </c>
      <c r="L442" s="4">
        <v>1</v>
      </c>
      <c r="M442" s="4" t="s">
        <v>666</v>
      </c>
      <c r="O442" s="4" t="s">
        <v>570</v>
      </c>
      <c r="P442" s="5">
        <f>SUM(F442:F491)</f>
        <v>1370000</v>
      </c>
      <c r="Q442" s="5">
        <f>SUM(G442:H491)</f>
        <v>1030000</v>
      </c>
      <c r="R442" s="5">
        <f>P442-Q442</f>
        <v>340000</v>
      </c>
      <c r="S442" s="4" t="s">
        <v>43</v>
      </c>
    </row>
    <row r="443" spans="1:19" x14ac:dyDescent="0.2">
      <c r="H443" s="5">
        <v>20000</v>
      </c>
      <c r="I443" s="7">
        <v>42436</v>
      </c>
      <c r="J443" s="5">
        <f t="shared" ref="J443:J491" si="21">(J442+F443)-H443</f>
        <v>350000</v>
      </c>
      <c r="P443" s="5"/>
      <c r="Q443" s="5"/>
      <c r="R443" s="5"/>
    </row>
    <row r="444" spans="1:19" x14ac:dyDescent="0.2">
      <c r="H444" s="5">
        <v>20000</v>
      </c>
      <c r="I444" s="7">
        <v>42443</v>
      </c>
      <c r="J444" s="5">
        <f t="shared" si="21"/>
        <v>330000</v>
      </c>
      <c r="P444" s="5"/>
      <c r="Q444" s="5"/>
      <c r="R444" s="5"/>
    </row>
    <row r="445" spans="1:19" x14ac:dyDescent="0.2">
      <c r="H445" s="5">
        <v>20000</v>
      </c>
      <c r="I445" s="7">
        <v>42457</v>
      </c>
      <c r="J445" s="5">
        <f t="shared" si="21"/>
        <v>310000</v>
      </c>
      <c r="P445" s="5"/>
      <c r="Q445" s="5"/>
      <c r="R445" s="5"/>
    </row>
    <row r="446" spans="1:19" x14ac:dyDescent="0.2">
      <c r="H446" s="5">
        <v>20000</v>
      </c>
      <c r="I446" s="7">
        <v>42464</v>
      </c>
      <c r="J446" s="5">
        <f t="shared" si="21"/>
        <v>290000</v>
      </c>
      <c r="P446" s="5"/>
      <c r="Q446" s="5"/>
      <c r="R446" s="5"/>
    </row>
    <row r="447" spans="1:19" x14ac:dyDescent="0.2">
      <c r="H447" s="5">
        <v>20000</v>
      </c>
      <c r="I447" s="7">
        <v>42474</v>
      </c>
      <c r="J447" s="5">
        <f t="shared" si="21"/>
        <v>270000</v>
      </c>
      <c r="P447" s="5"/>
      <c r="Q447" s="5"/>
      <c r="R447" s="5"/>
    </row>
    <row r="448" spans="1:19" x14ac:dyDescent="0.2">
      <c r="H448" s="5">
        <v>20000</v>
      </c>
      <c r="I448" s="7">
        <v>42479</v>
      </c>
      <c r="J448" s="5">
        <f t="shared" si="21"/>
        <v>250000</v>
      </c>
      <c r="P448" s="5"/>
      <c r="Q448" s="5"/>
      <c r="R448" s="5"/>
    </row>
    <row r="449" spans="5:18" x14ac:dyDescent="0.2">
      <c r="H449" s="5">
        <v>20000</v>
      </c>
      <c r="I449" s="7">
        <v>42492</v>
      </c>
      <c r="J449" s="5">
        <f t="shared" si="21"/>
        <v>230000</v>
      </c>
      <c r="P449" s="5"/>
      <c r="Q449" s="5"/>
      <c r="R449" s="5"/>
    </row>
    <row r="450" spans="5:18" x14ac:dyDescent="0.2">
      <c r="H450" s="5">
        <v>20000</v>
      </c>
      <c r="I450" s="7">
        <v>42499</v>
      </c>
      <c r="J450" s="5">
        <f t="shared" si="21"/>
        <v>210000</v>
      </c>
      <c r="P450" s="5"/>
      <c r="Q450" s="5"/>
      <c r="R450" s="5"/>
    </row>
    <row r="451" spans="5:18" x14ac:dyDescent="0.2">
      <c r="H451" s="5">
        <v>20000</v>
      </c>
      <c r="I451" s="7">
        <v>42520</v>
      </c>
      <c r="J451" s="5">
        <f t="shared" si="21"/>
        <v>190000</v>
      </c>
      <c r="P451" s="5"/>
      <c r="Q451" s="5"/>
      <c r="R451" s="5"/>
    </row>
    <row r="452" spans="5:18" x14ac:dyDescent="0.2">
      <c r="H452" s="5">
        <v>20000</v>
      </c>
      <c r="I452" s="7">
        <v>42532</v>
      </c>
      <c r="J452" s="5">
        <f t="shared" si="21"/>
        <v>170000</v>
      </c>
      <c r="P452" s="5"/>
      <c r="Q452" s="5"/>
      <c r="R452" s="5"/>
    </row>
    <row r="453" spans="5:18" x14ac:dyDescent="0.2">
      <c r="H453" s="5">
        <v>20000</v>
      </c>
      <c r="I453" s="7">
        <v>42541</v>
      </c>
      <c r="J453" s="5">
        <f t="shared" si="21"/>
        <v>150000</v>
      </c>
      <c r="P453" s="5"/>
      <c r="Q453" s="5"/>
      <c r="R453" s="5"/>
    </row>
    <row r="454" spans="5:18" x14ac:dyDescent="0.2">
      <c r="H454" s="5">
        <v>20000</v>
      </c>
      <c r="I454" s="7">
        <v>42548</v>
      </c>
      <c r="J454" s="5">
        <f t="shared" si="21"/>
        <v>130000</v>
      </c>
      <c r="P454" s="5"/>
      <c r="Q454" s="5"/>
      <c r="R454" s="5"/>
    </row>
    <row r="455" spans="5:18" x14ac:dyDescent="0.2">
      <c r="H455" s="5">
        <v>20000</v>
      </c>
      <c r="I455" s="7">
        <v>42555</v>
      </c>
      <c r="J455" s="5">
        <f t="shared" si="21"/>
        <v>110000</v>
      </c>
      <c r="P455" s="5"/>
      <c r="Q455" s="5"/>
      <c r="R455" s="5"/>
    </row>
    <row r="456" spans="5:18" x14ac:dyDescent="0.2">
      <c r="E456" s="4" t="s">
        <v>1334</v>
      </c>
      <c r="F456" s="5">
        <v>320000</v>
      </c>
      <c r="I456" s="7">
        <v>42562</v>
      </c>
      <c r="J456" s="5">
        <f t="shared" si="21"/>
        <v>430000</v>
      </c>
      <c r="P456" s="5"/>
      <c r="Q456" s="5"/>
      <c r="R456" s="5"/>
    </row>
    <row r="457" spans="5:18" x14ac:dyDescent="0.2">
      <c r="H457" s="5">
        <v>20000</v>
      </c>
      <c r="I457" s="7">
        <v>42569</v>
      </c>
      <c r="J457" s="5">
        <f t="shared" si="21"/>
        <v>410000</v>
      </c>
      <c r="P457" s="5"/>
      <c r="Q457" s="5"/>
      <c r="R457" s="5"/>
    </row>
    <row r="458" spans="5:18" x14ac:dyDescent="0.2">
      <c r="H458" s="5">
        <v>20000</v>
      </c>
      <c r="I458" s="7">
        <v>42576</v>
      </c>
      <c r="J458" s="5">
        <f t="shared" si="21"/>
        <v>390000</v>
      </c>
      <c r="P458" s="5"/>
      <c r="Q458" s="5"/>
      <c r="R458" s="5"/>
    </row>
    <row r="459" spans="5:18" x14ac:dyDescent="0.2">
      <c r="H459" s="5">
        <v>20000</v>
      </c>
      <c r="I459" s="7">
        <v>42583</v>
      </c>
      <c r="J459" s="5">
        <f t="shared" si="21"/>
        <v>370000</v>
      </c>
      <c r="P459" s="5"/>
      <c r="Q459" s="5"/>
      <c r="R459" s="5"/>
    </row>
    <row r="460" spans="5:18" x14ac:dyDescent="0.2">
      <c r="H460" s="5">
        <v>20000</v>
      </c>
      <c r="I460" s="7">
        <v>42590</v>
      </c>
      <c r="J460" s="5">
        <f t="shared" si="21"/>
        <v>350000</v>
      </c>
      <c r="P460" s="5"/>
      <c r="Q460" s="5"/>
      <c r="R460" s="5"/>
    </row>
    <row r="461" spans="5:18" x14ac:dyDescent="0.2">
      <c r="H461" s="5">
        <v>20000</v>
      </c>
      <c r="I461" s="7">
        <v>42597</v>
      </c>
      <c r="J461" s="5">
        <f t="shared" si="21"/>
        <v>330000</v>
      </c>
      <c r="P461" s="5"/>
      <c r="Q461" s="5"/>
      <c r="R461" s="5"/>
    </row>
    <row r="462" spans="5:18" x14ac:dyDescent="0.2">
      <c r="H462" s="5">
        <v>20000</v>
      </c>
      <c r="I462" s="7">
        <v>42604</v>
      </c>
      <c r="J462" s="5">
        <f t="shared" si="21"/>
        <v>310000</v>
      </c>
      <c r="P462" s="5"/>
      <c r="Q462" s="5"/>
      <c r="R462" s="5"/>
    </row>
    <row r="463" spans="5:18" x14ac:dyDescent="0.2">
      <c r="H463" s="5">
        <v>20000</v>
      </c>
      <c r="I463" s="7">
        <v>42618</v>
      </c>
      <c r="J463" s="5">
        <f t="shared" si="21"/>
        <v>290000</v>
      </c>
      <c r="P463" s="5"/>
      <c r="Q463" s="5"/>
      <c r="R463" s="5"/>
    </row>
    <row r="464" spans="5:18" x14ac:dyDescent="0.2">
      <c r="H464" s="5">
        <v>20000</v>
      </c>
      <c r="I464" s="7">
        <v>42625</v>
      </c>
      <c r="J464" s="5">
        <f t="shared" si="21"/>
        <v>270000</v>
      </c>
      <c r="P464" s="5"/>
      <c r="Q464" s="5"/>
      <c r="R464" s="5"/>
    </row>
    <row r="465" spans="5:18" x14ac:dyDescent="0.2">
      <c r="H465" s="5">
        <v>20000</v>
      </c>
      <c r="I465" s="7">
        <v>42632</v>
      </c>
      <c r="J465" s="5">
        <f t="shared" si="21"/>
        <v>250000</v>
      </c>
      <c r="P465" s="5"/>
      <c r="Q465" s="5"/>
      <c r="R465" s="5"/>
    </row>
    <row r="466" spans="5:18" x14ac:dyDescent="0.2">
      <c r="H466" s="5">
        <v>20000</v>
      </c>
      <c r="I466" s="7">
        <v>42639</v>
      </c>
      <c r="J466" s="5">
        <f t="shared" si="21"/>
        <v>230000</v>
      </c>
      <c r="P466" s="5"/>
      <c r="Q466" s="5"/>
      <c r="R466" s="5"/>
    </row>
    <row r="467" spans="5:18" x14ac:dyDescent="0.2">
      <c r="H467" s="5">
        <v>20000</v>
      </c>
      <c r="I467" s="7">
        <v>42647</v>
      </c>
      <c r="J467" s="5">
        <f t="shared" si="21"/>
        <v>210000</v>
      </c>
      <c r="P467" s="5"/>
      <c r="Q467" s="5"/>
      <c r="R467" s="5"/>
    </row>
    <row r="468" spans="5:18" x14ac:dyDescent="0.2">
      <c r="H468" s="5">
        <v>20000</v>
      </c>
      <c r="I468" s="7">
        <v>42653</v>
      </c>
      <c r="J468" s="5">
        <f t="shared" si="21"/>
        <v>190000</v>
      </c>
      <c r="P468" s="5"/>
      <c r="Q468" s="5"/>
      <c r="R468" s="5"/>
    </row>
    <row r="469" spans="5:18" x14ac:dyDescent="0.2">
      <c r="H469" s="5">
        <v>40000</v>
      </c>
      <c r="I469" s="7">
        <v>42660</v>
      </c>
      <c r="J469" s="5">
        <f t="shared" si="21"/>
        <v>150000</v>
      </c>
      <c r="P469" s="5"/>
      <c r="Q469" s="5"/>
      <c r="R469" s="5"/>
    </row>
    <row r="470" spans="5:18" x14ac:dyDescent="0.2">
      <c r="H470" s="5">
        <v>20000</v>
      </c>
      <c r="I470" s="7">
        <v>42667</v>
      </c>
      <c r="J470" s="5">
        <f t="shared" si="21"/>
        <v>130000</v>
      </c>
      <c r="P470" s="5"/>
      <c r="Q470" s="5"/>
      <c r="R470" s="5"/>
    </row>
    <row r="471" spans="5:18" x14ac:dyDescent="0.2">
      <c r="H471" s="5">
        <v>20000</v>
      </c>
      <c r="I471" s="7">
        <v>42674</v>
      </c>
      <c r="J471" s="5">
        <f t="shared" si="21"/>
        <v>110000</v>
      </c>
      <c r="P471" s="5"/>
      <c r="Q471" s="5"/>
      <c r="R471" s="5"/>
    </row>
    <row r="472" spans="5:18" x14ac:dyDescent="0.2">
      <c r="E472" s="4" t="s">
        <v>1335</v>
      </c>
      <c r="F472" s="5">
        <v>420000</v>
      </c>
      <c r="H472" s="5">
        <v>20000</v>
      </c>
      <c r="I472" s="7">
        <v>42681</v>
      </c>
      <c r="J472" s="5">
        <f t="shared" si="21"/>
        <v>510000</v>
      </c>
      <c r="P472" s="5"/>
      <c r="Q472" s="5"/>
      <c r="R472" s="5"/>
    </row>
    <row r="473" spans="5:18" x14ac:dyDescent="0.2">
      <c r="H473" s="5">
        <v>40000</v>
      </c>
      <c r="I473" s="7">
        <v>42688</v>
      </c>
      <c r="J473" s="5">
        <f t="shared" si="21"/>
        <v>470000</v>
      </c>
      <c r="P473" s="5"/>
      <c r="Q473" s="5"/>
      <c r="R473" s="5"/>
    </row>
    <row r="474" spans="5:18" x14ac:dyDescent="0.2">
      <c r="H474" s="5">
        <v>20000</v>
      </c>
      <c r="I474" s="7">
        <v>42695</v>
      </c>
      <c r="J474" s="5">
        <f t="shared" si="21"/>
        <v>450000</v>
      </c>
      <c r="P474" s="5"/>
      <c r="Q474" s="5"/>
      <c r="R474" s="5"/>
    </row>
    <row r="475" spans="5:18" x14ac:dyDescent="0.2">
      <c r="H475" s="5">
        <v>20000</v>
      </c>
      <c r="I475" s="7">
        <v>42709</v>
      </c>
      <c r="J475" s="5">
        <f t="shared" si="21"/>
        <v>430000</v>
      </c>
      <c r="P475" s="5"/>
      <c r="Q475" s="5"/>
      <c r="R475" s="5"/>
    </row>
    <row r="476" spans="5:18" x14ac:dyDescent="0.2">
      <c r="H476" s="5">
        <v>20000</v>
      </c>
      <c r="I476" s="7">
        <v>42716</v>
      </c>
      <c r="J476" s="5">
        <f t="shared" si="21"/>
        <v>410000</v>
      </c>
      <c r="P476" s="5"/>
      <c r="Q476" s="5"/>
      <c r="R476" s="5"/>
    </row>
    <row r="477" spans="5:18" x14ac:dyDescent="0.2">
      <c r="H477" s="5">
        <v>20000</v>
      </c>
      <c r="I477" s="7">
        <v>42720</v>
      </c>
      <c r="J477" s="5">
        <f t="shared" si="21"/>
        <v>390000</v>
      </c>
    </row>
    <row r="478" spans="5:18" x14ac:dyDescent="0.2">
      <c r="H478" s="5">
        <v>20000</v>
      </c>
      <c r="I478" s="7">
        <v>42744</v>
      </c>
      <c r="J478" s="5">
        <f t="shared" si="21"/>
        <v>370000</v>
      </c>
    </row>
    <row r="479" spans="5:18" x14ac:dyDescent="0.2">
      <c r="H479" s="5">
        <v>20000</v>
      </c>
      <c r="I479" s="7">
        <v>42758</v>
      </c>
      <c r="J479" s="5">
        <f t="shared" si="21"/>
        <v>350000</v>
      </c>
    </row>
    <row r="480" spans="5:18" x14ac:dyDescent="0.2">
      <c r="F480" s="5">
        <v>240000</v>
      </c>
      <c r="H480" s="5">
        <v>20000</v>
      </c>
      <c r="I480" s="7">
        <v>42765</v>
      </c>
      <c r="J480" s="5">
        <f t="shared" si="21"/>
        <v>570000</v>
      </c>
    </row>
    <row r="481" spans="1:19" x14ac:dyDescent="0.2">
      <c r="H481" s="5">
        <v>30000</v>
      </c>
      <c r="I481" s="7">
        <v>42772</v>
      </c>
      <c r="J481" s="5">
        <f t="shared" si="21"/>
        <v>540000</v>
      </c>
    </row>
    <row r="482" spans="1:19" x14ac:dyDescent="0.2">
      <c r="H482" s="5">
        <v>20000</v>
      </c>
      <c r="I482" s="7">
        <v>42779</v>
      </c>
      <c r="J482" s="5">
        <f t="shared" si="21"/>
        <v>520000</v>
      </c>
    </row>
    <row r="483" spans="1:19" x14ac:dyDescent="0.2">
      <c r="H483" s="5">
        <v>20000</v>
      </c>
      <c r="I483" s="7">
        <v>42786</v>
      </c>
      <c r="J483" s="5">
        <f t="shared" si="21"/>
        <v>500000</v>
      </c>
    </row>
    <row r="484" spans="1:19" x14ac:dyDescent="0.2">
      <c r="H484" s="5">
        <v>20000</v>
      </c>
      <c r="I484" s="7">
        <v>42793</v>
      </c>
      <c r="J484" s="5">
        <f t="shared" si="21"/>
        <v>480000</v>
      </c>
    </row>
    <row r="485" spans="1:19" x14ac:dyDescent="0.2">
      <c r="H485" s="5">
        <v>20000</v>
      </c>
      <c r="I485" s="7">
        <v>42800</v>
      </c>
      <c r="J485" s="5">
        <f t="shared" si="21"/>
        <v>460000</v>
      </c>
    </row>
    <row r="486" spans="1:19" x14ac:dyDescent="0.2">
      <c r="H486" s="5">
        <v>20000</v>
      </c>
      <c r="I486" s="7">
        <v>42807</v>
      </c>
      <c r="J486" s="5">
        <f t="shared" si="21"/>
        <v>440000</v>
      </c>
    </row>
    <row r="487" spans="1:19" x14ac:dyDescent="0.2">
      <c r="H487" s="5">
        <v>20000</v>
      </c>
      <c r="I487" s="7">
        <v>42814</v>
      </c>
      <c r="J487" s="5">
        <f t="shared" si="21"/>
        <v>420000</v>
      </c>
    </row>
    <row r="488" spans="1:19" x14ac:dyDescent="0.2">
      <c r="H488" s="5">
        <v>20000</v>
      </c>
      <c r="I488" s="7">
        <v>42821</v>
      </c>
      <c r="J488" s="5">
        <f t="shared" si="21"/>
        <v>400000</v>
      </c>
    </row>
    <row r="489" spans="1:19" x14ac:dyDescent="0.2">
      <c r="H489" s="5">
        <v>20000</v>
      </c>
      <c r="I489" s="7">
        <v>42828</v>
      </c>
      <c r="J489" s="5">
        <f t="shared" si="21"/>
        <v>380000</v>
      </c>
    </row>
    <row r="490" spans="1:19" x14ac:dyDescent="0.2">
      <c r="H490" s="5">
        <v>20000</v>
      </c>
      <c r="I490" s="7">
        <v>42842</v>
      </c>
      <c r="J490" s="5">
        <f t="shared" si="21"/>
        <v>360000</v>
      </c>
    </row>
    <row r="491" spans="1:19" x14ac:dyDescent="0.2">
      <c r="H491" s="5">
        <v>20000</v>
      </c>
      <c r="I491" s="7">
        <v>42849</v>
      </c>
      <c r="J491" s="5">
        <f t="shared" si="21"/>
        <v>340000</v>
      </c>
    </row>
    <row r="492" spans="1:19" x14ac:dyDescent="0.2">
      <c r="A492" s="4">
        <v>46</v>
      </c>
      <c r="B492" s="4" t="s">
        <v>670</v>
      </c>
      <c r="E492" s="4" t="s">
        <v>89</v>
      </c>
      <c r="F492" s="5">
        <v>320000</v>
      </c>
      <c r="G492" s="5">
        <v>30000</v>
      </c>
      <c r="I492" s="7">
        <v>42779</v>
      </c>
      <c r="J492" s="5">
        <f>F492-G492-H492</f>
        <v>290000</v>
      </c>
      <c r="K492" s="4" t="s">
        <v>175</v>
      </c>
      <c r="L492" s="4">
        <v>1</v>
      </c>
      <c r="M492" s="4" t="s">
        <v>575</v>
      </c>
      <c r="N492" s="4" t="s">
        <v>671</v>
      </c>
      <c r="O492" s="4" t="s">
        <v>23</v>
      </c>
      <c r="P492" s="5">
        <f>SUM(F492:F495)</f>
        <v>320000</v>
      </c>
      <c r="Q492" s="5">
        <f>SUM(G492:H495)</f>
        <v>140000</v>
      </c>
      <c r="R492" s="5">
        <f>P492-Q492</f>
        <v>180000</v>
      </c>
      <c r="S492" s="4" t="s">
        <v>56</v>
      </c>
    </row>
    <row r="493" spans="1:19" x14ac:dyDescent="0.2">
      <c r="H493" s="5">
        <v>60000</v>
      </c>
      <c r="I493" s="7">
        <v>42807</v>
      </c>
      <c r="J493" s="5">
        <f t="shared" ref="J493:J526" si="22">(J492+F493)-H493</f>
        <v>230000</v>
      </c>
    </row>
    <row r="494" spans="1:19" x14ac:dyDescent="0.2">
      <c r="H494" s="5">
        <v>30000</v>
      </c>
      <c r="I494" s="7">
        <v>42842</v>
      </c>
      <c r="J494" s="5">
        <f t="shared" si="22"/>
        <v>200000</v>
      </c>
    </row>
    <row r="495" spans="1:19" x14ac:dyDescent="0.2">
      <c r="H495" s="5">
        <v>20000</v>
      </c>
      <c r="I495" s="7">
        <v>42849</v>
      </c>
      <c r="J495" s="5">
        <f t="shared" si="22"/>
        <v>180000</v>
      </c>
    </row>
    <row r="496" spans="1:19" x14ac:dyDescent="0.2">
      <c r="A496" s="4">
        <v>47</v>
      </c>
      <c r="B496" s="4" t="s">
        <v>672</v>
      </c>
      <c r="E496" s="4" t="s">
        <v>358</v>
      </c>
      <c r="F496" s="5">
        <v>130000</v>
      </c>
      <c r="G496" s="5">
        <v>50000</v>
      </c>
      <c r="I496" s="7">
        <v>42436</v>
      </c>
      <c r="J496" s="5">
        <f>F496-G496-H496</f>
        <v>80000</v>
      </c>
      <c r="K496" s="4" t="s">
        <v>673</v>
      </c>
      <c r="L496" s="4">
        <v>1</v>
      </c>
      <c r="M496" s="4" t="s">
        <v>600</v>
      </c>
      <c r="N496" s="4" t="s">
        <v>674</v>
      </c>
      <c r="O496" s="4" t="s">
        <v>246</v>
      </c>
      <c r="P496" s="5">
        <f>SUM(F496:F526)</f>
        <v>1950000</v>
      </c>
      <c r="Q496" s="5">
        <f>SUM(G496:H526)</f>
        <v>1700000</v>
      </c>
      <c r="R496" s="5">
        <f>P496-Q496</f>
        <v>250000</v>
      </c>
      <c r="S496" s="4" t="s">
        <v>44</v>
      </c>
    </row>
    <row r="497" spans="5:18" x14ac:dyDescent="0.2">
      <c r="F497" s="5">
        <v>260000</v>
      </c>
      <c r="H497" s="5">
        <v>100000</v>
      </c>
      <c r="I497" s="7">
        <v>42450</v>
      </c>
      <c r="J497" s="5">
        <f t="shared" si="22"/>
        <v>240000</v>
      </c>
      <c r="P497" s="5"/>
      <c r="Q497" s="5"/>
      <c r="R497" s="5"/>
    </row>
    <row r="498" spans="5:18" x14ac:dyDescent="0.2">
      <c r="H498" s="5">
        <v>50000</v>
      </c>
      <c r="I498" s="7">
        <v>42464</v>
      </c>
      <c r="J498" s="5">
        <f t="shared" si="22"/>
        <v>190000</v>
      </c>
      <c r="P498" s="5"/>
      <c r="Q498" s="5"/>
      <c r="R498" s="5"/>
    </row>
    <row r="499" spans="5:18" x14ac:dyDescent="0.2">
      <c r="H499" s="5">
        <v>50000</v>
      </c>
      <c r="I499" s="7">
        <v>42479</v>
      </c>
      <c r="J499" s="5">
        <f t="shared" si="22"/>
        <v>140000</v>
      </c>
      <c r="P499" s="5"/>
      <c r="Q499" s="5"/>
      <c r="R499" s="5"/>
    </row>
    <row r="500" spans="5:18" x14ac:dyDescent="0.2">
      <c r="H500" s="5">
        <v>50000</v>
      </c>
      <c r="I500" s="7">
        <v>42492</v>
      </c>
      <c r="J500" s="5">
        <f t="shared" si="22"/>
        <v>90000</v>
      </c>
      <c r="P500" s="5"/>
      <c r="Q500" s="5"/>
      <c r="R500" s="5"/>
    </row>
    <row r="501" spans="5:18" x14ac:dyDescent="0.2">
      <c r="E501" s="4" t="s">
        <v>358</v>
      </c>
      <c r="F501" s="5">
        <v>240000</v>
      </c>
      <c r="H501" s="5">
        <v>90000</v>
      </c>
      <c r="I501" s="7">
        <v>42506</v>
      </c>
      <c r="J501" s="5">
        <f t="shared" si="22"/>
        <v>240000</v>
      </c>
      <c r="P501" s="5"/>
      <c r="Q501" s="5"/>
      <c r="R501" s="5"/>
    </row>
    <row r="502" spans="5:18" x14ac:dyDescent="0.2">
      <c r="H502" s="5">
        <v>50000</v>
      </c>
      <c r="I502" s="7">
        <v>42520</v>
      </c>
      <c r="J502" s="5">
        <f t="shared" si="22"/>
        <v>190000</v>
      </c>
      <c r="P502" s="5"/>
      <c r="Q502" s="5"/>
      <c r="R502" s="5"/>
    </row>
    <row r="503" spans="5:18" x14ac:dyDescent="0.2">
      <c r="H503" s="5">
        <v>50000</v>
      </c>
      <c r="I503" s="7">
        <v>42532</v>
      </c>
      <c r="J503" s="5">
        <f t="shared" si="22"/>
        <v>140000</v>
      </c>
      <c r="P503" s="5"/>
      <c r="Q503" s="5"/>
      <c r="R503" s="5"/>
    </row>
    <row r="504" spans="5:18" x14ac:dyDescent="0.2">
      <c r="H504" s="5">
        <v>50000</v>
      </c>
      <c r="I504" s="7">
        <v>42913</v>
      </c>
      <c r="J504" s="5">
        <f t="shared" si="22"/>
        <v>90000</v>
      </c>
      <c r="P504" s="5"/>
      <c r="Q504" s="5"/>
      <c r="R504" s="5"/>
    </row>
    <row r="505" spans="5:18" x14ac:dyDescent="0.2">
      <c r="H505" s="5">
        <v>50000</v>
      </c>
      <c r="I505" s="7">
        <v>42576</v>
      </c>
      <c r="J505" s="5">
        <f t="shared" si="22"/>
        <v>40000</v>
      </c>
      <c r="P505" s="5"/>
      <c r="Q505" s="5"/>
      <c r="R505" s="5"/>
    </row>
    <row r="506" spans="5:18" x14ac:dyDescent="0.2">
      <c r="H506" s="5">
        <v>40000</v>
      </c>
      <c r="I506" s="7">
        <v>42562</v>
      </c>
      <c r="J506" s="5">
        <f t="shared" si="22"/>
        <v>0</v>
      </c>
      <c r="P506" s="5"/>
      <c r="Q506" s="5"/>
      <c r="R506" s="5"/>
    </row>
    <row r="507" spans="5:18" x14ac:dyDescent="0.2">
      <c r="E507" s="4" t="s">
        <v>358</v>
      </c>
      <c r="F507" s="5">
        <v>220000</v>
      </c>
      <c r="H507" s="5">
        <v>10000</v>
      </c>
      <c r="I507" s="7">
        <v>42576</v>
      </c>
      <c r="J507" s="5">
        <f t="shared" si="22"/>
        <v>210000</v>
      </c>
      <c r="P507" s="5"/>
      <c r="Q507" s="5"/>
      <c r="R507" s="5"/>
    </row>
    <row r="508" spans="5:18" x14ac:dyDescent="0.2">
      <c r="H508" s="5">
        <v>50000</v>
      </c>
      <c r="I508" s="7">
        <v>42590</v>
      </c>
      <c r="J508" s="5">
        <f t="shared" si="22"/>
        <v>160000</v>
      </c>
      <c r="P508" s="5"/>
      <c r="Q508" s="5"/>
      <c r="R508" s="5"/>
    </row>
    <row r="509" spans="5:18" x14ac:dyDescent="0.2">
      <c r="H509" s="5">
        <v>50000</v>
      </c>
      <c r="I509" s="7">
        <v>42604</v>
      </c>
      <c r="J509" s="5">
        <f t="shared" si="22"/>
        <v>110000</v>
      </c>
      <c r="P509" s="5"/>
      <c r="Q509" s="5"/>
      <c r="R509" s="5"/>
    </row>
    <row r="510" spans="5:18" x14ac:dyDescent="0.2">
      <c r="H510" s="5">
        <v>50000</v>
      </c>
      <c r="I510" s="7">
        <v>42618</v>
      </c>
      <c r="J510" s="5">
        <f t="shared" si="22"/>
        <v>60000</v>
      </c>
      <c r="P510" s="5"/>
      <c r="Q510" s="5"/>
      <c r="R510" s="5"/>
    </row>
    <row r="511" spans="5:18" x14ac:dyDescent="0.2">
      <c r="H511" s="5">
        <v>60000</v>
      </c>
      <c r="I511" s="7">
        <v>42632</v>
      </c>
      <c r="J511" s="5">
        <f t="shared" si="22"/>
        <v>0</v>
      </c>
      <c r="P511" s="5"/>
      <c r="Q511" s="5"/>
      <c r="R511" s="5"/>
    </row>
    <row r="512" spans="5:18" x14ac:dyDescent="0.2">
      <c r="E512" s="4" t="s">
        <v>358</v>
      </c>
      <c r="F512" s="5">
        <v>220000</v>
      </c>
      <c r="H512" s="5">
        <v>50000</v>
      </c>
      <c r="I512" s="7">
        <v>42647</v>
      </c>
      <c r="J512" s="5">
        <f t="shared" si="22"/>
        <v>170000</v>
      </c>
      <c r="P512" s="5"/>
      <c r="Q512" s="5"/>
      <c r="R512" s="5"/>
    </row>
    <row r="513" spans="1:19" x14ac:dyDescent="0.2">
      <c r="E513" s="4" t="s">
        <v>358</v>
      </c>
      <c r="F513" s="5">
        <v>220000</v>
      </c>
      <c r="H513" s="5">
        <v>50000</v>
      </c>
      <c r="I513" s="7">
        <v>42660</v>
      </c>
      <c r="J513" s="5">
        <f t="shared" si="22"/>
        <v>340000</v>
      </c>
      <c r="P513" s="5"/>
      <c r="Q513" s="5"/>
      <c r="R513" s="5"/>
    </row>
    <row r="514" spans="1:19" x14ac:dyDescent="0.2">
      <c r="E514" s="4" t="s">
        <v>358</v>
      </c>
      <c r="F514" s="5">
        <v>220000</v>
      </c>
      <c r="H514" s="5">
        <v>50000</v>
      </c>
      <c r="I514" s="7">
        <v>42674</v>
      </c>
      <c r="J514" s="5">
        <f t="shared" si="22"/>
        <v>510000</v>
      </c>
      <c r="P514" s="5"/>
      <c r="Q514" s="5"/>
      <c r="R514" s="5"/>
    </row>
    <row r="515" spans="1:19" x14ac:dyDescent="0.2">
      <c r="H515" s="5">
        <v>50000</v>
      </c>
      <c r="I515" s="7">
        <v>42688</v>
      </c>
      <c r="J515" s="5">
        <f t="shared" si="22"/>
        <v>460000</v>
      </c>
      <c r="P515" s="5"/>
      <c r="Q515" s="5"/>
      <c r="R515" s="5"/>
    </row>
    <row r="516" spans="1:19" x14ac:dyDescent="0.2">
      <c r="H516" s="5">
        <v>50000</v>
      </c>
      <c r="I516" s="7">
        <v>42702</v>
      </c>
      <c r="J516" s="5">
        <f t="shared" si="22"/>
        <v>410000</v>
      </c>
      <c r="P516" s="5"/>
      <c r="Q516" s="5"/>
      <c r="R516" s="5"/>
    </row>
    <row r="517" spans="1:19" x14ac:dyDescent="0.2">
      <c r="H517" s="5">
        <v>50000</v>
      </c>
      <c r="I517" s="7">
        <v>42716</v>
      </c>
      <c r="J517" s="5">
        <f t="shared" si="22"/>
        <v>360000</v>
      </c>
      <c r="P517" s="5"/>
      <c r="Q517" s="5"/>
      <c r="R517" s="5"/>
    </row>
    <row r="518" spans="1:19" x14ac:dyDescent="0.2">
      <c r="H518" s="5">
        <v>50000</v>
      </c>
      <c r="I518" s="7">
        <v>42730</v>
      </c>
      <c r="J518" s="5">
        <f t="shared" si="22"/>
        <v>310000</v>
      </c>
      <c r="P518" s="5"/>
      <c r="Q518" s="5"/>
      <c r="R518" s="5"/>
    </row>
    <row r="519" spans="1:19" x14ac:dyDescent="0.2">
      <c r="H519" s="5">
        <v>50000</v>
      </c>
      <c r="I519" s="7">
        <v>42744</v>
      </c>
      <c r="J519" s="5">
        <f t="shared" si="22"/>
        <v>260000</v>
      </c>
      <c r="P519" s="5"/>
      <c r="Q519" s="5"/>
      <c r="R519" s="5"/>
    </row>
    <row r="520" spans="1:19" x14ac:dyDescent="0.2">
      <c r="E520" s="4" t="s">
        <v>358</v>
      </c>
      <c r="F520" s="5">
        <v>220000</v>
      </c>
      <c r="H520" s="5">
        <v>100000</v>
      </c>
      <c r="I520" s="7">
        <v>42758</v>
      </c>
      <c r="J520" s="5">
        <f t="shared" si="22"/>
        <v>380000</v>
      </c>
      <c r="P520" s="5"/>
      <c r="Q520" s="5"/>
      <c r="R520" s="5"/>
    </row>
    <row r="521" spans="1:19" x14ac:dyDescent="0.2">
      <c r="H521" s="5">
        <v>50000</v>
      </c>
      <c r="I521" s="7">
        <v>42772</v>
      </c>
      <c r="J521" s="5">
        <f t="shared" si="22"/>
        <v>330000</v>
      </c>
    </row>
    <row r="522" spans="1:19" x14ac:dyDescent="0.2">
      <c r="H522" s="5">
        <v>50000</v>
      </c>
      <c r="I522" s="7">
        <v>42786</v>
      </c>
      <c r="J522" s="5">
        <f t="shared" si="22"/>
        <v>280000</v>
      </c>
    </row>
    <row r="523" spans="1:19" x14ac:dyDescent="0.2">
      <c r="H523" s="5">
        <v>50000</v>
      </c>
      <c r="I523" s="7">
        <v>42800</v>
      </c>
      <c r="J523" s="5">
        <f t="shared" si="22"/>
        <v>230000</v>
      </c>
    </row>
    <row r="524" spans="1:19" x14ac:dyDescent="0.2">
      <c r="F524" s="5">
        <v>220000</v>
      </c>
      <c r="H524" s="5">
        <v>100000</v>
      </c>
      <c r="I524" s="7">
        <v>42814</v>
      </c>
      <c r="J524" s="5">
        <f t="shared" si="22"/>
        <v>350000</v>
      </c>
      <c r="P524" s="5"/>
      <c r="Q524" s="5"/>
      <c r="R524" s="5"/>
    </row>
    <row r="525" spans="1:19" x14ac:dyDescent="0.2">
      <c r="H525" s="5">
        <v>50000</v>
      </c>
      <c r="I525" s="7">
        <v>42828</v>
      </c>
      <c r="J525" s="5">
        <f t="shared" si="22"/>
        <v>300000</v>
      </c>
    </row>
    <row r="526" spans="1:19" x14ac:dyDescent="0.2">
      <c r="H526" s="5">
        <v>50000</v>
      </c>
      <c r="I526" s="7">
        <v>42842</v>
      </c>
      <c r="J526" s="5">
        <f t="shared" si="22"/>
        <v>250000</v>
      </c>
    </row>
    <row r="527" spans="1:19" x14ac:dyDescent="0.2">
      <c r="A527" s="4">
        <v>48</v>
      </c>
      <c r="B527" s="4" t="s">
        <v>675</v>
      </c>
      <c r="D527" s="6">
        <v>83419055</v>
      </c>
      <c r="F527" s="5">
        <v>475000</v>
      </c>
      <c r="G527" s="5">
        <v>30000</v>
      </c>
      <c r="I527" s="7">
        <v>41704</v>
      </c>
      <c r="J527" s="5">
        <f>F527-G527-H527</f>
        <v>445000</v>
      </c>
      <c r="K527" s="4" t="s">
        <v>676</v>
      </c>
      <c r="L527" s="4">
        <v>1</v>
      </c>
      <c r="M527" s="4" t="s">
        <v>575</v>
      </c>
      <c r="N527" s="4" t="s">
        <v>671</v>
      </c>
      <c r="P527" s="5">
        <f>SUM(F527:F529)</f>
        <v>475000</v>
      </c>
      <c r="Q527" s="5">
        <f>SUM(G527:H529)</f>
        <v>90000</v>
      </c>
      <c r="R527" s="5">
        <f>P527-Q527</f>
        <v>385000</v>
      </c>
      <c r="S527" s="4" t="s">
        <v>43</v>
      </c>
    </row>
    <row r="528" spans="1:19" x14ac:dyDescent="0.2">
      <c r="H528" s="5">
        <v>30000</v>
      </c>
      <c r="I528" s="7">
        <v>42821</v>
      </c>
      <c r="J528" s="5">
        <f>(J527+F528)-H528</f>
        <v>415000</v>
      </c>
    </row>
    <row r="529" spans="1:19" x14ac:dyDescent="0.2">
      <c r="H529" s="5">
        <v>30000</v>
      </c>
      <c r="I529" s="7">
        <v>42835</v>
      </c>
      <c r="J529" s="5">
        <f>(J528+F529)-H529</f>
        <v>385000</v>
      </c>
    </row>
    <row r="530" spans="1:19" x14ac:dyDescent="0.2">
      <c r="A530" s="4">
        <v>49</v>
      </c>
      <c r="B530" s="4" t="s">
        <v>677</v>
      </c>
      <c r="D530" s="6">
        <v>84834971</v>
      </c>
      <c r="E530" s="4" t="s">
        <v>305</v>
      </c>
      <c r="F530" s="5">
        <v>360000</v>
      </c>
      <c r="G530" s="5">
        <v>30000</v>
      </c>
      <c r="I530" s="7">
        <v>41704</v>
      </c>
      <c r="J530" s="5">
        <f>F530-G530-H530</f>
        <v>330000</v>
      </c>
      <c r="K530" s="4" t="s">
        <v>679</v>
      </c>
      <c r="L530" s="4">
        <v>1</v>
      </c>
      <c r="M530" s="4" t="s">
        <v>575</v>
      </c>
      <c r="N530" s="4" t="s">
        <v>678</v>
      </c>
      <c r="O530" s="4" t="s">
        <v>23</v>
      </c>
      <c r="P530" s="5">
        <f>SUM(F530:F532)</f>
        <v>360000</v>
      </c>
      <c r="Q530" s="5">
        <f>SUM(G530:H532)</f>
        <v>90000</v>
      </c>
      <c r="R530" s="5">
        <f>P530-Q530</f>
        <v>270000</v>
      </c>
      <c r="S530" s="4" t="s">
        <v>44</v>
      </c>
    </row>
    <row r="531" spans="1:19" x14ac:dyDescent="0.2">
      <c r="E531" s="4" t="s">
        <v>306</v>
      </c>
      <c r="H531" s="5">
        <v>30000</v>
      </c>
      <c r="I531" s="7">
        <v>42821</v>
      </c>
      <c r="J531" s="5">
        <f>(J530+F531)-H531</f>
        <v>300000</v>
      </c>
    </row>
    <row r="532" spans="1:19" x14ac:dyDescent="0.2">
      <c r="H532" s="5">
        <v>30000</v>
      </c>
      <c r="I532" s="7">
        <v>42835</v>
      </c>
      <c r="J532" s="5">
        <f>(J531+F532)-H532</f>
        <v>270000</v>
      </c>
    </row>
    <row r="533" spans="1:19" x14ac:dyDescent="0.2">
      <c r="A533" s="4">
        <v>50</v>
      </c>
      <c r="B533" s="4" t="s">
        <v>680</v>
      </c>
      <c r="C533" s="5">
        <v>4262434</v>
      </c>
      <c r="D533" s="6">
        <v>82304203</v>
      </c>
      <c r="E533" s="4" t="s">
        <v>95</v>
      </c>
      <c r="F533" s="5">
        <v>260000</v>
      </c>
      <c r="G533" s="5">
        <v>20000</v>
      </c>
      <c r="I533" s="7">
        <v>42660</v>
      </c>
      <c r="J533" s="5">
        <f>F533-G533-H533</f>
        <v>240000</v>
      </c>
      <c r="L533" s="4">
        <v>1</v>
      </c>
      <c r="M533" s="4" t="s">
        <v>575</v>
      </c>
      <c r="N533" s="4" t="s">
        <v>356</v>
      </c>
      <c r="O533" s="4" t="s">
        <v>18</v>
      </c>
      <c r="P533" s="5">
        <f>SUM(F533:F549)</f>
        <v>800000</v>
      </c>
      <c r="Q533" s="5">
        <f>SUM(G533:H549)</f>
        <v>430000</v>
      </c>
      <c r="R533" s="5">
        <f>P533-Q533</f>
        <v>370000</v>
      </c>
      <c r="S533" s="4" t="s">
        <v>43</v>
      </c>
    </row>
    <row r="534" spans="1:19" x14ac:dyDescent="0.2">
      <c r="H534" s="5">
        <v>20000</v>
      </c>
      <c r="I534" s="7">
        <v>42667</v>
      </c>
      <c r="J534" s="5">
        <f t="shared" ref="J534:J549" si="23">(J533+F534)-H534</f>
        <v>220000</v>
      </c>
      <c r="P534" s="5"/>
      <c r="Q534" s="5"/>
      <c r="R534" s="5"/>
    </row>
    <row r="535" spans="1:19" x14ac:dyDescent="0.2">
      <c r="H535" s="5">
        <v>30000</v>
      </c>
      <c r="I535" s="7">
        <v>42681</v>
      </c>
      <c r="J535" s="5">
        <f t="shared" si="23"/>
        <v>190000</v>
      </c>
      <c r="P535" s="5"/>
      <c r="Q535" s="5"/>
      <c r="R535" s="5"/>
    </row>
    <row r="536" spans="1:19" x14ac:dyDescent="0.2">
      <c r="F536" s="5">
        <v>240000</v>
      </c>
      <c r="H536" s="5">
        <v>45000</v>
      </c>
      <c r="I536" s="7">
        <v>42688</v>
      </c>
      <c r="J536" s="5">
        <f t="shared" si="23"/>
        <v>385000</v>
      </c>
      <c r="P536" s="5"/>
      <c r="Q536" s="5"/>
      <c r="R536" s="5"/>
    </row>
    <row r="537" spans="1:19" x14ac:dyDescent="0.2">
      <c r="H537" s="5">
        <v>30000</v>
      </c>
      <c r="I537" s="7">
        <v>42702</v>
      </c>
      <c r="J537" s="5">
        <f t="shared" si="23"/>
        <v>355000</v>
      </c>
      <c r="P537" s="5"/>
      <c r="Q537" s="5"/>
      <c r="R537" s="5"/>
    </row>
    <row r="538" spans="1:19" x14ac:dyDescent="0.2">
      <c r="H538" s="5">
        <v>30000</v>
      </c>
      <c r="I538" s="7">
        <v>42709</v>
      </c>
      <c r="J538" s="5">
        <f t="shared" si="23"/>
        <v>325000</v>
      </c>
      <c r="P538" s="5"/>
      <c r="Q538" s="5"/>
      <c r="R538" s="5"/>
    </row>
    <row r="539" spans="1:19" x14ac:dyDescent="0.2">
      <c r="H539" s="5">
        <v>30000</v>
      </c>
      <c r="I539" s="7">
        <v>42716</v>
      </c>
      <c r="J539" s="5">
        <f t="shared" si="23"/>
        <v>295000</v>
      </c>
      <c r="P539" s="5"/>
      <c r="Q539" s="5"/>
      <c r="R539" s="5"/>
    </row>
    <row r="540" spans="1:19" x14ac:dyDescent="0.2">
      <c r="H540" s="5">
        <v>30000</v>
      </c>
      <c r="I540" s="7">
        <v>42730</v>
      </c>
      <c r="J540" s="5">
        <f t="shared" si="23"/>
        <v>265000</v>
      </c>
      <c r="P540" s="5"/>
      <c r="Q540" s="5"/>
      <c r="R540" s="5"/>
    </row>
    <row r="541" spans="1:19" x14ac:dyDescent="0.2">
      <c r="H541" s="5">
        <v>30000</v>
      </c>
      <c r="I541" s="7">
        <v>42738</v>
      </c>
      <c r="J541" s="5">
        <f t="shared" si="23"/>
        <v>235000</v>
      </c>
      <c r="P541" s="5"/>
      <c r="Q541" s="5"/>
      <c r="R541" s="5"/>
    </row>
    <row r="542" spans="1:19" x14ac:dyDescent="0.2">
      <c r="H542" s="5">
        <v>40000</v>
      </c>
      <c r="I542" s="7">
        <v>42751</v>
      </c>
      <c r="J542" s="5">
        <f t="shared" si="23"/>
        <v>195000</v>
      </c>
      <c r="P542" s="5"/>
      <c r="Q542" s="5"/>
      <c r="R542" s="5"/>
    </row>
    <row r="543" spans="1:19" x14ac:dyDescent="0.2">
      <c r="H543" s="5">
        <v>20000</v>
      </c>
      <c r="I543" s="7">
        <v>42765</v>
      </c>
      <c r="J543" s="5">
        <f t="shared" si="23"/>
        <v>175000</v>
      </c>
      <c r="P543" s="5"/>
      <c r="Q543" s="5"/>
      <c r="R543" s="5"/>
    </row>
    <row r="544" spans="1:19" x14ac:dyDescent="0.2">
      <c r="H544" s="5">
        <v>10000</v>
      </c>
      <c r="I544" s="7">
        <v>42772</v>
      </c>
      <c r="J544" s="5">
        <f t="shared" si="23"/>
        <v>165000</v>
      </c>
      <c r="P544" s="5"/>
      <c r="Q544" s="5"/>
      <c r="R544" s="5"/>
    </row>
    <row r="545" spans="1:19" x14ac:dyDescent="0.2">
      <c r="H545" s="5">
        <v>20000</v>
      </c>
      <c r="I545" s="7">
        <v>42779</v>
      </c>
      <c r="J545" s="5">
        <f t="shared" si="23"/>
        <v>145000</v>
      </c>
      <c r="P545" s="5"/>
      <c r="Q545" s="5"/>
      <c r="R545" s="5"/>
    </row>
    <row r="546" spans="1:19" x14ac:dyDescent="0.2">
      <c r="H546" s="5">
        <v>20000</v>
      </c>
      <c r="I546" s="7">
        <v>42793</v>
      </c>
      <c r="J546" s="5">
        <f t="shared" si="23"/>
        <v>125000</v>
      </c>
      <c r="P546" s="5"/>
      <c r="Q546" s="5"/>
      <c r="R546" s="5"/>
    </row>
    <row r="547" spans="1:19" x14ac:dyDescent="0.2">
      <c r="H547" s="5">
        <v>20000</v>
      </c>
      <c r="I547" s="7">
        <v>42807</v>
      </c>
      <c r="J547" s="5">
        <f t="shared" si="23"/>
        <v>105000</v>
      </c>
      <c r="P547" s="5"/>
      <c r="Q547" s="5"/>
      <c r="R547" s="5"/>
    </row>
    <row r="548" spans="1:19" x14ac:dyDescent="0.2">
      <c r="H548" s="5">
        <v>15000</v>
      </c>
      <c r="I548" s="7">
        <v>42828</v>
      </c>
      <c r="J548" s="5">
        <f t="shared" si="23"/>
        <v>90000</v>
      </c>
      <c r="P548" s="5"/>
      <c r="Q548" s="5"/>
      <c r="R548" s="5"/>
    </row>
    <row r="549" spans="1:19" x14ac:dyDescent="0.2">
      <c r="F549" s="5">
        <v>300000</v>
      </c>
      <c r="H549" s="5">
        <v>20000</v>
      </c>
      <c r="I549" s="7">
        <v>42842</v>
      </c>
      <c r="J549" s="5">
        <f t="shared" si="23"/>
        <v>370000</v>
      </c>
      <c r="P549" s="5"/>
      <c r="Q549" s="5"/>
      <c r="R549" s="5"/>
    </row>
    <row r="550" spans="1:19" x14ac:dyDescent="0.2">
      <c r="A550" s="4">
        <v>51</v>
      </c>
      <c r="B550" s="4" t="s">
        <v>681</v>
      </c>
      <c r="C550" s="5">
        <v>5904012</v>
      </c>
      <c r="D550" s="6">
        <v>75553821</v>
      </c>
      <c r="E550" s="4" t="s">
        <v>95</v>
      </c>
      <c r="F550" s="5">
        <v>260000</v>
      </c>
      <c r="I550" s="7">
        <v>42807</v>
      </c>
      <c r="J550" s="5">
        <f>F550-G550-H550</f>
        <v>260000</v>
      </c>
      <c r="K550" s="4" t="s">
        <v>652</v>
      </c>
      <c r="L550" s="4">
        <v>1</v>
      </c>
      <c r="M550" s="4" t="s">
        <v>563</v>
      </c>
      <c r="O550" s="4" t="s">
        <v>23</v>
      </c>
      <c r="P550" s="5">
        <f>SUM(F550:F553)</f>
        <v>260000</v>
      </c>
      <c r="Q550" s="5">
        <f>SUM(G550:H553)</f>
        <v>80000</v>
      </c>
      <c r="R550" s="5">
        <f>P550-Q550</f>
        <v>180000</v>
      </c>
      <c r="S550" s="4" t="s">
        <v>43</v>
      </c>
    </row>
    <row r="551" spans="1:19" x14ac:dyDescent="0.2">
      <c r="H551" s="5">
        <v>40000</v>
      </c>
      <c r="I551" s="7">
        <v>42814</v>
      </c>
      <c r="J551" s="5">
        <f>(J550+F551)-H551</f>
        <v>220000</v>
      </c>
      <c r="P551" s="5"/>
      <c r="Q551" s="5"/>
      <c r="R551" s="5"/>
    </row>
    <row r="552" spans="1:19" x14ac:dyDescent="0.2">
      <c r="H552" s="5">
        <v>20000</v>
      </c>
      <c r="I552" s="7">
        <v>42835</v>
      </c>
      <c r="J552" s="5">
        <f>(J551+F552)-H552</f>
        <v>200000</v>
      </c>
      <c r="P552" s="5"/>
      <c r="Q552" s="5"/>
      <c r="R552" s="5"/>
    </row>
    <row r="553" spans="1:19" x14ac:dyDescent="0.2">
      <c r="H553" s="5">
        <v>20000</v>
      </c>
      <c r="I553" s="7">
        <v>42842</v>
      </c>
      <c r="J553" s="5">
        <f>(J552+F553)-H553</f>
        <v>180000</v>
      </c>
      <c r="P553" s="5"/>
      <c r="Q553" s="5"/>
      <c r="R553" s="5"/>
    </row>
    <row r="554" spans="1:19" x14ac:dyDescent="0.2">
      <c r="A554" s="4">
        <v>52</v>
      </c>
      <c r="B554" s="4" t="s">
        <v>682</v>
      </c>
      <c r="D554" s="6">
        <v>83532110</v>
      </c>
      <c r="E554" s="4" t="s">
        <v>683</v>
      </c>
      <c r="F554" s="5">
        <v>320000</v>
      </c>
      <c r="I554" s="7">
        <v>42744</v>
      </c>
      <c r="J554" s="5">
        <f>F554-G554-H554</f>
        <v>320000</v>
      </c>
      <c r="K554" s="4" t="s">
        <v>684</v>
      </c>
      <c r="L554" s="4">
        <v>1</v>
      </c>
      <c r="M554" s="4" t="s">
        <v>561</v>
      </c>
      <c r="N554" s="4" t="s">
        <v>685</v>
      </c>
      <c r="O554" s="4" t="s">
        <v>23</v>
      </c>
      <c r="P554" s="5">
        <f>SUM(F554:F557)</f>
        <v>580000</v>
      </c>
      <c r="Q554" s="5">
        <f>SUM(G554:H557)</f>
        <v>150000</v>
      </c>
      <c r="R554" s="5">
        <f>P554-Q554</f>
        <v>430000</v>
      </c>
      <c r="S554" s="4" t="s">
        <v>56</v>
      </c>
    </row>
    <row r="555" spans="1:19" x14ac:dyDescent="0.2">
      <c r="H555" s="5">
        <v>50000</v>
      </c>
      <c r="I555" s="7">
        <v>42779</v>
      </c>
      <c r="J555" s="5">
        <f>(J554+F555)-H555</f>
        <v>270000</v>
      </c>
      <c r="P555" s="5"/>
      <c r="Q555" s="5"/>
      <c r="R555" s="5"/>
    </row>
    <row r="556" spans="1:19" x14ac:dyDescent="0.2">
      <c r="H556" s="5">
        <v>80000</v>
      </c>
      <c r="I556" s="7">
        <v>42807</v>
      </c>
      <c r="J556" s="5">
        <f>(J555+F556)-H556</f>
        <v>190000</v>
      </c>
      <c r="P556" s="5"/>
      <c r="Q556" s="5"/>
      <c r="R556" s="5"/>
    </row>
    <row r="557" spans="1:19" x14ac:dyDescent="0.2">
      <c r="E557" s="4" t="s">
        <v>296</v>
      </c>
      <c r="F557" s="5">
        <v>260000</v>
      </c>
      <c r="H557" s="5">
        <v>20000</v>
      </c>
      <c r="I557" s="7">
        <v>42835</v>
      </c>
      <c r="J557" s="5">
        <f>(J556+F557)-H557</f>
        <v>430000</v>
      </c>
      <c r="P557" s="5"/>
      <c r="Q557" s="5"/>
      <c r="R557" s="5"/>
    </row>
    <row r="558" spans="1:19" x14ac:dyDescent="0.2">
      <c r="A558" s="4">
        <v>53</v>
      </c>
      <c r="B558" s="4" t="s">
        <v>686</v>
      </c>
      <c r="C558" s="5">
        <v>5244452</v>
      </c>
      <c r="D558" s="6">
        <v>86634033</v>
      </c>
      <c r="E558" s="4" t="s">
        <v>687</v>
      </c>
      <c r="F558" s="5">
        <v>240000</v>
      </c>
      <c r="G558" s="5">
        <v>50000</v>
      </c>
      <c r="I558" s="7">
        <v>42681</v>
      </c>
      <c r="J558" s="5">
        <f>F558-G558-H558</f>
        <v>190000</v>
      </c>
      <c r="K558" s="4" t="s">
        <v>688</v>
      </c>
      <c r="L558" s="4">
        <v>1</v>
      </c>
      <c r="M558" s="4" t="s">
        <v>624</v>
      </c>
      <c r="N558" s="4" t="s">
        <v>689</v>
      </c>
      <c r="O558" s="4" t="s">
        <v>23</v>
      </c>
      <c r="P558" s="5">
        <f>SUM(F558:F559)</f>
        <v>240000</v>
      </c>
      <c r="Q558" s="5">
        <f>SUM(G558:H559)</f>
        <v>100000</v>
      </c>
      <c r="R558" s="5">
        <f>P558-Q558</f>
        <v>140000</v>
      </c>
      <c r="S558" s="4" t="s">
        <v>56</v>
      </c>
    </row>
    <row r="559" spans="1:19" x14ac:dyDescent="0.2">
      <c r="H559" s="5">
        <v>50000</v>
      </c>
      <c r="I559" s="7">
        <v>42432</v>
      </c>
      <c r="J559" s="5">
        <f>(J558+F559)-H559</f>
        <v>140000</v>
      </c>
      <c r="P559" s="5"/>
      <c r="Q559" s="5"/>
      <c r="R559" s="5"/>
    </row>
    <row r="560" spans="1:19" x14ac:dyDescent="0.2">
      <c r="A560" s="4">
        <v>54</v>
      </c>
      <c r="B560" s="4" t="s">
        <v>690</v>
      </c>
      <c r="D560" s="6">
        <v>81734374</v>
      </c>
      <c r="E560" s="4" t="s">
        <v>48</v>
      </c>
      <c r="F560" s="5">
        <v>220000</v>
      </c>
      <c r="I560" s="7">
        <v>42835</v>
      </c>
      <c r="J560" s="5">
        <f>F560-G560-H560</f>
        <v>220000</v>
      </c>
      <c r="K560" s="4" t="s">
        <v>24</v>
      </c>
      <c r="L560" s="4">
        <v>1</v>
      </c>
      <c r="M560" s="4" t="s">
        <v>575</v>
      </c>
      <c r="O560" s="4" t="s">
        <v>23</v>
      </c>
      <c r="P560" s="5">
        <f>SUM(F560:F1281)</f>
        <v>46236000</v>
      </c>
      <c r="Q560" s="5">
        <f>SUM(G560:H1281)</f>
        <v>25563000</v>
      </c>
      <c r="R560" s="5">
        <f>P560-Q560</f>
        <v>20673000</v>
      </c>
      <c r="S560" s="4" t="s">
        <v>44</v>
      </c>
    </row>
    <row r="561" spans="1:19" x14ac:dyDescent="0.2">
      <c r="A561" s="4">
        <v>55</v>
      </c>
      <c r="B561" s="4" t="s">
        <v>691</v>
      </c>
      <c r="D561" s="6">
        <v>85584553</v>
      </c>
      <c r="E561" s="4" t="s">
        <v>111</v>
      </c>
      <c r="F561" s="5">
        <v>220000</v>
      </c>
      <c r="G561" s="5">
        <v>30000</v>
      </c>
      <c r="I561" s="7">
        <v>42360</v>
      </c>
      <c r="J561" s="5">
        <f>F561-G561-H561</f>
        <v>190000</v>
      </c>
      <c r="K561" s="4" t="s">
        <v>692</v>
      </c>
      <c r="L561" s="4">
        <v>1</v>
      </c>
      <c r="M561" s="4" t="s">
        <v>557</v>
      </c>
      <c r="N561" s="4" t="s">
        <v>693</v>
      </c>
      <c r="P561" s="5">
        <f>SUM(F561:F567)</f>
        <v>510000</v>
      </c>
      <c r="Q561" s="5">
        <f>SUM(G561:H567)</f>
        <v>180000</v>
      </c>
      <c r="R561" s="5">
        <f>P561-Q561</f>
        <v>330000</v>
      </c>
      <c r="S561" s="4" t="s">
        <v>43</v>
      </c>
    </row>
    <row r="562" spans="1:19" x14ac:dyDescent="0.2">
      <c r="H562" s="5">
        <v>30000</v>
      </c>
      <c r="I562" s="7">
        <v>42380</v>
      </c>
      <c r="J562" s="5">
        <f t="shared" ref="J562:J567" si="24">(J561+F562)-H562</f>
        <v>160000</v>
      </c>
      <c r="P562" s="5"/>
      <c r="Q562" s="5"/>
      <c r="R562" s="5"/>
    </row>
    <row r="563" spans="1:19" x14ac:dyDescent="0.2">
      <c r="H563" s="5">
        <v>30000</v>
      </c>
      <c r="I563" s="7">
        <v>42394</v>
      </c>
      <c r="J563" s="5">
        <f t="shared" si="24"/>
        <v>130000</v>
      </c>
      <c r="P563" s="5"/>
      <c r="Q563" s="5"/>
      <c r="R563" s="5"/>
    </row>
    <row r="564" spans="1:19" x14ac:dyDescent="0.2">
      <c r="H564" s="5">
        <v>30000</v>
      </c>
      <c r="I564" s="7">
        <v>42408</v>
      </c>
      <c r="J564" s="5">
        <f t="shared" si="24"/>
        <v>100000</v>
      </c>
      <c r="P564" s="5"/>
      <c r="Q564" s="5"/>
      <c r="R564" s="5"/>
    </row>
    <row r="565" spans="1:19" x14ac:dyDescent="0.2">
      <c r="E565" s="4" t="s">
        <v>89</v>
      </c>
      <c r="F565" s="5">
        <v>290000</v>
      </c>
      <c r="I565" s="7">
        <v>42408</v>
      </c>
      <c r="J565" s="5">
        <f t="shared" si="24"/>
        <v>390000</v>
      </c>
      <c r="P565" s="5"/>
      <c r="Q565" s="5"/>
      <c r="R565" s="5"/>
    </row>
    <row r="566" spans="1:19" x14ac:dyDescent="0.2">
      <c r="H566" s="5">
        <v>30000</v>
      </c>
      <c r="I566" s="7">
        <v>42422</v>
      </c>
      <c r="J566" s="5">
        <f t="shared" si="24"/>
        <v>360000</v>
      </c>
      <c r="P566" s="5"/>
      <c r="Q566" s="5"/>
      <c r="R566" s="5"/>
    </row>
    <row r="567" spans="1:19" x14ac:dyDescent="0.2">
      <c r="H567" s="5">
        <v>30000</v>
      </c>
      <c r="I567" s="7">
        <v>42451</v>
      </c>
      <c r="J567" s="5">
        <f t="shared" si="24"/>
        <v>330000</v>
      </c>
      <c r="P567" s="5"/>
      <c r="Q567" s="5"/>
      <c r="R567" s="5"/>
    </row>
    <row r="568" spans="1:19" x14ac:dyDescent="0.2">
      <c r="A568" s="4">
        <v>56</v>
      </c>
      <c r="B568" s="4" t="s">
        <v>694</v>
      </c>
      <c r="C568" s="5">
        <v>1965842</v>
      </c>
      <c r="D568" s="6">
        <v>83417168</v>
      </c>
      <c r="E568" s="4" t="s">
        <v>358</v>
      </c>
      <c r="F568" s="5">
        <v>220000</v>
      </c>
      <c r="G568" s="5">
        <v>40000</v>
      </c>
      <c r="I568" s="7">
        <v>42625</v>
      </c>
      <c r="J568" s="5">
        <f>F568-G568-H568</f>
        <v>180000</v>
      </c>
      <c r="K568" s="4" t="s">
        <v>175</v>
      </c>
      <c r="L568" s="4">
        <v>1</v>
      </c>
      <c r="M568" s="4" t="s">
        <v>575</v>
      </c>
      <c r="N568" s="4" t="s">
        <v>695</v>
      </c>
      <c r="O568" s="4" t="s">
        <v>642</v>
      </c>
      <c r="P568" s="5">
        <f>SUM(F568:F593)</f>
        <v>480000</v>
      </c>
      <c r="Q568" s="5">
        <f>SUM(G568:H593)</f>
        <v>310000</v>
      </c>
      <c r="R568" s="5">
        <f>P568-Q568</f>
        <v>170000</v>
      </c>
      <c r="S568" s="4" t="s">
        <v>43</v>
      </c>
    </row>
    <row r="569" spans="1:19" x14ac:dyDescent="0.2">
      <c r="H569" s="5">
        <v>20000</v>
      </c>
      <c r="I569" s="7">
        <v>42639</v>
      </c>
      <c r="J569" s="5">
        <f t="shared" ref="J569:J593" si="25">(J568+F569)-H569</f>
        <v>160000</v>
      </c>
      <c r="P569" s="5"/>
      <c r="Q569" s="5"/>
      <c r="R569" s="5"/>
    </row>
    <row r="570" spans="1:19" x14ac:dyDescent="0.2">
      <c r="H570" s="5">
        <v>20000</v>
      </c>
      <c r="I570" s="7">
        <v>42647</v>
      </c>
      <c r="J570" s="5">
        <f t="shared" si="25"/>
        <v>140000</v>
      </c>
      <c r="P570" s="5"/>
      <c r="Q570" s="5"/>
      <c r="R570" s="5"/>
    </row>
    <row r="571" spans="1:19" x14ac:dyDescent="0.2">
      <c r="H571" s="5">
        <v>10000</v>
      </c>
      <c r="I571" s="7">
        <v>42653</v>
      </c>
      <c r="J571" s="5">
        <f t="shared" si="25"/>
        <v>130000</v>
      </c>
      <c r="P571" s="5"/>
      <c r="Q571" s="5"/>
      <c r="R571" s="5"/>
    </row>
    <row r="572" spans="1:19" x14ac:dyDescent="0.2">
      <c r="H572" s="5">
        <v>10000</v>
      </c>
      <c r="I572" s="7">
        <v>42660</v>
      </c>
      <c r="J572" s="5">
        <f t="shared" si="25"/>
        <v>120000</v>
      </c>
      <c r="P572" s="5"/>
      <c r="Q572" s="5"/>
      <c r="R572" s="5"/>
    </row>
    <row r="573" spans="1:19" x14ac:dyDescent="0.2">
      <c r="H573" s="5">
        <v>10000</v>
      </c>
      <c r="I573" s="7">
        <v>42667</v>
      </c>
      <c r="J573" s="5">
        <f t="shared" si="25"/>
        <v>110000</v>
      </c>
      <c r="P573" s="5"/>
      <c r="Q573" s="5"/>
      <c r="R573" s="5"/>
    </row>
    <row r="574" spans="1:19" x14ac:dyDescent="0.2">
      <c r="H574" s="5">
        <v>10000</v>
      </c>
      <c r="I574" s="7">
        <v>42674</v>
      </c>
      <c r="J574" s="5">
        <f t="shared" si="25"/>
        <v>100000</v>
      </c>
      <c r="P574" s="5"/>
      <c r="Q574" s="5"/>
      <c r="R574" s="5"/>
    </row>
    <row r="575" spans="1:19" x14ac:dyDescent="0.2">
      <c r="H575" s="5">
        <v>10000</v>
      </c>
      <c r="I575" s="7">
        <v>42688</v>
      </c>
      <c r="J575" s="5">
        <f t="shared" si="25"/>
        <v>90000</v>
      </c>
      <c r="P575" s="5"/>
      <c r="Q575" s="5"/>
      <c r="R575" s="5"/>
    </row>
    <row r="576" spans="1:19" x14ac:dyDescent="0.2">
      <c r="H576" s="5">
        <v>10000</v>
      </c>
      <c r="I576" s="7">
        <v>42695</v>
      </c>
      <c r="J576" s="5">
        <f t="shared" si="25"/>
        <v>80000</v>
      </c>
      <c r="P576" s="5"/>
      <c r="Q576" s="5"/>
      <c r="R576" s="5"/>
    </row>
    <row r="577" spans="6:18" x14ac:dyDescent="0.2">
      <c r="H577" s="5">
        <v>10000</v>
      </c>
      <c r="I577" s="7">
        <v>42702</v>
      </c>
      <c r="J577" s="5">
        <f t="shared" si="25"/>
        <v>70000</v>
      </c>
      <c r="P577" s="5"/>
      <c r="Q577" s="5"/>
      <c r="R577" s="5"/>
    </row>
    <row r="578" spans="6:18" x14ac:dyDescent="0.2">
      <c r="H578" s="5">
        <v>10000</v>
      </c>
      <c r="I578" s="7">
        <v>42709</v>
      </c>
      <c r="J578" s="5">
        <f t="shared" si="25"/>
        <v>60000</v>
      </c>
      <c r="P578" s="5"/>
      <c r="Q578" s="5"/>
      <c r="R578" s="5"/>
    </row>
    <row r="579" spans="6:18" x14ac:dyDescent="0.2">
      <c r="H579" s="5">
        <v>10000</v>
      </c>
      <c r="I579" s="7">
        <v>42723</v>
      </c>
      <c r="J579" s="5">
        <f t="shared" si="25"/>
        <v>50000</v>
      </c>
      <c r="P579" s="5"/>
      <c r="Q579" s="5"/>
      <c r="R579" s="5"/>
    </row>
    <row r="580" spans="6:18" x14ac:dyDescent="0.2">
      <c r="H580" s="5">
        <v>10000</v>
      </c>
      <c r="I580" s="7">
        <v>42730</v>
      </c>
      <c r="J580" s="5">
        <f t="shared" si="25"/>
        <v>40000</v>
      </c>
      <c r="P580" s="5"/>
      <c r="Q580" s="5"/>
      <c r="R580" s="5"/>
    </row>
    <row r="581" spans="6:18" x14ac:dyDescent="0.2">
      <c r="H581" s="5">
        <v>10000</v>
      </c>
      <c r="I581" s="7">
        <v>42738</v>
      </c>
      <c r="J581" s="5">
        <f t="shared" si="25"/>
        <v>30000</v>
      </c>
      <c r="P581" s="5"/>
      <c r="Q581" s="5"/>
      <c r="R581" s="5"/>
    </row>
    <row r="582" spans="6:18" x14ac:dyDescent="0.2">
      <c r="H582" s="5">
        <v>10000</v>
      </c>
      <c r="I582" s="7">
        <v>42751</v>
      </c>
      <c r="J582" s="5">
        <f t="shared" si="25"/>
        <v>20000</v>
      </c>
      <c r="P582" s="5"/>
      <c r="Q582" s="5"/>
      <c r="R582" s="5"/>
    </row>
    <row r="583" spans="6:18" x14ac:dyDescent="0.2">
      <c r="H583" s="5">
        <v>10000</v>
      </c>
      <c r="I583" s="7">
        <v>42755</v>
      </c>
      <c r="J583" s="5">
        <f t="shared" si="25"/>
        <v>10000</v>
      </c>
      <c r="P583" s="5"/>
      <c r="Q583" s="5"/>
      <c r="R583" s="5"/>
    </row>
    <row r="584" spans="6:18" x14ac:dyDescent="0.2">
      <c r="F584" s="5">
        <v>260000</v>
      </c>
      <c r="I584" s="7">
        <v>42772</v>
      </c>
      <c r="J584" s="5">
        <f t="shared" si="25"/>
        <v>270000</v>
      </c>
      <c r="P584" s="5"/>
      <c r="Q584" s="5"/>
      <c r="R584" s="5"/>
    </row>
    <row r="585" spans="6:18" x14ac:dyDescent="0.2">
      <c r="H585" s="5">
        <v>20000</v>
      </c>
      <c r="I585" s="7">
        <v>42779</v>
      </c>
      <c r="J585" s="5">
        <f t="shared" si="25"/>
        <v>250000</v>
      </c>
      <c r="P585" s="5"/>
      <c r="Q585" s="5"/>
      <c r="R585" s="5"/>
    </row>
    <row r="586" spans="6:18" x14ac:dyDescent="0.2">
      <c r="H586" s="5">
        <v>10000</v>
      </c>
      <c r="I586" s="7">
        <v>42786</v>
      </c>
      <c r="J586" s="5">
        <f t="shared" si="25"/>
        <v>240000</v>
      </c>
      <c r="P586" s="5"/>
      <c r="Q586" s="5"/>
      <c r="R586" s="5"/>
    </row>
    <row r="587" spans="6:18" x14ac:dyDescent="0.2">
      <c r="H587" s="5">
        <v>10000</v>
      </c>
      <c r="I587" s="7">
        <v>42793</v>
      </c>
      <c r="J587" s="5">
        <f t="shared" si="25"/>
        <v>230000</v>
      </c>
      <c r="P587" s="5"/>
      <c r="Q587" s="5"/>
      <c r="R587" s="5"/>
    </row>
    <row r="588" spans="6:18" x14ac:dyDescent="0.2">
      <c r="H588" s="5">
        <v>10000</v>
      </c>
      <c r="I588" s="7">
        <v>42800</v>
      </c>
      <c r="J588" s="5">
        <f t="shared" si="25"/>
        <v>220000</v>
      </c>
      <c r="P588" s="5"/>
      <c r="Q588" s="5"/>
      <c r="R588" s="5"/>
    </row>
    <row r="589" spans="6:18" x14ac:dyDescent="0.2">
      <c r="H589" s="5">
        <v>10000</v>
      </c>
      <c r="I589" s="7">
        <v>42807</v>
      </c>
      <c r="J589" s="5">
        <f t="shared" si="25"/>
        <v>210000</v>
      </c>
      <c r="P589" s="5"/>
      <c r="Q589" s="5"/>
      <c r="R589" s="5"/>
    </row>
    <row r="590" spans="6:18" x14ac:dyDescent="0.2">
      <c r="H590" s="5">
        <v>10000</v>
      </c>
      <c r="I590" s="7">
        <v>42814</v>
      </c>
      <c r="J590" s="5">
        <f t="shared" si="25"/>
        <v>200000</v>
      </c>
      <c r="P590" s="5"/>
      <c r="Q590" s="5"/>
      <c r="R590" s="5"/>
    </row>
    <row r="591" spans="6:18" x14ac:dyDescent="0.2">
      <c r="H591" s="5">
        <v>10000</v>
      </c>
      <c r="I591" s="7">
        <v>42821</v>
      </c>
      <c r="J591" s="5">
        <f t="shared" si="25"/>
        <v>190000</v>
      </c>
      <c r="P591" s="5"/>
      <c r="Q591" s="5"/>
      <c r="R591" s="5"/>
    </row>
    <row r="592" spans="6:18" x14ac:dyDescent="0.2">
      <c r="H592" s="5">
        <v>10000</v>
      </c>
      <c r="I592" s="7">
        <v>42828</v>
      </c>
      <c r="J592" s="5">
        <f t="shared" si="25"/>
        <v>180000</v>
      </c>
      <c r="P592" s="5"/>
      <c r="Q592" s="5"/>
      <c r="R592" s="5"/>
    </row>
    <row r="593" spans="1:19" x14ac:dyDescent="0.2">
      <c r="H593" s="5">
        <v>10000</v>
      </c>
      <c r="I593" s="7">
        <v>42842</v>
      </c>
      <c r="J593" s="5">
        <f t="shared" si="25"/>
        <v>170000</v>
      </c>
    </row>
    <row r="594" spans="1:19" x14ac:dyDescent="0.2">
      <c r="A594" s="4">
        <v>57</v>
      </c>
      <c r="B594" s="4" t="s">
        <v>696</v>
      </c>
      <c r="C594" s="5">
        <v>4137801</v>
      </c>
      <c r="D594" s="6">
        <v>83844241</v>
      </c>
      <c r="E594" s="4" t="s">
        <v>95</v>
      </c>
      <c r="F594" s="5">
        <v>260000</v>
      </c>
      <c r="G594" s="5">
        <v>40000</v>
      </c>
      <c r="I594" s="7">
        <v>42723</v>
      </c>
      <c r="J594" s="5">
        <f>F594-G594-H594</f>
        <v>220000</v>
      </c>
      <c r="K594" s="4" t="s">
        <v>697</v>
      </c>
      <c r="L594" s="4">
        <v>1</v>
      </c>
      <c r="M594" s="4" t="s">
        <v>575</v>
      </c>
      <c r="N594" s="4" t="s">
        <v>698</v>
      </c>
      <c r="O594" s="4" t="s">
        <v>18</v>
      </c>
      <c r="P594" s="5">
        <f>SUM(F594:F596)</f>
        <v>260000</v>
      </c>
      <c r="Q594" s="5">
        <f>SUM(G594:H596)</f>
        <v>80000</v>
      </c>
      <c r="R594" s="5">
        <f>P594-Q594</f>
        <v>180000</v>
      </c>
      <c r="S594" s="4" t="s">
        <v>44</v>
      </c>
    </row>
    <row r="595" spans="1:19" x14ac:dyDescent="0.2">
      <c r="H595" s="5">
        <v>20000</v>
      </c>
      <c r="I595" s="7">
        <v>42730</v>
      </c>
      <c r="J595" s="5">
        <f>(J594+F595)-H595</f>
        <v>200000</v>
      </c>
    </row>
    <row r="596" spans="1:19" x14ac:dyDescent="0.2">
      <c r="H596" s="5">
        <v>20000</v>
      </c>
      <c r="I596" s="7">
        <v>42738</v>
      </c>
      <c r="J596" s="5">
        <f>(J595+F596)-H596</f>
        <v>180000</v>
      </c>
    </row>
    <row r="597" spans="1:19" x14ac:dyDescent="0.2">
      <c r="A597" s="4">
        <v>58</v>
      </c>
      <c r="B597" s="4" t="s">
        <v>699</v>
      </c>
      <c r="D597" s="6">
        <v>83811715</v>
      </c>
      <c r="E597" s="4" t="s">
        <v>305</v>
      </c>
      <c r="F597" s="5">
        <v>290000</v>
      </c>
      <c r="G597" s="5">
        <v>100000</v>
      </c>
      <c r="I597" s="7">
        <v>42562</v>
      </c>
      <c r="J597" s="5">
        <f>F597-G597-H597</f>
        <v>190000</v>
      </c>
      <c r="K597" s="4" t="s">
        <v>700</v>
      </c>
      <c r="L597" s="4">
        <v>1</v>
      </c>
      <c r="M597" s="4" t="s">
        <v>557</v>
      </c>
      <c r="N597" s="4" t="s">
        <v>701</v>
      </c>
      <c r="O597" s="4" t="s">
        <v>246</v>
      </c>
      <c r="P597" s="5">
        <f>SUM(F597:F622)</f>
        <v>750000</v>
      </c>
      <c r="Q597" s="5">
        <f>SUM(G597:H622)</f>
        <v>605000</v>
      </c>
      <c r="R597" s="5">
        <f>P597-Q597</f>
        <v>145000</v>
      </c>
      <c r="S597" s="4" t="s">
        <v>43</v>
      </c>
    </row>
    <row r="598" spans="1:19" x14ac:dyDescent="0.2">
      <c r="E598" s="4">
        <v>212</v>
      </c>
      <c r="H598" s="5">
        <v>20000</v>
      </c>
      <c r="I598" s="7">
        <v>42590</v>
      </c>
      <c r="J598" s="5">
        <f t="shared" ref="J598:J625" si="26">(J597+F598)-H598</f>
        <v>170000</v>
      </c>
      <c r="P598" s="5"/>
      <c r="Q598" s="5"/>
      <c r="R598" s="5"/>
    </row>
    <row r="599" spans="1:19" x14ac:dyDescent="0.2">
      <c r="H599" s="5">
        <v>20000</v>
      </c>
      <c r="I599" s="7">
        <v>42597</v>
      </c>
      <c r="J599" s="5">
        <f t="shared" si="26"/>
        <v>150000</v>
      </c>
      <c r="P599" s="5"/>
      <c r="Q599" s="5"/>
      <c r="R599" s="5"/>
    </row>
    <row r="600" spans="1:19" x14ac:dyDescent="0.2">
      <c r="E600" s="4" t="s">
        <v>702</v>
      </c>
      <c r="F600" s="5">
        <v>460000</v>
      </c>
      <c r="I600" s="7">
        <v>42597</v>
      </c>
      <c r="J600" s="5">
        <f t="shared" si="26"/>
        <v>610000</v>
      </c>
      <c r="P600" s="5"/>
      <c r="Q600" s="5"/>
      <c r="R600" s="5"/>
    </row>
    <row r="601" spans="1:19" x14ac:dyDescent="0.2">
      <c r="H601" s="5">
        <v>50000</v>
      </c>
      <c r="I601" s="7">
        <v>42604</v>
      </c>
      <c r="J601" s="5">
        <f t="shared" si="26"/>
        <v>560000</v>
      </c>
      <c r="P601" s="5"/>
      <c r="Q601" s="5"/>
      <c r="R601" s="5"/>
    </row>
    <row r="602" spans="1:19" x14ac:dyDescent="0.2">
      <c r="H602" s="5">
        <v>20000</v>
      </c>
      <c r="I602" s="7">
        <v>42611</v>
      </c>
      <c r="J602" s="5">
        <f t="shared" si="26"/>
        <v>540000</v>
      </c>
      <c r="P602" s="5"/>
      <c r="Q602" s="5"/>
      <c r="R602" s="5"/>
    </row>
    <row r="603" spans="1:19" x14ac:dyDescent="0.2">
      <c r="H603" s="5">
        <v>20000</v>
      </c>
      <c r="I603" s="7">
        <v>42625</v>
      </c>
      <c r="J603" s="5">
        <f t="shared" si="26"/>
        <v>520000</v>
      </c>
      <c r="P603" s="5"/>
      <c r="Q603" s="5"/>
      <c r="R603" s="5"/>
    </row>
    <row r="604" spans="1:19" x14ac:dyDescent="0.2">
      <c r="H604" s="5">
        <v>20000</v>
      </c>
      <c r="I604" s="7">
        <v>42632</v>
      </c>
      <c r="J604" s="5">
        <f t="shared" si="26"/>
        <v>500000</v>
      </c>
      <c r="P604" s="5"/>
      <c r="Q604" s="5"/>
      <c r="R604" s="5"/>
    </row>
    <row r="605" spans="1:19" x14ac:dyDescent="0.2">
      <c r="H605" s="5">
        <v>20000</v>
      </c>
      <c r="I605" s="7">
        <v>42639</v>
      </c>
      <c r="J605" s="5">
        <f t="shared" si="26"/>
        <v>480000</v>
      </c>
      <c r="P605" s="5"/>
      <c r="Q605" s="5"/>
      <c r="R605" s="5"/>
    </row>
    <row r="606" spans="1:19" x14ac:dyDescent="0.2">
      <c r="H606" s="5">
        <v>15000</v>
      </c>
      <c r="I606" s="7">
        <v>42653</v>
      </c>
      <c r="J606" s="5">
        <f t="shared" si="26"/>
        <v>465000</v>
      </c>
      <c r="P606" s="5"/>
      <c r="Q606" s="5"/>
      <c r="R606" s="5"/>
    </row>
    <row r="607" spans="1:19" x14ac:dyDescent="0.2">
      <c r="H607" s="5">
        <v>20000</v>
      </c>
      <c r="I607" s="7">
        <v>42660</v>
      </c>
      <c r="J607" s="5">
        <f t="shared" si="26"/>
        <v>445000</v>
      </c>
      <c r="P607" s="5"/>
      <c r="Q607" s="5"/>
      <c r="R607" s="5"/>
    </row>
    <row r="608" spans="1:19" x14ac:dyDescent="0.2">
      <c r="H608" s="5">
        <v>20000</v>
      </c>
      <c r="I608" s="7">
        <v>42667</v>
      </c>
      <c r="J608" s="5">
        <f t="shared" si="26"/>
        <v>425000</v>
      </c>
      <c r="P608" s="5"/>
      <c r="Q608" s="5"/>
      <c r="R608" s="5"/>
    </row>
    <row r="609" spans="8:18" x14ac:dyDescent="0.2">
      <c r="H609" s="5">
        <v>20000</v>
      </c>
      <c r="I609" s="7">
        <v>42681</v>
      </c>
      <c r="J609" s="5">
        <f t="shared" si="26"/>
        <v>405000</v>
      </c>
      <c r="P609" s="5"/>
      <c r="Q609" s="5"/>
      <c r="R609" s="5"/>
    </row>
    <row r="610" spans="8:18" x14ac:dyDescent="0.2">
      <c r="H610" s="5">
        <v>20000</v>
      </c>
      <c r="I610" s="7">
        <v>42688</v>
      </c>
      <c r="J610" s="5">
        <f t="shared" si="26"/>
        <v>385000</v>
      </c>
      <c r="P610" s="5"/>
      <c r="Q610" s="5"/>
      <c r="R610" s="5"/>
    </row>
    <row r="611" spans="8:18" x14ac:dyDescent="0.2">
      <c r="H611" s="5">
        <v>20000</v>
      </c>
      <c r="I611" s="7">
        <v>42695</v>
      </c>
      <c r="J611" s="5">
        <f t="shared" si="26"/>
        <v>365000</v>
      </c>
      <c r="P611" s="5"/>
      <c r="Q611" s="5"/>
      <c r="R611" s="5"/>
    </row>
    <row r="612" spans="8:18" x14ac:dyDescent="0.2">
      <c r="H612" s="5">
        <v>20000</v>
      </c>
      <c r="I612" s="7">
        <v>42709</v>
      </c>
      <c r="J612" s="5">
        <f t="shared" si="26"/>
        <v>345000</v>
      </c>
      <c r="P612" s="5"/>
      <c r="Q612" s="5"/>
      <c r="R612" s="5"/>
    </row>
    <row r="613" spans="8:18" x14ac:dyDescent="0.2">
      <c r="H613" s="5">
        <v>20000</v>
      </c>
      <c r="I613" s="7">
        <v>42716</v>
      </c>
      <c r="J613" s="5">
        <f t="shared" si="26"/>
        <v>325000</v>
      </c>
      <c r="P613" s="5"/>
      <c r="Q613" s="5"/>
      <c r="R613" s="5"/>
    </row>
    <row r="614" spans="8:18" x14ac:dyDescent="0.2">
      <c r="H614" s="5">
        <v>20000</v>
      </c>
      <c r="I614" s="7">
        <v>42723</v>
      </c>
      <c r="J614" s="5">
        <f t="shared" si="26"/>
        <v>305000</v>
      </c>
      <c r="P614" s="5"/>
      <c r="Q614" s="5"/>
      <c r="R614" s="5"/>
    </row>
    <row r="615" spans="8:18" x14ac:dyDescent="0.2">
      <c r="H615" s="5">
        <v>20000</v>
      </c>
      <c r="I615" s="7">
        <v>42730</v>
      </c>
      <c r="J615" s="5">
        <f t="shared" si="26"/>
        <v>285000</v>
      </c>
      <c r="P615" s="5"/>
      <c r="Q615" s="5"/>
      <c r="R615" s="5"/>
    </row>
    <row r="616" spans="8:18" x14ac:dyDescent="0.2">
      <c r="H616" s="5">
        <v>20000</v>
      </c>
      <c r="I616" s="7">
        <v>42758</v>
      </c>
      <c r="J616" s="5">
        <f t="shared" si="26"/>
        <v>265000</v>
      </c>
      <c r="P616" s="5"/>
      <c r="Q616" s="5"/>
      <c r="R616" s="5"/>
    </row>
    <row r="617" spans="8:18" x14ac:dyDescent="0.2">
      <c r="H617" s="5">
        <v>20000</v>
      </c>
      <c r="I617" s="7">
        <v>42765</v>
      </c>
      <c r="J617" s="5">
        <f t="shared" si="26"/>
        <v>245000</v>
      </c>
      <c r="P617" s="5"/>
      <c r="Q617" s="5"/>
      <c r="R617" s="5"/>
    </row>
    <row r="618" spans="8:18" x14ac:dyDescent="0.2">
      <c r="H618" s="5">
        <v>20000</v>
      </c>
      <c r="I618" s="7">
        <v>42779</v>
      </c>
      <c r="J618" s="5">
        <f t="shared" si="26"/>
        <v>225000</v>
      </c>
      <c r="P618" s="5"/>
      <c r="Q618" s="5"/>
      <c r="R618" s="5"/>
    </row>
    <row r="619" spans="8:18" x14ac:dyDescent="0.2">
      <c r="H619" s="5">
        <v>20000</v>
      </c>
      <c r="I619" s="7">
        <v>42786</v>
      </c>
      <c r="J619" s="5">
        <f t="shared" si="26"/>
        <v>205000</v>
      </c>
      <c r="P619" s="5"/>
      <c r="Q619" s="5"/>
      <c r="R619" s="5"/>
    </row>
    <row r="620" spans="8:18" x14ac:dyDescent="0.2">
      <c r="H620" s="5">
        <v>20000</v>
      </c>
      <c r="I620" s="7">
        <v>42793</v>
      </c>
      <c r="J620" s="5">
        <f t="shared" si="26"/>
        <v>185000</v>
      </c>
      <c r="P620" s="5"/>
      <c r="Q620" s="5"/>
      <c r="R620" s="5"/>
    </row>
    <row r="621" spans="8:18" x14ac:dyDescent="0.2">
      <c r="H621" s="5">
        <v>20000</v>
      </c>
      <c r="I621" s="7">
        <v>42800</v>
      </c>
      <c r="J621" s="5">
        <f t="shared" si="26"/>
        <v>165000</v>
      </c>
      <c r="P621" s="5"/>
      <c r="Q621" s="5"/>
      <c r="R621" s="5"/>
    </row>
    <row r="622" spans="8:18" x14ac:dyDescent="0.2">
      <c r="H622" s="5">
        <v>20000</v>
      </c>
      <c r="I622" s="7">
        <v>42807</v>
      </c>
      <c r="J622" s="5">
        <f t="shared" si="26"/>
        <v>145000</v>
      </c>
    </row>
    <row r="623" spans="8:18" x14ac:dyDescent="0.2">
      <c r="H623" s="5">
        <v>20000</v>
      </c>
      <c r="I623" s="7">
        <v>42814</v>
      </c>
      <c r="J623" s="5">
        <f t="shared" si="26"/>
        <v>125000</v>
      </c>
      <c r="P623" s="5"/>
      <c r="Q623" s="5"/>
      <c r="R623" s="5"/>
    </row>
    <row r="624" spans="8:18" x14ac:dyDescent="0.2">
      <c r="H624" s="5">
        <v>20000</v>
      </c>
      <c r="I624" s="7">
        <v>42828</v>
      </c>
      <c r="J624" s="5">
        <f t="shared" si="26"/>
        <v>105000</v>
      </c>
      <c r="P624" s="5"/>
      <c r="Q624" s="5"/>
      <c r="R624" s="5"/>
    </row>
    <row r="625" spans="1:19" x14ac:dyDescent="0.2">
      <c r="H625" s="5">
        <v>20000</v>
      </c>
      <c r="I625" s="7">
        <v>42835</v>
      </c>
      <c r="J625" s="5">
        <f t="shared" si="26"/>
        <v>85000</v>
      </c>
    </row>
    <row r="626" spans="1:19" x14ac:dyDescent="0.2">
      <c r="A626" s="4">
        <v>59</v>
      </c>
      <c r="B626" s="4" t="s">
        <v>703</v>
      </c>
      <c r="C626" s="5">
        <v>4158285</v>
      </c>
      <c r="D626" s="6">
        <v>83963358</v>
      </c>
      <c r="E626" s="4" t="s">
        <v>358</v>
      </c>
      <c r="F626" s="5">
        <v>220000</v>
      </c>
      <c r="I626" s="7">
        <v>42772</v>
      </c>
      <c r="J626" s="5">
        <f>F626-G626-H626</f>
        <v>220000</v>
      </c>
      <c r="K626" s="4" t="s">
        <v>616</v>
      </c>
      <c r="L626" s="4">
        <v>1</v>
      </c>
      <c r="M626" s="4" t="s">
        <v>557</v>
      </c>
      <c r="N626" s="4" t="s">
        <v>704</v>
      </c>
      <c r="O626" s="4" t="s">
        <v>23</v>
      </c>
      <c r="P626" s="5">
        <f>SUM(F626:F628)</f>
        <v>220000</v>
      </c>
      <c r="Q626" s="5">
        <f>SUM(G626:H628)</f>
        <v>100000</v>
      </c>
      <c r="R626" s="5">
        <f>P626-Q626</f>
        <v>120000</v>
      </c>
      <c r="S626" s="4" t="s">
        <v>56</v>
      </c>
    </row>
    <row r="627" spans="1:19" x14ac:dyDescent="0.2">
      <c r="H627" s="5">
        <v>50000</v>
      </c>
      <c r="I627" s="7">
        <v>42780</v>
      </c>
      <c r="J627" s="5">
        <f>(J626+F627)-H627</f>
        <v>170000</v>
      </c>
    </row>
    <row r="628" spans="1:19" x14ac:dyDescent="0.2">
      <c r="H628" s="5">
        <v>50000</v>
      </c>
      <c r="I628" s="7">
        <v>42807</v>
      </c>
      <c r="J628" s="5">
        <f>(J627+F628)-H628</f>
        <v>120000</v>
      </c>
    </row>
    <row r="629" spans="1:19" x14ac:dyDescent="0.2">
      <c r="A629" s="4">
        <v>60</v>
      </c>
      <c r="B629" s="4" t="s">
        <v>705</v>
      </c>
      <c r="D629" s="6">
        <v>83529597</v>
      </c>
      <c r="E629" s="4" t="s">
        <v>305</v>
      </c>
      <c r="F629" s="5">
        <v>390000</v>
      </c>
      <c r="I629" s="7">
        <v>42709</v>
      </c>
      <c r="J629" s="5">
        <f>F629-G629-H629</f>
        <v>390000</v>
      </c>
      <c r="K629" s="4" t="s">
        <v>175</v>
      </c>
      <c r="L629" s="4">
        <v>1</v>
      </c>
      <c r="M629" s="4" t="s">
        <v>557</v>
      </c>
      <c r="O629" s="4" t="s">
        <v>23</v>
      </c>
      <c r="P629" s="5">
        <f>SUM(F629:F635)</f>
        <v>610000</v>
      </c>
      <c r="Q629" s="5">
        <f>SUM(G629:H635)</f>
        <v>300000</v>
      </c>
      <c r="R629" s="5">
        <f>P629-Q629</f>
        <v>310000</v>
      </c>
      <c r="S629" s="4" t="s">
        <v>56</v>
      </c>
    </row>
    <row r="630" spans="1:19" x14ac:dyDescent="0.2">
      <c r="E630" s="4" t="s">
        <v>706</v>
      </c>
      <c r="H630" s="5">
        <v>100000</v>
      </c>
      <c r="I630" s="7">
        <v>42716</v>
      </c>
      <c r="J630" s="5">
        <f t="shared" ref="J630:J635" si="27">(J629+F630)-H630</f>
        <v>290000</v>
      </c>
      <c r="P630" s="5"/>
      <c r="Q630" s="5"/>
      <c r="R630" s="5"/>
    </row>
    <row r="631" spans="1:19" x14ac:dyDescent="0.2">
      <c r="E631" s="4" t="s">
        <v>707</v>
      </c>
      <c r="F631" s="5">
        <v>220000</v>
      </c>
      <c r="I631" s="7"/>
      <c r="J631" s="5">
        <f t="shared" si="27"/>
        <v>510000</v>
      </c>
      <c r="P631" s="5"/>
      <c r="Q631" s="5"/>
      <c r="R631" s="5"/>
    </row>
    <row r="632" spans="1:19" x14ac:dyDescent="0.2">
      <c r="H632" s="5">
        <v>50000</v>
      </c>
      <c r="I632" s="7">
        <v>42744</v>
      </c>
      <c r="J632" s="5">
        <f t="shared" si="27"/>
        <v>460000</v>
      </c>
      <c r="P632" s="5"/>
      <c r="Q632" s="5"/>
      <c r="R632" s="5"/>
    </row>
    <row r="633" spans="1:19" x14ac:dyDescent="0.2">
      <c r="H633" s="5">
        <v>50000</v>
      </c>
      <c r="I633" s="7">
        <v>42772</v>
      </c>
      <c r="J633" s="5">
        <f t="shared" si="27"/>
        <v>410000</v>
      </c>
      <c r="P633" s="5"/>
      <c r="Q633" s="5"/>
      <c r="R633" s="5"/>
    </row>
    <row r="634" spans="1:19" x14ac:dyDescent="0.2">
      <c r="H634" s="5">
        <v>50000</v>
      </c>
      <c r="I634" s="7">
        <v>42800</v>
      </c>
      <c r="J634" s="5">
        <f t="shared" si="27"/>
        <v>360000</v>
      </c>
      <c r="P634" s="5"/>
      <c r="Q634" s="5"/>
      <c r="R634" s="5"/>
    </row>
    <row r="635" spans="1:19" x14ac:dyDescent="0.2">
      <c r="H635" s="5">
        <v>50000</v>
      </c>
      <c r="I635" s="7">
        <v>42835</v>
      </c>
      <c r="J635" s="5">
        <f t="shared" si="27"/>
        <v>310000</v>
      </c>
      <c r="P635" s="5"/>
      <c r="Q635" s="5"/>
      <c r="R635" s="5"/>
    </row>
    <row r="636" spans="1:19" x14ac:dyDescent="0.2">
      <c r="A636" s="4">
        <v>61</v>
      </c>
      <c r="B636" s="4" t="s">
        <v>708</v>
      </c>
      <c r="D636" s="6">
        <v>71552412</v>
      </c>
      <c r="E636" s="4" t="s">
        <v>84</v>
      </c>
      <c r="F636" s="5">
        <v>290000</v>
      </c>
      <c r="I636" s="7">
        <v>42779</v>
      </c>
      <c r="J636" s="5">
        <f>F636-G636-H636</f>
        <v>290000</v>
      </c>
      <c r="K636" s="4" t="s">
        <v>713</v>
      </c>
      <c r="L636" s="4">
        <v>1</v>
      </c>
      <c r="M636" s="4" t="s">
        <v>575</v>
      </c>
      <c r="N636" s="4" t="s">
        <v>671</v>
      </c>
      <c r="O636" s="4" t="s">
        <v>23</v>
      </c>
      <c r="P636" s="5">
        <f>SUM(F636:F641)</f>
        <v>550000</v>
      </c>
      <c r="Q636" s="5">
        <f>SUM(G636:H641)</f>
        <v>130000</v>
      </c>
      <c r="R636" s="5">
        <f>P636-Q636</f>
        <v>420000</v>
      </c>
      <c r="S636" s="4" t="s">
        <v>44</v>
      </c>
    </row>
    <row r="637" spans="1:19" x14ac:dyDescent="0.2">
      <c r="H637" s="5">
        <v>40000</v>
      </c>
      <c r="I637" s="7">
        <v>42786</v>
      </c>
      <c r="J637" s="5">
        <f>(J636+F637)-H637</f>
        <v>250000</v>
      </c>
    </row>
    <row r="638" spans="1:19" x14ac:dyDescent="0.2">
      <c r="H638" s="5">
        <v>30000</v>
      </c>
      <c r="I638" s="7">
        <v>42800</v>
      </c>
      <c r="J638" s="5">
        <f>(J637+F638)-H638</f>
        <v>220000</v>
      </c>
    </row>
    <row r="639" spans="1:19" x14ac:dyDescent="0.2">
      <c r="H639" s="5">
        <v>30000</v>
      </c>
      <c r="I639" s="7">
        <v>42814</v>
      </c>
      <c r="J639" s="5">
        <f>(J638+F639)-H639</f>
        <v>190000</v>
      </c>
    </row>
    <row r="640" spans="1:19" x14ac:dyDescent="0.2">
      <c r="H640" s="5">
        <v>30000</v>
      </c>
      <c r="I640" s="7">
        <v>42835</v>
      </c>
      <c r="J640" s="5">
        <f>(J639+F640)-H640</f>
        <v>160000</v>
      </c>
    </row>
    <row r="641" spans="1:19" x14ac:dyDescent="0.2">
      <c r="E641" s="4" t="s">
        <v>269</v>
      </c>
      <c r="F641" s="5">
        <v>260000</v>
      </c>
      <c r="I641" s="7">
        <v>42842</v>
      </c>
      <c r="J641" s="5">
        <f>(J640+F641)-H641</f>
        <v>420000</v>
      </c>
    </row>
    <row r="642" spans="1:19" x14ac:dyDescent="0.2">
      <c r="A642" s="4">
        <v>62</v>
      </c>
      <c r="B642" s="4" t="s">
        <v>709</v>
      </c>
      <c r="C642" s="5">
        <v>2173870</v>
      </c>
      <c r="D642" s="6">
        <v>83943612</v>
      </c>
      <c r="E642" s="4" t="s">
        <v>225</v>
      </c>
      <c r="F642" s="5">
        <v>260000</v>
      </c>
      <c r="G642" s="5">
        <v>40000</v>
      </c>
      <c r="I642" s="7">
        <v>42506</v>
      </c>
      <c r="J642" s="5">
        <f>F642-G642-H642</f>
        <v>220000</v>
      </c>
      <c r="K642" s="4" t="s">
        <v>710</v>
      </c>
      <c r="L642" s="4">
        <v>1</v>
      </c>
      <c r="M642" s="4" t="s">
        <v>561</v>
      </c>
      <c r="N642" s="4" t="s">
        <v>711</v>
      </c>
      <c r="O642" s="4" t="s">
        <v>712</v>
      </c>
      <c r="P642" s="5">
        <f>SUM(F642:F654)</f>
        <v>1000000</v>
      </c>
      <c r="Q642" s="5">
        <f>SUM(G642:H654)</f>
        <v>590000</v>
      </c>
      <c r="R642" s="5">
        <f>P642-Q642</f>
        <v>410000</v>
      </c>
      <c r="S642" s="4" t="s">
        <v>43</v>
      </c>
    </row>
    <row r="643" spans="1:19" x14ac:dyDescent="0.2">
      <c r="H643" s="5">
        <v>50000</v>
      </c>
      <c r="I643" s="7">
        <v>42527</v>
      </c>
      <c r="J643" s="5">
        <f t="shared" ref="J643:J654" si="28">(J642+F643)-H643</f>
        <v>170000</v>
      </c>
      <c r="P643" s="5"/>
      <c r="Q643" s="5"/>
      <c r="R643" s="5"/>
    </row>
    <row r="644" spans="1:19" x14ac:dyDescent="0.2">
      <c r="H644" s="5">
        <v>50000</v>
      </c>
      <c r="I644" s="7">
        <v>42562</v>
      </c>
      <c r="J644" s="5">
        <f t="shared" si="28"/>
        <v>120000</v>
      </c>
      <c r="P644" s="5"/>
      <c r="Q644" s="5"/>
      <c r="R644" s="5"/>
    </row>
    <row r="645" spans="1:19" x14ac:dyDescent="0.2">
      <c r="H645" s="5">
        <v>50000</v>
      </c>
      <c r="I645" s="7">
        <v>42590</v>
      </c>
      <c r="J645" s="5">
        <f t="shared" si="28"/>
        <v>70000</v>
      </c>
      <c r="P645" s="5"/>
      <c r="Q645" s="5"/>
      <c r="R645" s="5"/>
    </row>
    <row r="646" spans="1:19" x14ac:dyDescent="0.2">
      <c r="E646" s="4" t="s">
        <v>702</v>
      </c>
      <c r="F646" s="5">
        <v>420000</v>
      </c>
      <c r="I646" s="7">
        <v>42618</v>
      </c>
      <c r="J646" s="5">
        <f t="shared" si="28"/>
        <v>490000</v>
      </c>
      <c r="P646" s="5"/>
      <c r="Q646" s="5"/>
      <c r="R646" s="5"/>
    </row>
    <row r="647" spans="1:19" x14ac:dyDescent="0.2">
      <c r="H647" s="5">
        <v>100000</v>
      </c>
      <c r="I647" s="7">
        <v>42625</v>
      </c>
      <c r="J647" s="5">
        <f t="shared" si="28"/>
        <v>390000</v>
      </c>
      <c r="P647" s="5"/>
      <c r="Q647" s="5"/>
      <c r="R647" s="5"/>
    </row>
    <row r="648" spans="1:19" x14ac:dyDescent="0.2">
      <c r="H648" s="5">
        <v>50000</v>
      </c>
      <c r="I648" s="7">
        <v>42653</v>
      </c>
      <c r="J648" s="5">
        <f t="shared" si="28"/>
        <v>340000</v>
      </c>
      <c r="P648" s="5"/>
      <c r="Q648" s="5"/>
      <c r="R648" s="5"/>
    </row>
    <row r="649" spans="1:19" x14ac:dyDescent="0.2">
      <c r="H649" s="5">
        <v>50000</v>
      </c>
      <c r="I649" s="7">
        <v>42688</v>
      </c>
      <c r="J649" s="5">
        <f t="shared" si="28"/>
        <v>290000</v>
      </c>
      <c r="P649" s="5"/>
      <c r="Q649" s="5"/>
      <c r="R649" s="5"/>
    </row>
    <row r="650" spans="1:19" x14ac:dyDescent="0.2">
      <c r="H650" s="5">
        <v>50000</v>
      </c>
      <c r="I650" s="7">
        <v>42730</v>
      </c>
      <c r="J650" s="5">
        <f t="shared" si="28"/>
        <v>240000</v>
      </c>
      <c r="P650" s="5"/>
      <c r="Q650" s="5"/>
      <c r="R650" s="5"/>
    </row>
    <row r="651" spans="1:19" x14ac:dyDescent="0.2">
      <c r="H651" s="5">
        <v>50000</v>
      </c>
      <c r="I651" s="7">
        <v>42779</v>
      </c>
      <c r="J651" s="5">
        <f t="shared" si="28"/>
        <v>190000</v>
      </c>
      <c r="P651" s="5"/>
      <c r="Q651" s="5"/>
      <c r="R651" s="5"/>
    </row>
    <row r="652" spans="1:19" x14ac:dyDescent="0.2">
      <c r="H652" s="5">
        <v>50000</v>
      </c>
      <c r="I652" s="7">
        <v>42807</v>
      </c>
      <c r="J652" s="5">
        <f t="shared" si="28"/>
        <v>140000</v>
      </c>
      <c r="P652" s="5"/>
      <c r="Q652" s="5"/>
      <c r="R652" s="5"/>
    </row>
    <row r="653" spans="1:19" x14ac:dyDescent="0.2">
      <c r="H653" s="5">
        <v>50000</v>
      </c>
      <c r="I653" s="7">
        <v>42835</v>
      </c>
      <c r="J653" s="5">
        <f t="shared" si="28"/>
        <v>90000</v>
      </c>
      <c r="P653" s="5"/>
      <c r="Q653" s="5"/>
      <c r="R653" s="5"/>
    </row>
    <row r="654" spans="1:19" x14ac:dyDescent="0.2">
      <c r="E654" s="4" t="s">
        <v>225</v>
      </c>
      <c r="F654" s="5">
        <v>320000</v>
      </c>
      <c r="I654" s="7">
        <v>42842</v>
      </c>
      <c r="J654" s="5">
        <f t="shared" si="28"/>
        <v>410000</v>
      </c>
      <c r="P654" s="5"/>
      <c r="Q654" s="5"/>
      <c r="R654" s="5"/>
    </row>
    <row r="655" spans="1:19" x14ac:dyDescent="0.2">
      <c r="A655" s="4">
        <v>63</v>
      </c>
      <c r="B655" s="4" t="s">
        <v>714</v>
      </c>
      <c r="D655" s="6">
        <v>83712391</v>
      </c>
      <c r="E655" s="4" t="s">
        <v>702</v>
      </c>
      <c r="F655" s="5">
        <v>460000</v>
      </c>
      <c r="G655" s="5">
        <v>100000</v>
      </c>
      <c r="I655" s="7">
        <v>42674</v>
      </c>
      <c r="J655" s="5">
        <f>F655-G655-H655</f>
        <v>360000</v>
      </c>
      <c r="K655" s="4" t="s">
        <v>666</v>
      </c>
      <c r="L655" s="4">
        <v>1</v>
      </c>
      <c r="M655" s="4" t="s">
        <v>614</v>
      </c>
      <c r="O655" s="4" t="s">
        <v>23</v>
      </c>
      <c r="P655" s="5">
        <f>SUM(F655:F1376)</f>
        <v>41636000</v>
      </c>
      <c r="Q655" s="5">
        <f>SUM(G655:H1376)</f>
        <v>23208000</v>
      </c>
      <c r="R655" s="5">
        <f>P655-Q655</f>
        <v>18428000</v>
      </c>
      <c r="S655" s="4" t="s">
        <v>43</v>
      </c>
    </row>
    <row r="656" spans="1:19" x14ac:dyDescent="0.2">
      <c r="A656" s="4">
        <v>64</v>
      </c>
      <c r="B656" s="4" t="s">
        <v>715</v>
      </c>
      <c r="C656" s="5">
        <v>5840121</v>
      </c>
      <c r="D656" s="6">
        <v>84472496</v>
      </c>
      <c r="E656" s="4" t="s">
        <v>716</v>
      </c>
      <c r="F656" s="5">
        <v>220000</v>
      </c>
      <c r="I656" s="7">
        <v>42563</v>
      </c>
      <c r="J656" s="5">
        <f>F656-G656-H656</f>
        <v>220000</v>
      </c>
      <c r="K656" s="4" t="s">
        <v>717</v>
      </c>
      <c r="L656" s="4">
        <v>1</v>
      </c>
      <c r="M656" s="4" t="s">
        <v>575</v>
      </c>
      <c r="O656" s="4" t="s">
        <v>23</v>
      </c>
      <c r="P656" s="5">
        <f>SUM(F656:F657)</f>
        <v>220000</v>
      </c>
      <c r="Q656" s="5">
        <f>SUM(G656:H657)</f>
        <v>20000</v>
      </c>
      <c r="R656" s="5">
        <f>P656-Q656</f>
        <v>200000</v>
      </c>
      <c r="S656" s="4" t="s">
        <v>43</v>
      </c>
    </row>
    <row r="657" spans="1:19" x14ac:dyDescent="0.2">
      <c r="H657" s="5">
        <v>20000</v>
      </c>
      <c r="I657" s="7">
        <v>42569</v>
      </c>
      <c r="J657" s="5">
        <f>(J656+F657)-H657</f>
        <v>200000</v>
      </c>
      <c r="P657" s="5"/>
      <c r="Q657" s="5"/>
      <c r="R657" s="5"/>
    </row>
    <row r="658" spans="1:19" x14ac:dyDescent="0.2">
      <c r="A658" s="4">
        <v>65</v>
      </c>
      <c r="B658" s="4" t="s">
        <v>718</v>
      </c>
      <c r="C658" s="5">
        <v>3567945</v>
      </c>
      <c r="E658" s="4" t="s">
        <v>719</v>
      </c>
      <c r="F658" s="5">
        <v>930000</v>
      </c>
      <c r="G658" s="5">
        <v>150000</v>
      </c>
      <c r="I658" s="7">
        <v>42786</v>
      </c>
      <c r="J658" s="5">
        <f>F658-G658-H658</f>
        <v>780000</v>
      </c>
      <c r="K658" s="4" t="s">
        <v>720</v>
      </c>
      <c r="L658" s="4">
        <v>1</v>
      </c>
      <c r="M658" s="4" t="s">
        <v>557</v>
      </c>
      <c r="N658" s="4" t="s">
        <v>721</v>
      </c>
      <c r="O658" s="4" t="s">
        <v>722</v>
      </c>
      <c r="P658" s="5">
        <f>SUM(F658:F660)</f>
        <v>930000</v>
      </c>
      <c r="Q658" s="5">
        <f>SUM(G658:H660)</f>
        <v>500000</v>
      </c>
      <c r="R658" s="5">
        <f>P658-Q658</f>
        <v>430000</v>
      </c>
      <c r="S658" s="4" t="s">
        <v>56</v>
      </c>
    </row>
    <row r="659" spans="1:19" x14ac:dyDescent="0.2">
      <c r="H659" s="5">
        <v>150000</v>
      </c>
      <c r="I659" s="7">
        <v>42814</v>
      </c>
      <c r="J659" s="5">
        <f>(J658+F659)-H659</f>
        <v>630000</v>
      </c>
    </row>
    <row r="660" spans="1:19" x14ac:dyDescent="0.2">
      <c r="H660" s="5">
        <v>200000</v>
      </c>
      <c r="I660" s="7">
        <v>42842</v>
      </c>
      <c r="J660" s="5">
        <f>(J659+F660)-H660</f>
        <v>430000</v>
      </c>
    </row>
    <row r="661" spans="1:19" x14ac:dyDescent="0.2">
      <c r="A661" s="4">
        <v>66</v>
      </c>
      <c r="B661" s="4" t="s">
        <v>723</v>
      </c>
      <c r="C661" s="5">
        <v>5545848</v>
      </c>
      <c r="D661" s="6">
        <v>84983740</v>
      </c>
      <c r="E661" s="4" t="s">
        <v>668</v>
      </c>
      <c r="F661" s="5">
        <v>520000</v>
      </c>
      <c r="G661" s="5">
        <v>80000</v>
      </c>
      <c r="I661" s="7">
        <v>42555</v>
      </c>
      <c r="J661" s="5">
        <f>F661-G661-H661</f>
        <v>440000</v>
      </c>
      <c r="K661" s="4" t="s">
        <v>724</v>
      </c>
      <c r="L661" s="4">
        <v>1</v>
      </c>
      <c r="M661" s="4" t="s">
        <v>662</v>
      </c>
      <c r="N661" s="4" t="s">
        <v>663</v>
      </c>
      <c r="O661" s="4" t="s">
        <v>570</v>
      </c>
      <c r="P661" s="5">
        <f>SUM(F661:F1295)</f>
        <v>40026000</v>
      </c>
      <c r="Q661" s="5">
        <f>SUM(G661:H1295)</f>
        <v>22588000</v>
      </c>
      <c r="R661" s="5">
        <f>P661-Q661</f>
        <v>17438000</v>
      </c>
      <c r="S661" s="4" t="s">
        <v>43</v>
      </c>
    </row>
    <row r="662" spans="1:19" x14ac:dyDescent="0.2">
      <c r="H662" s="5">
        <v>100000</v>
      </c>
      <c r="I662" s="7">
        <v>42612</v>
      </c>
      <c r="J662" s="5">
        <f t="shared" ref="J662:J668" si="29">(J661+F662)-H662</f>
        <v>340000</v>
      </c>
      <c r="P662" s="5"/>
      <c r="Q662" s="5"/>
      <c r="R662" s="5"/>
    </row>
    <row r="663" spans="1:19" x14ac:dyDescent="0.2">
      <c r="H663" s="5">
        <v>100000</v>
      </c>
      <c r="I663" s="7">
        <v>42647</v>
      </c>
      <c r="J663" s="5">
        <f t="shared" si="29"/>
        <v>240000</v>
      </c>
      <c r="P663" s="5"/>
      <c r="Q663" s="5"/>
      <c r="R663" s="5"/>
    </row>
    <row r="664" spans="1:19" x14ac:dyDescent="0.2">
      <c r="H664" s="5">
        <v>60000</v>
      </c>
      <c r="I664" s="7">
        <v>42709</v>
      </c>
      <c r="J664" s="5">
        <f t="shared" si="29"/>
        <v>180000</v>
      </c>
      <c r="P664" s="5"/>
      <c r="Q664" s="5"/>
      <c r="R664" s="5"/>
    </row>
    <row r="665" spans="1:19" x14ac:dyDescent="0.2">
      <c r="H665" s="5">
        <v>100000</v>
      </c>
      <c r="I665" s="7">
        <v>42744</v>
      </c>
      <c r="J665" s="5">
        <f t="shared" si="29"/>
        <v>80000</v>
      </c>
      <c r="P665" s="5"/>
      <c r="Q665" s="5"/>
      <c r="R665" s="5"/>
    </row>
    <row r="666" spans="1:19" x14ac:dyDescent="0.2">
      <c r="H666" s="5">
        <v>50000</v>
      </c>
      <c r="I666" s="7">
        <v>42779</v>
      </c>
      <c r="J666" s="5">
        <f t="shared" si="29"/>
        <v>30000</v>
      </c>
      <c r="P666" s="5"/>
      <c r="Q666" s="5"/>
      <c r="R666" s="5"/>
    </row>
    <row r="667" spans="1:19" x14ac:dyDescent="0.2">
      <c r="F667" s="5">
        <v>295000</v>
      </c>
      <c r="H667" s="5">
        <v>30000</v>
      </c>
      <c r="I667" s="7">
        <v>42800</v>
      </c>
      <c r="J667" s="5">
        <f t="shared" si="29"/>
        <v>295000</v>
      </c>
      <c r="P667" s="5"/>
      <c r="Q667" s="5"/>
      <c r="R667" s="5"/>
    </row>
    <row r="668" spans="1:19" x14ac:dyDescent="0.2">
      <c r="H668" s="5">
        <v>50000</v>
      </c>
      <c r="I668" s="7">
        <v>42832</v>
      </c>
      <c r="J668" s="5">
        <f t="shared" si="29"/>
        <v>245000</v>
      </c>
      <c r="P668" s="5"/>
      <c r="Q668" s="5"/>
      <c r="R668" s="5"/>
    </row>
    <row r="669" spans="1:19" x14ac:dyDescent="0.2">
      <c r="A669" s="4">
        <v>67</v>
      </c>
      <c r="B669" s="4" t="s">
        <v>725</v>
      </c>
      <c r="C669" s="5">
        <v>4722193</v>
      </c>
      <c r="D669" s="6">
        <v>94362113</v>
      </c>
      <c r="E669" s="4" t="s">
        <v>726</v>
      </c>
      <c r="F669" s="5">
        <v>260000</v>
      </c>
      <c r="G669" s="5">
        <v>40000</v>
      </c>
      <c r="I669" s="7">
        <v>42781</v>
      </c>
      <c r="J669" s="5">
        <f>F669-G669-H669</f>
        <v>220000</v>
      </c>
      <c r="K669" s="4" t="s">
        <v>727</v>
      </c>
      <c r="L669" s="4">
        <v>1</v>
      </c>
      <c r="M669" s="4" t="s">
        <v>557</v>
      </c>
      <c r="N669" s="4" t="s">
        <v>728</v>
      </c>
      <c r="O669" s="4" t="s">
        <v>23</v>
      </c>
      <c r="P669" s="5">
        <f>SUM(F669:F1390)</f>
        <v>39211000</v>
      </c>
      <c r="Q669" s="5">
        <f>SUM(G669:H1390)</f>
        <v>22018000</v>
      </c>
      <c r="R669" s="5">
        <f>P669-Q669</f>
        <v>17193000</v>
      </c>
      <c r="S669" s="4" t="s">
        <v>43</v>
      </c>
    </row>
    <row r="670" spans="1:19" x14ac:dyDescent="0.2">
      <c r="D670" s="6">
        <v>84898871</v>
      </c>
      <c r="I670" s="7"/>
      <c r="J670" s="5">
        <f>(J669+F670)-H670</f>
        <v>220000</v>
      </c>
      <c r="P670" s="5"/>
      <c r="Q670" s="5"/>
      <c r="R670" s="5"/>
    </row>
    <row r="671" spans="1:19" x14ac:dyDescent="0.2">
      <c r="A671" s="4">
        <v>68</v>
      </c>
      <c r="B671" s="4" t="s">
        <v>729</v>
      </c>
      <c r="C671" s="5">
        <v>3272457</v>
      </c>
      <c r="D671" s="6">
        <v>73223068</v>
      </c>
      <c r="E671" s="4" t="s">
        <v>296</v>
      </c>
      <c r="F671" s="5">
        <v>295000</v>
      </c>
      <c r="G671" s="5">
        <v>40000</v>
      </c>
      <c r="I671" s="7">
        <v>42780</v>
      </c>
      <c r="J671" s="5">
        <f>F671-G671-H671</f>
        <v>255000</v>
      </c>
      <c r="K671" s="4" t="s">
        <v>730</v>
      </c>
      <c r="L671" s="4">
        <v>1</v>
      </c>
      <c r="M671" s="4" t="s">
        <v>557</v>
      </c>
      <c r="O671" s="4" t="s">
        <v>23</v>
      </c>
      <c r="P671" s="5">
        <f>SUM(F671:F680)</f>
        <v>655000</v>
      </c>
      <c r="Q671" s="5">
        <f>SUM(G671:H680)</f>
        <v>230000</v>
      </c>
      <c r="R671" s="5">
        <f>P671-Q671</f>
        <v>425000</v>
      </c>
      <c r="S671" s="4" t="s">
        <v>43</v>
      </c>
    </row>
    <row r="672" spans="1:19" x14ac:dyDescent="0.2">
      <c r="H672" s="5">
        <v>20000</v>
      </c>
      <c r="I672" s="7">
        <v>42786</v>
      </c>
      <c r="J672" s="5">
        <f t="shared" ref="J672:J680" si="30">(J671+F672)-H672</f>
        <v>235000</v>
      </c>
      <c r="P672" s="5"/>
      <c r="Q672" s="5"/>
      <c r="R672" s="5"/>
    </row>
    <row r="673" spans="1:19" x14ac:dyDescent="0.2">
      <c r="H673" s="5">
        <v>20000</v>
      </c>
      <c r="I673" s="7">
        <v>42793</v>
      </c>
      <c r="J673" s="5">
        <f t="shared" si="30"/>
        <v>215000</v>
      </c>
      <c r="P673" s="5"/>
      <c r="Q673" s="5"/>
      <c r="R673" s="5"/>
    </row>
    <row r="674" spans="1:19" x14ac:dyDescent="0.2">
      <c r="H674" s="5">
        <v>20000</v>
      </c>
      <c r="I674" s="7">
        <v>42800</v>
      </c>
      <c r="J674" s="5">
        <f t="shared" si="30"/>
        <v>195000</v>
      </c>
      <c r="P674" s="5"/>
      <c r="Q674" s="5"/>
      <c r="R674" s="5"/>
    </row>
    <row r="675" spans="1:19" x14ac:dyDescent="0.2">
      <c r="E675" s="4" t="s">
        <v>478</v>
      </c>
      <c r="F675" s="5">
        <v>360000</v>
      </c>
      <c r="H675" s="5">
        <v>20000</v>
      </c>
      <c r="I675" s="7">
        <v>42807</v>
      </c>
      <c r="J675" s="5">
        <f t="shared" si="30"/>
        <v>535000</v>
      </c>
      <c r="P675" s="5"/>
      <c r="Q675" s="5"/>
      <c r="R675" s="5"/>
    </row>
    <row r="676" spans="1:19" x14ac:dyDescent="0.2">
      <c r="H676" s="5">
        <v>30000</v>
      </c>
      <c r="I676" s="7">
        <v>42814</v>
      </c>
      <c r="J676" s="5">
        <f t="shared" si="30"/>
        <v>505000</v>
      </c>
      <c r="P676" s="5"/>
      <c r="Q676" s="5"/>
      <c r="R676" s="5"/>
    </row>
    <row r="677" spans="1:19" x14ac:dyDescent="0.2">
      <c r="H677" s="5">
        <v>20000</v>
      </c>
      <c r="I677" s="7">
        <v>42821</v>
      </c>
      <c r="J677" s="5">
        <f t="shared" si="30"/>
        <v>485000</v>
      </c>
      <c r="P677" s="5"/>
      <c r="Q677" s="5"/>
      <c r="R677" s="5"/>
    </row>
    <row r="678" spans="1:19" x14ac:dyDescent="0.2">
      <c r="H678" s="5">
        <v>20000</v>
      </c>
      <c r="I678" s="7">
        <v>42828</v>
      </c>
      <c r="J678" s="5">
        <f t="shared" si="30"/>
        <v>465000</v>
      </c>
      <c r="P678" s="5"/>
      <c r="Q678" s="5"/>
      <c r="R678" s="5"/>
    </row>
    <row r="679" spans="1:19" x14ac:dyDescent="0.2">
      <c r="H679" s="5">
        <v>20000</v>
      </c>
      <c r="I679" s="7">
        <v>42835</v>
      </c>
      <c r="J679" s="5">
        <f t="shared" si="30"/>
        <v>445000</v>
      </c>
      <c r="P679" s="5"/>
      <c r="Q679" s="5"/>
      <c r="R679" s="5"/>
    </row>
    <row r="680" spans="1:19" x14ac:dyDescent="0.2">
      <c r="H680" s="5">
        <v>20000</v>
      </c>
      <c r="I680" s="7">
        <v>42842</v>
      </c>
      <c r="J680" s="5">
        <f t="shared" si="30"/>
        <v>425000</v>
      </c>
      <c r="P680" s="5"/>
      <c r="Q680" s="5"/>
      <c r="R680" s="5"/>
    </row>
    <row r="681" spans="1:19" x14ac:dyDescent="0.2">
      <c r="A681" s="4">
        <v>69</v>
      </c>
      <c r="B681" s="4" t="s">
        <v>731</v>
      </c>
      <c r="C681" s="5">
        <v>7460891</v>
      </c>
      <c r="D681" s="6">
        <v>86637975</v>
      </c>
      <c r="E681" s="4" t="s">
        <v>358</v>
      </c>
      <c r="F681" s="5">
        <v>440000</v>
      </c>
      <c r="G681" s="5">
        <v>80000</v>
      </c>
      <c r="I681" s="7">
        <v>42562</v>
      </c>
      <c r="J681" s="5">
        <f>F681-G681-H681</f>
        <v>360000</v>
      </c>
      <c r="K681" s="4" t="s">
        <v>735</v>
      </c>
      <c r="L681" s="4">
        <v>1</v>
      </c>
      <c r="M681" s="4" t="s">
        <v>575</v>
      </c>
      <c r="N681" s="4" t="s">
        <v>736</v>
      </c>
      <c r="O681" s="4" t="s">
        <v>642</v>
      </c>
      <c r="P681" s="5">
        <f>SUM(F681:F702)</f>
        <v>860000</v>
      </c>
      <c r="Q681" s="5">
        <f>SUM(G681:H702)</f>
        <v>510000</v>
      </c>
      <c r="R681" s="5">
        <f>P681-Q681</f>
        <v>350000</v>
      </c>
      <c r="S681" s="4" t="s">
        <v>56</v>
      </c>
    </row>
    <row r="682" spans="1:19" x14ac:dyDescent="0.2">
      <c r="B682" s="4" t="s">
        <v>733</v>
      </c>
      <c r="D682" s="6">
        <v>86798592</v>
      </c>
      <c r="E682" s="4" t="s">
        <v>69</v>
      </c>
      <c r="H682" s="5">
        <v>50000</v>
      </c>
      <c r="I682" s="7">
        <v>42590</v>
      </c>
      <c r="J682" s="5">
        <f t="shared" ref="J682:J702" si="31">(J681+F682)-H682</f>
        <v>310000</v>
      </c>
      <c r="P682" s="5"/>
      <c r="Q682" s="5"/>
      <c r="R682" s="5"/>
    </row>
    <row r="683" spans="1:19" x14ac:dyDescent="0.2">
      <c r="H683" s="5">
        <v>20000</v>
      </c>
      <c r="I683" s="7">
        <v>42618</v>
      </c>
      <c r="J683" s="5">
        <f t="shared" si="31"/>
        <v>290000</v>
      </c>
      <c r="P683" s="5"/>
      <c r="Q683" s="5"/>
      <c r="R683" s="5"/>
    </row>
    <row r="684" spans="1:19" x14ac:dyDescent="0.2">
      <c r="H684" s="5">
        <v>20000</v>
      </c>
      <c r="I684" s="7">
        <v>42618</v>
      </c>
      <c r="J684" s="5">
        <f t="shared" si="31"/>
        <v>270000</v>
      </c>
      <c r="P684" s="5"/>
      <c r="Q684" s="5"/>
      <c r="R684" s="5"/>
    </row>
    <row r="685" spans="1:19" x14ac:dyDescent="0.2">
      <c r="E685" s="4" t="s">
        <v>732</v>
      </c>
      <c r="F685" s="5">
        <v>200000</v>
      </c>
      <c r="I685" s="7">
        <v>42639</v>
      </c>
      <c r="J685" s="5">
        <f t="shared" si="31"/>
        <v>470000</v>
      </c>
      <c r="P685" s="5"/>
      <c r="Q685" s="5"/>
      <c r="R685" s="5"/>
    </row>
    <row r="686" spans="1:19" x14ac:dyDescent="0.2">
      <c r="H686" s="5">
        <v>20000</v>
      </c>
      <c r="I686" s="7">
        <v>42647</v>
      </c>
      <c r="J686" s="5">
        <f t="shared" si="31"/>
        <v>450000</v>
      </c>
      <c r="P686" s="5"/>
      <c r="Q686" s="5"/>
      <c r="R686" s="5"/>
    </row>
    <row r="687" spans="1:19" x14ac:dyDescent="0.2">
      <c r="H687" s="5">
        <v>20000</v>
      </c>
      <c r="I687" s="7">
        <v>42654</v>
      </c>
      <c r="J687" s="5">
        <f t="shared" si="31"/>
        <v>430000</v>
      </c>
      <c r="P687" s="5"/>
      <c r="Q687" s="5"/>
      <c r="R687" s="5"/>
    </row>
    <row r="688" spans="1:19" x14ac:dyDescent="0.2">
      <c r="H688" s="5">
        <v>20000</v>
      </c>
      <c r="I688" s="7">
        <v>42660</v>
      </c>
      <c r="J688" s="5">
        <f t="shared" si="31"/>
        <v>410000</v>
      </c>
      <c r="P688" s="5"/>
      <c r="Q688" s="5"/>
      <c r="R688" s="5"/>
    </row>
    <row r="689" spans="1:19" x14ac:dyDescent="0.2">
      <c r="H689" s="5">
        <v>20000</v>
      </c>
      <c r="I689" s="7">
        <v>42674</v>
      </c>
      <c r="J689" s="5">
        <f t="shared" si="31"/>
        <v>390000</v>
      </c>
      <c r="P689" s="5"/>
      <c r="Q689" s="5"/>
      <c r="R689" s="5"/>
    </row>
    <row r="690" spans="1:19" x14ac:dyDescent="0.2">
      <c r="H690" s="5">
        <v>20000</v>
      </c>
      <c r="I690" s="7">
        <v>42681</v>
      </c>
      <c r="J690" s="5">
        <f t="shared" si="31"/>
        <v>370000</v>
      </c>
      <c r="P690" s="5"/>
      <c r="Q690" s="5"/>
      <c r="R690" s="5"/>
    </row>
    <row r="691" spans="1:19" x14ac:dyDescent="0.2">
      <c r="H691" s="5">
        <v>20000</v>
      </c>
      <c r="I691" s="7">
        <v>42688</v>
      </c>
      <c r="J691" s="5">
        <f t="shared" si="31"/>
        <v>350000</v>
      </c>
      <c r="P691" s="5"/>
      <c r="Q691" s="5"/>
      <c r="R691" s="5"/>
    </row>
    <row r="692" spans="1:19" x14ac:dyDescent="0.2">
      <c r="H692" s="5">
        <v>20000</v>
      </c>
      <c r="I692" s="7">
        <v>42702</v>
      </c>
      <c r="J692" s="5">
        <f t="shared" si="31"/>
        <v>330000</v>
      </c>
      <c r="P692" s="5"/>
      <c r="Q692" s="5"/>
      <c r="R692" s="5"/>
    </row>
    <row r="693" spans="1:19" x14ac:dyDescent="0.2">
      <c r="H693" s="5">
        <v>20000</v>
      </c>
      <c r="I693" s="7">
        <v>42716</v>
      </c>
      <c r="J693" s="5">
        <f t="shared" si="31"/>
        <v>310000</v>
      </c>
      <c r="P693" s="5"/>
      <c r="Q693" s="5"/>
      <c r="R693" s="5"/>
    </row>
    <row r="694" spans="1:19" x14ac:dyDescent="0.2">
      <c r="H694" s="5">
        <v>20000</v>
      </c>
      <c r="I694" s="7">
        <v>42730</v>
      </c>
      <c r="J694" s="5">
        <f t="shared" si="31"/>
        <v>290000</v>
      </c>
      <c r="P694" s="5"/>
      <c r="Q694" s="5"/>
      <c r="R694" s="5"/>
    </row>
    <row r="695" spans="1:19" x14ac:dyDescent="0.2">
      <c r="H695" s="5">
        <v>20000</v>
      </c>
      <c r="I695" s="7">
        <v>42738</v>
      </c>
      <c r="J695" s="5">
        <f t="shared" si="31"/>
        <v>270000</v>
      </c>
      <c r="P695" s="5"/>
      <c r="Q695" s="5"/>
      <c r="R695" s="5"/>
    </row>
    <row r="696" spans="1:19" x14ac:dyDescent="0.2">
      <c r="H696" s="5">
        <v>20000</v>
      </c>
      <c r="I696" s="7">
        <v>42751</v>
      </c>
      <c r="J696" s="5">
        <f t="shared" si="31"/>
        <v>250000</v>
      </c>
      <c r="P696" s="5"/>
      <c r="Q696" s="5"/>
      <c r="R696" s="5"/>
    </row>
    <row r="697" spans="1:19" x14ac:dyDescent="0.2">
      <c r="H697" s="5">
        <v>20000</v>
      </c>
      <c r="I697" s="7">
        <v>42758</v>
      </c>
      <c r="J697" s="5">
        <f t="shared" si="31"/>
        <v>230000</v>
      </c>
      <c r="P697" s="5"/>
      <c r="Q697" s="5"/>
      <c r="R697" s="5"/>
    </row>
    <row r="698" spans="1:19" x14ac:dyDescent="0.2">
      <c r="H698" s="5">
        <v>20000</v>
      </c>
      <c r="I698" s="7">
        <v>42772</v>
      </c>
      <c r="J698" s="5">
        <f t="shared" si="31"/>
        <v>210000</v>
      </c>
      <c r="P698" s="5"/>
      <c r="Q698" s="5"/>
      <c r="R698" s="5"/>
    </row>
    <row r="699" spans="1:19" x14ac:dyDescent="0.2">
      <c r="H699" s="5">
        <v>20000</v>
      </c>
      <c r="I699" s="7">
        <v>42800</v>
      </c>
      <c r="J699" s="5">
        <f t="shared" si="31"/>
        <v>190000</v>
      </c>
      <c r="P699" s="5"/>
      <c r="Q699" s="5"/>
      <c r="R699" s="5"/>
    </row>
    <row r="700" spans="1:19" x14ac:dyDescent="0.2">
      <c r="H700" s="5">
        <v>20000</v>
      </c>
      <c r="I700" s="7">
        <v>42828</v>
      </c>
      <c r="J700" s="5">
        <f t="shared" si="31"/>
        <v>170000</v>
      </c>
      <c r="P700" s="5"/>
      <c r="Q700" s="5"/>
      <c r="R700" s="5"/>
    </row>
    <row r="701" spans="1:19" x14ac:dyDescent="0.2">
      <c r="E701" s="4" t="s">
        <v>734</v>
      </c>
      <c r="F701" s="5">
        <v>220000</v>
      </c>
      <c r="H701" s="5">
        <v>20000</v>
      </c>
      <c r="I701" s="7">
        <v>42765</v>
      </c>
      <c r="J701" s="5">
        <f t="shared" si="31"/>
        <v>370000</v>
      </c>
      <c r="P701" s="5"/>
      <c r="Q701" s="5"/>
      <c r="R701" s="5"/>
    </row>
    <row r="702" spans="1:19" x14ac:dyDescent="0.2">
      <c r="H702" s="5">
        <v>20000</v>
      </c>
      <c r="I702" s="7">
        <v>42779</v>
      </c>
      <c r="J702" s="5">
        <f t="shared" si="31"/>
        <v>350000</v>
      </c>
      <c r="P702" s="5"/>
      <c r="Q702" s="5"/>
      <c r="R702" s="5"/>
    </row>
    <row r="703" spans="1:19" x14ac:dyDescent="0.2">
      <c r="A703" s="4">
        <v>70</v>
      </c>
      <c r="B703" s="4" t="s">
        <v>737</v>
      </c>
      <c r="C703" s="5">
        <v>4284037</v>
      </c>
      <c r="D703" s="6">
        <v>83569530</v>
      </c>
      <c r="E703" s="4" t="s">
        <v>92</v>
      </c>
      <c r="F703" s="5">
        <v>360000</v>
      </c>
      <c r="G703" s="5">
        <v>40000</v>
      </c>
      <c r="I703" s="7">
        <v>42418</v>
      </c>
      <c r="J703" s="5">
        <f>F703-G703-H703</f>
        <v>320000</v>
      </c>
      <c r="K703" s="4" t="s">
        <v>738</v>
      </c>
      <c r="L703" s="4">
        <v>1</v>
      </c>
      <c r="M703" s="4" t="s">
        <v>557</v>
      </c>
      <c r="N703" s="4" t="s">
        <v>739</v>
      </c>
      <c r="O703" s="4" t="s">
        <v>252</v>
      </c>
      <c r="P703" s="5">
        <f>SUM(F703:F715)</f>
        <v>1000000</v>
      </c>
      <c r="Q703" s="5">
        <f>SUM(G703:H715)</f>
        <v>590000</v>
      </c>
      <c r="R703" s="5">
        <f>P703-Q703</f>
        <v>410000</v>
      </c>
      <c r="S703" s="4" t="s">
        <v>43</v>
      </c>
    </row>
    <row r="704" spans="1:19" x14ac:dyDescent="0.2">
      <c r="D704" s="6">
        <v>83654043</v>
      </c>
      <c r="H704" s="5">
        <v>50000</v>
      </c>
      <c r="I704" s="7">
        <v>42440</v>
      </c>
      <c r="J704" s="5">
        <f t="shared" ref="J704:J718" si="32">(J703+F704)-H704</f>
        <v>270000</v>
      </c>
      <c r="P704" s="5"/>
      <c r="Q704" s="5"/>
      <c r="R704" s="5"/>
    </row>
    <row r="705" spans="1:19" x14ac:dyDescent="0.2">
      <c r="H705" s="5">
        <v>50000</v>
      </c>
      <c r="I705" s="7">
        <v>42464</v>
      </c>
      <c r="J705" s="5">
        <f t="shared" si="32"/>
        <v>220000</v>
      </c>
      <c r="P705" s="5"/>
      <c r="Q705" s="5"/>
      <c r="R705" s="5"/>
    </row>
    <row r="706" spans="1:19" x14ac:dyDescent="0.2">
      <c r="H706" s="5">
        <v>50000</v>
      </c>
      <c r="I706" s="7">
        <v>42492</v>
      </c>
      <c r="J706" s="5">
        <f t="shared" si="32"/>
        <v>170000</v>
      </c>
      <c r="P706" s="5"/>
      <c r="Q706" s="5"/>
      <c r="R706" s="5"/>
    </row>
    <row r="707" spans="1:19" x14ac:dyDescent="0.2">
      <c r="H707" s="5">
        <v>50000</v>
      </c>
      <c r="I707" s="7">
        <v>42527</v>
      </c>
      <c r="J707" s="5">
        <f t="shared" si="32"/>
        <v>120000</v>
      </c>
      <c r="P707" s="5"/>
      <c r="Q707" s="5"/>
      <c r="R707" s="5"/>
    </row>
    <row r="708" spans="1:19" x14ac:dyDescent="0.2">
      <c r="E708" s="4" t="s">
        <v>740</v>
      </c>
      <c r="F708" s="5">
        <v>190000</v>
      </c>
      <c r="I708" s="7">
        <v>42527</v>
      </c>
      <c r="J708" s="5">
        <f t="shared" si="32"/>
        <v>310000</v>
      </c>
      <c r="P708" s="5"/>
      <c r="Q708" s="5"/>
      <c r="R708" s="5"/>
    </row>
    <row r="709" spans="1:19" x14ac:dyDescent="0.2">
      <c r="H709" s="5">
        <v>50000</v>
      </c>
      <c r="I709" s="7">
        <v>42564</v>
      </c>
      <c r="J709" s="5">
        <f t="shared" si="32"/>
        <v>260000</v>
      </c>
      <c r="P709" s="5"/>
      <c r="Q709" s="5"/>
      <c r="R709" s="5"/>
    </row>
    <row r="710" spans="1:19" x14ac:dyDescent="0.2">
      <c r="H710" s="5">
        <v>50000</v>
      </c>
      <c r="I710" s="7">
        <v>42583</v>
      </c>
      <c r="J710" s="5">
        <f t="shared" si="32"/>
        <v>210000</v>
      </c>
      <c r="P710" s="5"/>
      <c r="Q710" s="5"/>
      <c r="R710" s="5"/>
    </row>
    <row r="711" spans="1:19" x14ac:dyDescent="0.2">
      <c r="H711" s="5">
        <v>50000</v>
      </c>
      <c r="I711" s="7">
        <v>42618</v>
      </c>
      <c r="J711" s="5">
        <f t="shared" si="32"/>
        <v>160000</v>
      </c>
      <c r="P711" s="5"/>
      <c r="Q711" s="5"/>
      <c r="R711" s="5"/>
    </row>
    <row r="712" spans="1:19" x14ac:dyDescent="0.2">
      <c r="H712" s="5">
        <v>50000</v>
      </c>
      <c r="I712" s="7">
        <v>42647</v>
      </c>
      <c r="J712" s="5">
        <f t="shared" si="32"/>
        <v>110000</v>
      </c>
      <c r="P712" s="5"/>
      <c r="Q712" s="5"/>
      <c r="R712" s="5"/>
    </row>
    <row r="713" spans="1:19" x14ac:dyDescent="0.2">
      <c r="F713" s="5">
        <v>200000</v>
      </c>
      <c r="H713" s="5">
        <v>50000</v>
      </c>
      <c r="I713" s="7">
        <v>42681</v>
      </c>
      <c r="J713" s="5">
        <f t="shared" si="32"/>
        <v>260000</v>
      </c>
      <c r="P713" s="5"/>
      <c r="Q713" s="5"/>
      <c r="R713" s="5"/>
    </row>
    <row r="714" spans="1:19" x14ac:dyDescent="0.2">
      <c r="F714" s="5">
        <v>250000</v>
      </c>
      <c r="H714" s="5">
        <v>50000</v>
      </c>
      <c r="I714" s="7">
        <v>42709</v>
      </c>
      <c r="J714" s="5">
        <f t="shared" si="32"/>
        <v>460000</v>
      </c>
      <c r="P714" s="5"/>
      <c r="Q714" s="5"/>
      <c r="R714" s="5"/>
    </row>
    <row r="715" spans="1:19" x14ac:dyDescent="0.2">
      <c r="H715" s="5">
        <v>50000</v>
      </c>
      <c r="I715" s="7">
        <v>42751</v>
      </c>
      <c r="J715" s="5">
        <f t="shared" si="32"/>
        <v>410000</v>
      </c>
      <c r="P715" s="5"/>
      <c r="Q715" s="5"/>
      <c r="R715" s="5"/>
    </row>
    <row r="716" spans="1:19" x14ac:dyDescent="0.2">
      <c r="H716" s="5">
        <v>50000</v>
      </c>
      <c r="I716" s="7">
        <v>42772</v>
      </c>
      <c r="J716" s="5">
        <f t="shared" si="32"/>
        <v>360000</v>
      </c>
      <c r="P716" s="5"/>
      <c r="Q716" s="5"/>
      <c r="R716" s="5"/>
    </row>
    <row r="717" spans="1:19" x14ac:dyDescent="0.2">
      <c r="H717" s="5">
        <v>50000</v>
      </c>
      <c r="I717" s="7">
        <v>42800</v>
      </c>
      <c r="J717" s="5">
        <f t="shared" si="32"/>
        <v>310000</v>
      </c>
      <c r="P717" s="5"/>
      <c r="Q717" s="5"/>
      <c r="R717" s="5"/>
    </row>
    <row r="718" spans="1:19" x14ac:dyDescent="0.2">
      <c r="H718" s="5">
        <v>50000</v>
      </c>
      <c r="I718" s="7">
        <v>42835</v>
      </c>
      <c r="J718" s="5">
        <f t="shared" si="32"/>
        <v>260000</v>
      </c>
      <c r="P718" s="5"/>
      <c r="Q718" s="5"/>
      <c r="R718" s="5"/>
    </row>
    <row r="719" spans="1:19" x14ac:dyDescent="0.2">
      <c r="A719" s="4">
        <v>71</v>
      </c>
      <c r="B719" s="4" t="s">
        <v>741</v>
      </c>
      <c r="C719" s="5">
        <v>4042110</v>
      </c>
      <c r="D719" s="6">
        <v>82236342</v>
      </c>
      <c r="E719" s="4" t="s">
        <v>111</v>
      </c>
      <c r="F719" s="5">
        <v>200000</v>
      </c>
      <c r="G719" s="5">
        <v>40000</v>
      </c>
      <c r="I719" s="7">
        <v>42408</v>
      </c>
      <c r="J719" s="5">
        <f>F719-G719-H719</f>
        <v>160000</v>
      </c>
      <c r="K719" s="4" t="s">
        <v>727</v>
      </c>
      <c r="L719" s="4">
        <v>1</v>
      </c>
      <c r="M719" s="4" t="s">
        <v>557</v>
      </c>
      <c r="N719" s="4" t="s">
        <v>728</v>
      </c>
      <c r="O719" s="4" t="s">
        <v>558</v>
      </c>
      <c r="P719" s="5">
        <f>SUM(F719:F1440)</f>
        <v>36436000</v>
      </c>
      <c r="Q719" s="5">
        <f>SUM(G719:H1440)</f>
        <v>20498000</v>
      </c>
      <c r="R719" s="5">
        <f>P719-Q719</f>
        <v>15938000</v>
      </c>
      <c r="S719" s="4" t="s">
        <v>44</v>
      </c>
    </row>
    <row r="720" spans="1:19" x14ac:dyDescent="0.2">
      <c r="A720" s="4">
        <v>72</v>
      </c>
      <c r="B720" s="4" t="s">
        <v>742</v>
      </c>
      <c r="D720" s="6">
        <v>83938112</v>
      </c>
      <c r="E720" s="4" t="s">
        <v>260</v>
      </c>
      <c r="F720" s="5">
        <v>320000</v>
      </c>
      <c r="G720" s="5">
        <v>20000</v>
      </c>
      <c r="I720" s="7">
        <v>42377</v>
      </c>
      <c r="J720" s="5">
        <f t="shared" ref="J720:J744" si="33">(J719+F720)-H720</f>
        <v>480000</v>
      </c>
      <c r="K720" s="4" t="s">
        <v>24</v>
      </c>
      <c r="L720" s="4">
        <v>1</v>
      </c>
      <c r="M720" s="4" t="s">
        <v>563</v>
      </c>
      <c r="O720" s="4" t="s">
        <v>246</v>
      </c>
      <c r="P720" s="5">
        <f>SUM(F720:F744)</f>
        <v>680000</v>
      </c>
      <c r="Q720" s="5">
        <f>SUM(G720:H744)</f>
        <v>530000</v>
      </c>
      <c r="R720" s="5">
        <f>P720-Q720</f>
        <v>150000</v>
      </c>
      <c r="S720" s="4" t="s">
        <v>44</v>
      </c>
    </row>
    <row r="721" spans="4:18" x14ac:dyDescent="0.2">
      <c r="D721" s="6">
        <v>73154294</v>
      </c>
      <c r="H721" s="5">
        <v>30000</v>
      </c>
      <c r="I721" s="7">
        <v>42408</v>
      </c>
      <c r="J721" s="5">
        <f t="shared" si="33"/>
        <v>450000</v>
      </c>
      <c r="P721" s="5"/>
      <c r="Q721" s="5"/>
      <c r="R721" s="5"/>
    </row>
    <row r="722" spans="4:18" x14ac:dyDescent="0.2">
      <c r="H722" s="5">
        <v>20000</v>
      </c>
      <c r="I722" s="7">
        <v>42430</v>
      </c>
      <c r="J722" s="5">
        <f t="shared" si="33"/>
        <v>430000</v>
      </c>
      <c r="P722" s="5"/>
      <c r="Q722" s="5"/>
      <c r="R722" s="5"/>
    </row>
    <row r="723" spans="4:18" x14ac:dyDescent="0.2">
      <c r="H723" s="5">
        <v>20000</v>
      </c>
      <c r="I723" s="7">
        <v>42443</v>
      </c>
      <c r="J723" s="5">
        <f t="shared" si="33"/>
        <v>410000</v>
      </c>
      <c r="P723" s="5"/>
      <c r="Q723" s="5"/>
      <c r="R723" s="5"/>
    </row>
    <row r="724" spans="4:18" x14ac:dyDescent="0.2">
      <c r="H724" s="5">
        <v>20000</v>
      </c>
      <c r="I724" s="7">
        <v>42464</v>
      </c>
      <c r="J724" s="5">
        <f t="shared" si="33"/>
        <v>390000</v>
      </c>
      <c r="P724" s="5"/>
      <c r="Q724" s="5"/>
      <c r="R724" s="5"/>
    </row>
    <row r="725" spans="4:18" x14ac:dyDescent="0.2">
      <c r="H725" s="5">
        <v>20000</v>
      </c>
      <c r="I725" s="7">
        <v>42471</v>
      </c>
      <c r="J725" s="5">
        <f t="shared" si="33"/>
        <v>370000</v>
      </c>
      <c r="P725" s="5"/>
      <c r="Q725" s="5"/>
      <c r="R725" s="5"/>
    </row>
    <row r="726" spans="4:18" x14ac:dyDescent="0.2">
      <c r="H726" s="5">
        <v>20000</v>
      </c>
      <c r="I726" s="7">
        <v>42527</v>
      </c>
      <c r="J726" s="5">
        <f t="shared" si="33"/>
        <v>350000</v>
      </c>
      <c r="P726" s="5"/>
      <c r="Q726" s="5"/>
      <c r="R726" s="5"/>
    </row>
    <row r="727" spans="4:18" x14ac:dyDescent="0.2">
      <c r="H727" s="5">
        <v>20000</v>
      </c>
      <c r="I727" s="7">
        <v>42541</v>
      </c>
      <c r="J727" s="5">
        <f t="shared" si="33"/>
        <v>330000</v>
      </c>
      <c r="P727" s="5"/>
      <c r="Q727" s="5"/>
      <c r="R727" s="5"/>
    </row>
    <row r="728" spans="4:18" x14ac:dyDescent="0.2">
      <c r="H728" s="5">
        <v>20000</v>
      </c>
      <c r="I728" s="7">
        <v>42562</v>
      </c>
      <c r="J728" s="5">
        <f t="shared" si="33"/>
        <v>310000</v>
      </c>
      <c r="P728" s="5"/>
      <c r="Q728" s="5"/>
      <c r="R728" s="5"/>
    </row>
    <row r="729" spans="4:18" x14ac:dyDescent="0.2">
      <c r="H729" s="5">
        <v>20000</v>
      </c>
      <c r="I729" s="7">
        <v>42569</v>
      </c>
      <c r="J729" s="5">
        <f t="shared" si="33"/>
        <v>290000</v>
      </c>
      <c r="P729" s="5"/>
      <c r="Q729" s="5"/>
      <c r="R729" s="5"/>
    </row>
    <row r="730" spans="4:18" x14ac:dyDescent="0.2">
      <c r="H730" s="5">
        <v>20000</v>
      </c>
      <c r="I730" s="7">
        <v>42583</v>
      </c>
      <c r="J730" s="5">
        <f t="shared" si="33"/>
        <v>270000</v>
      </c>
      <c r="P730" s="5"/>
      <c r="Q730" s="5"/>
      <c r="R730" s="5"/>
    </row>
    <row r="731" spans="4:18" x14ac:dyDescent="0.2">
      <c r="H731" s="5">
        <v>30000</v>
      </c>
      <c r="I731" s="7">
        <v>42604</v>
      </c>
      <c r="J731" s="5">
        <f t="shared" si="33"/>
        <v>240000</v>
      </c>
      <c r="P731" s="5"/>
      <c r="Q731" s="5"/>
      <c r="R731" s="5"/>
    </row>
    <row r="732" spans="4:18" x14ac:dyDescent="0.2">
      <c r="H732" s="5">
        <v>20000</v>
      </c>
      <c r="I732" s="7">
        <v>42625</v>
      </c>
      <c r="J732" s="5">
        <f t="shared" si="33"/>
        <v>220000</v>
      </c>
      <c r="P732" s="5"/>
      <c r="Q732" s="5"/>
      <c r="R732" s="5"/>
    </row>
    <row r="733" spans="4:18" x14ac:dyDescent="0.2">
      <c r="E733" s="4" t="s">
        <v>743</v>
      </c>
      <c r="F733" s="5">
        <v>360000</v>
      </c>
      <c r="I733" s="7">
        <v>42625</v>
      </c>
      <c r="J733" s="5">
        <f t="shared" si="33"/>
        <v>580000</v>
      </c>
      <c r="P733" s="5"/>
      <c r="Q733" s="5"/>
      <c r="R733" s="5"/>
    </row>
    <row r="734" spans="4:18" x14ac:dyDescent="0.2">
      <c r="H734" s="5">
        <v>40000</v>
      </c>
      <c r="I734" s="7">
        <v>42639</v>
      </c>
      <c r="J734" s="5">
        <f t="shared" si="33"/>
        <v>540000</v>
      </c>
      <c r="P734" s="5"/>
      <c r="Q734" s="5"/>
      <c r="R734" s="5"/>
    </row>
    <row r="735" spans="4:18" x14ac:dyDescent="0.2">
      <c r="H735" s="5">
        <v>30000</v>
      </c>
      <c r="I735" s="7">
        <v>42647</v>
      </c>
      <c r="J735" s="5">
        <f t="shared" si="33"/>
        <v>510000</v>
      </c>
      <c r="P735" s="5"/>
      <c r="Q735" s="5"/>
      <c r="R735" s="5"/>
    </row>
    <row r="736" spans="4:18" x14ac:dyDescent="0.2">
      <c r="H736" s="5">
        <v>20000</v>
      </c>
      <c r="I736" s="7">
        <v>42695</v>
      </c>
      <c r="J736" s="5">
        <f t="shared" si="33"/>
        <v>490000</v>
      </c>
      <c r="P736" s="5"/>
      <c r="Q736" s="5"/>
      <c r="R736" s="5"/>
    </row>
    <row r="737" spans="1:19" x14ac:dyDescent="0.2">
      <c r="H737" s="5">
        <v>20000</v>
      </c>
      <c r="I737" s="7">
        <v>42702</v>
      </c>
      <c r="J737" s="5">
        <f t="shared" si="33"/>
        <v>470000</v>
      </c>
      <c r="P737" s="5"/>
      <c r="Q737" s="5"/>
      <c r="R737" s="5"/>
    </row>
    <row r="738" spans="1:19" x14ac:dyDescent="0.2">
      <c r="H738" s="5">
        <v>20000</v>
      </c>
      <c r="I738" s="7">
        <v>42723</v>
      </c>
      <c r="J738" s="5">
        <f t="shared" si="33"/>
        <v>450000</v>
      </c>
      <c r="P738" s="5"/>
      <c r="Q738" s="5"/>
      <c r="R738" s="5"/>
    </row>
    <row r="739" spans="1:19" x14ac:dyDescent="0.2">
      <c r="H739" s="5">
        <v>20000</v>
      </c>
      <c r="I739" s="7">
        <v>42738</v>
      </c>
      <c r="J739" s="5">
        <f t="shared" si="33"/>
        <v>430000</v>
      </c>
      <c r="P739" s="5"/>
      <c r="Q739" s="5"/>
      <c r="R739" s="5"/>
    </row>
    <row r="740" spans="1:19" x14ac:dyDescent="0.2">
      <c r="H740" s="5">
        <v>20000</v>
      </c>
      <c r="I740" s="7">
        <v>42765</v>
      </c>
      <c r="J740" s="5">
        <f t="shared" si="33"/>
        <v>410000</v>
      </c>
      <c r="P740" s="5"/>
      <c r="Q740" s="5"/>
      <c r="R740" s="5"/>
    </row>
    <row r="741" spans="1:19" x14ac:dyDescent="0.2">
      <c r="H741" s="5">
        <v>20000</v>
      </c>
      <c r="I741" s="7">
        <v>42772</v>
      </c>
      <c r="J741" s="5">
        <f t="shared" si="33"/>
        <v>390000</v>
      </c>
      <c r="P741" s="5"/>
      <c r="Q741" s="5"/>
      <c r="R741" s="5"/>
    </row>
    <row r="742" spans="1:19" x14ac:dyDescent="0.2">
      <c r="H742" s="5">
        <v>20000</v>
      </c>
      <c r="I742" s="7">
        <v>42793</v>
      </c>
      <c r="J742" s="5">
        <f t="shared" si="33"/>
        <v>370000</v>
      </c>
      <c r="P742" s="5"/>
      <c r="Q742" s="5"/>
      <c r="R742" s="5"/>
    </row>
    <row r="743" spans="1:19" x14ac:dyDescent="0.2">
      <c r="H743" s="5">
        <v>20000</v>
      </c>
      <c r="I743" s="7">
        <v>42814</v>
      </c>
      <c r="J743" s="5">
        <f t="shared" si="33"/>
        <v>350000</v>
      </c>
      <c r="P743" s="5"/>
      <c r="Q743" s="5"/>
      <c r="R743" s="5"/>
    </row>
    <row r="744" spans="1:19" x14ac:dyDescent="0.2">
      <c r="H744" s="5">
        <v>20000</v>
      </c>
      <c r="I744" s="7">
        <v>42828</v>
      </c>
      <c r="J744" s="5">
        <f t="shared" si="33"/>
        <v>330000</v>
      </c>
      <c r="P744" s="5"/>
      <c r="Q744" s="5"/>
      <c r="R744" s="5"/>
    </row>
    <row r="745" spans="1:19" x14ac:dyDescent="0.2">
      <c r="A745" s="4">
        <v>73</v>
      </c>
      <c r="B745" s="4" t="s">
        <v>744</v>
      </c>
      <c r="C745" s="5">
        <v>6886794</v>
      </c>
      <c r="D745" s="6">
        <v>83852955</v>
      </c>
      <c r="E745" s="4" t="s">
        <v>294</v>
      </c>
      <c r="F745" s="5">
        <v>260000</v>
      </c>
      <c r="G745" s="5">
        <v>50000</v>
      </c>
      <c r="I745" s="7">
        <v>42773</v>
      </c>
      <c r="J745" s="5">
        <f>F745-G745-H745</f>
        <v>210000</v>
      </c>
      <c r="K745" s="4" t="s">
        <v>745</v>
      </c>
      <c r="L745" s="4">
        <v>1</v>
      </c>
      <c r="M745" s="4" t="s">
        <v>557</v>
      </c>
      <c r="N745" s="4" t="s">
        <v>746</v>
      </c>
      <c r="O745" s="4" t="s">
        <v>722</v>
      </c>
      <c r="P745" s="5">
        <f>SUM(F745:F747)</f>
        <v>260000</v>
      </c>
      <c r="Q745" s="5">
        <f>SUM(G745:H747)</f>
        <v>210000</v>
      </c>
      <c r="R745" s="5">
        <f>P745-Q745</f>
        <v>50000</v>
      </c>
      <c r="S745" s="4" t="s">
        <v>56</v>
      </c>
    </row>
    <row r="746" spans="1:19" x14ac:dyDescent="0.2">
      <c r="H746" s="5">
        <v>80000</v>
      </c>
      <c r="I746" s="7">
        <v>42800</v>
      </c>
      <c r="J746" s="5">
        <f>(J745+F746)-H746</f>
        <v>130000</v>
      </c>
    </row>
    <row r="747" spans="1:19" x14ac:dyDescent="0.2">
      <c r="H747" s="5">
        <v>80000</v>
      </c>
      <c r="I747" s="7">
        <v>42828</v>
      </c>
      <c r="J747" s="5">
        <f>(J746+F747)-H747</f>
        <v>50000</v>
      </c>
    </row>
    <row r="748" spans="1:19" x14ac:dyDescent="0.2">
      <c r="A748" s="4">
        <v>74</v>
      </c>
      <c r="B748" s="4" t="s">
        <v>747</v>
      </c>
      <c r="D748" s="6">
        <v>83286102</v>
      </c>
      <c r="E748" s="4" t="s">
        <v>140</v>
      </c>
      <c r="F748" s="5">
        <v>220000</v>
      </c>
      <c r="I748" s="7">
        <v>42688</v>
      </c>
      <c r="J748" s="5">
        <f>F748-G748-H748</f>
        <v>220000</v>
      </c>
      <c r="K748" s="4" t="s">
        <v>650</v>
      </c>
      <c r="L748" s="4">
        <v>1</v>
      </c>
      <c r="M748" s="4" t="s">
        <v>557</v>
      </c>
      <c r="N748" s="4" t="s">
        <v>748</v>
      </c>
      <c r="O748" s="4" t="s">
        <v>23</v>
      </c>
      <c r="P748" s="5">
        <f>SUM(F748:F755)</f>
        <v>480000</v>
      </c>
      <c r="Q748" s="5">
        <f>SUM(G748:H755)</f>
        <v>310000</v>
      </c>
      <c r="R748" s="5">
        <f>P748-Q748</f>
        <v>170000</v>
      </c>
      <c r="S748" s="4" t="s">
        <v>43</v>
      </c>
    </row>
    <row r="749" spans="1:19" x14ac:dyDescent="0.2">
      <c r="H749" s="5">
        <v>40000</v>
      </c>
      <c r="I749" s="7">
        <v>42695</v>
      </c>
      <c r="J749" s="5">
        <f t="shared" ref="J749:J755" si="34">(J748+F749)-H749</f>
        <v>180000</v>
      </c>
      <c r="P749" s="5"/>
      <c r="Q749" s="5"/>
      <c r="R749" s="5"/>
    </row>
    <row r="750" spans="1:19" x14ac:dyDescent="0.2">
      <c r="H750" s="5">
        <v>20000</v>
      </c>
      <c r="I750" s="7">
        <v>42702</v>
      </c>
      <c r="J750" s="5">
        <f t="shared" si="34"/>
        <v>160000</v>
      </c>
      <c r="P750" s="5"/>
      <c r="Q750" s="5"/>
      <c r="R750" s="5"/>
    </row>
    <row r="751" spans="1:19" x14ac:dyDescent="0.2">
      <c r="H751" s="5">
        <v>50000</v>
      </c>
      <c r="I751" s="7">
        <v>42751</v>
      </c>
      <c r="J751" s="5">
        <f t="shared" si="34"/>
        <v>110000</v>
      </c>
      <c r="P751" s="5"/>
      <c r="Q751" s="5"/>
      <c r="R751" s="5"/>
    </row>
    <row r="752" spans="1:19" x14ac:dyDescent="0.2">
      <c r="H752" s="5">
        <v>50000</v>
      </c>
      <c r="I752" s="7">
        <v>42772</v>
      </c>
      <c r="J752" s="5">
        <f t="shared" si="34"/>
        <v>60000</v>
      </c>
      <c r="P752" s="5"/>
      <c r="Q752" s="5"/>
      <c r="R752" s="5"/>
    </row>
    <row r="753" spans="1:19" x14ac:dyDescent="0.2">
      <c r="H753" s="5">
        <v>50000</v>
      </c>
      <c r="I753" s="7">
        <v>42800</v>
      </c>
      <c r="J753" s="5">
        <f t="shared" si="34"/>
        <v>10000</v>
      </c>
      <c r="P753" s="5"/>
      <c r="Q753" s="5"/>
      <c r="R753" s="5"/>
    </row>
    <row r="754" spans="1:19" x14ac:dyDescent="0.2">
      <c r="F754" s="5">
        <v>260000</v>
      </c>
      <c r="I754" s="7">
        <v>42807</v>
      </c>
      <c r="J754" s="5">
        <f t="shared" si="34"/>
        <v>270000</v>
      </c>
      <c r="P754" s="5"/>
      <c r="Q754" s="5"/>
      <c r="R754" s="5"/>
    </row>
    <row r="755" spans="1:19" x14ac:dyDescent="0.2">
      <c r="H755" s="5">
        <v>100000</v>
      </c>
      <c r="I755" s="7">
        <v>42835</v>
      </c>
      <c r="J755" s="5">
        <f t="shared" si="34"/>
        <v>170000</v>
      </c>
      <c r="P755" s="5"/>
      <c r="Q755" s="5"/>
      <c r="R755" s="5"/>
    </row>
    <row r="756" spans="1:19" x14ac:dyDescent="0.2">
      <c r="A756" s="4">
        <v>75</v>
      </c>
      <c r="B756" s="4" t="s">
        <v>749</v>
      </c>
      <c r="D756" s="6">
        <v>73666000</v>
      </c>
      <c r="E756" s="4" t="s">
        <v>92</v>
      </c>
      <c r="F756" s="5">
        <v>260000</v>
      </c>
      <c r="G756" s="5">
        <v>40000</v>
      </c>
      <c r="I756" s="7">
        <v>42492</v>
      </c>
      <c r="J756" s="5">
        <f>F756-G756-H756</f>
        <v>220000</v>
      </c>
      <c r="K756" s="4" t="s">
        <v>750</v>
      </c>
      <c r="L756" s="4">
        <v>1</v>
      </c>
      <c r="M756" s="4" t="s">
        <v>557</v>
      </c>
      <c r="N756" s="4" t="s">
        <v>701</v>
      </c>
      <c r="O756" s="4" t="s">
        <v>440</v>
      </c>
      <c r="P756" s="5">
        <f>SUM(F756:F765)</f>
        <v>260000</v>
      </c>
      <c r="Q756" s="5">
        <f>SUM(G756:H765)</f>
        <v>220000</v>
      </c>
      <c r="R756" s="5">
        <f>P756-Q756</f>
        <v>40000</v>
      </c>
      <c r="S756" s="4" t="s">
        <v>43</v>
      </c>
    </row>
    <row r="757" spans="1:19" x14ac:dyDescent="0.2">
      <c r="H757" s="5">
        <v>20000</v>
      </c>
      <c r="I757" s="7">
        <v>42499</v>
      </c>
      <c r="J757" s="5">
        <f t="shared" ref="J757:J765" si="35">(J756+F757)-H757</f>
        <v>200000</v>
      </c>
      <c r="P757" s="5"/>
      <c r="Q757" s="5"/>
      <c r="R757" s="5"/>
    </row>
    <row r="758" spans="1:19" x14ac:dyDescent="0.2">
      <c r="H758" s="5">
        <v>20000</v>
      </c>
      <c r="I758" s="7">
        <v>42506</v>
      </c>
      <c r="J758" s="5">
        <f t="shared" si="35"/>
        <v>180000</v>
      </c>
      <c r="P758" s="5"/>
      <c r="Q758" s="5"/>
      <c r="R758" s="5"/>
    </row>
    <row r="759" spans="1:19" x14ac:dyDescent="0.2">
      <c r="H759" s="5">
        <v>20000</v>
      </c>
      <c r="I759" s="7">
        <v>42513</v>
      </c>
      <c r="J759" s="5">
        <f t="shared" si="35"/>
        <v>160000</v>
      </c>
      <c r="P759" s="5"/>
      <c r="Q759" s="5"/>
      <c r="R759" s="5"/>
    </row>
    <row r="760" spans="1:19" x14ac:dyDescent="0.2">
      <c r="H760" s="5">
        <v>20000</v>
      </c>
      <c r="I760" s="7">
        <v>42520</v>
      </c>
      <c r="J760" s="5">
        <f t="shared" si="35"/>
        <v>140000</v>
      </c>
      <c r="P760" s="5"/>
      <c r="Q760" s="5"/>
      <c r="R760" s="5"/>
    </row>
    <row r="761" spans="1:19" x14ac:dyDescent="0.2">
      <c r="H761" s="5">
        <v>20000</v>
      </c>
      <c r="I761" s="7">
        <v>42527</v>
      </c>
      <c r="J761" s="5">
        <f t="shared" si="35"/>
        <v>120000</v>
      </c>
      <c r="P761" s="5"/>
      <c r="Q761" s="5"/>
      <c r="R761" s="5"/>
    </row>
    <row r="762" spans="1:19" x14ac:dyDescent="0.2">
      <c r="H762" s="5">
        <v>20000</v>
      </c>
      <c r="I762" s="7">
        <v>42541</v>
      </c>
      <c r="J762" s="5">
        <f t="shared" si="35"/>
        <v>100000</v>
      </c>
      <c r="P762" s="5"/>
      <c r="Q762" s="5"/>
      <c r="R762" s="5"/>
    </row>
    <row r="763" spans="1:19" x14ac:dyDescent="0.2">
      <c r="H763" s="5">
        <v>20000</v>
      </c>
      <c r="I763" s="7">
        <v>42548</v>
      </c>
      <c r="J763" s="5">
        <f t="shared" si="35"/>
        <v>80000</v>
      </c>
      <c r="P763" s="5"/>
      <c r="Q763" s="5"/>
      <c r="R763" s="5"/>
    </row>
    <row r="764" spans="1:19" x14ac:dyDescent="0.2">
      <c r="H764" s="5">
        <v>20000</v>
      </c>
      <c r="I764" s="7">
        <v>42562</v>
      </c>
      <c r="J764" s="5">
        <f t="shared" si="35"/>
        <v>60000</v>
      </c>
      <c r="P764" s="5"/>
      <c r="Q764" s="5"/>
      <c r="R764" s="5"/>
    </row>
    <row r="765" spans="1:19" x14ac:dyDescent="0.2">
      <c r="H765" s="5">
        <v>20000</v>
      </c>
      <c r="I765" s="7">
        <v>42576</v>
      </c>
      <c r="J765" s="5">
        <f t="shared" si="35"/>
        <v>40000</v>
      </c>
      <c r="P765" s="5"/>
      <c r="Q765" s="5"/>
      <c r="R765" s="5"/>
    </row>
    <row r="766" spans="1:19" x14ac:dyDescent="0.2">
      <c r="A766" s="4">
        <v>76</v>
      </c>
      <c r="B766" s="4" t="s">
        <v>751</v>
      </c>
      <c r="C766" s="5">
        <v>1421849</v>
      </c>
      <c r="D766" s="6">
        <v>81102422</v>
      </c>
      <c r="E766" s="4" t="s">
        <v>752</v>
      </c>
      <c r="F766" s="5">
        <v>240000</v>
      </c>
      <c r="G766" s="5">
        <v>40000</v>
      </c>
      <c r="I766" s="7">
        <v>42492</v>
      </c>
      <c r="J766" s="5">
        <f>F766-G766-H766</f>
        <v>200000</v>
      </c>
      <c r="K766" s="4" t="s">
        <v>754</v>
      </c>
      <c r="L766" s="4">
        <v>1</v>
      </c>
      <c r="M766" s="4" t="s">
        <v>557</v>
      </c>
      <c r="N766" s="4" t="s">
        <v>753</v>
      </c>
      <c r="O766" s="4" t="s">
        <v>440</v>
      </c>
      <c r="P766" s="5">
        <f>SUM(F766:F768)</f>
        <v>240000</v>
      </c>
      <c r="Q766" s="5">
        <f>SUM(G766:H768)</f>
        <v>80000</v>
      </c>
      <c r="R766" s="5">
        <f>P766-Q766</f>
        <v>160000</v>
      </c>
      <c r="S766" s="4" t="s">
        <v>56</v>
      </c>
    </row>
    <row r="767" spans="1:19" x14ac:dyDescent="0.2">
      <c r="H767" s="5">
        <v>20000</v>
      </c>
      <c r="I767" s="7">
        <v>42499</v>
      </c>
      <c r="J767" s="5">
        <f>(J766+F767)-H767</f>
        <v>180000</v>
      </c>
    </row>
    <row r="768" spans="1:19" x14ac:dyDescent="0.2">
      <c r="H768" s="5">
        <v>20000</v>
      </c>
      <c r="I768" s="7">
        <v>42527</v>
      </c>
      <c r="J768" s="5">
        <f>(J767+F768)-H768</f>
        <v>160000</v>
      </c>
    </row>
    <row r="769" spans="1:19" x14ac:dyDescent="0.2">
      <c r="A769" s="4">
        <v>77</v>
      </c>
      <c r="B769" s="4" t="s">
        <v>755</v>
      </c>
      <c r="C769" s="5">
        <v>2073018</v>
      </c>
      <c r="D769" s="6">
        <v>82791168</v>
      </c>
      <c r="E769" s="4" t="s">
        <v>26</v>
      </c>
      <c r="F769" s="5">
        <v>260000</v>
      </c>
      <c r="G769" s="5">
        <v>20000</v>
      </c>
      <c r="I769" s="7">
        <v>42418</v>
      </c>
      <c r="J769" s="5">
        <f>F769-G769-H769</f>
        <v>240000</v>
      </c>
      <c r="K769" s="4" t="s">
        <v>666</v>
      </c>
      <c r="L769" s="4">
        <v>1</v>
      </c>
      <c r="M769" s="4" t="s">
        <v>614</v>
      </c>
      <c r="N769" s="4" t="s">
        <v>756</v>
      </c>
      <c r="O769" s="4" t="s">
        <v>384</v>
      </c>
      <c r="P769" s="5">
        <f>SUM(F769:F785)</f>
        <v>600000</v>
      </c>
      <c r="Q769" s="5">
        <f>SUM(G769:H785)</f>
        <v>565000</v>
      </c>
      <c r="R769" s="5">
        <f>P769-Q769</f>
        <v>35000</v>
      </c>
      <c r="S769" s="4" t="s">
        <v>43</v>
      </c>
    </row>
    <row r="770" spans="1:19" x14ac:dyDescent="0.2">
      <c r="B770" s="4" t="s">
        <v>757</v>
      </c>
      <c r="D770" s="6">
        <v>83712391</v>
      </c>
      <c r="H770" s="5">
        <v>20000</v>
      </c>
      <c r="I770" s="7">
        <v>42440</v>
      </c>
      <c r="J770" s="5">
        <f t="shared" ref="J770:J785" si="36">(J769+F770)-H770</f>
        <v>220000</v>
      </c>
      <c r="P770" s="5"/>
      <c r="Q770" s="5"/>
      <c r="R770" s="5"/>
    </row>
    <row r="771" spans="1:19" x14ac:dyDescent="0.2">
      <c r="H771" s="5">
        <v>20000</v>
      </c>
      <c r="I771" s="7">
        <v>42464</v>
      </c>
      <c r="J771" s="5">
        <f t="shared" si="36"/>
        <v>200000</v>
      </c>
      <c r="P771" s="5"/>
      <c r="Q771" s="5"/>
      <c r="R771" s="5"/>
    </row>
    <row r="772" spans="1:19" x14ac:dyDescent="0.2">
      <c r="H772" s="5">
        <v>20000</v>
      </c>
      <c r="I772" s="7">
        <v>42492</v>
      </c>
      <c r="J772" s="5">
        <f t="shared" si="36"/>
        <v>180000</v>
      </c>
      <c r="P772" s="5"/>
      <c r="Q772" s="5"/>
      <c r="R772" s="5"/>
    </row>
    <row r="773" spans="1:19" x14ac:dyDescent="0.2">
      <c r="E773" s="4" t="s">
        <v>97</v>
      </c>
      <c r="F773" s="5">
        <v>340000</v>
      </c>
      <c r="I773" s="7">
        <v>42527</v>
      </c>
      <c r="J773" s="5">
        <f t="shared" si="36"/>
        <v>520000</v>
      </c>
      <c r="P773" s="5"/>
      <c r="Q773" s="5"/>
      <c r="R773" s="5"/>
    </row>
    <row r="774" spans="1:19" x14ac:dyDescent="0.2">
      <c r="H774" s="5">
        <v>20000</v>
      </c>
      <c r="I774" s="7">
        <v>42534</v>
      </c>
      <c r="J774" s="5">
        <f t="shared" si="36"/>
        <v>500000</v>
      </c>
      <c r="P774" s="5"/>
      <c r="Q774" s="5"/>
      <c r="R774" s="5"/>
    </row>
    <row r="775" spans="1:19" x14ac:dyDescent="0.2">
      <c r="H775" s="5">
        <v>50000</v>
      </c>
      <c r="I775" s="7">
        <v>42633</v>
      </c>
      <c r="J775" s="5">
        <f t="shared" si="36"/>
        <v>450000</v>
      </c>
      <c r="P775" s="5"/>
      <c r="Q775" s="5"/>
      <c r="R775" s="5"/>
    </row>
    <row r="776" spans="1:19" x14ac:dyDescent="0.2">
      <c r="I776" s="7">
        <v>42548</v>
      </c>
      <c r="J776" s="5">
        <f t="shared" si="36"/>
        <v>450000</v>
      </c>
      <c r="P776" s="5"/>
      <c r="Q776" s="5"/>
      <c r="R776" s="5"/>
    </row>
    <row r="777" spans="1:19" x14ac:dyDescent="0.2">
      <c r="H777" s="5">
        <v>50000</v>
      </c>
      <c r="I777" s="7">
        <v>42576</v>
      </c>
      <c r="J777" s="5">
        <f t="shared" si="36"/>
        <v>400000</v>
      </c>
      <c r="P777" s="5"/>
      <c r="Q777" s="5"/>
      <c r="R777" s="5"/>
    </row>
    <row r="778" spans="1:19" x14ac:dyDescent="0.2">
      <c r="H778" s="5">
        <v>50000</v>
      </c>
      <c r="I778" s="7">
        <v>42604</v>
      </c>
      <c r="J778" s="5">
        <f t="shared" si="36"/>
        <v>350000</v>
      </c>
      <c r="P778" s="5"/>
      <c r="Q778" s="5"/>
      <c r="R778" s="5"/>
    </row>
    <row r="779" spans="1:19" x14ac:dyDescent="0.2">
      <c r="H779" s="5">
        <v>50000</v>
      </c>
      <c r="I779" s="7">
        <v>42618</v>
      </c>
      <c r="J779" s="5">
        <f t="shared" si="36"/>
        <v>300000</v>
      </c>
      <c r="P779" s="5"/>
      <c r="Q779" s="5"/>
      <c r="R779" s="5"/>
    </row>
    <row r="780" spans="1:19" x14ac:dyDescent="0.2">
      <c r="H780" s="5">
        <v>50000</v>
      </c>
      <c r="I780" s="7">
        <v>42667</v>
      </c>
      <c r="J780" s="5">
        <f t="shared" si="36"/>
        <v>250000</v>
      </c>
      <c r="P780" s="5"/>
      <c r="Q780" s="5"/>
      <c r="R780" s="5"/>
    </row>
    <row r="781" spans="1:19" x14ac:dyDescent="0.2">
      <c r="H781" s="5">
        <v>30000</v>
      </c>
      <c r="I781" s="7">
        <v>42695</v>
      </c>
      <c r="J781" s="5">
        <f t="shared" si="36"/>
        <v>220000</v>
      </c>
      <c r="P781" s="5"/>
      <c r="Q781" s="5"/>
      <c r="R781" s="5"/>
    </row>
    <row r="782" spans="1:19" x14ac:dyDescent="0.2">
      <c r="H782" s="5">
        <v>50000</v>
      </c>
      <c r="I782" s="7">
        <v>42716</v>
      </c>
      <c r="J782" s="5">
        <f t="shared" si="36"/>
        <v>170000</v>
      </c>
      <c r="P782" s="5"/>
      <c r="Q782" s="5"/>
      <c r="R782" s="5"/>
    </row>
    <row r="783" spans="1:19" x14ac:dyDescent="0.2">
      <c r="H783" s="5">
        <v>50000</v>
      </c>
      <c r="I783" s="7">
        <v>42723</v>
      </c>
      <c r="J783" s="5">
        <f t="shared" si="36"/>
        <v>120000</v>
      </c>
      <c r="P783" s="5"/>
      <c r="Q783" s="5"/>
      <c r="R783" s="5"/>
    </row>
    <row r="784" spans="1:19" x14ac:dyDescent="0.2">
      <c r="H784" s="5">
        <v>50000</v>
      </c>
      <c r="I784" s="7">
        <v>42738</v>
      </c>
      <c r="J784" s="5">
        <f t="shared" si="36"/>
        <v>70000</v>
      </c>
    </row>
    <row r="785" spans="1:19" x14ac:dyDescent="0.2">
      <c r="H785" s="5">
        <v>35000</v>
      </c>
      <c r="I785" s="7">
        <v>42748</v>
      </c>
      <c r="J785" s="5">
        <f t="shared" si="36"/>
        <v>35000</v>
      </c>
      <c r="P785" s="5"/>
      <c r="Q785" s="5"/>
      <c r="R785" s="5"/>
    </row>
    <row r="786" spans="1:19" x14ac:dyDescent="0.2">
      <c r="A786" s="4">
        <v>78</v>
      </c>
      <c r="B786" s="4" t="s">
        <v>758</v>
      </c>
      <c r="D786" s="6">
        <v>83663958</v>
      </c>
      <c r="E786" s="4" t="s">
        <v>97</v>
      </c>
      <c r="F786" s="5">
        <v>380000</v>
      </c>
      <c r="G786" s="5">
        <v>50000</v>
      </c>
      <c r="I786" s="7">
        <v>42709</v>
      </c>
      <c r="J786" s="5">
        <f>F786-G786-H786</f>
        <v>330000</v>
      </c>
      <c r="K786" s="4" t="s">
        <v>759</v>
      </c>
      <c r="L786" s="4">
        <v>1</v>
      </c>
      <c r="M786" s="4" t="s">
        <v>624</v>
      </c>
      <c r="O786" s="4" t="s">
        <v>23</v>
      </c>
      <c r="P786" s="5">
        <f>SUM(F786:F787)</f>
        <v>380000</v>
      </c>
      <c r="Q786" s="5">
        <f>SUM(G786:H787)</f>
        <v>150000</v>
      </c>
      <c r="R786" s="5">
        <f>P786-Q786</f>
        <v>230000</v>
      </c>
      <c r="S786" s="4" t="s">
        <v>56</v>
      </c>
    </row>
    <row r="787" spans="1:19" x14ac:dyDescent="0.2">
      <c r="H787" s="5">
        <v>100000</v>
      </c>
      <c r="I787" s="7">
        <v>42828</v>
      </c>
      <c r="J787" s="5">
        <f>(J786+F787)-H787</f>
        <v>230000</v>
      </c>
      <c r="P787" s="5"/>
      <c r="Q787" s="5"/>
      <c r="R787" s="5"/>
    </row>
    <row r="788" spans="1:19" x14ac:dyDescent="0.2">
      <c r="A788" s="4">
        <v>79</v>
      </c>
      <c r="B788" s="4" t="s">
        <v>760</v>
      </c>
      <c r="C788" s="5">
        <v>6582693</v>
      </c>
      <c r="D788" s="6">
        <v>83891423</v>
      </c>
      <c r="E788" s="4" t="s">
        <v>97</v>
      </c>
      <c r="F788" s="5">
        <v>260000</v>
      </c>
      <c r="G788" s="5">
        <v>40000</v>
      </c>
      <c r="I788" s="7">
        <v>42660</v>
      </c>
      <c r="J788" s="5">
        <f>F788-G788-H788</f>
        <v>220000</v>
      </c>
      <c r="K788" s="4" t="s">
        <v>24</v>
      </c>
      <c r="L788" s="4">
        <v>1</v>
      </c>
      <c r="M788" s="4" t="s">
        <v>563</v>
      </c>
      <c r="O788" s="4" t="s">
        <v>23</v>
      </c>
      <c r="P788" s="5">
        <f>SUM(F788:F800)</f>
        <v>520000</v>
      </c>
      <c r="Q788" s="5">
        <f>SUM(G788:H800)</f>
        <v>370000</v>
      </c>
      <c r="R788" s="5">
        <f>P788-Q788</f>
        <v>150000</v>
      </c>
      <c r="S788" s="4" t="s">
        <v>44</v>
      </c>
    </row>
    <row r="789" spans="1:19" x14ac:dyDescent="0.2">
      <c r="H789" s="5">
        <v>30000</v>
      </c>
      <c r="I789" s="7">
        <v>42674</v>
      </c>
      <c r="J789" s="5">
        <f t="shared" ref="J789:J800" si="37">(J788+F789)-H789</f>
        <v>190000</v>
      </c>
      <c r="P789" s="5"/>
      <c r="Q789" s="5"/>
      <c r="R789" s="5"/>
    </row>
    <row r="790" spans="1:19" x14ac:dyDescent="0.2">
      <c r="H790" s="5">
        <v>30000</v>
      </c>
      <c r="I790" s="7">
        <v>42688</v>
      </c>
      <c r="J790" s="5">
        <f t="shared" si="37"/>
        <v>160000</v>
      </c>
      <c r="P790" s="5"/>
      <c r="Q790" s="5"/>
      <c r="R790" s="5"/>
    </row>
    <row r="791" spans="1:19" x14ac:dyDescent="0.2">
      <c r="H791" s="5">
        <v>20000</v>
      </c>
      <c r="I791" s="7">
        <v>42702</v>
      </c>
      <c r="J791" s="5">
        <f t="shared" si="37"/>
        <v>140000</v>
      </c>
      <c r="P791" s="5"/>
      <c r="Q791" s="5"/>
      <c r="R791" s="5"/>
    </row>
    <row r="792" spans="1:19" x14ac:dyDescent="0.2">
      <c r="H792" s="5">
        <v>30000</v>
      </c>
      <c r="I792" s="7">
        <v>42716</v>
      </c>
      <c r="J792" s="5">
        <f t="shared" si="37"/>
        <v>110000</v>
      </c>
      <c r="P792" s="5"/>
      <c r="Q792" s="5"/>
      <c r="R792" s="5"/>
    </row>
    <row r="793" spans="1:19" x14ac:dyDescent="0.2">
      <c r="H793" s="5">
        <v>30000</v>
      </c>
      <c r="I793" s="7">
        <v>42730</v>
      </c>
      <c r="J793" s="5">
        <f t="shared" si="37"/>
        <v>80000</v>
      </c>
      <c r="P793" s="5"/>
      <c r="Q793" s="5"/>
      <c r="R793" s="5"/>
    </row>
    <row r="794" spans="1:19" x14ac:dyDescent="0.2">
      <c r="F794" s="5">
        <v>260000</v>
      </c>
      <c r="H794" s="5">
        <v>40000</v>
      </c>
      <c r="I794" s="7">
        <v>42744</v>
      </c>
      <c r="J794" s="5">
        <f t="shared" si="37"/>
        <v>300000</v>
      </c>
      <c r="P794" s="5"/>
      <c r="Q794" s="5"/>
      <c r="R794" s="5"/>
    </row>
    <row r="795" spans="1:19" x14ac:dyDescent="0.2">
      <c r="H795" s="5">
        <v>20000</v>
      </c>
      <c r="I795" s="7">
        <v>42758</v>
      </c>
      <c r="J795" s="5">
        <f t="shared" si="37"/>
        <v>280000</v>
      </c>
      <c r="P795" s="5"/>
      <c r="Q795" s="5"/>
      <c r="R795" s="5"/>
    </row>
    <row r="796" spans="1:19" x14ac:dyDescent="0.2">
      <c r="H796" s="5">
        <v>20000</v>
      </c>
      <c r="I796" s="7">
        <v>42771</v>
      </c>
      <c r="J796" s="5">
        <f t="shared" si="37"/>
        <v>260000</v>
      </c>
      <c r="P796" s="5"/>
      <c r="Q796" s="5"/>
      <c r="R796" s="5"/>
    </row>
    <row r="797" spans="1:19" x14ac:dyDescent="0.2">
      <c r="H797" s="5">
        <v>20000</v>
      </c>
      <c r="I797" s="7">
        <v>42786</v>
      </c>
      <c r="J797" s="5">
        <f t="shared" si="37"/>
        <v>240000</v>
      </c>
      <c r="P797" s="5"/>
      <c r="Q797" s="5"/>
      <c r="R797" s="5"/>
    </row>
    <row r="798" spans="1:19" x14ac:dyDescent="0.2">
      <c r="H798" s="5">
        <v>20000</v>
      </c>
      <c r="I798" s="7">
        <v>42800</v>
      </c>
      <c r="J798" s="5">
        <f t="shared" si="37"/>
        <v>220000</v>
      </c>
      <c r="P798" s="5"/>
      <c r="Q798" s="5"/>
      <c r="R798" s="5"/>
    </row>
    <row r="799" spans="1:19" x14ac:dyDescent="0.2">
      <c r="H799" s="5">
        <v>50000</v>
      </c>
      <c r="I799" s="7">
        <v>42834</v>
      </c>
      <c r="J799" s="5">
        <f t="shared" si="37"/>
        <v>170000</v>
      </c>
      <c r="P799" s="5"/>
      <c r="Q799" s="5"/>
      <c r="R799" s="5"/>
    </row>
    <row r="800" spans="1:19" x14ac:dyDescent="0.2">
      <c r="H800" s="5">
        <v>20000</v>
      </c>
      <c r="I800" s="7">
        <v>42842</v>
      </c>
      <c r="J800" s="5">
        <f t="shared" si="37"/>
        <v>150000</v>
      </c>
      <c r="P800" s="5"/>
      <c r="Q800" s="5"/>
      <c r="R800" s="5"/>
    </row>
    <row r="801" spans="1:19" x14ac:dyDescent="0.2">
      <c r="A801" s="4">
        <v>80</v>
      </c>
      <c r="B801" s="4" t="s">
        <v>761</v>
      </c>
      <c r="C801" s="5">
        <v>4175768</v>
      </c>
      <c r="D801" s="6">
        <v>81141093</v>
      </c>
      <c r="E801" s="4" t="s">
        <v>97</v>
      </c>
      <c r="F801" s="5">
        <v>460000</v>
      </c>
      <c r="G801" s="5">
        <v>100000</v>
      </c>
      <c r="I801" s="7">
        <v>42751</v>
      </c>
      <c r="J801" s="5">
        <f>F801-G801-H801</f>
        <v>360000</v>
      </c>
      <c r="K801" s="4" t="s">
        <v>684</v>
      </c>
      <c r="L801" s="4">
        <v>1</v>
      </c>
      <c r="M801" s="4" t="s">
        <v>561</v>
      </c>
      <c r="N801" s="4" t="s">
        <v>685</v>
      </c>
      <c r="O801" s="4" t="s">
        <v>23</v>
      </c>
      <c r="P801" s="5">
        <f>SUM(F801:F804)</f>
        <v>460000</v>
      </c>
      <c r="Q801" s="5">
        <f>SUM(G801:H804)</f>
        <v>250000</v>
      </c>
      <c r="R801" s="5">
        <f>P801-Q801</f>
        <v>210000</v>
      </c>
      <c r="S801" s="4" t="s">
        <v>44</v>
      </c>
    </row>
    <row r="802" spans="1:19" x14ac:dyDescent="0.2">
      <c r="H802" s="5">
        <v>50000</v>
      </c>
      <c r="I802" s="7">
        <v>42779</v>
      </c>
      <c r="J802" s="5">
        <f>(J801+F802)-H802</f>
        <v>310000</v>
      </c>
      <c r="P802" s="5"/>
      <c r="Q802" s="5"/>
      <c r="R802" s="5"/>
    </row>
    <row r="803" spans="1:19" x14ac:dyDescent="0.2">
      <c r="H803" s="5">
        <v>50000</v>
      </c>
      <c r="I803" s="7">
        <v>42807</v>
      </c>
      <c r="J803" s="5">
        <f>(J802+F803)-H803</f>
        <v>260000</v>
      </c>
      <c r="P803" s="5"/>
      <c r="Q803" s="5"/>
      <c r="R803" s="5"/>
    </row>
    <row r="804" spans="1:19" x14ac:dyDescent="0.2">
      <c r="H804" s="5">
        <v>50000</v>
      </c>
      <c r="I804" s="7">
        <v>42835</v>
      </c>
      <c r="J804" s="5">
        <f>(J803+F804)-H804</f>
        <v>210000</v>
      </c>
      <c r="P804" s="5"/>
      <c r="Q804" s="5"/>
      <c r="R804" s="5"/>
    </row>
    <row r="805" spans="1:19" x14ac:dyDescent="0.2">
      <c r="A805" s="4">
        <v>81</v>
      </c>
      <c r="B805" s="4" t="s">
        <v>762</v>
      </c>
      <c r="D805" s="6">
        <v>83624942</v>
      </c>
      <c r="E805" s="4" t="s">
        <v>743</v>
      </c>
      <c r="F805" s="5">
        <v>590000</v>
      </c>
      <c r="G805" s="5">
        <v>100000</v>
      </c>
      <c r="I805" s="7">
        <v>42828</v>
      </c>
      <c r="J805" s="5">
        <f>F805-G805-H805</f>
        <v>490000</v>
      </c>
      <c r="K805" s="4" t="s">
        <v>763</v>
      </c>
      <c r="L805" s="4">
        <v>1</v>
      </c>
      <c r="M805" s="4" t="s">
        <v>557</v>
      </c>
      <c r="O805" s="4" t="s">
        <v>23</v>
      </c>
      <c r="P805" s="5">
        <f>SUM(F805:F805)</f>
        <v>590000</v>
      </c>
      <c r="Q805" s="5">
        <f>SUM(G805:H805)</f>
        <v>100000</v>
      </c>
      <c r="R805" s="5">
        <f>P805-Q805</f>
        <v>490000</v>
      </c>
      <c r="S805" s="4" t="s">
        <v>56</v>
      </c>
    </row>
    <row r="806" spans="1:19" x14ac:dyDescent="0.2">
      <c r="A806" s="4">
        <v>82</v>
      </c>
      <c r="B806" s="4" t="s">
        <v>764</v>
      </c>
      <c r="C806" s="5">
        <v>5293502</v>
      </c>
      <c r="D806" s="6">
        <v>83931590</v>
      </c>
      <c r="E806" s="4" t="s">
        <v>358</v>
      </c>
      <c r="F806" s="5">
        <v>220000</v>
      </c>
      <c r="G806" s="5">
        <v>40000</v>
      </c>
      <c r="I806" s="7">
        <v>42779</v>
      </c>
      <c r="J806" s="5">
        <f>F806-G806-H806</f>
        <v>180000</v>
      </c>
      <c r="K806" s="4" t="s">
        <v>766</v>
      </c>
      <c r="L806" s="4">
        <v>1</v>
      </c>
      <c r="M806" s="4" t="s">
        <v>557</v>
      </c>
      <c r="N806" s="4" t="s">
        <v>765</v>
      </c>
      <c r="O806" s="4" t="s">
        <v>722</v>
      </c>
      <c r="P806" s="5">
        <f>SUM(F806:F809)</f>
        <v>220000</v>
      </c>
      <c r="Q806" s="5">
        <f>SUM(G806:H809)</f>
        <v>160000</v>
      </c>
      <c r="R806" s="5">
        <f>P806-Q806</f>
        <v>60000</v>
      </c>
      <c r="S806" s="4" t="s">
        <v>44</v>
      </c>
    </row>
    <row r="807" spans="1:19" x14ac:dyDescent="0.2">
      <c r="H807" s="5">
        <v>40000</v>
      </c>
      <c r="I807" s="7">
        <v>42800</v>
      </c>
      <c r="J807" s="5">
        <f>(J806+F807)-H807</f>
        <v>140000</v>
      </c>
      <c r="P807" s="5"/>
      <c r="Q807" s="5"/>
      <c r="R807" s="5"/>
    </row>
    <row r="808" spans="1:19" x14ac:dyDescent="0.2">
      <c r="H808" s="5">
        <v>40000</v>
      </c>
      <c r="I808" s="7">
        <v>42807</v>
      </c>
      <c r="J808" s="5">
        <f>(J807+F808)-H808</f>
        <v>100000</v>
      </c>
      <c r="P808" s="5"/>
      <c r="Q808" s="5"/>
      <c r="R808" s="5"/>
    </row>
    <row r="809" spans="1:19" x14ac:dyDescent="0.2">
      <c r="H809" s="5">
        <v>40000</v>
      </c>
      <c r="I809" s="7">
        <v>42828</v>
      </c>
      <c r="J809" s="5">
        <f>(J808+F809)-H809</f>
        <v>60000</v>
      </c>
      <c r="P809" s="5"/>
      <c r="Q809" s="5"/>
      <c r="R809" s="5"/>
    </row>
    <row r="810" spans="1:19" x14ac:dyDescent="0.2">
      <c r="A810" s="4">
        <v>83</v>
      </c>
      <c r="B810" s="4" t="s">
        <v>767</v>
      </c>
      <c r="C810" s="5">
        <v>3873097</v>
      </c>
      <c r="D810" s="6">
        <v>85453811</v>
      </c>
      <c r="E810" s="4" t="s">
        <v>768</v>
      </c>
      <c r="F810" s="5">
        <v>450000</v>
      </c>
      <c r="G810" s="5">
        <v>50000</v>
      </c>
      <c r="I810" s="7">
        <v>42492</v>
      </c>
      <c r="J810" s="5">
        <f>F810-G810-H810</f>
        <v>400000</v>
      </c>
      <c r="K810" s="4" t="s">
        <v>616</v>
      </c>
      <c r="L810" s="4">
        <v>1</v>
      </c>
      <c r="M810" s="4" t="s">
        <v>693</v>
      </c>
      <c r="O810" s="4" t="s">
        <v>440</v>
      </c>
      <c r="P810" s="5">
        <f>SUM(F810:F824)</f>
        <v>1280000</v>
      </c>
      <c r="Q810" s="5">
        <f>SUM(G810:H824)</f>
        <v>790000</v>
      </c>
      <c r="R810" s="5">
        <f>P810-Q810</f>
        <v>490000</v>
      </c>
      <c r="S810" s="4" t="s">
        <v>44</v>
      </c>
    </row>
    <row r="811" spans="1:19" x14ac:dyDescent="0.2">
      <c r="D811" s="6">
        <v>73221749</v>
      </c>
      <c r="H811" s="5">
        <v>70000</v>
      </c>
      <c r="I811" s="7">
        <v>42537</v>
      </c>
      <c r="J811" s="5">
        <f t="shared" ref="J811:J824" si="38">(J810+F811)-H811</f>
        <v>330000</v>
      </c>
      <c r="P811" s="5"/>
      <c r="Q811" s="5"/>
      <c r="R811" s="5"/>
    </row>
    <row r="812" spans="1:19" x14ac:dyDescent="0.2">
      <c r="H812" s="5">
        <v>50000</v>
      </c>
      <c r="I812" s="7">
        <v>42562</v>
      </c>
      <c r="J812" s="5">
        <f t="shared" si="38"/>
        <v>280000</v>
      </c>
      <c r="P812" s="5"/>
      <c r="Q812" s="5"/>
      <c r="R812" s="5"/>
    </row>
    <row r="813" spans="1:19" x14ac:dyDescent="0.2">
      <c r="H813" s="5">
        <v>50000</v>
      </c>
      <c r="I813" s="7">
        <v>42583</v>
      </c>
      <c r="J813" s="5">
        <f t="shared" si="38"/>
        <v>230000</v>
      </c>
      <c r="P813" s="5"/>
      <c r="Q813" s="5"/>
      <c r="R813" s="5"/>
    </row>
    <row r="814" spans="1:19" x14ac:dyDescent="0.2">
      <c r="H814" s="5">
        <v>50000</v>
      </c>
      <c r="I814" s="7">
        <v>42625</v>
      </c>
      <c r="J814" s="5">
        <f t="shared" si="38"/>
        <v>180000</v>
      </c>
      <c r="P814" s="5"/>
      <c r="Q814" s="5"/>
      <c r="R814" s="5"/>
    </row>
    <row r="815" spans="1:19" x14ac:dyDescent="0.2">
      <c r="F815" s="5">
        <v>220000</v>
      </c>
      <c r="I815" s="7">
        <v>42647</v>
      </c>
      <c r="J815" s="5">
        <f t="shared" si="38"/>
        <v>400000</v>
      </c>
      <c r="P815" s="5"/>
      <c r="Q815" s="5"/>
      <c r="R815" s="5"/>
    </row>
    <row r="816" spans="1:19" x14ac:dyDescent="0.2">
      <c r="H816" s="5">
        <v>50000</v>
      </c>
      <c r="I816" s="7">
        <v>42653</v>
      </c>
      <c r="J816" s="5">
        <f t="shared" si="38"/>
        <v>350000</v>
      </c>
      <c r="P816" s="5"/>
      <c r="Q816" s="5"/>
      <c r="R816" s="5"/>
    </row>
    <row r="817" spans="1:19" x14ac:dyDescent="0.2">
      <c r="H817" s="5">
        <v>50000</v>
      </c>
      <c r="I817" s="7">
        <v>42702</v>
      </c>
      <c r="J817" s="5">
        <f t="shared" si="38"/>
        <v>300000</v>
      </c>
      <c r="P817" s="5"/>
      <c r="Q817" s="5"/>
      <c r="R817" s="5"/>
    </row>
    <row r="818" spans="1:19" x14ac:dyDescent="0.2">
      <c r="H818" s="5">
        <v>70000</v>
      </c>
      <c r="I818" s="7">
        <v>43085</v>
      </c>
      <c r="J818" s="5">
        <f t="shared" si="38"/>
        <v>230000</v>
      </c>
      <c r="P818" s="5"/>
      <c r="Q818" s="5"/>
      <c r="R818" s="5"/>
    </row>
    <row r="819" spans="1:19" x14ac:dyDescent="0.2">
      <c r="H819" s="5">
        <v>70000</v>
      </c>
      <c r="I819" s="7">
        <v>42751</v>
      </c>
      <c r="J819" s="5">
        <f t="shared" si="38"/>
        <v>160000</v>
      </c>
      <c r="P819" s="5"/>
      <c r="Q819" s="5"/>
      <c r="R819" s="5"/>
    </row>
    <row r="820" spans="1:19" x14ac:dyDescent="0.2">
      <c r="F820" s="5">
        <v>220000</v>
      </c>
      <c r="H820" s="5">
        <v>30000</v>
      </c>
      <c r="I820" s="7">
        <v>42758</v>
      </c>
      <c r="J820" s="5">
        <f t="shared" si="38"/>
        <v>350000</v>
      </c>
      <c r="P820" s="5"/>
      <c r="Q820" s="5"/>
      <c r="R820" s="5"/>
    </row>
    <row r="821" spans="1:19" x14ac:dyDescent="0.2">
      <c r="H821" s="5">
        <v>50000</v>
      </c>
      <c r="I821" s="7">
        <v>42772</v>
      </c>
      <c r="J821" s="5">
        <f t="shared" si="38"/>
        <v>300000</v>
      </c>
      <c r="P821" s="5"/>
      <c r="Q821" s="5"/>
      <c r="R821" s="5"/>
    </row>
    <row r="822" spans="1:19" x14ac:dyDescent="0.2">
      <c r="H822" s="5">
        <v>50000</v>
      </c>
      <c r="I822" s="7">
        <v>42800</v>
      </c>
      <c r="J822" s="5">
        <f t="shared" si="38"/>
        <v>250000</v>
      </c>
      <c r="P822" s="5"/>
      <c r="Q822" s="5"/>
      <c r="R822" s="5"/>
    </row>
    <row r="823" spans="1:19" x14ac:dyDescent="0.2">
      <c r="F823" s="5">
        <v>390000</v>
      </c>
      <c r="H823" s="5">
        <v>100000</v>
      </c>
      <c r="I823" s="7">
        <v>42814</v>
      </c>
      <c r="J823" s="5">
        <f t="shared" si="38"/>
        <v>540000</v>
      </c>
      <c r="P823" s="5"/>
      <c r="Q823" s="5"/>
      <c r="R823" s="5"/>
    </row>
    <row r="824" spans="1:19" x14ac:dyDescent="0.2">
      <c r="H824" s="5">
        <v>50000</v>
      </c>
      <c r="I824" s="7">
        <v>42842</v>
      </c>
      <c r="J824" s="5">
        <f t="shared" si="38"/>
        <v>490000</v>
      </c>
      <c r="P824" s="5"/>
      <c r="Q824" s="5"/>
      <c r="R824" s="5"/>
    </row>
    <row r="825" spans="1:19" x14ac:dyDescent="0.2">
      <c r="A825" s="4">
        <v>84</v>
      </c>
      <c r="B825" s="4" t="s">
        <v>769</v>
      </c>
      <c r="D825" s="6">
        <v>82791168</v>
      </c>
      <c r="E825" s="4" t="s">
        <v>227</v>
      </c>
      <c r="F825" s="5">
        <v>480000</v>
      </c>
      <c r="G825" s="5">
        <v>100000</v>
      </c>
      <c r="I825" s="7">
        <v>42688</v>
      </c>
      <c r="J825" s="5">
        <f>F825-G825-H825</f>
        <v>380000</v>
      </c>
      <c r="K825" s="4" t="s">
        <v>666</v>
      </c>
      <c r="L825" s="4">
        <v>1</v>
      </c>
      <c r="M825" s="4" t="s">
        <v>561</v>
      </c>
      <c r="O825" s="4" t="s">
        <v>246</v>
      </c>
      <c r="P825" s="5">
        <f>SUM(F825:F1279)</f>
        <v>30266000</v>
      </c>
      <c r="Q825" s="5">
        <f>SUM(G825:H1279)</f>
        <v>16723000</v>
      </c>
      <c r="R825" s="5">
        <f>P825-Q825</f>
        <v>13543000</v>
      </c>
      <c r="S825" s="4" t="s">
        <v>43</v>
      </c>
    </row>
    <row r="826" spans="1:19" x14ac:dyDescent="0.2">
      <c r="D826" s="6">
        <v>83776153</v>
      </c>
      <c r="H826" s="5">
        <v>50000</v>
      </c>
      <c r="I826" s="7">
        <v>42695</v>
      </c>
      <c r="J826" s="5">
        <f>(J825+F826)-H826</f>
        <v>330000</v>
      </c>
      <c r="P826" s="5"/>
      <c r="Q826" s="5"/>
      <c r="R826" s="5"/>
    </row>
    <row r="827" spans="1:19" x14ac:dyDescent="0.2">
      <c r="H827" s="5">
        <v>50000</v>
      </c>
      <c r="I827" s="7">
        <v>42702</v>
      </c>
      <c r="J827" s="5">
        <f>(J826+F827)-H827</f>
        <v>280000</v>
      </c>
      <c r="P827" s="5"/>
      <c r="Q827" s="5"/>
      <c r="R827" s="5"/>
    </row>
    <row r="828" spans="1:19" x14ac:dyDescent="0.2">
      <c r="H828" s="5">
        <v>50000</v>
      </c>
      <c r="I828" s="7">
        <v>42751</v>
      </c>
      <c r="J828" s="5">
        <f>(J827+F828)-H828</f>
        <v>230000</v>
      </c>
      <c r="P828" s="5"/>
      <c r="Q828" s="5"/>
      <c r="R828" s="5"/>
    </row>
    <row r="829" spans="1:19" x14ac:dyDescent="0.2">
      <c r="H829" s="5">
        <v>50000</v>
      </c>
      <c r="I829" s="7">
        <v>42772</v>
      </c>
      <c r="J829" s="5">
        <f>(J828+F829)-H829</f>
        <v>180000</v>
      </c>
      <c r="P829" s="5"/>
      <c r="Q829" s="5"/>
      <c r="R829" s="5"/>
    </row>
    <row r="830" spans="1:19" x14ac:dyDescent="0.2">
      <c r="A830" s="4">
        <v>85</v>
      </c>
      <c r="B830" s="4" t="s">
        <v>770</v>
      </c>
      <c r="C830" s="5">
        <v>6183945</v>
      </c>
      <c r="D830" s="6">
        <v>83523488</v>
      </c>
      <c r="E830" s="4" t="s">
        <v>771</v>
      </c>
      <c r="F830" s="5">
        <v>520000</v>
      </c>
      <c r="G830" s="5">
        <v>150000</v>
      </c>
      <c r="I830" s="7">
        <v>42790</v>
      </c>
      <c r="J830" s="5">
        <f>F830-G830-H830</f>
        <v>370000</v>
      </c>
      <c r="K830" s="4" t="s">
        <v>608</v>
      </c>
      <c r="L830" s="4">
        <v>1</v>
      </c>
      <c r="M830" s="4" t="s">
        <v>557</v>
      </c>
      <c r="N830" s="4" t="s">
        <v>772</v>
      </c>
      <c r="O830" s="4" t="s">
        <v>722</v>
      </c>
      <c r="P830" s="5">
        <f>SUM(F830:F831)</f>
        <v>520000</v>
      </c>
      <c r="Q830" s="5">
        <f>SUM(G830:H831)</f>
        <v>350000</v>
      </c>
      <c r="R830" s="5">
        <f>P830-Q830</f>
        <v>170000</v>
      </c>
      <c r="S830" s="4" t="s">
        <v>56</v>
      </c>
    </row>
    <row r="831" spans="1:19" x14ac:dyDescent="0.2">
      <c r="E831" s="4" t="s">
        <v>294</v>
      </c>
      <c r="H831" s="5">
        <v>200000</v>
      </c>
      <c r="I831" s="7">
        <v>42821</v>
      </c>
      <c r="J831" s="5">
        <f>(J830+F831)-H831</f>
        <v>170000</v>
      </c>
    </row>
    <row r="832" spans="1:19" x14ac:dyDescent="0.2">
      <c r="A832" s="4">
        <v>86</v>
      </c>
      <c r="B832" s="4" t="s">
        <v>777</v>
      </c>
      <c r="E832" s="4" t="s">
        <v>743</v>
      </c>
      <c r="F832" s="5">
        <v>390000</v>
      </c>
      <c r="G832" s="5">
        <v>50000</v>
      </c>
      <c r="I832" s="7">
        <v>42748</v>
      </c>
      <c r="J832" s="5">
        <f>F832-G832-H832</f>
        <v>340000</v>
      </c>
      <c r="K832" s="4" t="s">
        <v>778</v>
      </c>
      <c r="L832" s="4">
        <v>1</v>
      </c>
      <c r="M832" s="4" t="s">
        <v>557</v>
      </c>
      <c r="O832" s="4" t="s">
        <v>23</v>
      </c>
      <c r="P832" s="5">
        <f>SUM(F832:F834)</f>
        <v>390000</v>
      </c>
      <c r="Q832" s="5">
        <f>SUM(G832:H834)</f>
        <v>150000</v>
      </c>
      <c r="R832" s="5">
        <f>P832-Q832</f>
        <v>240000</v>
      </c>
      <c r="S832" s="4" t="s">
        <v>56</v>
      </c>
    </row>
    <row r="833" spans="1:19" x14ac:dyDescent="0.2">
      <c r="H833" s="5">
        <v>50000</v>
      </c>
      <c r="I833" s="7">
        <v>42772</v>
      </c>
      <c r="J833" s="5">
        <f>(J832+F833)-H833</f>
        <v>290000</v>
      </c>
    </row>
    <row r="834" spans="1:19" x14ac:dyDescent="0.2">
      <c r="H834" s="5">
        <v>50000</v>
      </c>
      <c r="I834" s="7">
        <v>42800</v>
      </c>
      <c r="J834" s="5">
        <f>(J833+F834)-H834</f>
        <v>240000</v>
      </c>
    </row>
    <row r="835" spans="1:19" x14ac:dyDescent="0.2">
      <c r="A835" s="4">
        <v>87</v>
      </c>
      <c r="B835" s="4" t="s">
        <v>773</v>
      </c>
      <c r="C835" s="5">
        <v>4405177</v>
      </c>
      <c r="D835" s="6">
        <v>81908025</v>
      </c>
      <c r="E835" s="4" t="s">
        <v>774</v>
      </c>
      <c r="F835" s="5">
        <v>260000</v>
      </c>
      <c r="G835" s="5">
        <v>50000</v>
      </c>
      <c r="I835" s="7">
        <v>42506</v>
      </c>
      <c r="J835" s="5">
        <f>F835-G835-H835</f>
        <v>210000</v>
      </c>
      <c r="K835" s="4" t="s">
        <v>775</v>
      </c>
      <c r="L835" s="4">
        <v>1</v>
      </c>
      <c r="M835" s="4" t="s">
        <v>557</v>
      </c>
      <c r="N835" s="4" t="s">
        <v>776</v>
      </c>
      <c r="O835" s="4" t="s">
        <v>440</v>
      </c>
      <c r="P835" s="5">
        <f>SUM(F835:F837)</f>
        <v>260000</v>
      </c>
      <c r="Q835" s="5">
        <f>SUM(G835:H837)</f>
        <v>150000</v>
      </c>
      <c r="R835" s="5">
        <f>P835-Q835</f>
        <v>110000</v>
      </c>
      <c r="S835" s="4" t="s">
        <v>56</v>
      </c>
    </row>
    <row r="836" spans="1:19" x14ac:dyDescent="0.2">
      <c r="H836" s="5">
        <v>50000</v>
      </c>
      <c r="I836" s="7">
        <v>42532</v>
      </c>
      <c r="J836" s="5">
        <f>J835-H836</f>
        <v>160000</v>
      </c>
    </row>
    <row r="837" spans="1:19" x14ac:dyDescent="0.2">
      <c r="H837" s="5">
        <v>50000</v>
      </c>
      <c r="I837" s="7">
        <v>42562</v>
      </c>
      <c r="J837" s="5">
        <f>J836-H837</f>
        <v>110000</v>
      </c>
    </row>
    <row r="838" spans="1:19" x14ac:dyDescent="0.2">
      <c r="A838" s="4">
        <v>88</v>
      </c>
      <c r="B838" s="4" t="s">
        <v>779</v>
      </c>
      <c r="D838" s="6">
        <v>84305817</v>
      </c>
      <c r="E838" s="4" t="s">
        <v>76</v>
      </c>
      <c r="F838" s="5">
        <v>240000</v>
      </c>
      <c r="G838" s="5">
        <v>40000</v>
      </c>
      <c r="I838" s="7">
        <v>42793</v>
      </c>
      <c r="J838" s="5">
        <f>F838-G838-H838</f>
        <v>200000</v>
      </c>
      <c r="K838" s="4" t="s">
        <v>780</v>
      </c>
      <c r="L838" s="4">
        <v>1</v>
      </c>
      <c r="M838" s="4" t="s">
        <v>575</v>
      </c>
      <c r="O838" s="4" t="s">
        <v>23</v>
      </c>
      <c r="P838" s="5">
        <f>SUM(F838:F844)</f>
        <v>240000</v>
      </c>
      <c r="Q838" s="5">
        <f>SUM(G838:H844)</f>
        <v>170000</v>
      </c>
      <c r="R838" s="5">
        <f>P838-Q838</f>
        <v>70000</v>
      </c>
      <c r="S838" s="4" t="s">
        <v>43</v>
      </c>
    </row>
    <row r="839" spans="1:19" x14ac:dyDescent="0.2">
      <c r="H839" s="5">
        <v>20000</v>
      </c>
      <c r="I839" s="7">
        <v>42800</v>
      </c>
      <c r="J839" s="5">
        <f t="shared" ref="J839:J844" si="39">(J838+F839)-H839</f>
        <v>180000</v>
      </c>
      <c r="P839" s="5"/>
      <c r="Q839" s="5"/>
      <c r="R839" s="5"/>
    </row>
    <row r="840" spans="1:19" x14ac:dyDescent="0.2">
      <c r="H840" s="5">
        <v>30000</v>
      </c>
      <c r="I840" s="7">
        <v>42807</v>
      </c>
      <c r="J840" s="5">
        <f t="shared" si="39"/>
        <v>150000</v>
      </c>
      <c r="P840" s="5"/>
      <c r="Q840" s="5"/>
      <c r="R840" s="5"/>
    </row>
    <row r="841" spans="1:19" x14ac:dyDescent="0.2">
      <c r="H841" s="5">
        <v>20000</v>
      </c>
      <c r="I841" s="7">
        <v>42814</v>
      </c>
      <c r="J841" s="5">
        <f t="shared" si="39"/>
        <v>130000</v>
      </c>
      <c r="P841" s="5"/>
      <c r="Q841" s="5"/>
      <c r="R841" s="5"/>
    </row>
    <row r="842" spans="1:19" x14ac:dyDescent="0.2">
      <c r="H842" s="5">
        <v>20000</v>
      </c>
      <c r="I842" s="7">
        <v>42821</v>
      </c>
      <c r="J842" s="5">
        <f t="shared" si="39"/>
        <v>110000</v>
      </c>
      <c r="P842" s="5"/>
      <c r="Q842" s="5"/>
      <c r="R842" s="5"/>
    </row>
    <row r="843" spans="1:19" x14ac:dyDescent="0.2">
      <c r="H843" s="5">
        <v>20000</v>
      </c>
      <c r="I843" s="7">
        <v>42835</v>
      </c>
      <c r="J843" s="5">
        <f t="shared" si="39"/>
        <v>90000</v>
      </c>
      <c r="P843" s="5"/>
      <c r="Q843" s="5"/>
      <c r="R843" s="5"/>
    </row>
    <row r="844" spans="1:19" x14ac:dyDescent="0.2">
      <c r="H844" s="5">
        <v>20000</v>
      </c>
      <c r="I844" s="7">
        <v>42842</v>
      </c>
      <c r="J844" s="5">
        <f t="shared" si="39"/>
        <v>70000</v>
      </c>
      <c r="P844" s="5"/>
      <c r="Q844" s="5"/>
      <c r="R844" s="5"/>
    </row>
    <row r="845" spans="1:19" x14ac:dyDescent="0.2">
      <c r="A845" s="4">
        <v>89</v>
      </c>
      <c r="B845" s="4" t="s">
        <v>781</v>
      </c>
      <c r="D845" s="6">
        <v>86845780</v>
      </c>
      <c r="E845" s="4" t="s">
        <v>481</v>
      </c>
      <c r="F845" s="5">
        <v>260000</v>
      </c>
      <c r="G845" s="5">
        <v>40000</v>
      </c>
      <c r="I845" s="7">
        <v>42800</v>
      </c>
      <c r="J845" s="5">
        <f>F845-G845-H845</f>
        <v>220000</v>
      </c>
      <c r="K845" s="4" t="s">
        <v>175</v>
      </c>
      <c r="L845" s="4">
        <v>1</v>
      </c>
      <c r="M845" s="4" t="s">
        <v>575</v>
      </c>
      <c r="N845" s="4" t="s">
        <v>782</v>
      </c>
      <c r="O845" s="4" t="s">
        <v>23</v>
      </c>
      <c r="P845" s="5">
        <f>SUM(F845:F850)</f>
        <v>260000</v>
      </c>
      <c r="Q845" s="5">
        <f>SUM(G845:H850)</f>
        <v>160000</v>
      </c>
      <c r="R845" s="5">
        <f>P845-Q845</f>
        <v>100000</v>
      </c>
      <c r="S845" s="4" t="s">
        <v>43</v>
      </c>
    </row>
    <row r="846" spans="1:19" x14ac:dyDescent="0.2">
      <c r="H846" s="5">
        <v>20000</v>
      </c>
      <c r="I846" s="7">
        <v>42807</v>
      </c>
      <c r="J846" s="5">
        <f>(J845+F846)-H846</f>
        <v>200000</v>
      </c>
      <c r="P846" s="5"/>
      <c r="Q846" s="5"/>
      <c r="R846" s="5"/>
    </row>
    <row r="847" spans="1:19" x14ac:dyDescent="0.2">
      <c r="H847" s="5">
        <v>20000</v>
      </c>
      <c r="I847" s="7">
        <v>42814</v>
      </c>
      <c r="J847" s="5">
        <f>(J846+F847)-H847</f>
        <v>180000</v>
      </c>
      <c r="P847" s="5"/>
      <c r="Q847" s="5"/>
      <c r="R847" s="5"/>
    </row>
    <row r="848" spans="1:19" x14ac:dyDescent="0.2">
      <c r="H848" s="5">
        <v>20000</v>
      </c>
      <c r="I848" s="7">
        <v>42821</v>
      </c>
      <c r="J848" s="5">
        <f>(J847+F848)-H848</f>
        <v>160000</v>
      </c>
      <c r="P848" s="5"/>
      <c r="Q848" s="5"/>
      <c r="R848" s="5"/>
    </row>
    <row r="849" spans="1:19" x14ac:dyDescent="0.2">
      <c r="H849" s="5">
        <v>20000</v>
      </c>
      <c r="I849" s="7">
        <v>42828</v>
      </c>
      <c r="J849" s="5">
        <f>(J848+F849)-H849</f>
        <v>140000</v>
      </c>
      <c r="P849" s="5"/>
      <c r="Q849" s="5"/>
      <c r="R849" s="5"/>
    </row>
    <row r="850" spans="1:19" x14ac:dyDescent="0.2">
      <c r="H850" s="5">
        <v>40000</v>
      </c>
      <c r="I850" s="7">
        <v>42842</v>
      </c>
      <c r="J850" s="5">
        <f>(J849+F850)-H850</f>
        <v>100000</v>
      </c>
      <c r="P850" s="5"/>
      <c r="Q850" s="5"/>
      <c r="R850" s="5"/>
    </row>
    <row r="851" spans="1:19" x14ac:dyDescent="0.2">
      <c r="A851" s="4">
        <v>90</v>
      </c>
      <c r="B851" s="4" t="s">
        <v>783</v>
      </c>
      <c r="D851" s="6">
        <v>85749863</v>
      </c>
      <c r="E851" s="4" t="s">
        <v>26</v>
      </c>
      <c r="F851" s="5">
        <v>260000</v>
      </c>
      <c r="G851" s="5">
        <v>30000</v>
      </c>
      <c r="I851" s="7">
        <v>42660</v>
      </c>
      <c r="J851" s="5">
        <f>F851-G851-H851</f>
        <v>230000</v>
      </c>
      <c r="K851" s="4" t="s">
        <v>666</v>
      </c>
      <c r="L851" s="4">
        <v>1</v>
      </c>
      <c r="M851" s="4" t="s">
        <v>614</v>
      </c>
      <c r="O851" s="4" t="s">
        <v>23</v>
      </c>
      <c r="P851" s="5">
        <f>SUM(F851:F873)</f>
        <v>780000</v>
      </c>
      <c r="Q851" s="5">
        <f>SUM(G851:H873)</f>
        <v>500000</v>
      </c>
      <c r="R851" s="5">
        <f>P851-Q851</f>
        <v>280000</v>
      </c>
      <c r="S851" s="4" t="s">
        <v>43</v>
      </c>
    </row>
    <row r="852" spans="1:19" x14ac:dyDescent="0.2">
      <c r="H852" s="5">
        <v>20000</v>
      </c>
      <c r="I852" s="7">
        <v>42674</v>
      </c>
      <c r="J852" s="5">
        <f t="shared" ref="J852:J873" si="40">(J851+F852)-H852</f>
        <v>210000</v>
      </c>
      <c r="P852" s="5"/>
      <c r="Q852" s="5"/>
      <c r="R852" s="5"/>
    </row>
    <row r="853" spans="1:19" x14ac:dyDescent="0.2">
      <c r="H853" s="5">
        <v>20000</v>
      </c>
      <c r="I853" s="7">
        <v>42681</v>
      </c>
      <c r="J853" s="5">
        <f t="shared" si="40"/>
        <v>190000</v>
      </c>
      <c r="P853" s="5"/>
      <c r="Q853" s="5"/>
      <c r="R853" s="5"/>
    </row>
    <row r="854" spans="1:19" x14ac:dyDescent="0.2">
      <c r="H854" s="5">
        <v>20000</v>
      </c>
      <c r="I854" s="7">
        <v>42695</v>
      </c>
      <c r="J854" s="5">
        <f t="shared" si="40"/>
        <v>170000</v>
      </c>
      <c r="P854" s="5"/>
      <c r="Q854" s="5"/>
      <c r="R854" s="5"/>
    </row>
    <row r="855" spans="1:19" x14ac:dyDescent="0.2">
      <c r="H855" s="5">
        <v>20000</v>
      </c>
      <c r="I855" s="7">
        <v>42703</v>
      </c>
      <c r="J855" s="5">
        <f t="shared" si="40"/>
        <v>150000</v>
      </c>
      <c r="P855" s="5"/>
      <c r="Q855" s="5"/>
      <c r="R855" s="5"/>
    </row>
    <row r="856" spans="1:19" x14ac:dyDescent="0.2">
      <c r="H856" s="5">
        <v>20000</v>
      </c>
      <c r="I856" s="7">
        <v>42710</v>
      </c>
      <c r="J856" s="5">
        <f t="shared" si="40"/>
        <v>130000</v>
      </c>
      <c r="P856" s="5"/>
      <c r="Q856" s="5"/>
      <c r="R856" s="5"/>
    </row>
    <row r="857" spans="1:19" x14ac:dyDescent="0.2">
      <c r="H857" s="5">
        <v>20000</v>
      </c>
      <c r="I857" s="7">
        <v>42716</v>
      </c>
      <c r="J857" s="5">
        <f t="shared" si="40"/>
        <v>110000</v>
      </c>
      <c r="P857" s="5"/>
      <c r="Q857" s="5"/>
      <c r="R857" s="5"/>
    </row>
    <row r="858" spans="1:19" x14ac:dyDescent="0.2">
      <c r="H858" s="5">
        <v>20000</v>
      </c>
      <c r="I858" s="7">
        <v>42724</v>
      </c>
      <c r="J858" s="5">
        <f t="shared" si="40"/>
        <v>90000</v>
      </c>
      <c r="P858" s="5"/>
      <c r="Q858" s="5"/>
      <c r="R858" s="5"/>
    </row>
    <row r="859" spans="1:19" x14ac:dyDescent="0.2">
      <c r="H859" s="5">
        <v>20000</v>
      </c>
      <c r="I859" s="7">
        <v>42730</v>
      </c>
      <c r="J859" s="5">
        <f t="shared" si="40"/>
        <v>70000</v>
      </c>
      <c r="P859" s="5"/>
      <c r="Q859" s="5"/>
      <c r="R859" s="5"/>
    </row>
    <row r="860" spans="1:19" x14ac:dyDescent="0.2">
      <c r="H860" s="5">
        <v>20000</v>
      </c>
      <c r="I860" s="7">
        <v>42738</v>
      </c>
      <c r="J860" s="5">
        <f t="shared" si="40"/>
        <v>50000</v>
      </c>
      <c r="P860" s="5"/>
      <c r="Q860" s="5"/>
      <c r="R860" s="5"/>
    </row>
    <row r="861" spans="1:19" x14ac:dyDescent="0.2">
      <c r="E861" s="4" t="s">
        <v>26</v>
      </c>
      <c r="F861" s="5">
        <v>260000</v>
      </c>
      <c r="H861" s="5">
        <v>50000</v>
      </c>
      <c r="I861" s="7">
        <v>42744</v>
      </c>
      <c r="J861" s="5">
        <f t="shared" si="40"/>
        <v>260000</v>
      </c>
      <c r="P861" s="5"/>
      <c r="Q861" s="5"/>
      <c r="R861" s="5"/>
    </row>
    <row r="862" spans="1:19" x14ac:dyDescent="0.2">
      <c r="H862" s="5">
        <v>20000</v>
      </c>
      <c r="I862" s="7">
        <v>42752</v>
      </c>
      <c r="J862" s="5">
        <f t="shared" si="40"/>
        <v>240000</v>
      </c>
      <c r="P862" s="5"/>
      <c r="Q862" s="5"/>
      <c r="R862" s="5"/>
    </row>
    <row r="863" spans="1:19" x14ac:dyDescent="0.2">
      <c r="H863" s="5">
        <v>20000</v>
      </c>
      <c r="I863" s="7">
        <v>42758</v>
      </c>
      <c r="J863" s="5">
        <f t="shared" si="40"/>
        <v>220000</v>
      </c>
      <c r="P863" s="5"/>
      <c r="Q863" s="5"/>
      <c r="R863" s="5"/>
    </row>
    <row r="864" spans="1:19" x14ac:dyDescent="0.2">
      <c r="H864" s="5">
        <v>20000</v>
      </c>
      <c r="I864" s="7">
        <v>42765</v>
      </c>
      <c r="J864" s="5">
        <f t="shared" si="40"/>
        <v>200000</v>
      </c>
      <c r="P864" s="5"/>
      <c r="Q864" s="5"/>
      <c r="R864" s="5"/>
    </row>
    <row r="865" spans="1:19" x14ac:dyDescent="0.2">
      <c r="H865" s="5">
        <v>20000</v>
      </c>
      <c r="I865" s="7">
        <v>42772</v>
      </c>
      <c r="J865" s="5">
        <f t="shared" si="40"/>
        <v>180000</v>
      </c>
      <c r="P865" s="5"/>
      <c r="Q865" s="5"/>
      <c r="R865" s="5"/>
    </row>
    <row r="866" spans="1:19" x14ac:dyDescent="0.2">
      <c r="H866" s="5">
        <v>20000</v>
      </c>
      <c r="I866" s="7">
        <v>42779</v>
      </c>
      <c r="J866" s="5">
        <f t="shared" si="40"/>
        <v>160000</v>
      </c>
      <c r="P866" s="5"/>
      <c r="Q866" s="5"/>
      <c r="R866" s="5"/>
    </row>
    <row r="867" spans="1:19" x14ac:dyDescent="0.2">
      <c r="H867" s="5">
        <v>20000</v>
      </c>
      <c r="I867" s="7">
        <v>42793</v>
      </c>
      <c r="J867" s="5">
        <f t="shared" si="40"/>
        <v>140000</v>
      </c>
      <c r="P867" s="5"/>
      <c r="Q867" s="5"/>
      <c r="R867" s="5"/>
    </row>
    <row r="868" spans="1:19" x14ac:dyDescent="0.2">
      <c r="H868" s="5">
        <v>20000</v>
      </c>
      <c r="I868" s="7">
        <v>42800</v>
      </c>
      <c r="J868" s="5">
        <f t="shared" si="40"/>
        <v>120000</v>
      </c>
      <c r="P868" s="5"/>
      <c r="Q868" s="5"/>
      <c r="R868" s="5"/>
    </row>
    <row r="869" spans="1:19" x14ac:dyDescent="0.2">
      <c r="H869" s="5">
        <v>20000</v>
      </c>
      <c r="I869" s="7">
        <v>42807</v>
      </c>
      <c r="J869" s="5">
        <f t="shared" si="40"/>
        <v>100000</v>
      </c>
      <c r="P869" s="5"/>
      <c r="Q869" s="5"/>
      <c r="R869" s="5"/>
    </row>
    <row r="870" spans="1:19" x14ac:dyDescent="0.2">
      <c r="H870" s="5">
        <v>20000</v>
      </c>
      <c r="I870" s="7">
        <v>42814</v>
      </c>
      <c r="J870" s="5">
        <f t="shared" si="40"/>
        <v>80000</v>
      </c>
      <c r="P870" s="5"/>
      <c r="Q870" s="5"/>
      <c r="R870" s="5"/>
    </row>
    <row r="871" spans="1:19" x14ac:dyDescent="0.2">
      <c r="H871" s="5">
        <v>20000</v>
      </c>
      <c r="I871" s="7">
        <v>42821</v>
      </c>
      <c r="J871" s="5">
        <f t="shared" si="40"/>
        <v>60000</v>
      </c>
      <c r="P871" s="5"/>
      <c r="Q871" s="5"/>
      <c r="R871" s="5"/>
    </row>
    <row r="872" spans="1:19" x14ac:dyDescent="0.2">
      <c r="E872" s="4" t="s">
        <v>26</v>
      </c>
      <c r="F872" s="5">
        <v>260000</v>
      </c>
      <c r="H872" s="5">
        <v>20000</v>
      </c>
      <c r="I872" s="7">
        <v>42835</v>
      </c>
      <c r="J872" s="5">
        <f t="shared" si="40"/>
        <v>300000</v>
      </c>
      <c r="P872" s="5"/>
      <c r="Q872" s="5"/>
      <c r="R872" s="5"/>
    </row>
    <row r="873" spans="1:19" x14ac:dyDescent="0.2">
      <c r="H873" s="5">
        <v>20000</v>
      </c>
      <c r="I873" s="7">
        <v>42842</v>
      </c>
      <c r="J873" s="5">
        <f t="shared" si="40"/>
        <v>280000</v>
      </c>
      <c r="P873" s="5"/>
      <c r="Q873" s="5"/>
      <c r="R873" s="5"/>
    </row>
    <row r="874" spans="1:19" x14ac:dyDescent="0.2">
      <c r="A874" s="4">
        <v>91</v>
      </c>
      <c r="B874" s="4" t="s">
        <v>784</v>
      </c>
      <c r="D874" s="6">
        <v>82901862</v>
      </c>
      <c r="E874" s="4" t="s">
        <v>211</v>
      </c>
      <c r="F874" s="5">
        <v>240000</v>
      </c>
      <c r="I874" s="7">
        <v>42533</v>
      </c>
      <c r="J874" s="5">
        <f>F874-G874-H874</f>
        <v>240000</v>
      </c>
      <c r="K874" s="4" t="s">
        <v>175</v>
      </c>
      <c r="L874" s="4">
        <v>1</v>
      </c>
      <c r="M874" s="4" t="s">
        <v>575</v>
      </c>
      <c r="N874" s="4" t="s">
        <v>785</v>
      </c>
      <c r="O874" s="4" t="s">
        <v>246</v>
      </c>
      <c r="P874" s="5">
        <f>SUM(F874:F877)</f>
        <v>240000</v>
      </c>
      <c r="Q874" s="5">
        <f>SUM(G874:H877)</f>
        <v>200000</v>
      </c>
      <c r="R874" s="5">
        <f>P874-Q874</f>
        <v>40000</v>
      </c>
      <c r="S874" s="4" t="s">
        <v>44</v>
      </c>
    </row>
    <row r="875" spans="1:19" x14ac:dyDescent="0.2">
      <c r="H875" s="5">
        <v>50000</v>
      </c>
      <c r="I875" s="7">
        <v>42576</v>
      </c>
      <c r="J875" s="5">
        <f>(J874+F875)-H875</f>
        <v>190000</v>
      </c>
      <c r="P875" s="5"/>
      <c r="Q875" s="5"/>
      <c r="R875" s="5"/>
    </row>
    <row r="876" spans="1:19" x14ac:dyDescent="0.2">
      <c r="H876" s="5">
        <v>100000</v>
      </c>
      <c r="I876" s="7">
        <v>42710</v>
      </c>
      <c r="J876" s="5">
        <f>(J875+F876)-H876</f>
        <v>90000</v>
      </c>
      <c r="P876" s="5"/>
      <c r="Q876" s="5"/>
      <c r="R876" s="5"/>
    </row>
    <row r="877" spans="1:19" x14ac:dyDescent="0.2">
      <c r="H877" s="5">
        <v>50000</v>
      </c>
      <c r="I877" s="7">
        <v>42828</v>
      </c>
      <c r="J877" s="5">
        <f>(J876+F877)-H877</f>
        <v>40000</v>
      </c>
      <c r="P877" s="5"/>
      <c r="Q877" s="5"/>
      <c r="R877" s="5"/>
    </row>
    <row r="878" spans="1:19" x14ac:dyDescent="0.2">
      <c r="A878" s="4">
        <v>92</v>
      </c>
      <c r="B878" s="4" t="s">
        <v>786</v>
      </c>
      <c r="D878" s="6">
        <v>73604865</v>
      </c>
      <c r="E878" s="4" t="s">
        <v>787</v>
      </c>
      <c r="F878" s="5">
        <v>160000</v>
      </c>
      <c r="G878" s="5">
        <v>50000</v>
      </c>
      <c r="I878" s="7">
        <v>42842</v>
      </c>
      <c r="J878" s="5">
        <f>F878-G878-H878</f>
        <v>110000</v>
      </c>
      <c r="K878" s="4" t="s">
        <v>763</v>
      </c>
      <c r="L878" s="4">
        <v>1</v>
      </c>
      <c r="M878" s="4" t="s">
        <v>557</v>
      </c>
      <c r="O878" s="4" t="s">
        <v>23</v>
      </c>
      <c r="P878" s="5">
        <f>SUM(F878:F878)</f>
        <v>160000</v>
      </c>
      <c r="Q878" s="5">
        <f>SUM(G878:H878)</f>
        <v>50000</v>
      </c>
      <c r="R878" s="5">
        <f>P878-Q878</f>
        <v>110000</v>
      </c>
      <c r="S878" s="4" t="s">
        <v>56</v>
      </c>
    </row>
    <row r="879" spans="1:19" x14ac:dyDescent="0.2">
      <c r="A879" s="4">
        <v>93</v>
      </c>
      <c r="B879" s="4" t="s">
        <v>790</v>
      </c>
      <c r="D879" s="6">
        <v>85433116</v>
      </c>
      <c r="E879" s="4" t="s">
        <v>248</v>
      </c>
      <c r="F879" s="5">
        <v>320000</v>
      </c>
      <c r="I879" s="7">
        <v>42622</v>
      </c>
      <c r="J879" s="5">
        <f>F879-G879-H879</f>
        <v>320000</v>
      </c>
      <c r="K879" s="4" t="s">
        <v>791</v>
      </c>
      <c r="L879" s="4">
        <v>1</v>
      </c>
      <c r="M879" s="4" t="s">
        <v>575</v>
      </c>
      <c r="N879" s="4" t="s">
        <v>792</v>
      </c>
      <c r="O879" s="4" t="s">
        <v>246</v>
      </c>
      <c r="P879" s="5">
        <f>SUM(F879:F893)</f>
        <v>840000</v>
      </c>
      <c r="Q879" s="5">
        <f>SUM(G879:H893)</f>
        <v>570000</v>
      </c>
      <c r="R879" s="5">
        <f>P879-Q879</f>
        <v>270000</v>
      </c>
      <c r="S879" s="4" t="s">
        <v>43</v>
      </c>
    </row>
    <row r="880" spans="1:19" x14ac:dyDescent="0.2">
      <c r="H880" s="5">
        <v>40000</v>
      </c>
      <c r="I880" s="7">
        <v>42647</v>
      </c>
      <c r="J880" s="5">
        <f t="shared" ref="J880:J893" si="41">(J879+F880)-H880</f>
        <v>280000</v>
      </c>
      <c r="P880" s="5"/>
      <c r="Q880" s="5"/>
      <c r="R880" s="5"/>
    </row>
    <row r="881" spans="1:19" x14ac:dyDescent="0.2">
      <c r="H881" s="5">
        <v>40000</v>
      </c>
      <c r="I881" s="7">
        <v>42660</v>
      </c>
      <c r="J881" s="5">
        <f t="shared" si="41"/>
        <v>240000</v>
      </c>
      <c r="P881" s="5"/>
      <c r="Q881" s="5"/>
      <c r="R881" s="5"/>
    </row>
    <row r="882" spans="1:19" x14ac:dyDescent="0.2">
      <c r="H882" s="5">
        <v>40000</v>
      </c>
      <c r="I882" s="7">
        <v>42674</v>
      </c>
      <c r="J882" s="5">
        <f t="shared" si="41"/>
        <v>200000</v>
      </c>
      <c r="P882" s="5"/>
      <c r="Q882" s="5"/>
      <c r="R882" s="5"/>
    </row>
    <row r="883" spans="1:19" x14ac:dyDescent="0.2">
      <c r="H883" s="5">
        <v>40000</v>
      </c>
      <c r="I883" s="7">
        <v>42688</v>
      </c>
      <c r="J883" s="5">
        <f t="shared" si="41"/>
        <v>160000</v>
      </c>
      <c r="P883" s="5"/>
      <c r="Q883" s="5"/>
      <c r="R883" s="5"/>
    </row>
    <row r="884" spans="1:19" x14ac:dyDescent="0.2">
      <c r="H884" s="5">
        <v>40000</v>
      </c>
      <c r="I884" s="7">
        <v>42702</v>
      </c>
      <c r="J884" s="5">
        <f t="shared" si="41"/>
        <v>120000</v>
      </c>
      <c r="P884" s="5"/>
      <c r="Q884" s="5"/>
      <c r="R884" s="5"/>
    </row>
    <row r="885" spans="1:19" x14ac:dyDescent="0.2">
      <c r="H885" s="5">
        <v>40000</v>
      </c>
      <c r="I885" s="7">
        <v>42716</v>
      </c>
      <c r="J885" s="5">
        <f t="shared" si="41"/>
        <v>80000</v>
      </c>
      <c r="P885" s="5"/>
      <c r="Q885" s="5"/>
      <c r="R885" s="5"/>
    </row>
    <row r="886" spans="1:19" x14ac:dyDescent="0.2">
      <c r="E886" s="4" t="s">
        <v>793</v>
      </c>
      <c r="F886" s="5">
        <v>260000</v>
      </c>
      <c r="H886" s="5">
        <v>40000</v>
      </c>
      <c r="I886" s="7">
        <v>42730</v>
      </c>
      <c r="J886" s="5">
        <f t="shared" si="41"/>
        <v>300000</v>
      </c>
      <c r="P886" s="5"/>
      <c r="Q886" s="5"/>
      <c r="R886" s="5"/>
    </row>
    <row r="887" spans="1:19" x14ac:dyDescent="0.2">
      <c r="H887" s="5">
        <v>40000</v>
      </c>
      <c r="I887" s="7">
        <v>42744</v>
      </c>
      <c r="J887" s="5">
        <f t="shared" si="41"/>
        <v>260000</v>
      </c>
      <c r="P887" s="5"/>
      <c r="Q887" s="5"/>
      <c r="R887" s="5"/>
    </row>
    <row r="888" spans="1:19" x14ac:dyDescent="0.2">
      <c r="H888" s="5">
        <v>40000</v>
      </c>
      <c r="I888" s="7">
        <v>42758</v>
      </c>
      <c r="J888" s="5">
        <f t="shared" si="41"/>
        <v>220000</v>
      </c>
      <c r="P888" s="5"/>
      <c r="Q888" s="5"/>
      <c r="R888" s="5"/>
    </row>
    <row r="889" spans="1:19" x14ac:dyDescent="0.2">
      <c r="H889" s="5">
        <v>40000</v>
      </c>
      <c r="I889" s="7">
        <v>42772</v>
      </c>
      <c r="J889" s="5">
        <f t="shared" si="41"/>
        <v>180000</v>
      </c>
      <c r="P889" s="5"/>
      <c r="Q889" s="5"/>
      <c r="R889" s="5"/>
    </row>
    <row r="890" spans="1:19" x14ac:dyDescent="0.2">
      <c r="H890" s="5">
        <v>40000</v>
      </c>
      <c r="I890" s="7">
        <v>42786</v>
      </c>
      <c r="J890" s="5">
        <f t="shared" si="41"/>
        <v>140000</v>
      </c>
      <c r="P890" s="5"/>
      <c r="Q890" s="5"/>
      <c r="R890" s="5"/>
    </row>
    <row r="891" spans="1:19" x14ac:dyDescent="0.2">
      <c r="H891" s="5">
        <v>40000</v>
      </c>
      <c r="I891" s="7">
        <v>42800</v>
      </c>
      <c r="J891" s="5">
        <f t="shared" si="41"/>
        <v>100000</v>
      </c>
      <c r="P891" s="5"/>
      <c r="Q891" s="5"/>
      <c r="R891" s="5"/>
    </row>
    <row r="892" spans="1:19" x14ac:dyDescent="0.2">
      <c r="F892" s="5">
        <v>260000</v>
      </c>
      <c r="H892" s="5">
        <v>50000</v>
      </c>
      <c r="I892" s="7">
        <v>42828</v>
      </c>
      <c r="J892" s="5">
        <f t="shared" si="41"/>
        <v>310000</v>
      </c>
      <c r="P892" s="5"/>
      <c r="Q892" s="5"/>
      <c r="R892" s="5"/>
    </row>
    <row r="893" spans="1:19" x14ac:dyDescent="0.2">
      <c r="H893" s="5">
        <v>40000</v>
      </c>
      <c r="I893" s="7">
        <v>42842</v>
      </c>
      <c r="J893" s="5">
        <f t="shared" si="41"/>
        <v>270000</v>
      </c>
      <c r="P893" s="5"/>
      <c r="Q893" s="5"/>
      <c r="R893" s="5"/>
    </row>
    <row r="894" spans="1:19" x14ac:dyDescent="0.2">
      <c r="A894" s="4">
        <v>94</v>
      </c>
      <c r="B894" s="4" t="s">
        <v>788</v>
      </c>
      <c r="C894" s="5">
        <v>4722273</v>
      </c>
      <c r="D894" s="6">
        <v>84556507</v>
      </c>
      <c r="E894" s="4" t="s">
        <v>789</v>
      </c>
      <c r="F894" s="5">
        <v>240000</v>
      </c>
      <c r="G894" s="5">
        <v>40000</v>
      </c>
      <c r="I894" s="7">
        <v>42772</v>
      </c>
      <c r="J894" s="5">
        <f>F894-G894-H894</f>
        <v>200000</v>
      </c>
      <c r="K894" s="4" t="s">
        <v>794</v>
      </c>
      <c r="L894" s="4">
        <v>1</v>
      </c>
      <c r="M894" s="4" t="s">
        <v>557</v>
      </c>
      <c r="N894" s="4" t="s">
        <v>795</v>
      </c>
      <c r="O894" s="4" t="s">
        <v>722</v>
      </c>
      <c r="P894" s="5">
        <f>SUM(F894:F896)</f>
        <v>240000</v>
      </c>
      <c r="Q894" s="5">
        <f>SUM(G894:H896)</f>
        <v>200000</v>
      </c>
      <c r="R894" s="5">
        <f>P894-Q894</f>
        <v>40000</v>
      </c>
      <c r="S894" s="4" t="s">
        <v>56</v>
      </c>
    </row>
    <row r="895" spans="1:19" x14ac:dyDescent="0.2">
      <c r="H895" s="5">
        <v>80000</v>
      </c>
      <c r="I895" s="7">
        <v>42800</v>
      </c>
      <c r="J895" s="5">
        <f>(J894+F895)-H895</f>
        <v>120000</v>
      </c>
      <c r="P895" s="5"/>
      <c r="Q895" s="5"/>
      <c r="R895" s="5"/>
    </row>
    <row r="896" spans="1:19" x14ac:dyDescent="0.2">
      <c r="H896" s="5">
        <v>80000</v>
      </c>
      <c r="I896" s="7">
        <v>42835</v>
      </c>
      <c r="J896" s="5">
        <f>(J895+F896)-H896</f>
        <v>40000</v>
      </c>
      <c r="P896" s="5"/>
      <c r="Q896" s="5"/>
      <c r="R896" s="5"/>
    </row>
    <row r="897" spans="1:19" x14ac:dyDescent="0.2">
      <c r="A897" s="4">
        <v>95</v>
      </c>
      <c r="B897" s="4" t="s">
        <v>796</v>
      </c>
      <c r="E897" s="4" t="s">
        <v>797</v>
      </c>
      <c r="F897" s="5">
        <v>500000</v>
      </c>
      <c r="G897" s="5">
        <v>100000</v>
      </c>
      <c r="I897" s="7">
        <v>42842</v>
      </c>
      <c r="J897" s="5">
        <f>F897-G897-H897</f>
        <v>400000</v>
      </c>
      <c r="K897" s="4" t="s">
        <v>798</v>
      </c>
      <c r="L897" s="4">
        <v>1</v>
      </c>
      <c r="M897" s="4" t="s">
        <v>557</v>
      </c>
      <c r="O897" s="4" t="s">
        <v>23</v>
      </c>
      <c r="P897" s="5">
        <f>SUM(F897:F897)</f>
        <v>500000</v>
      </c>
      <c r="Q897" s="5">
        <f>SUM(G897:H897)</f>
        <v>100000</v>
      </c>
      <c r="R897" s="5">
        <f>P897-Q897</f>
        <v>400000</v>
      </c>
      <c r="S897" s="4" t="s">
        <v>56</v>
      </c>
    </row>
    <row r="898" spans="1:19" x14ac:dyDescent="0.2">
      <c r="A898" s="4">
        <v>96</v>
      </c>
      <c r="B898" s="4" t="s">
        <v>799</v>
      </c>
      <c r="C898" s="5">
        <v>5134479</v>
      </c>
      <c r="D898" s="6">
        <v>82670144</v>
      </c>
      <c r="E898" s="4" t="s">
        <v>84</v>
      </c>
      <c r="F898" s="5">
        <v>295000</v>
      </c>
      <c r="I898" s="7">
        <v>42744</v>
      </c>
      <c r="J898" s="5">
        <f>(J897+F898)-H898</f>
        <v>695000</v>
      </c>
      <c r="K898" s="4" t="s">
        <v>616</v>
      </c>
      <c r="L898" s="4">
        <v>1</v>
      </c>
      <c r="M898" s="4" t="s">
        <v>624</v>
      </c>
      <c r="N898" s="4" t="s">
        <v>800</v>
      </c>
      <c r="O898" s="4" t="s">
        <v>23</v>
      </c>
      <c r="P898" s="5">
        <f>SUM(F898:F900)</f>
        <v>295000</v>
      </c>
      <c r="Q898" s="5">
        <f>SUM(G898:H900)</f>
        <v>120000</v>
      </c>
      <c r="R898" s="5">
        <f>P898-Q898</f>
        <v>175000</v>
      </c>
      <c r="S898" s="4" t="s">
        <v>56</v>
      </c>
    </row>
    <row r="899" spans="1:19" x14ac:dyDescent="0.2">
      <c r="H899" s="5">
        <v>70000</v>
      </c>
      <c r="I899" s="7">
        <v>42772</v>
      </c>
      <c r="J899" s="5">
        <f>(J898+F899)-H899</f>
        <v>625000</v>
      </c>
      <c r="P899" s="5"/>
      <c r="Q899" s="5"/>
      <c r="R899" s="5"/>
    </row>
    <row r="900" spans="1:19" x14ac:dyDescent="0.2">
      <c r="H900" s="5">
        <v>50000</v>
      </c>
      <c r="I900" s="7">
        <v>42828</v>
      </c>
      <c r="J900" s="5">
        <f>(J899+F900)-H900</f>
        <v>575000</v>
      </c>
      <c r="P900" s="5"/>
      <c r="Q900" s="5"/>
      <c r="R900" s="5"/>
    </row>
    <row r="901" spans="1:19" x14ac:dyDescent="0.2">
      <c r="A901" s="4">
        <v>97</v>
      </c>
      <c r="B901" s="4" t="s">
        <v>801</v>
      </c>
      <c r="D901" s="6">
        <v>71711951</v>
      </c>
      <c r="E901" s="4" t="s">
        <v>95</v>
      </c>
      <c r="F901" s="5">
        <v>260000</v>
      </c>
      <c r="G901" s="5">
        <v>40000</v>
      </c>
      <c r="I901" s="7">
        <v>42765</v>
      </c>
      <c r="J901" s="5">
        <f>F901-G901-H901</f>
        <v>220000</v>
      </c>
      <c r="K901" s="4" t="s">
        <v>666</v>
      </c>
      <c r="L901" s="4">
        <v>1</v>
      </c>
      <c r="M901" s="4" t="s">
        <v>614</v>
      </c>
      <c r="O901" s="4" t="s">
        <v>23</v>
      </c>
      <c r="P901" s="5">
        <f>SUM(F901:F904)</f>
        <v>260000</v>
      </c>
      <c r="Q901" s="5">
        <f>SUM(G901:H904)</f>
        <v>100000</v>
      </c>
      <c r="R901" s="5">
        <f>P901-Q901</f>
        <v>160000</v>
      </c>
      <c r="S901" s="4" t="s">
        <v>43</v>
      </c>
    </row>
    <row r="902" spans="1:19" x14ac:dyDescent="0.2">
      <c r="B902" s="4" t="s">
        <v>802</v>
      </c>
      <c r="H902" s="5">
        <v>20000</v>
      </c>
      <c r="I902" s="7">
        <v>42772</v>
      </c>
      <c r="J902" s="5">
        <f>(J901+F902)-H902</f>
        <v>200000</v>
      </c>
      <c r="P902" s="5"/>
      <c r="Q902" s="5"/>
      <c r="R902" s="5"/>
    </row>
    <row r="903" spans="1:19" x14ac:dyDescent="0.2">
      <c r="H903" s="5">
        <v>20000</v>
      </c>
      <c r="I903" s="7">
        <v>42786</v>
      </c>
      <c r="J903" s="5">
        <f>(J902+F903)-H903</f>
        <v>180000</v>
      </c>
      <c r="P903" s="5"/>
      <c r="Q903" s="5"/>
      <c r="R903" s="5"/>
    </row>
    <row r="904" spans="1:19" x14ac:dyDescent="0.2">
      <c r="H904" s="5">
        <v>20000</v>
      </c>
      <c r="I904" s="7">
        <v>42793</v>
      </c>
      <c r="J904" s="5">
        <f>(J903+F904)-H904</f>
        <v>160000</v>
      </c>
      <c r="P904" s="5"/>
      <c r="Q904" s="5"/>
      <c r="R904" s="5"/>
    </row>
    <row r="905" spans="1:19" x14ac:dyDescent="0.2">
      <c r="A905" s="4">
        <v>98</v>
      </c>
      <c r="B905" s="4" t="s">
        <v>803</v>
      </c>
      <c r="E905" s="4" t="s">
        <v>269</v>
      </c>
      <c r="F905" s="5">
        <v>270000</v>
      </c>
      <c r="G905" s="5">
        <v>30000</v>
      </c>
      <c r="I905" s="7">
        <v>42765</v>
      </c>
      <c r="J905" s="5">
        <f>F905-G905-H905</f>
        <v>240000</v>
      </c>
      <c r="K905" s="4" t="s">
        <v>804</v>
      </c>
      <c r="L905" s="4">
        <v>1</v>
      </c>
      <c r="M905" s="4" t="s">
        <v>575</v>
      </c>
      <c r="O905" s="4" t="s">
        <v>23</v>
      </c>
      <c r="P905" s="5">
        <f>SUM(F905:F911)</f>
        <v>270000</v>
      </c>
      <c r="Q905" s="5">
        <f>SUM(G905:H911)</f>
        <v>130000</v>
      </c>
      <c r="R905" s="5">
        <f>P905-Q905</f>
        <v>140000</v>
      </c>
      <c r="S905" s="4" t="s">
        <v>43</v>
      </c>
    </row>
    <row r="906" spans="1:19" x14ac:dyDescent="0.2">
      <c r="H906" s="5">
        <v>20000</v>
      </c>
      <c r="I906" s="7">
        <v>42779</v>
      </c>
      <c r="J906" s="5">
        <f t="shared" ref="J906:J911" si="42">(J905+F906)-H906</f>
        <v>220000</v>
      </c>
      <c r="P906" s="5"/>
      <c r="Q906" s="5"/>
      <c r="R906" s="5"/>
    </row>
    <row r="907" spans="1:19" x14ac:dyDescent="0.2">
      <c r="H907" s="5">
        <v>20000</v>
      </c>
      <c r="I907" s="7">
        <v>42786</v>
      </c>
      <c r="J907" s="5">
        <f t="shared" si="42"/>
        <v>200000</v>
      </c>
      <c r="P907" s="5"/>
      <c r="Q907" s="5"/>
      <c r="R907" s="5"/>
    </row>
    <row r="908" spans="1:19" x14ac:dyDescent="0.2">
      <c r="H908" s="5">
        <v>20000</v>
      </c>
      <c r="I908" s="7">
        <v>42807</v>
      </c>
      <c r="J908" s="5">
        <f t="shared" si="42"/>
        <v>180000</v>
      </c>
      <c r="P908" s="5"/>
      <c r="Q908" s="5"/>
      <c r="R908" s="5"/>
    </row>
    <row r="909" spans="1:19" x14ac:dyDescent="0.2">
      <c r="H909" s="5">
        <v>10000</v>
      </c>
      <c r="I909" s="7">
        <v>42814</v>
      </c>
      <c r="J909" s="5">
        <f t="shared" si="42"/>
        <v>170000</v>
      </c>
      <c r="P909" s="5"/>
      <c r="Q909" s="5"/>
      <c r="R909" s="5"/>
    </row>
    <row r="910" spans="1:19" x14ac:dyDescent="0.2">
      <c r="H910" s="5">
        <v>20000</v>
      </c>
      <c r="I910" s="7">
        <v>42821</v>
      </c>
      <c r="J910" s="5">
        <f t="shared" si="42"/>
        <v>150000</v>
      </c>
      <c r="P910" s="5"/>
      <c r="Q910" s="5"/>
      <c r="R910" s="5"/>
    </row>
    <row r="911" spans="1:19" x14ac:dyDescent="0.2">
      <c r="H911" s="5">
        <v>10000</v>
      </c>
      <c r="I911" s="7">
        <v>42828</v>
      </c>
      <c r="J911" s="5">
        <f t="shared" si="42"/>
        <v>140000</v>
      </c>
      <c r="P911" s="5"/>
      <c r="Q911" s="5"/>
      <c r="R911" s="5"/>
    </row>
    <row r="912" spans="1:19" x14ac:dyDescent="0.2">
      <c r="A912" s="4">
        <v>99</v>
      </c>
      <c r="B912" s="4" t="s">
        <v>805</v>
      </c>
      <c r="E912" s="4" t="s">
        <v>305</v>
      </c>
      <c r="F912" s="5">
        <v>360000</v>
      </c>
      <c r="G912" s="5">
        <v>30000</v>
      </c>
      <c r="I912" s="7">
        <v>42567</v>
      </c>
      <c r="J912" s="5">
        <f>F912-G912-H912</f>
        <v>330000</v>
      </c>
      <c r="K912" s="4" t="s">
        <v>106</v>
      </c>
      <c r="L912" s="4">
        <v>1</v>
      </c>
      <c r="M912" s="4" t="s">
        <v>806</v>
      </c>
      <c r="O912" s="4" t="s">
        <v>246</v>
      </c>
      <c r="P912" s="5">
        <f>SUM(F912:F941)</f>
        <v>1080000</v>
      </c>
      <c r="Q912" s="5">
        <f>SUM(G912:H941)</f>
        <v>715000</v>
      </c>
      <c r="R912" s="5">
        <f>P912-Q912</f>
        <v>365000</v>
      </c>
      <c r="S912" s="4" t="s">
        <v>56</v>
      </c>
    </row>
    <row r="913" spans="5:10" x14ac:dyDescent="0.2">
      <c r="E913" s="4">
        <v>212</v>
      </c>
      <c r="H913" s="5">
        <v>25000</v>
      </c>
      <c r="I913" s="7">
        <v>42562</v>
      </c>
      <c r="J913" s="5">
        <f t="shared" ref="J913:J941" si="43">(J912+F913)-H913</f>
        <v>305000</v>
      </c>
    </row>
    <row r="914" spans="5:10" x14ac:dyDescent="0.2">
      <c r="H914" s="5">
        <v>30000</v>
      </c>
      <c r="I914" s="7">
        <v>42569</v>
      </c>
      <c r="J914" s="5">
        <f t="shared" si="43"/>
        <v>275000</v>
      </c>
    </row>
    <row r="915" spans="5:10" x14ac:dyDescent="0.2">
      <c r="H915" s="5">
        <v>30000</v>
      </c>
      <c r="I915" s="7">
        <v>42576</v>
      </c>
      <c r="J915" s="5">
        <f t="shared" si="43"/>
        <v>245000</v>
      </c>
    </row>
    <row r="916" spans="5:10" x14ac:dyDescent="0.2">
      <c r="H916" s="5">
        <v>30000</v>
      </c>
      <c r="I916" s="7">
        <v>42591</v>
      </c>
      <c r="J916" s="5">
        <f t="shared" si="43"/>
        <v>215000</v>
      </c>
    </row>
    <row r="917" spans="5:10" x14ac:dyDescent="0.2">
      <c r="H917" s="5">
        <v>20000</v>
      </c>
      <c r="I917" s="7">
        <v>42597</v>
      </c>
      <c r="J917" s="5">
        <f t="shared" si="43"/>
        <v>195000</v>
      </c>
    </row>
    <row r="918" spans="5:10" x14ac:dyDescent="0.2">
      <c r="H918" s="5">
        <v>20000</v>
      </c>
      <c r="I918" s="7">
        <v>42604</v>
      </c>
      <c r="J918" s="5">
        <f t="shared" si="43"/>
        <v>175000</v>
      </c>
    </row>
    <row r="919" spans="5:10" x14ac:dyDescent="0.2">
      <c r="H919" s="5">
        <v>20000</v>
      </c>
      <c r="I919" s="7">
        <v>42612</v>
      </c>
      <c r="J919" s="5">
        <f t="shared" si="43"/>
        <v>155000</v>
      </c>
    </row>
    <row r="920" spans="5:10" x14ac:dyDescent="0.2">
      <c r="H920" s="5">
        <v>20000</v>
      </c>
      <c r="I920" s="7">
        <v>42618</v>
      </c>
      <c r="J920" s="5">
        <f t="shared" si="43"/>
        <v>135000</v>
      </c>
    </row>
    <row r="921" spans="5:10" x14ac:dyDescent="0.2">
      <c r="H921" s="5">
        <v>30000</v>
      </c>
      <c r="I921" s="7">
        <v>42625</v>
      </c>
      <c r="J921" s="5">
        <f t="shared" si="43"/>
        <v>105000</v>
      </c>
    </row>
    <row r="922" spans="5:10" x14ac:dyDescent="0.2">
      <c r="H922" s="5">
        <v>20000</v>
      </c>
      <c r="I922" s="7">
        <v>42632</v>
      </c>
      <c r="J922" s="5">
        <f t="shared" si="43"/>
        <v>85000</v>
      </c>
    </row>
    <row r="923" spans="5:10" x14ac:dyDescent="0.2">
      <c r="H923" s="5">
        <v>20000</v>
      </c>
      <c r="I923" s="7">
        <v>42639</v>
      </c>
      <c r="J923" s="5">
        <f t="shared" si="43"/>
        <v>65000</v>
      </c>
    </row>
    <row r="924" spans="5:10" x14ac:dyDescent="0.2">
      <c r="H924" s="5">
        <v>20000</v>
      </c>
      <c r="I924" s="7">
        <v>42654</v>
      </c>
      <c r="J924" s="5">
        <f t="shared" si="43"/>
        <v>45000</v>
      </c>
    </row>
    <row r="925" spans="5:10" x14ac:dyDescent="0.2">
      <c r="H925" s="5">
        <v>20000</v>
      </c>
      <c r="I925" s="7">
        <v>42660</v>
      </c>
      <c r="J925" s="5">
        <f t="shared" si="43"/>
        <v>25000</v>
      </c>
    </row>
    <row r="926" spans="5:10" x14ac:dyDescent="0.2">
      <c r="H926" s="5">
        <v>20000</v>
      </c>
      <c r="I926" s="7">
        <v>42702</v>
      </c>
      <c r="J926" s="5">
        <f t="shared" si="43"/>
        <v>5000</v>
      </c>
    </row>
    <row r="927" spans="5:10" x14ac:dyDescent="0.2">
      <c r="E927" s="4">
        <v>212</v>
      </c>
      <c r="F927" s="5">
        <v>360000</v>
      </c>
      <c r="H927" s="5">
        <v>40000</v>
      </c>
      <c r="I927" s="7">
        <v>42744</v>
      </c>
      <c r="J927" s="5">
        <f t="shared" si="43"/>
        <v>325000</v>
      </c>
    </row>
    <row r="928" spans="5:10" x14ac:dyDescent="0.2">
      <c r="H928" s="5">
        <v>30000</v>
      </c>
      <c r="I928" s="7">
        <v>42752</v>
      </c>
      <c r="J928" s="5">
        <f t="shared" si="43"/>
        <v>295000</v>
      </c>
    </row>
    <row r="929" spans="1:19" x14ac:dyDescent="0.2">
      <c r="H929" s="5">
        <v>30000</v>
      </c>
      <c r="I929" s="7">
        <v>42758</v>
      </c>
      <c r="J929" s="5">
        <f t="shared" si="43"/>
        <v>265000</v>
      </c>
    </row>
    <row r="930" spans="1:19" x14ac:dyDescent="0.2">
      <c r="H930" s="5">
        <v>20000</v>
      </c>
      <c r="I930" s="7">
        <v>42766</v>
      </c>
      <c r="J930" s="5">
        <f t="shared" si="43"/>
        <v>245000</v>
      </c>
    </row>
    <row r="931" spans="1:19" x14ac:dyDescent="0.2">
      <c r="H931" s="5">
        <v>20000</v>
      </c>
      <c r="I931" s="7">
        <v>42773</v>
      </c>
      <c r="J931" s="5">
        <f t="shared" si="43"/>
        <v>225000</v>
      </c>
    </row>
    <row r="932" spans="1:19" x14ac:dyDescent="0.2">
      <c r="H932" s="5">
        <v>20000</v>
      </c>
      <c r="I932" s="7">
        <v>42780</v>
      </c>
      <c r="J932" s="5">
        <f t="shared" si="43"/>
        <v>205000</v>
      </c>
    </row>
    <row r="933" spans="1:19" x14ac:dyDescent="0.2">
      <c r="H933" s="5">
        <v>20000</v>
      </c>
      <c r="I933" s="7">
        <v>42786</v>
      </c>
      <c r="J933" s="5">
        <f t="shared" si="43"/>
        <v>185000</v>
      </c>
    </row>
    <row r="934" spans="1:19" x14ac:dyDescent="0.2">
      <c r="H934" s="5">
        <v>20000</v>
      </c>
      <c r="I934" s="7">
        <v>42793</v>
      </c>
      <c r="J934" s="5">
        <f t="shared" si="43"/>
        <v>165000</v>
      </c>
    </row>
    <row r="935" spans="1:19" x14ac:dyDescent="0.2">
      <c r="H935" s="5">
        <v>20000</v>
      </c>
      <c r="I935" s="7">
        <v>42801</v>
      </c>
      <c r="J935" s="5">
        <f t="shared" si="43"/>
        <v>145000</v>
      </c>
    </row>
    <row r="936" spans="1:19" x14ac:dyDescent="0.2">
      <c r="H936" s="5">
        <v>20000</v>
      </c>
      <c r="I936" s="7">
        <v>42808</v>
      </c>
      <c r="J936" s="5">
        <f t="shared" si="43"/>
        <v>125000</v>
      </c>
      <c r="P936" s="5"/>
      <c r="Q936" s="5"/>
      <c r="R936" s="5"/>
    </row>
    <row r="937" spans="1:19" x14ac:dyDescent="0.2">
      <c r="H937" s="5">
        <v>20000</v>
      </c>
      <c r="I937" s="7">
        <v>42814</v>
      </c>
      <c r="J937" s="5">
        <f t="shared" si="43"/>
        <v>105000</v>
      </c>
      <c r="P937" s="5"/>
      <c r="Q937" s="5"/>
      <c r="R937" s="5"/>
    </row>
    <row r="938" spans="1:19" x14ac:dyDescent="0.2">
      <c r="E938" s="4">
        <v>212</v>
      </c>
      <c r="F938" s="5">
        <v>360000</v>
      </c>
      <c r="H938" s="5">
        <v>40000</v>
      </c>
      <c r="I938" s="7">
        <v>42822</v>
      </c>
      <c r="J938" s="5">
        <f t="shared" si="43"/>
        <v>425000</v>
      </c>
      <c r="P938" s="5"/>
      <c r="Q938" s="5"/>
      <c r="R938" s="5"/>
    </row>
    <row r="939" spans="1:19" x14ac:dyDescent="0.2">
      <c r="H939" s="5">
        <v>20000</v>
      </c>
      <c r="I939" s="7">
        <v>42829</v>
      </c>
      <c r="J939" s="5">
        <f t="shared" si="43"/>
        <v>405000</v>
      </c>
      <c r="P939" s="5"/>
      <c r="Q939" s="5"/>
      <c r="R939" s="5"/>
    </row>
    <row r="940" spans="1:19" x14ac:dyDescent="0.2">
      <c r="H940" s="5">
        <v>20000</v>
      </c>
      <c r="I940" s="7">
        <v>42836</v>
      </c>
      <c r="J940" s="5">
        <f t="shared" si="43"/>
        <v>385000</v>
      </c>
      <c r="P940" s="5"/>
      <c r="Q940" s="5"/>
      <c r="R940" s="5"/>
    </row>
    <row r="941" spans="1:19" x14ac:dyDescent="0.2">
      <c r="H941" s="5">
        <v>20000</v>
      </c>
      <c r="I941" s="7">
        <v>42843</v>
      </c>
      <c r="J941" s="5">
        <f t="shared" si="43"/>
        <v>365000</v>
      </c>
      <c r="P941" s="5"/>
      <c r="Q941" s="5"/>
      <c r="R941" s="5"/>
    </row>
    <row r="942" spans="1:19" x14ac:dyDescent="0.2">
      <c r="A942" s="4">
        <v>100</v>
      </c>
      <c r="B942" s="4" t="s">
        <v>807</v>
      </c>
      <c r="C942" s="5">
        <v>5558</v>
      </c>
      <c r="D942" s="6">
        <v>82738882</v>
      </c>
      <c r="E942" s="4" t="s">
        <v>95</v>
      </c>
      <c r="F942" s="5">
        <v>260000</v>
      </c>
      <c r="I942" s="7">
        <v>42555</v>
      </c>
      <c r="J942" s="5">
        <f>F942-G942-H942</f>
        <v>260000</v>
      </c>
      <c r="K942" s="4" t="s">
        <v>808</v>
      </c>
      <c r="L942" s="4">
        <v>1</v>
      </c>
      <c r="M942" s="4" t="s">
        <v>557</v>
      </c>
      <c r="O942" s="4" t="s">
        <v>570</v>
      </c>
      <c r="P942" s="5">
        <f>SUM(F942:F969)</f>
        <v>780000</v>
      </c>
      <c r="Q942" s="5">
        <f>SUM(G942:H969)</f>
        <v>580000</v>
      </c>
      <c r="R942" s="5">
        <f>P942-Q942</f>
        <v>200000</v>
      </c>
      <c r="S942" s="4" t="s">
        <v>56</v>
      </c>
    </row>
    <row r="943" spans="1:19" x14ac:dyDescent="0.2">
      <c r="H943" s="5">
        <v>40000</v>
      </c>
      <c r="I943" s="7">
        <v>42562</v>
      </c>
      <c r="J943" s="5">
        <f t="shared" ref="J943:J969" si="44">(J942+F943)-H943</f>
        <v>220000</v>
      </c>
    </row>
    <row r="944" spans="1:19" x14ac:dyDescent="0.2">
      <c r="H944" s="5">
        <v>20000</v>
      </c>
      <c r="I944" s="7">
        <v>42569</v>
      </c>
      <c r="J944" s="5">
        <f t="shared" si="44"/>
        <v>200000</v>
      </c>
    </row>
    <row r="945" spans="6:10" x14ac:dyDescent="0.2">
      <c r="H945" s="5">
        <v>20000</v>
      </c>
      <c r="I945" s="7">
        <v>42576</v>
      </c>
      <c r="J945" s="5">
        <f t="shared" si="44"/>
        <v>180000</v>
      </c>
    </row>
    <row r="946" spans="6:10" x14ac:dyDescent="0.2">
      <c r="H946" s="5">
        <v>20000</v>
      </c>
      <c r="I946" s="7">
        <v>42583</v>
      </c>
      <c r="J946" s="5">
        <f t="shared" si="44"/>
        <v>160000</v>
      </c>
    </row>
    <row r="947" spans="6:10" x14ac:dyDescent="0.2">
      <c r="H947" s="5">
        <v>20000</v>
      </c>
      <c r="I947" s="7">
        <v>42604</v>
      </c>
      <c r="J947" s="5">
        <f t="shared" si="44"/>
        <v>140000</v>
      </c>
    </row>
    <row r="948" spans="6:10" x14ac:dyDescent="0.2">
      <c r="H948" s="5">
        <v>20000</v>
      </c>
      <c r="I948" s="7">
        <v>42611</v>
      </c>
      <c r="J948" s="5">
        <f t="shared" si="44"/>
        <v>120000</v>
      </c>
    </row>
    <row r="949" spans="6:10" x14ac:dyDescent="0.2">
      <c r="H949" s="5">
        <v>20000</v>
      </c>
      <c r="I949" s="7">
        <v>42622</v>
      </c>
      <c r="J949" s="5">
        <f t="shared" si="44"/>
        <v>100000</v>
      </c>
    </row>
    <row r="950" spans="6:10" x14ac:dyDescent="0.2">
      <c r="H950" s="5">
        <v>20000</v>
      </c>
      <c r="I950" s="7">
        <v>42639</v>
      </c>
      <c r="J950" s="5">
        <f t="shared" si="44"/>
        <v>80000</v>
      </c>
    </row>
    <row r="951" spans="6:10" x14ac:dyDescent="0.2">
      <c r="H951" s="5">
        <v>20000</v>
      </c>
      <c r="I951" s="7">
        <v>42653</v>
      </c>
      <c r="J951" s="5">
        <f t="shared" si="44"/>
        <v>60000</v>
      </c>
    </row>
    <row r="952" spans="6:10" x14ac:dyDescent="0.2">
      <c r="H952" s="5">
        <v>20000</v>
      </c>
      <c r="I952" s="7">
        <v>42660</v>
      </c>
      <c r="J952" s="5">
        <f t="shared" si="44"/>
        <v>40000</v>
      </c>
    </row>
    <row r="953" spans="6:10" x14ac:dyDescent="0.2">
      <c r="H953" s="5">
        <v>20000</v>
      </c>
      <c r="I953" s="7">
        <v>42667</v>
      </c>
      <c r="J953" s="5">
        <f t="shared" si="44"/>
        <v>20000</v>
      </c>
    </row>
    <row r="954" spans="6:10" x14ac:dyDescent="0.2">
      <c r="F954" s="5">
        <v>260000</v>
      </c>
      <c r="H954" s="5">
        <v>20000</v>
      </c>
      <c r="I954" s="7">
        <v>42681</v>
      </c>
      <c r="J954" s="5">
        <f t="shared" si="44"/>
        <v>260000</v>
      </c>
    </row>
    <row r="955" spans="6:10" x14ac:dyDescent="0.2">
      <c r="H955" s="5">
        <v>20000</v>
      </c>
      <c r="I955" s="7">
        <v>42688</v>
      </c>
      <c r="J955" s="5">
        <f t="shared" si="44"/>
        <v>240000</v>
      </c>
    </row>
    <row r="956" spans="6:10" x14ac:dyDescent="0.2">
      <c r="H956" s="5">
        <v>20000</v>
      </c>
      <c r="I956" s="7">
        <v>42695</v>
      </c>
      <c r="J956" s="5">
        <f t="shared" si="44"/>
        <v>220000</v>
      </c>
    </row>
    <row r="957" spans="6:10" x14ac:dyDescent="0.2">
      <c r="H957" s="5">
        <v>20000</v>
      </c>
      <c r="I957" s="7">
        <v>42702</v>
      </c>
      <c r="J957" s="5">
        <f t="shared" si="44"/>
        <v>200000</v>
      </c>
    </row>
    <row r="958" spans="6:10" x14ac:dyDescent="0.2">
      <c r="H958" s="5">
        <v>20000</v>
      </c>
      <c r="I958" s="7">
        <v>42738</v>
      </c>
      <c r="J958" s="5">
        <f t="shared" si="44"/>
        <v>180000</v>
      </c>
    </row>
    <row r="959" spans="6:10" x14ac:dyDescent="0.2">
      <c r="H959" s="5">
        <v>20000</v>
      </c>
      <c r="I959" s="7">
        <v>42758</v>
      </c>
      <c r="J959" s="5">
        <f t="shared" si="44"/>
        <v>160000</v>
      </c>
    </row>
    <row r="960" spans="6:10" x14ac:dyDescent="0.2">
      <c r="H960" s="5">
        <v>20000</v>
      </c>
      <c r="I960" s="7">
        <v>42765</v>
      </c>
      <c r="J960" s="5">
        <f t="shared" si="44"/>
        <v>140000</v>
      </c>
    </row>
    <row r="961" spans="1:19" x14ac:dyDescent="0.2">
      <c r="H961" s="5">
        <v>20000</v>
      </c>
      <c r="I961" s="7">
        <v>42772</v>
      </c>
      <c r="J961" s="5">
        <f t="shared" si="44"/>
        <v>120000</v>
      </c>
    </row>
    <row r="962" spans="1:19" x14ac:dyDescent="0.2">
      <c r="H962" s="5">
        <v>20000</v>
      </c>
      <c r="I962" s="7">
        <v>42779</v>
      </c>
      <c r="J962" s="5">
        <f t="shared" si="44"/>
        <v>100000</v>
      </c>
    </row>
    <row r="963" spans="1:19" x14ac:dyDescent="0.2">
      <c r="H963" s="5">
        <v>20000</v>
      </c>
      <c r="I963" s="7">
        <v>42786</v>
      </c>
      <c r="J963" s="5">
        <f t="shared" si="44"/>
        <v>80000</v>
      </c>
    </row>
    <row r="964" spans="1:19" x14ac:dyDescent="0.2">
      <c r="E964" s="4" t="s">
        <v>580</v>
      </c>
      <c r="F964" s="5">
        <v>260000</v>
      </c>
      <c r="H964" s="5">
        <v>40000</v>
      </c>
      <c r="I964" s="7">
        <v>42793</v>
      </c>
      <c r="J964" s="5">
        <f t="shared" si="44"/>
        <v>300000</v>
      </c>
    </row>
    <row r="965" spans="1:19" x14ac:dyDescent="0.2">
      <c r="H965" s="5">
        <v>20000</v>
      </c>
      <c r="I965" s="7">
        <v>42800</v>
      </c>
      <c r="J965" s="5">
        <f t="shared" si="44"/>
        <v>280000</v>
      </c>
    </row>
    <row r="966" spans="1:19" x14ac:dyDescent="0.2">
      <c r="H966" s="5">
        <v>20000</v>
      </c>
      <c r="I966" s="7">
        <v>42807</v>
      </c>
      <c r="J966" s="5">
        <f t="shared" si="44"/>
        <v>260000</v>
      </c>
      <c r="P966" s="5"/>
      <c r="Q966" s="5"/>
      <c r="R966" s="5"/>
    </row>
    <row r="967" spans="1:19" x14ac:dyDescent="0.2">
      <c r="H967" s="5">
        <v>20000</v>
      </c>
      <c r="I967" s="7">
        <v>42814</v>
      </c>
      <c r="J967" s="5">
        <f t="shared" si="44"/>
        <v>240000</v>
      </c>
      <c r="P967" s="5"/>
      <c r="Q967" s="5"/>
      <c r="R967" s="5"/>
    </row>
    <row r="968" spans="1:19" x14ac:dyDescent="0.2">
      <c r="H968" s="5">
        <v>20000</v>
      </c>
      <c r="I968" s="7">
        <v>42702</v>
      </c>
      <c r="J968" s="5">
        <f t="shared" si="44"/>
        <v>220000</v>
      </c>
      <c r="P968" s="5"/>
      <c r="Q968" s="5"/>
      <c r="R968" s="5"/>
    </row>
    <row r="969" spans="1:19" x14ac:dyDescent="0.2">
      <c r="H969" s="5">
        <v>20000</v>
      </c>
      <c r="I969" s="7">
        <v>42828</v>
      </c>
      <c r="J969" s="5">
        <f t="shared" si="44"/>
        <v>200000</v>
      </c>
      <c r="P969" s="5"/>
      <c r="Q969" s="5"/>
      <c r="R969" s="5"/>
    </row>
    <row r="970" spans="1:19" x14ac:dyDescent="0.2">
      <c r="A970" s="4">
        <v>101</v>
      </c>
      <c r="B970" s="4" t="s">
        <v>809</v>
      </c>
      <c r="C970" s="5">
        <v>5300948</v>
      </c>
      <c r="D970" s="6">
        <v>93263199</v>
      </c>
      <c r="E970" s="4" t="s">
        <v>79</v>
      </c>
      <c r="F970" s="5">
        <v>260000</v>
      </c>
      <c r="I970" s="7">
        <v>42765</v>
      </c>
      <c r="J970" s="5">
        <f>F970-G970-H970</f>
        <v>260000</v>
      </c>
      <c r="K970" s="4" t="s">
        <v>652</v>
      </c>
      <c r="L970" s="4">
        <v>1</v>
      </c>
      <c r="M970" s="4" t="s">
        <v>563</v>
      </c>
      <c r="O970" s="4" t="s">
        <v>23</v>
      </c>
      <c r="P970" s="5">
        <f>SUM(F970:F974)</f>
        <v>260000</v>
      </c>
      <c r="Q970" s="5">
        <f>SUM(G970:H974)</f>
        <v>130000</v>
      </c>
      <c r="R970" s="5">
        <f>P970-Q970</f>
        <v>130000</v>
      </c>
      <c r="S970" s="4" t="s">
        <v>43</v>
      </c>
    </row>
    <row r="971" spans="1:19" x14ac:dyDescent="0.2">
      <c r="B971" s="4" t="s">
        <v>802</v>
      </c>
      <c r="H971" s="5">
        <v>40000</v>
      </c>
      <c r="I971" s="7">
        <v>42772</v>
      </c>
      <c r="J971" s="5">
        <f>(J970+F971)-H971</f>
        <v>220000</v>
      </c>
      <c r="P971" s="5"/>
      <c r="Q971" s="5"/>
      <c r="R971" s="5"/>
    </row>
    <row r="972" spans="1:19" x14ac:dyDescent="0.2">
      <c r="H972" s="5">
        <v>30000</v>
      </c>
      <c r="I972" s="7">
        <v>42786</v>
      </c>
      <c r="J972" s="5">
        <f>(J971+F972)-H972</f>
        <v>190000</v>
      </c>
      <c r="P972" s="5"/>
      <c r="Q972" s="5"/>
      <c r="R972" s="5"/>
    </row>
    <row r="973" spans="1:19" x14ac:dyDescent="0.2">
      <c r="H973" s="5">
        <v>30000</v>
      </c>
      <c r="I973" s="7">
        <v>42800</v>
      </c>
      <c r="J973" s="5">
        <f>(J972+F973)-H973</f>
        <v>160000</v>
      </c>
      <c r="P973" s="5"/>
      <c r="Q973" s="5"/>
      <c r="R973" s="5"/>
    </row>
    <row r="974" spans="1:19" x14ac:dyDescent="0.2">
      <c r="H974" s="5">
        <v>30000</v>
      </c>
      <c r="I974" s="7">
        <v>42814</v>
      </c>
      <c r="J974" s="5">
        <f>(J973+F974)-H974</f>
        <v>130000</v>
      </c>
      <c r="P974" s="5"/>
      <c r="Q974" s="5"/>
      <c r="R974" s="5"/>
    </row>
    <row r="975" spans="1:19" x14ac:dyDescent="0.2">
      <c r="A975" s="4">
        <v>102</v>
      </c>
      <c r="B975" s="4" t="s">
        <v>810</v>
      </c>
      <c r="C975" s="5">
        <v>4487774</v>
      </c>
      <c r="D975" s="6">
        <v>81912062</v>
      </c>
      <c r="E975" s="4" t="s">
        <v>111</v>
      </c>
      <c r="F975" s="5">
        <v>510000</v>
      </c>
      <c r="G975" s="5">
        <v>40000</v>
      </c>
      <c r="I975" s="7">
        <v>42555</v>
      </c>
      <c r="J975" s="5">
        <f>F975-G975-H975</f>
        <v>470000</v>
      </c>
      <c r="K975" s="4" t="s">
        <v>573</v>
      </c>
      <c r="L975" s="4">
        <v>1</v>
      </c>
      <c r="M975" s="4" t="s">
        <v>557</v>
      </c>
      <c r="O975" s="4" t="s">
        <v>570</v>
      </c>
      <c r="P975" s="5">
        <f>SUM(F975:F1002)</f>
        <v>730000</v>
      </c>
      <c r="Q975" s="5">
        <f>SUM(G975:H1002)</f>
        <v>650000</v>
      </c>
      <c r="R975" s="5">
        <f>P975-Q975</f>
        <v>80000</v>
      </c>
      <c r="S975" s="4" t="s">
        <v>43</v>
      </c>
    </row>
    <row r="976" spans="1:19" x14ac:dyDescent="0.2">
      <c r="H976" s="5">
        <v>30000</v>
      </c>
      <c r="I976" s="7">
        <v>42562</v>
      </c>
      <c r="J976" s="5">
        <f t="shared" ref="J976:J1004" si="45">(J975+F976)-H976</f>
        <v>440000</v>
      </c>
    </row>
    <row r="977" spans="5:10" x14ac:dyDescent="0.2">
      <c r="H977" s="5">
        <v>30000</v>
      </c>
      <c r="I977" s="7">
        <v>42569</v>
      </c>
      <c r="J977" s="5">
        <f t="shared" si="45"/>
        <v>410000</v>
      </c>
    </row>
    <row r="978" spans="5:10" x14ac:dyDescent="0.2">
      <c r="H978" s="5">
        <v>30000</v>
      </c>
      <c r="I978" s="7">
        <v>42583</v>
      </c>
      <c r="J978" s="5">
        <f t="shared" si="45"/>
        <v>380000</v>
      </c>
    </row>
    <row r="979" spans="5:10" x14ac:dyDescent="0.2">
      <c r="H979" s="5">
        <v>30000</v>
      </c>
      <c r="I979" s="7">
        <v>42590</v>
      </c>
      <c r="J979" s="5">
        <f t="shared" si="45"/>
        <v>350000</v>
      </c>
    </row>
    <row r="980" spans="5:10" x14ac:dyDescent="0.2">
      <c r="H980" s="5">
        <v>30000</v>
      </c>
      <c r="I980" s="7">
        <v>42604</v>
      </c>
      <c r="J980" s="5">
        <f t="shared" si="45"/>
        <v>320000</v>
      </c>
    </row>
    <row r="981" spans="5:10" x14ac:dyDescent="0.2">
      <c r="H981" s="5">
        <v>25000</v>
      </c>
      <c r="I981" s="7">
        <v>42611</v>
      </c>
      <c r="J981" s="5">
        <f t="shared" si="45"/>
        <v>295000</v>
      </c>
    </row>
    <row r="982" spans="5:10" x14ac:dyDescent="0.2">
      <c r="H982" s="5">
        <v>30000</v>
      </c>
      <c r="I982" s="7">
        <v>42618</v>
      </c>
      <c r="J982" s="5">
        <f t="shared" si="45"/>
        <v>265000</v>
      </c>
    </row>
    <row r="983" spans="5:10" x14ac:dyDescent="0.2">
      <c r="H983" s="5">
        <v>20000</v>
      </c>
      <c r="I983" s="7">
        <v>42625</v>
      </c>
      <c r="J983" s="5">
        <f t="shared" si="45"/>
        <v>245000</v>
      </c>
    </row>
    <row r="984" spans="5:10" x14ac:dyDescent="0.2">
      <c r="H984" s="5">
        <v>20000</v>
      </c>
      <c r="I984" s="7">
        <v>42639</v>
      </c>
      <c r="J984" s="5">
        <f t="shared" si="45"/>
        <v>225000</v>
      </c>
    </row>
    <row r="985" spans="5:10" x14ac:dyDescent="0.2">
      <c r="H985" s="5">
        <v>20000</v>
      </c>
      <c r="I985" s="7">
        <v>42653</v>
      </c>
      <c r="J985" s="5">
        <f t="shared" si="45"/>
        <v>205000</v>
      </c>
    </row>
    <row r="986" spans="5:10" x14ac:dyDescent="0.2">
      <c r="H986" s="5">
        <v>20000</v>
      </c>
      <c r="I986" s="7">
        <v>42660</v>
      </c>
      <c r="J986" s="5">
        <f t="shared" si="45"/>
        <v>185000</v>
      </c>
    </row>
    <row r="987" spans="5:10" x14ac:dyDescent="0.2">
      <c r="H987" s="5">
        <v>20000</v>
      </c>
      <c r="I987" s="7">
        <v>42667</v>
      </c>
      <c r="J987" s="5">
        <f t="shared" si="45"/>
        <v>165000</v>
      </c>
    </row>
    <row r="988" spans="5:10" x14ac:dyDescent="0.2">
      <c r="H988" s="5">
        <v>20000</v>
      </c>
      <c r="I988" s="7">
        <v>42674</v>
      </c>
      <c r="J988" s="5">
        <f t="shared" si="45"/>
        <v>145000</v>
      </c>
    </row>
    <row r="989" spans="5:10" x14ac:dyDescent="0.2">
      <c r="E989" s="4" t="s">
        <v>358</v>
      </c>
      <c r="F989" s="5">
        <v>220000</v>
      </c>
      <c r="H989" s="5">
        <v>20000</v>
      </c>
      <c r="I989" s="7">
        <v>42681</v>
      </c>
      <c r="J989" s="5">
        <f t="shared" si="45"/>
        <v>345000</v>
      </c>
    </row>
    <row r="990" spans="5:10" x14ac:dyDescent="0.2">
      <c r="H990" s="5">
        <v>30000</v>
      </c>
      <c r="I990" s="7">
        <v>42688</v>
      </c>
      <c r="J990" s="5">
        <f t="shared" si="45"/>
        <v>315000</v>
      </c>
    </row>
    <row r="991" spans="5:10" x14ac:dyDescent="0.2">
      <c r="H991" s="5">
        <v>20000</v>
      </c>
      <c r="I991" s="7">
        <v>42699</v>
      </c>
      <c r="J991" s="5">
        <f t="shared" si="45"/>
        <v>295000</v>
      </c>
    </row>
    <row r="992" spans="5:10" x14ac:dyDescent="0.2">
      <c r="H992" s="5">
        <v>20000</v>
      </c>
      <c r="I992" s="7">
        <v>42709</v>
      </c>
      <c r="J992" s="5">
        <f t="shared" si="45"/>
        <v>275000</v>
      </c>
    </row>
    <row r="993" spans="1:19" x14ac:dyDescent="0.2">
      <c r="H993" s="5">
        <v>20000</v>
      </c>
      <c r="I993" s="7">
        <v>42716</v>
      </c>
      <c r="J993" s="5">
        <f t="shared" si="45"/>
        <v>255000</v>
      </c>
    </row>
    <row r="994" spans="1:19" x14ac:dyDescent="0.2">
      <c r="H994" s="5">
        <v>20000</v>
      </c>
      <c r="I994" s="7">
        <v>42723</v>
      </c>
      <c r="J994" s="5">
        <f t="shared" si="45"/>
        <v>235000</v>
      </c>
    </row>
    <row r="995" spans="1:19" x14ac:dyDescent="0.2">
      <c r="H995" s="5">
        <v>20000</v>
      </c>
      <c r="I995" s="7">
        <v>42744</v>
      </c>
      <c r="J995" s="5">
        <f t="shared" si="45"/>
        <v>215000</v>
      </c>
    </row>
    <row r="996" spans="1:19" x14ac:dyDescent="0.2">
      <c r="H996" s="5">
        <v>30000</v>
      </c>
      <c r="I996" s="7">
        <v>42751</v>
      </c>
      <c r="J996" s="5">
        <f t="shared" si="45"/>
        <v>185000</v>
      </c>
    </row>
    <row r="997" spans="1:19" x14ac:dyDescent="0.2">
      <c r="H997" s="5">
        <v>20000</v>
      </c>
      <c r="I997" s="7">
        <v>42758</v>
      </c>
      <c r="J997" s="5">
        <f t="shared" si="45"/>
        <v>165000</v>
      </c>
    </row>
    <row r="998" spans="1:19" x14ac:dyDescent="0.2">
      <c r="H998" s="5">
        <v>20000</v>
      </c>
      <c r="I998" s="7">
        <v>42772</v>
      </c>
      <c r="J998" s="5">
        <f t="shared" si="45"/>
        <v>145000</v>
      </c>
    </row>
    <row r="999" spans="1:19" x14ac:dyDescent="0.2">
      <c r="H999" s="5">
        <v>15000</v>
      </c>
      <c r="I999" s="7">
        <v>42786</v>
      </c>
      <c r="J999" s="5">
        <f t="shared" si="45"/>
        <v>130000</v>
      </c>
      <c r="P999" s="5"/>
      <c r="Q999" s="5"/>
      <c r="R999" s="5"/>
    </row>
    <row r="1000" spans="1:19" x14ac:dyDescent="0.2">
      <c r="H1000" s="5">
        <v>20000</v>
      </c>
      <c r="I1000" s="7">
        <v>42793</v>
      </c>
      <c r="J1000" s="5">
        <f t="shared" si="45"/>
        <v>110000</v>
      </c>
      <c r="P1000" s="5"/>
      <c r="Q1000" s="5"/>
      <c r="R1000" s="5"/>
    </row>
    <row r="1001" spans="1:19" x14ac:dyDescent="0.2">
      <c r="H1001" s="5">
        <v>10000</v>
      </c>
      <c r="I1001" s="7">
        <v>42807</v>
      </c>
      <c r="J1001" s="5">
        <f t="shared" si="45"/>
        <v>100000</v>
      </c>
      <c r="P1001" s="5"/>
      <c r="Q1001" s="5"/>
      <c r="R1001" s="5"/>
    </row>
    <row r="1002" spans="1:19" x14ac:dyDescent="0.2">
      <c r="H1002" s="5">
        <v>20000</v>
      </c>
      <c r="I1002" s="7">
        <v>42814</v>
      </c>
      <c r="J1002" s="5">
        <f t="shared" si="45"/>
        <v>80000</v>
      </c>
      <c r="P1002" s="5"/>
      <c r="Q1002" s="5"/>
      <c r="R1002" s="5"/>
    </row>
    <row r="1003" spans="1:19" x14ac:dyDescent="0.2">
      <c r="H1003" s="5">
        <v>20000</v>
      </c>
      <c r="I1003" s="7">
        <v>42828</v>
      </c>
      <c r="J1003" s="5">
        <f t="shared" si="45"/>
        <v>60000</v>
      </c>
      <c r="P1003" s="5"/>
      <c r="Q1003" s="5"/>
      <c r="R1003" s="5"/>
    </row>
    <row r="1004" spans="1:19" x14ac:dyDescent="0.2">
      <c r="H1004" s="5">
        <v>20000</v>
      </c>
      <c r="I1004" s="7">
        <v>42752</v>
      </c>
      <c r="J1004" s="5">
        <f t="shared" si="45"/>
        <v>40000</v>
      </c>
      <c r="P1004" s="5"/>
      <c r="Q1004" s="5"/>
      <c r="R1004" s="5"/>
    </row>
    <row r="1005" spans="1:19" x14ac:dyDescent="0.2">
      <c r="A1005" s="4">
        <v>103</v>
      </c>
      <c r="B1005" s="4" t="s">
        <v>811</v>
      </c>
      <c r="C1005" s="5">
        <v>4109706</v>
      </c>
      <c r="D1005" s="6">
        <v>73832013</v>
      </c>
      <c r="F1005" s="5">
        <v>670000</v>
      </c>
      <c r="G1005" s="5">
        <v>30000</v>
      </c>
      <c r="I1005" s="7">
        <v>42786</v>
      </c>
      <c r="J1005" s="5">
        <f>F1005-G1005-H1005</f>
        <v>640000</v>
      </c>
      <c r="K1005" s="4" t="s">
        <v>582</v>
      </c>
      <c r="L1005" s="4">
        <v>1</v>
      </c>
      <c r="M1005" s="4" t="s">
        <v>561</v>
      </c>
      <c r="O1005" s="4" t="s">
        <v>246</v>
      </c>
      <c r="P1005" s="5">
        <f>SUM(F1005:F1013)</f>
        <v>670000</v>
      </c>
      <c r="Q1005" s="5">
        <f>SUM(G1005:H1013)</f>
        <v>280000</v>
      </c>
      <c r="R1005" s="5">
        <f>P1005-Q1005</f>
        <v>390000</v>
      </c>
      <c r="S1005" s="4" t="s">
        <v>43</v>
      </c>
    </row>
    <row r="1006" spans="1:19" x14ac:dyDescent="0.2">
      <c r="H1006" s="5">
        <v>40000</v>
      </c>
      <c r="I1006" s="7">
        <v>42793</v>
      </c>
      <c r="J1006" s="5">
        <f t="shared" ref="J1006:J1013" si="46">(J1005+F1006)-H1006</f>
        <v>600000</v>
      </c>
    </row>
    <row r="1007" spans="1:19" x14ac:dyDescent="0.2">
      <c r="H1007" s="5">
        <v>30000</v>
      </c>
      <c r="I1007" s="7">
        <v>42800</v>
      </c>
      <c r="J1007" s="5">
        <f t="shared" si="46"/>
        <v>570000</v>
      </c>
    </row>
    <row r="1008" spans="1:19" x14ac:dyDescent="0.2">
      <c r="H1008" s="5">
        <v>30000</v>
      </c>
      <c r="I1008" s="7">
        <v>42807</v>
      </c>
      <c r="J1008" s="5">
        <f t="shared" si="46"/>
        <v>540000</v>
      </c>
    </row>
    <row r="1009" spans="1:19" x14ac:dyDescent="0.2">
      <c r="H1009" s="5">
        <v>30000</v>
      </c>
      <c r="I1009" s="7">
        <v>42814</v>
      </c>
      <c r="J1009" s="5">
        <f t="shared" si="46"/>
        <v>510000</v>
      </c>
    </row>
    <row r="1010" spans="1:19" x14ac:dyDescent="0.2">
      <c r="H1010" s="5">
        <v>30000</v>
      </c>
      <c r="I1010" s="7">
        <v>42821</v>
      </c>
      <c r="J1010" s="5">
        <f t="shared" si="46"/>
        <v>480000</v>
      </c>
    </row>
    <row r="1011" spans="1:19" x14ac:dyDescent="0.2">
      <c r="H1011" s="5">
        <v>30000</v>
      </c>
      <c r="I1011" s="7">
        <v>42828</v>
      </c>
      <c r="J1011" s="5">
        <f t="shared" si="46"/>
        <v>450000</v>
      </c>
    </row>
    <row r="1012" spans="1:19" x14ac:dyDescent="0.2">
      <c r="H1012" s="5">
        <v>30000</v>
      </c>
      <c r="I1012" s="7">
        <v>42835</v>
      </c>
      <c r="J1012" s="5">
        <f t="shared" si="46"/>
        <v>420000</v>
      </c>
    </row>
    <row r="1013" spans="1:19" x14ac:dyDescent="0.2">
      <c r="H1013" s="5">
        <v>30000</v>
      </c>
      <c r="I1013" s="7">
        <v>42842</v>
      </c>
      <c r="J1013" s="5">
        <f t="shared" si="46"/>
        <v>390000</v>
      </c>
    </row>
    <row r="1014" spans="1:19" x14ac:dyDescent="0.2">
      <c r="A1014" s="4">
        <v>104</v>
      </c>
      <c r="B1014" s="4" t="s">
        <v>812</v>
      </c>
      <c r="D1014" s="6">
        <v>83253475</v>
      </c>
      <c r="E1014" s="4" t="s">
        <v>813</v>
      </c>
      <c r="F1014" s="5">
        <v>260000</v>
      </c>
      <c r="G1014" s="5">
        <v>20000</v>
      </c>
      <c r="I1014" s="7">
        <v>42835</v>
      </c>
      <c r="J1014" s="5">
        <f>F1014-G1014-H1014</f>
        <v>240000</v>
      </c>
      <c r="K1014" s="4" t="s">
        <v>814</v>
      </c>
      <c r="L1014" s="4">
        <v>1</v>
      </c>
      <c r="M1014" s="4" t="s">
        <v>575</v>
      </c>
      <c r="O1014" s="4" t="s">
        <v>23</v>
      </c>
      <c r="P1014" s="5">
        <f>SUM(F1014:F1014)</f>
        <v>260000</v>
      </c>
      <c r="Q1014" s="5">
        <f>SUM(G1014:H1014)</f>
        <v>20000</v>
      </c>
      <c r="R1014" s="5">
        <f>P1014-Q1014</f>
        <v>240000</v>
      </c>
      <c r="S1014" s="4" t="s">
        <v>56</v>
      </c>
    </row>
    <row r="1015" spans="1:19" x14ac:dyDescent="0.2">
      <c r="A1015" s="4">
        <v>105</v>
      </c>
      <c r="B1015" s="4" t="s">
        <v>815</v>
      </c>
      <c r="C1015" s="5">
        <v>4352425</v>
      </c>
      <c r="D1015" s="6">
        <v>84969531</v>
      </c>
      <c r="E1015" s="4" t="s">
        <v>305</v>
      </c>
      <c r="F1015" s="5">
        <v>360000</v>
      </c>
      <c r="G1015" s="5">
        <v>100000</v>
      </c>
      <c r="I1015" s="7">
        <v>42555</v>
      </c>
      <c r="J1015" s="5">
        <f>F1015-G1015-H1015</f>
        <v>260000</v>
      </c>
      <c r="K1015" s="4" t="s">
        <v>817</v>
      </c>
      <c r="L1015" s="4">
        <v>1</v>
      </c>
      <c r="M1015" s="4" t="s">
        <v>818</v>
      </c>
      <c r="O1015" s="4" t="s">
        <v>570</v>
      </c>
      <c r="P1015" s="5">
        <f>SUM(F1015:F1020)</f>
        <v>580000</v>
      </c>
      <c r="Q1015" s="5">
        <f>SUM(G1015:H1020)</f>
        <v>450000</v>
      </c>
      <c r="R1015" s="5">
        <f>P1015-Q1015</f>
        <v>130000</v>
      </c>
      <c r="S1015" s="4" t="s">
        <v>56</v>
      </c>
    </row>
    <row r="1016" spans="1:19" x14ac:dyDescent="0.2">
      <c r="E1016" s="4">
        <v>212</v>
      </c>
      <c r="H1016" s="5">
        <v>50000</v>
      </c>
      <c r="I1016" s="7">
        <v>42590</v>
      </c>
      <c r="J1016" s="5">
        <f>(J1015+F1016)-H1016</f>
        <v>210000</v>
      </c>
    </row>
    <row r="1017" spans="1:19" x14ac:dyDescent="0.2">
      <c r="E1017" s="4" t="s">
        <v>816</v>
      </c>
      <c r="F1017" s="5">
        <v>220000</v>
      </c>
      <c r="I1017" s="7">
        <v>42578</v>
      </c>
      <c r="J1017" s="5">
        <f>(J1016+F1017)-H1017</f>
        <v>430000</v>
      </c>
    </row>
    <row r="1018" spans="1:19" x14ac:dyDescent="0.2">
      <c r="H1018" s="5">
        <v>100000</v>
      </c>
      <c r="I1018" s="7">
        <v>43039</v>
      </c>
      <c r="J1018" s="5">
        <f>(J1017+F1018)-H1018</f>
        <v>330000</v>
      </c>
    </row>
    <row r="1019" spans="1:19" x14ac:dyDescent="0.2">
      <c r="H1019" s="5">
        <v>100000</v>
      </c>
      <c r="I1019" s="7">
        <v>43095</v>
      </c>
      <c r="J1019" s="5">
        <f>(J1018+F1019)-H1019</f>
        <v>230000</v>
      </c>
    </row>
    <row r="1020" spans="1:19" x14ac:dyDescent="0.2">
      <c r="H1020" s="5">
        <v>100000</v>
      </c>
      <c r="I1020" s="7">
        <v>42835</v>
      </c>
      <c r="J1020" s="5">
        <f>(J1019+F1020)-H1020</f>
        <v>130000</v>
      </c>
    </row>
    <row r="1021" spans="1:19" x14ac:dyDescent="0.2">
      <c r="A1021" s="4">
        <v>106</v>
      </c>
      <c r="B1021" s="4" t="s">
        <v>819</v>
      </c>
      <c r="D1021" s="6">
        <v>85817567</v>
      </c>
      <c r="E1021" s="4" t="s">
        <v>820</v>
      </c>
      <c r="F1021" s="5">
        <v>520000</v>
      </c>
      <c r="G1021" s="5">
        <v>100000</v>
      </c>
      <c r="I1021" s="7">
        <v>42772</v>
      </c>
      <c r="J1021" s="5">
        <f>F1021-G1021-H1021</f>
        <v>420000</v>
      </c>
      <c r="K1021" s="4" t="s">
        <v>652</v>
      </c>
      <c r="L1021" s="4">
        <v>1</v>
      </c>
      <c r="M1021" s="4" t="s">
        <v>624</v>
      </c>
      <c r="O1021" s="4" t="s">
        <v>23</v>
      </c>
      <c r="P1021" s="5">
        <f>SUM(F1021:F1022)</f>
        <v>520000</v>
      </c>
      <c r="Q1021" s="5">
        <f>SUM(G1021:H1022)</f>
        <v>200000</v>
      </c>
      <c r="R1021" s="5">
        <f>P1021-Q1021</f>
        <v>320000</v>
      </c>
      <c r="S1021" s="4" t="s">
        <v>56</v>
      </c>
    </row>
    <row r="1022" spans="1:19" x14ac:dyDescent="0.2">
      <c r="H1022" s="5">
        <v>100000</v>
      </c>
      <c r="I1022" s="7">
        <v>42800</v>
      </c>
      <c r="J1022" s="5">
        <f>(J1021+F1022)-H1022</f>
        <v>320000</v>
      </c>
      <c r="P1022" s="5"/>
      <c r="Q1022" s="5"/>
      <c r="R1022" s="5"/>
    </row>
    <row r="1023" spans="1:19" x14ac:dyDescent="0.2">
      <c r="A1023" s="4">
        <v>107</v>
      </c>
      <c r="B1023" s="4" t="s">
        <v>821</v>
      </c>
      <c r="D1023" s="6">
        <v>83510661</v>
      </c>
      <c r="E1023" s="4" t="s">
        <v>149</v>
      </c>
      <c r="F1023" s="5">
        <v>240000</v>
      </c>
      <c r="G1023" s="5">
        <v>30000</v>
      </c>
      <c r="I1023" s="7">
        <v>42555</v>
      </c>
      <c r="J1023" s="5">
        <f>F1023-G1023-H1023</f>
        <v>210000</v>
      </c>
      <c r="K1023" s="4" t="s">
        <v>822</v>
      </c>
      <c r="L1023" s="4">
        <v>1</v>
      </c>
      <c r="M1023" s="4" t="s">
        <v>557</v>
      </c>
      <c r="O1023" s="4" t="s">
        <v>570</v>
      </c>
      <c r="P1023" s="5">
        <f>SUM(F1023:F1029)</f>
        <v>760000</v>
      </c>
      <c r="Q1023" s="5">
        <f>SUM(G1023:H1029)</f>
        <v>550000</v>
      </c>
      <c r="R1023" s="5">
        <f>P1023-Q1023</f>
        <v>210000</v>
      </c>
      <c r="S1023" s="4" t="s">
        <v>56</v>
      </c>
    </row>
    <row r="1024" spans="1:19" x14ac:dyDescent="0.2">
      <c r="H1024" s="5">
        <v>100000</v>
      </c>
      <c r="I1024" s="7">
        <v>42611</v>
      </c>
      <c r="J1024" s="5">
        <f t="shared" ref="J1024:J1029" si="47">(J1023+F1024)-H1024</f>
        <v>110000</v>
      </c>
    </row>
    <row r="1025" spans="1:19" x14ac:dyDescent="0.2">
      <c r="E1025" s="4" t="s">
        <v>296</v>
      </c>
      <c r="F1025" s="5">
        <v>260000</v>
      </c>
      <c r="H1025" s="5">
        <v>110000</v>
      </c>
      <c r="I1025" s="7">
        <v>42667</v>
      </c>
      <c r="J1025" s="5">
        <f t="shared" si="47"/>
        <v>260000</v>
      </c>
    </row>
    <row r="1026" spans="1:19" x14ac:dyDescent="0.2">
      <c r="H1026" s="5">
        <v>100000</v>
      </c>
      <c r="I1026" s="7">
        <v>42695</v>
      </c>
      <c r="J1026" s="5">
        <f t="shared" si="47"/>
        <v>160000</v>
      </c>
    </row>
    <row r="1027" spans="1:19" x14ac:dyDescent="0.2">
      <c r="H1027" s="5">
        <v>60000</v>
      </c>
      <c r="I1027" s="7">
        <v>42720</v>
      </c>
      <c r="J1027" s="5">
        <f t="shared" si="47"/>
        <v>100000</v>
      </c>
    </row>
    <row r="1028" spans="1:19" x14ac:dyDescent="0.2">
      <c r="E1028" s="4" t="s">
        <v>580</v>
      </c>
      <c r="F1028" s="5">
        <v>260000</v>
      </c>
      <c r="H1028" s="5">
        <v>50000</v>
      </c>
      <c r="I1028" s="7">
        <v>42779</v>
      </c>
      <c r="J1028" s="5">
        <f t="shared" si="47"/>
        <v>310000</v>
      </c>
    </row>
    <row r="1029" spans="1:19" x14ac:dyDescent="0.2">
      <c r="H1029" s="5">
        <v>100000</v>
      </c>
      <c r="I1029" s="7">
        <v>42814</v>
      </c>
      <c r="J1029" s="5">
        <f t="shared" si="47"/>
        <v>210000</v>
      </c>
    </row>
    <row r="1030" spans="1:19" x14ac:dyDescent="0.2">
      <c r="A1030" s="4">
        <v>108</v>
      </c>
      <c r="B1030" s="4" t="s">
        <v>823</v>
      </c>
      <c r="D1030" s="6">
        <v>82463838</v>
      </c>
      <c r="E1030" s="4" t="s">
        <v>459</v>
      </c>
      <c r="F1030" s="5">
        <v>220000</v>
      </c>
      <c r="I1030" s="7">
        <v>42618</v>
      </c>
      <c r="J1030" s="5">
        <f>F1030-G1030-H1030</f>
        <v>220000</v>
      </c>
      <c r="K1030" s="4" t="s">
        <v>666</v>
      </c>
      <c r="L1030" s="4">
        <v>1</v>
      </c>
      <c r="M1030" s="4" t="s">
        <v>561</v>
      </c>
      <c r="O1030" s="4" t="s">
        <v>246</v>
      </c>
      <c r="P1030" s="5">
        <f>SUM(F1030:F1032)</f>
        <v>220000</v>
      </c>
      <c r="Q1030" s="5">
        <f>SUM(G1030:H1032)</f>
        <v>200000</v>
      </c>
      <c r="R1030" s="5">
        <f>P1030-Q1030</f>
        <v>20000</v>
      </c>
      <c r="S1030" s="4" t="s">
        <v>44</v>
      </c>
    </row>
    <row r="1031" spans="1:19" x14ac:dyDescent="0.2">
      <c r="H1031" s="5">
        <v>100000</v>
      </c>
      <c r="I1031" s="7">
        <v>42647</v>
      </c>
      <c r="J1031" s="5">
        <f>(J1030+F1031)-H1031</f>
        <v>120000</v>
      </c>
      <c r="P1031" s="5"/>
      <c r="Q1031" s="5"/>
      <c r="R1031" s="5"/>
    </row>
    <row r="1032" spans="1:19" x14ac:dyDescent="0.2">
      <c r="H1032" s="5">
        <v>100000</v>
      </c>
      <c r="I1032" s="7">
        <v>42420</v>
      </c>
      <c r="J1032" s="5">
        <f>(J1031+F1032)-H1032</f>
        <v>20000</v>
      </c>
      <c r="P1032" s="5"/>
      <c r="Q1032" s="5"/>
      <c r="R1032" s="5"/>
    </row>
    <row r="1033" spans="1:19" x14ac:dyDescent="0.2">
      <c r="A1033" s="4">
        <v>109</v>
      </c>
      <c r="B1033" s="4" t="s">
        <v>824</v>
      </c>
      <c r="D1033" s="6">
        <v>75764066</v>
      </c>
      <c r="E1033" s="4" t="s">
        <v>222</v>
      </c>
      <c r="F1033" s="5">
        <v>240000</v>
      </c>
      <c r="I1033" s="7">
        <v>42793</v>
      </c>
      <c r="J1033" s="5">
        <f>F1033-G1033-H1033</f>
        <v>240000</v>
      </c>
      <c r="K1033" s="4" t="s">
        <v>54</v>
      </c>
      <c r="L1033" s="4">
        <v>1</v>
      </c>
      <c r="M1033" s="4" t="s">
        <v>575</v>
      </c>
      <c r="O1033" s="4" t="s">
        <v>23</v>
      </c>
      <c r="P1033" s="5">
        <f>SUM(F1033:F1034)</f>
        <v>240000</v>
      </c>
      <c r="Q1033" s="5">
        <f>SUM(G1033:H1034)</f>
        <v>40000</v>
      </c>
      <c r="R1033" s="5">
        <f>P1033-Q1033</f>
        <v>200000</v>
      </c>
      <c r="S1033" s="4" t="s">
        <v>44</v>
      </c>
    </row>
    <row r="1034" spans="1:19" x14ac:dyDescent="0.2">
      <c r="H1034" s="5">
        <v>40000</v>
      </c>
      <c r="I1034" s="7">
        <v>42801</v>
      </c>
      <c r="J1034" s="5">
        <f>(J1033+F1034)-H1034</f>
        <v>200000</v>
      </c>
      <c r="P1034" s="5"/>
      <c r="Q1034" s="5"/>
      <c r="R1034" s="5"/>
    </row>
    <row r="1035" spans="1:19" x14ac:dyDescent="0.2">
      <c r="A1035" s="4">
        <v>110</v>
      </c>
      <c r="B1035" s="4" t="s">
        <v>825</v>
      </c>
      <c r="D1035" s="6">
        <v>83676122</v>
      </c>
      <c r="E1035" s="4" t="s">
        <v>826</v>
      </c>
      <c r="F1035" s="5">
        <v>260000</v>
      </c>
      <c r="G1035" s="5">
        <v>20000</v>
      </c>
      <c r="I1035" s="7">
        <v>42709</v>
      </c>
      <c r="J1035" s="5">
        <f>F1035-G1035-H1035</f>
        <v>240000</v>
      </c>
      <c r="K1035" s="4" t="s">
        <v>827</v>
      </c>
      <c r="L1035" s="4">
        <v>1</v>
      </c>
      <c r="M1035" s="4" t="s">
        <v>561</v>
      </c>
      <c r="N1035" s="4" t="s">
        <v>828</v>
      </c>
      <c r="O1035" s="4" t="s">
        <v>829</v>
      </c>
      <c r="P1035" s="5">
        <f>SUM(F1035:F1043)</f>
        <v>260000</v>
      </c>
      <c r="Q1035" s="5">
        <f>SUM(G1035:H1043)</f>
        <v>165000</v>
      </c>
      <c r="R1035" s="5">
        <f>P1035-Q1035</f>
        <v>95000</v>
      </c>
      <c r="S1035" s="4" t="s">
        <v>43</v>
      </c>
    </row>
    <row r="1036" spans="1:19" x14ac:dyDescent="0.2">
      <c r="H1036" s="5">
        <v>20000</v>
      </c>
      <c r="I1036" s="7">
        <v>42730</v>
      </c>
      <c r="J1036" s="5">
        <f t="shared" ref="J1036:J1043" si="48">(J1035+F1036)-H1036</f>
        <v>220000</v>
      </c>
    </row>
    <row r="1037" spans="1:19" x14ac:dyDescent="0.2">
      <c r="H1037" s="5">
        <v>20000</v>
      </c>
      <c r="I1037" s="7">
        <v>42744</v>
      </c>
      <c r="J1037" s="5">
        <f t="shared" si="48"/>
        <v>200000</v>
      </c>
    </row>
    <row r="1038" spans="1:19" x14ac:dyDescent="0.2">
      <c r="H1038" s="5">
        <v>15000</v>
      </c>
      <c r="I1038" s="7">
        <v>42758</v>
      </c>
      <c r="J1038" s="5">
        <f t="shared" si="48"/>
        <v>185000</v>
      </c>
    </row>
    <row r="1039" spans="1:19" x14ac:dyDescent="0.2">
      <c r="H1039" s="5">
        <v>20000</v>
      </c>
      <c r="I1039" s="7">
        <v>42772</v>
      </c>
      <c r="J1039" s="5">
        <f t="shared" si="48"/>
        <v>165000</v>
      </c>
    </row>
    <row r="1040" spans="1:19" x14ac:dyDescent="0.2">
      <c r="H1040" s="5">
        <v>20000</v>
      </c>
      <c r="I1040" s="7">
        <v>42800</v>
      </c>
      <c r="J1040" s="5">
        <f t="shared" si="48"/>
        <v>145000</v>
      </c>
    </row>
    <row r="1041" spans="1:19" x14ac:dyDescent="0.2">
      <c r="H1041" s="5">
        <v>15000</v>
      </c>
      <c r="I1041" s="7">
        <v>42814</v>
      </c>
      <c r="J1041" s="5">
        <f t="shared" si="48"/>
        <v>130000</v>
      </c>
    </row>
    <row r="1042" spans="1:19" x14ac:dyDescent="0.2">
      <c r="H1042" s="5">
        <v>20000</v>
      </c>
      <c r="I1042" s="7">
        <v>42919</v>
      </c>
      <c r="J1042" s="5">
        <f t="shared" si="48"/>
        <v>110000</v>
      </c>
    </row>
    <row r="1043" spans="1:19" x14ac:dyDescent="0.2">
      <c r="H1043" s="5">
        <v>15000</v>
      </c>
      <c r="I1043" s="7">
        <v>42842</v>
      </c>
      <c r="J1043" s="5">
        <f t="shared" si="48"/>
        <v>95000</v>
      </c>
    </row>
    <row r="1044" spans="1:19" x14ac:dyDescent="0.2">
      <c r="A1044" s="4">
        <v>111</v>
      </c>
      <c r="B1044" s="4" t="s">
        <v>830</v>
      </c>
      <c r="C1044" s="5">
        <v>2244417</v>
      </c>
      <c r="D1044" s="6">
        <v>73864521</v>
      </c>
      <c r="E1044" s="4" t="s">
        <v>273</v>
      </c>
      <c r="F1044" s="5">
        <v>240000</v>
      </c>
      <c r="G1044" s="5">
        <v>40000</v>
      </c>
      <c r="I1044" s="7">
        <v>42562</v>
      </c>
      <c r="J1044" s="5">
        <f>F1044-G1044-H1044</f>
        <v>200000</v>
      </c>
      <c r="K1044" s="4" t="s">
        <v>560</v>
      </c>
      <c r="L1044" s="4">
        <v>1</v>
      </c>
      <c r="M1044" s="4" t="s">
        <v>662</v>
      </c>
      <c r="N1044" s="4" t="s">
        <v>831</v>
      </c>
      <c r="O1044" s="4" t="s">
        <v>642</v>
      </c>
      <c r="P1044" s="5">
        <f>SUM(F1044:F1046)</f>
        <v>240000</v>
      </c>
      <c r="Q1044" s="5">
        <f>SUM(G1044:H1046)</f>
        <v>80000</v>
      </c>
      <c r="R1044" s="5">
        <f>P1044-Q1044</f>
        <v>160000</v>
      </c>
      <c r="S1044" s="4" t="s">
        <v>44</v>
      </c>
    </row>
    <row r="1045" spans="1:19" x14ac:dyDescent="0.2">
      <c r="H1045" s="5">
        <v>20000</v>
      </c>
      <c r="I1045" s="7">
        <v>42576</v>
      </c>
      <c r="J1045" s="5">
        <f>(J1044+F1045)-H1045</f>
        <v>180000</v>
      </c>
      <c r="P1045" s="5"/>
      <c r="Q1045" s="5"/>
      <c r="R1045" s="5"/>
    </row>
    <row r="1046" spans="1:19" x14ac:dyDescent="0.2">
      <c r="H1046" s="5">
        <v>20000</v>
      </c>
      <c r="I1046" s="7">
        <v>42590</v>
      </c>
      <c r="J1046" s="5">
        <f>(J1045+F1046)-H1046</f>
        <v>160000</v>
      </c>
      <c r="P1046" s="5"/>
      <c r="Q1046" s="5"/>
      <c r="R1046" s="5"/>
    </row>
    <row r="1047" spans="1:19" x14ac:dyDescent="0.2">
      <c r="A1047" s="4">
        <v>112</v>
      </c>
      <c r="B1047" s="4" t="s">
        <v>832</v>
      </c>
      <c r="C1047" s="5">
        <v>5015153</v>
      </c>
      <c r="D1047" s="6">
        <v>86784522</v>
      </c>
      <c r="E1047" s="4" t="s">
        <v>833</v>
      </c>
      <c r="F1047" s="5">
        <v>298000</v>
      </c>
      <c r="G1047" s="5">
        <v>50000</v>
      </c>
      <c r="I1047" s="7">
        <v>42562</v>
      </c>
      <c r="J1047" s="5">
        <f>F1047-G1047-H1047</f>
        <v>248000</v>
      </c>
      <c r="K1047" s="4" t="s">
        <v>834</v>
      </c>
      <c r="L1047" s="4">
        <v>1</v>
      </c>
      <c r="M1047" s="4" t="s">
        <v>662</v>
      </c>
      <c r="N1047" s="4" t="s">
        <v>831</v>
      </c>
      <c r="O1047" s="4" t="s">
        <v>642</v>
      </c>
      <c r="P1047" s="5">
        <f>SUM(F1047:F1058)</f>
        <v>758000</v>
      </c>
      <c r="Q1047" s="5">
        <f>SUM(G1047:H1058)</f>
        <v>520000</v>
      </c>
      <c r="R1047" s="5">
        <f>P1047-Q1047</f>
        <v>238000</v>
      </c>
      <c r="S1047" s="4" t="s">
        <v>43</v>
      </c>
    </row>
    <row r="1048" spans="1:19" x14ac:dyDescent="0.2">
      <c r="D1048" s="6">
        <v>83593354</v>
      </c>
      <c r="H1048" s="5">
        <v>20000</v>
      </c>
      <c r="I1048" s="7">
        <v>42590</v>
      </c>
      <c r="J1048" s="5">
        <f t="shared" ref="J1048:J1058" si="49">(J1047+F1048)-H1048</f>
        <v>228000</v>
      </c>
    </row>
    <row r="1049" spans="1:19" x14ac:dyDescent="0.2">
      <c r="H1049" s="5">
        <v>20000</v>
      </c>
      <c r="I1049" s="7">
        <v>42597</v>
      </c>
      <c r="J1049" s="5">
        <f t="shared" si="49"/>
        <v>208000</v>
      </c>
    </row>
    <row r="1050" spans="1:19" x14ac:dyDescent="0.2">
      <c r="H1050" s="5">
        <v>20000</v>
      </c>
      <c r="I1050" s="7">
        <v>42604</v>
      </c>
      <c r="J1050" s="5">
        <f t="shared" si="49"/>
        <v>188000</v>
      </c>
    </row>
    <row r="1051" spans="1:19" x14ac:dyDescent="0.2">
      <c r="H1051" s="5">
        <v>20000</v>
      </c>
      <c r="I1051" s="7">
        <v>42611</v>
      </c>
      <c r="J1051" s="5">
        <f t="shared" si="49"/>
        <v>168000</v>
      </c>
    </row>
    <row r="1052" spans="1:19" x14ac:dyDescent="0.2">
      <c r="H1052" s="5">
        <v>20000</v>
      </c>
      <c r="I1052" s="7">
        <v>42632</v>
      </c>
      <c r="J1052" s="5">
        <f t="shared" si="49"/>
        <v>148000</v>
      </c>
    </row>
    <row r="1053" spans="1:19" x14ac:dyDescent="0.2">
      <c r="F1053" s="5">
        <v>460000</v>
      </c>
      <c r="I1053" s="7">
        <v>42632</v>
      </c>
      <c r="J1053" s="5">
        <f t="shared" si="49"/>
        <v>608000</v>
      </c>
    </row>
    <row r="1054" spans="1:19" x14ac:dyDescent="0.2">
      <c r="H1054" s="5">
        <v>20000</v>
      </c>
      <c r="I1054" s="7">
        <v>42639</v>
      </c>
      <c r="J1054" s="5">
        <f t="shared" si="49"/>
        <v>588000</v>
      </c>
    </row>
    <row r="1055" spans="1:19" x14ac:dyDescent="0.2">
      <c r="H1055" s="5">
        <v>50000</v>
      </c>
      <c r="I1055" s="7">
        <v>42653</v>
      </c>
      <c r="J1055" s="5">
        <f t="shared" si="49"/>
        <v>538000</v>
      </c>
    </row>
    <row r="1056" spans="1:19" x14ac:dyDescent="0.2">
      <c r="H1056" s="5">
        <v>50000</v>
      </c>
      <c r="I1056" s="7">
        <v>42709</v>
      </c>
      <c r="J1056" s="5">
        <f t="shared" si="49"/>
        <v>488000</v>
      </c>
    </row>
    <row r="1057" spans="1:19" x14ac:dyDescent="0.2">
      <c r="H1057" s="5">
        <v>200000</v>
      </c>
      <c r="I1057" s="7">
        <v>42779</v>
      </c>
      <c r="J1057" s="5">
        <f t="shared" si="49"/>
        <v>288000</v>
      </c>
    </row>
    <row r="1058" spans="1:19" x14ac:dyDescent="0.2">
      <c r="H1058" s="5">
        <v>50000</v>
      </c>
      <c r="I1058" s="7">
        <v>42835</v>
      </c>
      <c r="J1058" s="5">
        <f t="shared" si="49"/>
        <v>238000</v>
      </c>
    </row>
    <row r="1059" spans="1:19" x14ac:dyDescent="0.2">
      <c r="A1059" s="4">
        <v>113</v>
      </c>
      <c r="B1059" s="4" t="s">
        <v>835</v>
      </c>
      <c r="C1059" s="5">
        <v>4438407</v>
      </c>
      <c r="D1059" s="6">
        <v>86798592</v>
      </c>
      <c r="E1059" s="4" t="s">
        <v>95</v>
      </c>
      <c r="F1059" s="5">
        <v>260000</v>
      </c>
      <c r="G1059" s="5">
        <v>50000</v>
      </c>
      <c r="I1059" s="7">
        <v>42765</v>
      </c>
      <c r="J1059" s="5">
        <f>F1059-G1059-H1059</f>
        <v>210000</v>
      </c>
      <c r="K1059" s="4" t="s">
        <v>836</v>
      </c>
      <c r="L1059" s="4">
        <v>1</v>
      </c>
      <c r="M1059" s="4" t="s">
        <v>575</v>
      </c>
      <c r="O1059" s="4" t="s">
        <v>23</v>
      </c>
      <c r="P1059" s="5">
        <f>SUM(F1059:F1062)</f>
        <v>260000</v>
      </c>
      <c r="Q1059" s="5">
        <f>SUM(G1059:H1062)</f>
        <v>220000</v>
      </c>
      <c r="R1059" s="5">
        <f>P1059-Q1059</f>
        <v>40000</v>
      </c>
      <c r="S1059" s="4" t="s">
        <v>43</v>
      </c>
    </row>
    <row r="1060" spans="1:19" x14ac:dyDescent="0.2">
      <c r="H1060" s="5">
        <v>20000</v>
      </c>
      <c r="I1060" s="7">
        <v>42786</v>
      </c>
      <c r="J1060" s="5">
        <f>(J1059+F1060)-H1060</f>
        <v>190000</v>
      </c>
      <c r="P1060" s="5"/>
      <c r="Q1060" s="5"/>
      <c r="R1060" s="5"/>
    </row>
    <row r="1061" spans="1:19" x14ac:dyDescent="0.2">
      <c r="H1061" s="5">
        <v>50000</v>
      </c>
      <c r="I1061" s="7">
        <v>42793</v>
      </c>
      <c r="J1061" s="5">
        <f>(J1060+F1061)-H1061</f>
        <v>140000</v>
      </c>
      <c r="P1061" s="5"/>
      <c r="Q1061" s="5"/>
      <c r="R1061" s="5"/>
    </row>
    <row r="1062" spans="1:19" x14ac:dyDescent="0.2">
      <c r="H1062" s="5">
        <v>100000</v>
      </c>
      <c r="I1062" s="7">
        <v>42801</v>
      </c>
      <c r="J1062" s="5">
        <f>(J1061+F1062)-H1062</f>
        <v>40000</v>
      </c>
      <c r="P1062" s="5"/>
      <c r="Q1062" s="5"/>
      <c r="R1062" s="5"/>
    </row>
    <row r="1063" spans="1:19" x14ac:dyDescent="0.2">
      <c r="A1063" s="4">
        <v>114</v>
      </c>
      <c r="B1063" s="4" t="s">
        <v>837</v>
      </c>
      <c r="C1063" s="5">
        <v>3236248</v>
      </c>
      <c r="D1063" s="6">
        <v>86604008</v>
      </c>
      <c r="E1063" s="4" t="s">
        <v>248</v>
      </c>
      <c r="F1063" s="5">
        <v>618000</v>
      </c>
      <c r="G1063" s="5">
        <v>80000</v>
      </c>
      <c r="I1063" s="7">
        <v>42562</v>
      </c>
      <c r="J1063" s="5">
        <f>F1063-G1063-H1063</f>
        <v>538000</v>
      </c>
      <c r="K1063" s="4" t="s">
        <v>838</v>
      </c>
      <c r="L1063" s="4">
        <v>1</v>
      </c>
      <c r="M1063" s="4" t="s">
        <v>561</v>
      </c>
      <c r="O1063" s="4" t="s">
        <v>570</v>
      </c>
      <c r="P1063" s="5">
        <f>SUM(F1063:F1072)</f>
        <v>1438000</v>
      </c>
      <c r="Q1063" s="5">
        <f>SUM(G1063:H1072)</f>
        <v>818000</v>
      </c>
      <c r="R1063" s="5">
        <f>P1063-Q1063</f>
        <v>620000</v>
      </c>
      <c r="S1063" s="4" t="s">
        <v>43</v>
      </c>
    </row>
    <row r="1064" spans="1:19" x14ac:dyDescent="0.2">
      <c r="E1064" s="4" t="s">
        <v>190</v>
      </c>
      <c r="H1064" s="5">
        <v>80000</v>
      </c>
      <c r="I1064" s="7">
        <v>42590</v>
      </c>
      <c r="J1064" s="5">
        <f t="shared" ref="J1064:J1072" si="50">(J1063+F1064)-H1064</f>
        <v>458000</v>
      </c>
    </row>
    <row r="1065" spans="1:19" x14ac:dyDescent="0.2">
      <c r="H1065" s="5">
        <v>80000</v>
      </c>
      <c r="I1065" s="7">
        <v>42625</v>
      </c>
      <c r="J1065" s="5">
        <f t="shared" si="50"/>
        <v>378000</v>
      </c>
    </row>
    <row r="1066" spans="1:19" x14ac:dyDescent="0.2">
      <c r="H1066" s="5">
        <v>70000</v>
      </c>
      <c r="I1066" s="7">
        <v>42660</v>
      </c>
      <c r="J1066" s="5">
        <f t="shared" si="50"/>
        <v>308000</v>
      </c>
    </row>
    <row r="1067" spans="1:19" x14ac:dyDescent="0.2">
      <c r="H1067" s="5">
        <v>100000</v>
      </c>
      <c r="I1067" s="7">
        <v>42681</v>
      </c>
      <c r="J1067" s="5">
        <f t="shared" si="50"/>
        <v>208000</v>
      </c>
    </row>
    <row r="1068" spans="1:19" x14ac:dyDescent="0.2">
      <c r="H1068" s="5">
        <v>100000</v>
      </c>
      <c r="I1068" s="7">
        <v>42716</v>
      </c>
      <c r="J1068" s="5">
        <f t="shared" si="50"/>
        <v>108000</v>
      </c>
    </row>
    <row r="1069" spans="1:19" x14ac:dyDescent="0.2">
      <c r="F1069" s="5">
        <v>600000</v>
      </c>
      <c r="H1069" s="5">
        <v>108000</v>
      </c>
      <c r="I1069" s="7">
        <v>42744</v>
      </c>
      <c r="J1069" s="5">
        <f t="shared" si="50"/>
        <v>600000</v>
      </c>
    </row>
    <row r="1070" spans="1:19" x14ac:dyDescent="0.2">
      <c r="H1070" s="5">
        <v>100000</v>
      </c>
      <c r="I1070" s="7">
        <v>42779</v>
      </c>
      <c r="J1070" s="5">
        <f t="shared" si="50"/>
        <v>500000</v>
      </c>
    </row>
    <row r="1071" spans="1:19" x14ac:dyDescent="0.2">
      <c r="H1071" s="5">
        <v>50000</v>
      </c>
      <c r="I1071" s="7">
        <v>42807</v>
      </c>
      <c r="J1071" s="5">
        <f t="shared" si="50"/>
        <v>450000</v>
      </c>
    </row>
    <row r="1072" spans="1:19" x14ac:dyDescent="0.2">
      <c r="F1072" s="5">
        <v>220000</v>
      </c>
      <c r="H1072" s="5">
        <v>50000</v>
      </c>
      <c r="I1072" s="7">
        <v>42835</v>
      </c>
      <c r="J1072" s="5">
        <f t="shared" si="50"/>
        <v>620000</v>
      </c>
    </row>
    <row r="1073" spans="1:19" x14ac:dyDescent="0.2">
      <c r="A1073" s="4">
        <v>115</v>
      </c>
      <c r="B1073" s="4" t="s">
        <v>839</v>
      </c>
      <c r="C1073" s="5">
        <v>4420498</v>
      </c>
      <c r="D1073" s="6">
        <v>85814620</v>
      </c>
      <c r="E1073" s="4" t="s">
        <v>190</v>
      </c>
      <c r="F1073" s="5">
        <v>260000</v>
      </c>
      <c r="G1073" s="5">
        <v>40000</v>
      </c>
      <c r="I1073" s="7">
        <v>42709</v>
      </c>
      <c r="J1073" s="5">
        <f>F1073-G1073-H1073</f>
        <v>220000</v>
      </c>
      <c r="K1073" s="4" t="s">
        <v>804</v>
      </c>
      <c r="L1073" s="4">
        <v>1</v>
      </c>
      <c r="M1073" s="4" t="s">
        <v>575</v>
      </c>
      <c r="O1073" s="4" t="s">
        <v>23</v>
      </c>
      <c r="P1073" s="5">
        <f>SUM(F1073:F1078)</f>
        <v>500000</v>
      </c>
      <c r="Q1073" s="5">
        <f>SUM(G1073:H1078)</f>
        <v>230000</v>
      </c>
      <c r="R1073" s="5">
        <f>P1073-Q1073</f>
        <v>270000</v>
      </c>
      <c r="S1073" s="4" t="s">
        <v>56</v>
      </c>
    </row>
    <row r="1074" spans="1:19" x14ac:dyDescent="0.2">
      <c r="H1074" s="5">
        <v>50000</v>
      </c>
      <c r="I1074" s="7">
        <v>42744</v>
      </c>
      <c r="J1074" s="5">
        <f>(J1073+F1074)-H1074</f>
        <v>170000</v>
      </c>
      <c r="P1074" s="5"/>
      <c r="Q1074" s="5"/>
      <c r="R1074" s="5"/>
    </row>
    <row r="1075" spans="1:19" x14ac:dyDescent="0.2">
      <c r="H1075" s="5">
        <v>50000</v>
      </c>
      <c r="I1075" s="7">
        <v>42786</v>
      </c>
      <c r="J1075" s="5">
        <f>(J1074+F1075)-H1075</f>
        <v>120000</v>
      </c>
      <c r="P1075" s="5"/>
      <c r="Q1075" s="5"/>
      <c r="R1075" s="5"/>
    </row>
    <row r="1076" spans="1:19" x14ac:dyDescent="0.2">
      <c r="H1076" s="5">
        <v>50000</v>
      </c>
      <c r="I1076" s="7">
        <v>42814</v>
      </c>
      <c r="J1076" s="5">
        <f>(J1075+F1076)-H1076</f>
        <v>70000</v>
      </c>
      <c r="P1076" s="5"/>
      <c r="Q1076" s="5"/>
      <c r="R1076" s="5"/>
    </row>
    <row r="1077" spans="1:19" x14ac:dyDescent="0.2">
      <c r="F1077" s="5">
        <v>240000</v>
      </c>
      <c r="I1077" s="7">
        <v>42835</v>
      </c>
      <c r="J1077" s="5">
        <f>(J1076+F1077)-H1077</f>
        <v>310000</v>
      </c>
      <c r="P1077" s="5"/>
      <c r="Q1077" s="5"/>
      <c r="R1077" s="5"/>
    </row>
    <row r="1078" spans="1:19" x14ac:dyDescent="0.2">
      <c r="H1078" s="5">
        <v>40000</v>
      </c>
      <c r="I1078" s="7">
        <v>42842</v>
      </c>
      <c r="J1078" s="5">
        <f>(J1077+F1078)-H1078</f>
        <v>270000</v>
      </c>
      <c r="P1078" s="5"/>
      <c r="Q1078" s="5"/>
      <c r="R1078" s="5"/>
    </row>
    <row r="1079" spans="1:19" x14ac:dyDescent="0.2">
      <c r="A1079" s="4">
        <v>116</v>
      </c>
      <c r="B1079" s="4" t="s">
        <v>840</v>
      </c>
      <c r="D1079" s="6">
        <v>83639101</v>
      </c>
      <c r="F1079" s="5">
        <v>1290000</v>
      </c>
      <c r="I1079" s="7">
        <v>42660</v>
      </c>
      <c r="J1079" s="5">
        <f>F1079-G1079-H1079</f>
        <v>1290000</v>
      </c>
      <c r="K1079" s="4" t="s">
        <v>175</v>
      </c>
      <c r="L1079" s="4">
        <v>1</v>
      </c>
      <c r="M1079" s="4" t="s">
        <v>557</v>
      </c>
      <c r="O1079" s="4" t="s">
        <v>246</v>
      </c>
      <c r="P1079" s="5">
        <f>SUM(F1079:F1093)</f>
        <v>2750000</v>
      </c>
      <c r="Q1079" s="5">
        <f>SUM(G1079:H1093)</f>
        <v>1200000</v>
      </c>
      <c r="R1079" s="5">
        <f>P1079-Q1079</f>
        <v>1550000</v>
      </c>
      <c r="S1079" s="4" t="s">
        <v>43</v>
      </c>
    </row>
    <row r="1080" spans="1:19" x14ac:dyDescent="0.2">
      <c r="H1080" s="5">
        <v>100000</v>
      </c>
      <c r="I1080" s="7">
        <v>42667</v>
      </c>
      <c r="J1080" s="5">
        <f t="shared" ref="J1080:J1093" si="51">(J1079+F1080)-H1080</f>
        <v>1190000</v>
      </c>
    </row>
    <row r="1081" spans="1:19" x14ac:dyDescent="0.2">
      <c r="H1081" s="5">
        <v>50000</v>
      </c>
      <c r="I1081" s="7">
        <v>42674</v>
      </c>
      <c r="J1081" s="5">
        <f t="shared" si="51"/>
        <v>1140000</v>
      </c>
    </row>
    <row r="1082" spans="1:19" x14ac:dyDescent="0.2">
      <c r="H1082" s="5">
        <v>100000</v>
      </c>
      <c r="I1082" s="7">
        <v>42681</v>
      </c>
      <c r="J1082" s="5">
        <f t="shared" si="51"/>
        <v>1040000</v>
      </c>
    </row>
    <row r="1083" spans="1:19" x14ac:dyDescent="0.2">
      <c r="H1083" s="5">
        <v>50000</v>
      </c>
      <c r="I1083" s="7">
        <v>42688</v>
      </c>
      <c r="J1083" s="5">
        <f t="shared" si="51"/>
        <v>990000</v>
      </c>
    </row>
    <row r="1084" spans="1:19" x14ac:dyDescent="0.2">
      <c r="H1084" s="5">
        <v>50000</v>
      </c>
      <c r="I1084" s="7">
        <v>42709</v>
      </c>
      <c r="J1084" s="5">
        <f t="shared" si="51"/>
        <v>940000</v>
      </c>
    </row>
    <row r="1085" spans="1:19" x14ac:dyDescent="0.2">
      <c r="E1085" s="4" t="s">
        <v>841</v>
      </c>
      <c r="F1085" s="5">
        <v>260000</v>
      </c>
      <c r="H1085" s="5">
        <v>150000</v>
      </c>
      <c r="I1085" s="7">
        <v>42730</v>
      </c>
      <c r="J1085" s="5">
        <f t="shared" si="51"/>
        <v>1050000</v>
      </c>
    </row>
    <row r="1086" spans="1:19" x14ac:dyDescent="0.2">
      <c r="H1086" s="5">
        <v>100000</v>
      </c>
      <c r="I1086" s="7">
        <v>42744</v>
      </c>
      <c r="J1086" s="5">
        <f t="shared" si="51"/>
        <v>950000</v>
      </c>
    </row>
    <row r="1087" spans="1:19" x14ac:dyDescent="0.2">
      <c r="H1087" s="5">
        <v>50000</v>
      </c>
      <c r="I1087" s="7">
        <v>42758</v>
      </c>
      <c r="J1087" s="5">
        <f t="shared" si="51"/>
        <v>900000</v>
      </c>
    </row>
    <row r="1088" spans="1:19" x14ac:dyDescent="0.2">
      <c r="E1088" s="4" t="s">
        <v>95</v>
      </c>
      <c r="F1088" s="5">
        <v>260000</v>
      </c>
      <c r="H1088" s="5">
        <v>100000</v>
      </c>
      <c r="I1088" s="7">
        <v>42779</v>
      </c>
      <c r="J1088" s="5">
        <f t="shared" si="51"/>
        <v>1060000</v>
      </c>
    </row>
    <row r="1089" spans="1:19" x14ac:dyDescent="0.2">
      <c r="H1089" s="5">
        <v>100000</v>
      </c>
      <c r="I1089" s="7">
        <v>42786</v>
      </c>
      <c r="J1089" s="5">
        <f t="shared" si="51"/>
        <v>960000</v>
      </c>
    </row>
    <row r="1090" spans="1:19" x14ac:dyDescent="0.2">
      <c r="H1090" s="5">
        <v>100000</v>
      </c>
      <c r="I1090" s="7">
        <v>42800</v>
      </c>
      <c r="J1090" s="5">
        <f t="shared" si="51"/>
        <v>860000</v>
      </c>
    </row>
    <row r="1091" spans="1:19" x14ac:dyDescent="0.2">
      <c r="H1091" s="5">
        <v>50000</v>
      </c>
      <c r="I1091" s="7">
        <v>42821</v>
      </c>
      <c r="J1091" s="5">
        <f t="shared" si="51"/>
        <v>810000</v>
      </c>
    </row>
    <row r="1092" spans="1:19" x14ac:dyDescent="0.2">
      <c r="E1092" s="4" t="s">
        <v>84</v>
      </c>
      <c r="F1092" s="5">
        <v>550000</v>
      </c>
      <c r="H1092" s="5">
        <v>100000</v>
      </c>
      <c r="I1092" s="7">
        <v>42828</v>
      </c>
      <c r="J1092" s="5">
        <f t="shared" si="51"/>
        <v>1260000</v>
      </c>
    </row>
    <row r="1093" spans="1:19" x14ac:dyDescent="0.2">
      <c r="E1093" s="4" t="s">
        <v>95</v>
      </c>
      <c r="F1093" s="5">
        <v>390000</v>
      </c>
      <c r="H1093" s="5">
        <v>100000</v>
      </c>
      <c r="I1093" s="7">
        <v>42842</v>
      </c>
      <c r="J1093" s="5">
        <f t="shared" si="51"/>
        <v>1550000</v>
      </c>
    </row>
    <row r="1094" spans="1:19" x14ac:dyDescent="0.2">
      <c r="A1094" s="4">
        <v>117</v>
      </c>
      <c r="B1094" s="4" t="s">
        <v>842</v>
      </c>
      <c r="C1094" s="5">
        <v>6786870</v>
      </c>
      <c r="D1094" s="6">
        <v>86516843</v>
      </c>
      <c r="E1094" s="4" t="s">
        <v>92</v>
      </c>
      <c r="F1094" s="5">
        <v>260000</v>
      </c>
      <c r="I1094" s="7">
        <v>42807</v>
      </c>
      <c r="J1094" s="5">
        <f>F1094-G1094-H1094</f>
        <v>260000</v>
      </c>
      <c r="K1094" s="4" t="s">
        <v>652</v>
      </c>
      <c r="L1094" s="4">
        <v>1</v>
      </c>
      <c r="M1094" s="4" t="s">
        <v>563</v>
      </c>
      <c r="N1094" s="4" t="s">
        <v>843</v>
      </c>
      <c r="O1094" s="4" t="s">
        <v>23</v>
      </c>
      <c r="P1094" s="5">
        <f>SUM(F1094:F1097)</f>
        <v>260000</v>
      </c>
      <c r="Q1094" s="5">
        <f>SUM(G1094:H1097)</f>
        <v>100000</v>
      </c>
      <c r="R1094" s="5">
        <f>P1094-Q1094</f>
        <v>160000</v>
      </c>
      <c r="S1094" s="4" t="s">
        <v>43</v>
      </c>
    </row>
    <row r="1095" spans="1:19" x14ac:dyDescent="0.2">
      <c r="H1095" s="5">
        <v>40000</v>
      </c>
      <c r="I1095" s="7">
        <v>42814</v>
      </c>
      <c r="J1095" s="5">
        <f>(J1094+F1095)-H1095</f>
        <v>220000</v>
      </c>
      <c r="P1095" s="5"/>
      <c r="Q1095" s="5"/>
      <c r="R1095" s="5"/>
    </row>
    <row r="1096" spans="1:19" x14ac:dyDescent="0.2">
      <c r="H1096" s="5">
        <v>40000</v>
      </c>
      <c r="I1096" s="7">
        <v>42835</v>
      </c>
      <c r="J1096" s="5">
        <f>(J1095+F1096)-H1096</f>
        <v>180000</v>
      </c>
      <c r="P1096" s="5"/>
      <c r="Q1096" s="5"/>
      <c r="R1096" s="5"/>
    </row>
    <row r="1097" spans="1:19" x14ac:dyDescent="0.2">
      <c r="H1097" s="5">
        <v>20000</v>
      </c>
      <c r="I1097" s="7">
        <v>42842</v>
      </c>
      <c r="J1097" s="5">
        <f>(J1096+F1097)-H1097</f>
        <v>160000</v>
      </c>
      <c r="P1097" s="5"/>
      <c r="Q1097" s="5"/>
      <c r="R1097" s="5"/>
    </row>
    <row r="1098" spans="1:19" x14ac:dyDescent="0.2">
      <c r="A1098" s="4">
        <v>118</v>
      </c>
      <c r="B1098" s="4" t="s">
        <v>844</v>
      </c>
      <c r="D1098" s="6">
        <v>81393201</v>
      </c>
      <c r="E1098" s="4" t="s">
        <v>97</v>
      </c>
      <c r="F1098" s="5">
        <v>260000</v>
      </c>
      <c r="G1098" s="5">
        <v>40000</v>
      </c>
      <c r="I1098" s="7">
        <v>42569</v>
      </c>
      <c r="J1098" s="5">
        <f>F1098-G1098-H1098</f>
        <v>220000</v>
      </c>
      <c r="K1098" s="4" t="s">
        <v>147</v>
      </c>
      <c r="L1098" s="4">
        <v>1</v>
      </c>
      <c r="M1098" s="4" t="s">
        <v>557</v>
      </c>
      <c r="N1098" s="4" t="s">
        <v>845</v>
      </c>
      <c r="O1098" s="4" t="s">
        <v>246</v>
      </c>
      <c r="P1098" s="5">
        <f>SUM(F1098:F1107)</f>
        <v>500000</v>
      </c>
      <c r="Q1098" s="5">
        <f>SUM(G1098:H1107)</f>
        <v>220000</v>
      </c>
      <c r="R1098" s="5">
        <f>P1098-Q1098</f>
        <v>280000</v>
      </c>
      <c r="S1098" s="4" t="s">
        <v>43</v>
      </c>
    </row>
    <row r="1099" spans="1:19" x14ac:dyDescent="0.2">
      <c r="D1099" s="6">
        <v>83790469</v>
      </c>
      <c r="H1099" s="5">
        <v>20000</v>
      </c>
      <c r="I1099" s="7">
        <v>42583</v>
      </c>
      <c r="J1099" s="5">
        <f t="shared" ref="J1099:J1107" si="52">(J1098+F1099)-H1099</f>
        <v>200000</v>
      </c>
    </row>
    <row r="1100" spans="1:19" x14ac:dyDescent="0.2">
      <c r="D1100" s="6">
        <v>86206425</v>
      </c>
      <c r="H1100" s="5">
        <v>20000</v>
      </c>
      <c r="I1100" s="7">
        <v>42604</v>
      </c>
      <c r="J1100" s="5">
        <f t="shared" si="52"/>
        <v>180000</v>
      </c>
    </row>
    <row r="1101" spans="1:19" x14ac:dyDescent="0.2">
      <c r="H1101" s="5">
        <v>20000</v>
      </c>
      <c r="I1101" s="7">
        <v>42611</v>
      </c>
      <c r="J1101" s="5">
        <f t="shared" si="52"/>
        <v>160000</v>
      </c>
    </row>
    <row r="1102" spans="1:19" x14ac:dyDescent="0.2">
      <c r="H1102" s="5">
        <v>20000</v>
      </c>
      <c r="I1102" s="7">
        <v>42618</v>
      </c>
      <c r="J1102" s="5">
        <f t="shared" si="52"/>
        <v>140000</v>
      </c>
    </row>
    <row r="1103" spans="1:19" x14ac:dyDescent="0.2">
      <c r="H1103" s="5">
        <v>20000</v>
      </c>
      <c r="I1103" s="7">
        <v>42625</v>
      </c>
      <c r="J1103" s="5">
        <f t="shared" si="52"/>
        <v>120000</v>
      </c>
    </row>
    <row r="1104" spans="1:19" x14ac:dyDescent="0.2">
      <c r="F1104" s="5">
        <v>240000</v>
      </c>
      <c r="H1104" s="5">
        <v>20000</v>
      </c>
      <c r="I1104" s="7">
        <v>42667</v>
      </c>
      <c r="J1104" s="5">
        <f t="shared" si="52"/>
        <v>340000</v>
      </c>
    </row>
    <row r="1105" spans="1:19" x14ac:dyDescent="0.2">
      <c r="H1105" s="5">
        <v>20000</v>
      </c>
      <c r="I1105" s="7">
        <v>42688</v>
      </c>
      <c r="J1105" s="5">
        <f t="shared" si="52"/>
        <v>320000</v>
      </c>
    </row>
    <row r="1106" spans="1:19" x14ac:dyDescent="0.2">
      <c r="H1106" s="5">
        <v>20000</v>
      </c>
      <c r="I1106" s="7">
        <v>42695</v>
      </c>
      <c r="J1106" s="5">
        <f t="shared" si="52"/>
        <v>300000</v>
      </c>
    </row>
    <row r="1107" spans="1:19" x14ac:dyDescent="0.2">
      <c r="H1107" s="5">
        <v>20000</v>
      </c>
      <c r="I1107" s="7">
        <v>42723</v>
      </c>
      <c r="J1107" s="5">
        <f t="shared" si="52"/>
        <v>280000</v>
      </c>
    </row>
    <row r="1108" spans="1:19" x14ac:dyDescent="0.2">
      <c r="A1108" s="4">
        <v>119</v>
      </c>
      <c r="B1108" s="4" t="s">
        <v>846</v>
      </c>
      <c r="C1108" s="5">
        <v>5027580</v>
      </c>
      <c r="D1108" s="6">
        <v>83498053</v>
      </c>
      <c r="E1108" s="4" t="s">
        <v>687</v>
      </c>
      <c r="F1108" s="5">
        <v>260000</v>
      </c>
      <c r="G1108" s="5">
        <v>20000</v>
      </c>
      <c r="I1108" s="7">
        <v>42569</v>
      </c>
      <c r="J1108" s="5">
        <f>F1108-G1108-H1108</f>
        <v>240000</v>
      </c>
      <c r="K1108" s="4" t="s">
        <v>847</v>
      </c>
      <c r="L1108" s="4">
        <v>1</v>
      </c>
      <c r="M1108" s="4" t="s">
        <v>557</v>
      </c>
      <c r="N1108" s="4" t="s">
        <v>848</v>
      </c>
      <c r="O1108" s="4" t="s">
        <v>570</v>
      </c>
      <c r="P1108" s="5">
        <f>SUM(F1108:F1109)</f>
        <v>260000</v>
      </c>
      <c r="Q1108" s="5">
        <f>SUM(G1108:H1109)</f>
        <v>45000</v>
      </c>
      <c r="R1108" s="5">
        <f>P1108-Q1108</f>
        <v>215000</v>
      </c>
      <c r="S1108" s="4" t="s">
        <v>43</v>
      </c>
    </row>
    <row r="1109" spans="1:19" x14ac:dyDescent="0.2">
      <c r="H1109" s="5">
        <v>25000</v>
      </c>
      <c r="I1109" s="7">
        <v>42604</v>
      </c>
      <c r="J1109" s="5">
        <f>(J1108+F1109)-H1109</f>
        <v>215000</v>
      </c>
      <c r="P1109" s="5"/>
      <c r="Q1109" s="5"/>
      <c r="R1109" s="5"/>
    </row>
    <row r="1110" spans="1:19" x14ac:dyDescent="0.2">
      <c r="A1110" s="4">
        <v>120</v>
      </c>
      <c r="B1110" s="4" t="s">
        <v>849</v>
      </c>
      <c r="D1110" s="6">
        <v>86688659</v>
      </c>
      <c r="E1110" s="4" t="s">
        <v>95</v>
      </c>
      <c r="F1110" s="5">
        <v>260000</v>
      </c>
      <c r="G1110" s="5">
        <v>40000</v>
      </c>
      <c r="I1110" s="7">
        <v>42793</v>
      </c>
      <c r="J1110" s="5">
        <f>F1110-G1110-H1110</f>
        <v>220000</v>
      </c>
      <c r="K1110" s="4" t="s">
        <v>780</v>
      </c>
      <c r="L1110" s="4">
        <v>1</v>
      </c>
      <c r="M1110" s="4" t="s">
        <v>575</v>
      </c>
      <c r="O1110" s="4" t="s">
        <v>23</v>
      </c>
      <c r="P1110" s="5">
        <f>SUM(F1110:F1116)</f>
        <v>260000</v>
      </c>
      <c r="Q1110" s="5">
        <f>SUM(G1110:H1116)</f>
        <v>180000</v>
      </c>
      <c r="R1110" s="5">
        <f>P1110-Q1110</f>
        <v>80000</v>
      </c>
      <c r="S1110" s="4" t="s">
        <v>43</v>
      </c>
    </row>
    <row r="1111" spans="1:19" x14ac:dyDescent="0.2">
      <c r="H1111" s="5">
        <v>20000</v>
      </c>
      <c r="I1111" s="7">
        <v>40608</v>
      </c>
      <c r="J1111" s="5">
        <f t="shared" ref="J1111:J1116" si="53">(J1110+F1111)-H1111</f>
        <v>200000</v>
      </c>
    </row>
    <row r="1112" spans="1:19" x14ac:dyDescent="0.2">
      <c r="H1112" s="5">
        <v>20000</v>
      </c>
      <c r="I1112" s="7">
        <v>42807</v>
      </c>
      <c r="J1112" s="5">
        <f t="shared" si="53"/>
        <v>180000</v>
      </c>
    </row>
    <row r="1113" spans="1:19" x14ac:dyDescent="0.2">
      <c r="H1113" s="5">
        <v>20000</v>
      </c>
      <c r="I1113" s="7">
        <v>42814</v>
      </c>
      <c r="J1113" s="5">
        <f t="shared" si="53"/>
        <v>160000</v>
      </c>
    </row>
    <row r="1114" spans="1:19" x14ac:dyDescent="0.2">
      <c r="H1114" s="5">
        <v>40000</v>
      </c>
      <c r="I1114" s="7">
        <v>42828</v>
      </c>
      <c r="J1114" s="5">
        <f t="shared" si="53"/>
        <v>120000</v>
      </c>
    </row>
    <row r="1115" spans="1:19" x14ac:dyDescent="0.2">
      <c r="H1115" s="5">
        <v>20000</v>
      </c>
      <c r="I1115" s="7">
        <v>42835</v>
      </c>
      <c r="J1115" s="5">
        <f t="shared" si="53"/>
        <v>100000</v>
      </c>
    </row>
    <row r="1116" spans="1:19" x14ac:dyDescent="0.2">
      <c r="H1116" s="5">
        <v>20000</v>
      </c>
      <c r="I1116" s="7">
        <v>42842</v>
      </c>
      <c r="J1116" s="5">
        <f t="shared" si="53"/>
        <v>80000</v>
      </c>
    </row>
    <row r="1117" spans="1:19" x14ac:dyDescent="0.2">
      <c r="A1117" s="4">
        <v>121</v>
      </c>
      <c r="B1117" s="4" t="s">
        <v>850</v>
      </c>
      <c r="C1117" s="5">
        <v>4063903</v>
      </c>
      <c r="D1117" s="6">
        <v>82943030</v>
      </c>
      <c r="E1117" s="4" t="s">
        <v>95</v>
      </c>
      <c r="F1117" s="5">
        <v>500000</v>
      </c>
      <c r="G1117" s="5">
        <v>80000</v>
      </c>
      <c r="I1117" s="7">
        <v>42569</v>
      </c>
      <c r="J1117" s="5">
        <f>F1117-G1117-H1117</f>
        <v>420000</v>
      </c>
      <c r="L1117" s="4">
        <v>1</v>
      </c>
      <c r="M1117" s="4" t="s">
        <v>575</v>
      </c>
      <c r="N1117" s="4" t="s">
        <v>851</v>
      </c>
      <c r="O1117" s="4" t="s">
        <v>642</v>
      </c>
      <c r="P1117" s="5">
        <f>SUM(F1117:F1119)</f>
        <v>500000</v>
      </c>
      <c r="Q1117" s="5">
        <f>SUM(G1117:H1119)</f>
        <v>120000</v>
      </c>
      <c r="R1117" s="5">
        <f>P1117-Q1117</f>
        <v>380000</v>
      </c>
      <c r="S1117" s="4" t="s">
        <v>43</v>
      </c>
    </row>
    <row r="1118" spans="1:19" x14ac:dyDescent="0.2">
      <c r="H1118" s="5">
        <v>20000</v>
      </c>
      <c r="I1118" s="7">
        <v>42688</v>
      </c>
      <c r="J1118" s="5">
        <f>(J1117+F1118)-H1118</f>
        <v>400000</v>
      </c>
    </row>
    <row r="1119" spans="1:19" x14ac:dyDescent="0.2">
      <c r="H1119" s="5">
        <v>20000</v>
      </c>
      <c r="I1119" s="7">
        <v>42702</v>
      </c>
      <c r="J1119" s="5">
        <f>(J1118+F1119)-H1119</f>
        <v>380000</v>
      </c>
    </row>
    <row r="1120" spans="1:19" x14ac:dyDescent="0.2">
      <c r="A1120" s="4">
        <v>122</v>
      </c>
      <c r="B1120" s="4" t="s">
        <v>852</v>
      </c>
      <c r="C1120" s="5">
        <v>6377486</v>
      </c>
      <c r="D1120" s="6">
        <v>84486088</v>
      </c>
      <c r="E1120" s="4" t="s">
        <v>79</v>
      </c>
      <c r="F1120" s="5">
        <v>260000</v>
      </c>
      <c r="I1120" s="7">
        <v>42716</v>
      </c>
      <c r="J1120" s="5">
        <f>F1120-G1120-H1120</f>
        <v>260000</v>
      </c>
      <c r="K1120" s="4" t="s">
        <v>853</v>
      </c>
      <c r="L1120" s="4">
        <v>1</v>
      </c>
      <c r="M1120" s="4" t="s">
        <v>557</v>
      </c>
      <c r="O1120" s="4" t="s">
        <v>18</v>
      </c>
      <c r="P1120" s="5">
        <f>SUM(F1120:F1125)</f>
        <v>260000</v>
      </c>
      <c r="Q1120" s="5">
        <f>SUM(G1120:H1125)</f>
        <v>240000</v>
      </c>
      <c r="R1120" s="5">
        <f>P1120-Q1120</f>
        <v>20000</v>
      </c>
      <c r="S1120" s="4" t="s">
        <v>56</v>
      </c>
    </row>
    <row r="1121" spans="1:19" x14ac:dyDescent="0.2">
      <c r="H1121" s="5">
        <v>40000</v>
      </c>
      <c r="I1121" s="7">
        <v>42723</v>
      </c>
      <c r="J1121" s="5">
        <f>(J1120+F1121)-H1121</f>
        <v>220000</v>
      </c>
    </row>
    <row r="1122" spans="1:19" x14ac:dyDescent="0.2">
      <c r="H1122" s="5">
        <v>50000</v>
      </c>
      <c r="I1122" s="7">
        <v>42751</v>
      </c>
      <c r="J1122" s="5">
        <f>(J1121+F1122)-H1122</f>
        <v>170000</v>
      </c>
    </row>
    <row r="1123" spans="1:19" x14ac:dyDescent="0.2">
      <c r="H1123" s="5">
        <v>50000</v>
      </c>
      <c r="I1123" s="7">
        <v>42779</v>
      </c>
      <c r="J1123" s="5">
        <f>(J1122+F1123)-H1123</f>
        <v>120000</v>
      </c>
    </row>
    <row r="1124" spans="1:19" x14ac:dyDescent="0.2">
      <c r="H1124" s="5">
        <v>50000</v>
      </c>
      <c r="I1124" s="7">
        <v>42800</v>
      </c>
      <c r="J1124" s="5">
        <f>(J1123+F1124)-H1124</f>
        <v>70000</v>
      </c>
    </row>
    <row r="1125" spans="1:19" x14ac:dyDescent="0.2">
      <c r="H1125" s="5">
        <v>50000</v>
      </c>
      <c r="I1125" s="7">
        <v>42828</v>
      </c>
      <c r="J1125" s="5">
        <f>(J1124+F1125)-H1125</f>
        <v>20000</v>
      </c>
    </row>
    <row r="1126" spans="1:19" x14ac:dyDescent="0.2">
      <c r="A1126" s="4">
        <v>123</v>
      </c>
      <c r="B1126" s="4" t="s">
        <v>854</v>
      </c>
      <c r="C1126" s="5">
        <v>6822985</v>
      </c>
      <c r="D1126" s="6">
        <v>82549446</v>
      </c>
      <c r="E1126" s="4" t="s">
        <v>95</v>
      </c>
      <c r="F1126" s="5">
        <v>260000</v>
      </c>
      <c r="I1126" s="7">
        <v>42716</v>
      </c>
      <c r="J1126" s="5">
        <f>F1126-G1126-H1126</f>
        <v>260000</v>
      </c>
      <c r="K1126" s="4" t="s">
        <v>855</v>
      </c>
      <c r="L1126" s="4">
        <v>1</v>
      </c>
      <c r="M1126" s="4" t="s">
        <v>575</v>
      </c>
      <c r="O1126" s="4" t="s">
        <v>18</v>
      </c>
      <c r="P1126" s="5">
        <f>SUM(F1126:F1131)</f>
        <v>260000</v>
      </c>
      <c r="Q1126" s="5">
        <f>SUM(G1126:H1131)</f>
        <v>100000</v>
      </c>
      <c r="R1126" s="5">
        <f>P1126-Q1126</f>
        <v>160000</v>
      </c>
      <c r="S1126" s="4" t="s">
        <v>43</v>
      </c>
    </row>
    <row r="1127" spans="1:19" x14ac:dyDescent="0.2">
      <c r="H1127" s="5">
        <v>20000</v>
      </c>
      <c r="I1127" s="7">
        <v>42723</v>
      </c>
      <c r="J1127" s="5">
        <f t="shared" ref="J1127:J1140" si="54">(J1126+F1127)-H1127</f>
        <v>240000</v>
      </c>
    </row>
    <row r="1128" spans="1:19" x14ac:dyDescent="0.2">
      <c r="H1128" s="5">
        <v>20000</v>
      </c>
      <c r="I1128" s="7">
        <v>42730</v>
      </c>
      <c r="J1128" s="5">
        <f t="shared" si="54"/>
        <v>220000</v>
      </c>
    </row>
    <row r="1129" spans="1:19" x14ac:dyDescent="0.2">
      <c r="H1129" s="5">
        <v>20000</v>
      </c>
      <c r="I1129" s="7">
        <v>42744</v>
      </c>
      <c r="J1129" s="5">
        <f t="shared" si="54"/>
        <v>200000</v>
      </c>
    </row>
    <row r="1130" spans="1:19" x14ac:dyDescent="0.2">
      <c r="H1130" s="5">
        <v>20000</v>
      </c>
      <c r="I1130" s="7">
        <v>42758</v>
      </c>
      <c r="J1130" s="5">
        <f t="shared" si="54"/>
        <v>180000</v>
      </c>
    </row>
    <row r="1131" spans="1:19" x14ac:dyDescent="0.2">
      <c r="H1131" s="5">
        <v>20000</v>
      </c>
      <c r="I1131" s="7">
        <v>42765</v>
      </c>
      <c r="J1131" s="5">
        <f t="shared" si="54"/>
        <v>160000</v>
      </c>
    </row>
    <row r="1132" spans="1:19" x14ac:dyDescent="0.2">
      <c r="H1132" s="5">
        <v>20000</v>
      </c>
      <c r="I1132" s="7">
        <v>42772</v>
      </c>
      <c r="J1132" s="5">
        <f t="shared" si="54"/>
        <v>140000</v>
      </c>
    </row>
    <row r="1133" spans="1:19" x14ac:dyDescent="0.2">
      <c r="H1133" s="5">
        <v>20000</v>
      </c>
      <c r="I1133" s="7">
        <v>42779</v>
      </c>
      <c r="J1133" s="5">
        <f t="shared" si="54"/>
        <v>120000</v>
      </c>
    </row>
    <row r="1134" spans="1:19" x14ac:dyDescent="0.2">
      <c r="H1134" s="5">
        <v>20000</v>
      </c>
      <c r="I1134" s="7">
        <v>43089</v>
      </c>
      <c r="J1134" s="5">
        <f t="shared" si="54"/>
        <v>100000</v>
      </c>
    </row>
    <row r="1135" spans="1:19" x14ac:dyDescent="0.2">
      <c r="H1135" s="5">
        <v>20000</v>
      </c>
      <c r="I1135" s="7">
        <v>42793</v>
      </c>
      <c r="J1135" s="5">
        <f t="shared" si="54"/>
        <v>80000</v>
      </c>
    </row>
    <row r="1136" spans="1:19" x14ac:dyDescent="0.2">
      <c r="H1136" s="5">
        <v>20000</v>
      </c>
      <c r="I1136" s="7">
        <v>42800</v>
      </c>
      <c r="J1136" s="5">
        <f t="shared" si="54"/>
        <v>60000</v>
      </c>
    </row>
    <row r="1137" spans="1:19" x14ac:dyDescent="0.2">
      <c r="H1137" s="5">
        <v>20000</v>
      </c>
      <c r="I1137" s="7">
        <v>42807</v>
      </c>
      <c r="J1137" s="5">
        <f t="shared" si="54"/>
        <v>40000</v>
      </c>
    </row>
    <row r="1138" spans="1:19" x14ac:dyDescent="0.2">
      <c r="H1138" s="5">
        <v>20000</v>
      </c>
      <c r="I1138" s="7">
        <v>42814</v>
      </c>
      <c r="J1138" s="5">
        <f t="shared" si="54"/>
        <v>20000</v>
      </c>
    </row>
    <row r="1139" spans="1:19" x14ac:dyDescent="0.2">
      <c r="F1139" s="5">
        <v>260000</v>
      </c>
      <c r="H1139" s="5">
        <v>20000</v>
      </c>
      <c r="I1139" s="7">
        <v>42828</v>
      </c>
      <c r="J1139" s="5">
        <f t="shared" si="54"/>
        <v>260000</v>
      </c>
    </row>
    <row r="1140" spans="1:19" x14ac:dyDescent="0.2">
      <c r="H1140" s="5">
        <v>20000</v>
      </c>
      <c r="I1140" s="7">
        <v>42835</v>
      </c>
      <c r="J1140" s="5">
        <f t="shared" si="54"/>
        <v>240000</v>
      </c>
    </row>
    <row r="1141" spans="1:19" x14ac:dyDescent="0.2">
      <c r="A1141" s="4">
        <v>124</v>
      </c>
      <c r="B1141" s="4" t="s">
        <v>856</v>
      </c>
      <c r="C1141" s="5">
        <v>3864408</v>
      </c>
      <c r="D1141" s="6">
        <v>84526242</v>
      </c>
      <c r="E1141" s="4" t="s">
        <v>26</v>
      </c>
      <c r="F1141" s="5">
        <v>260000</v>
      </c>
      <c r="G1141" s="5">
        <v>40000</v>
      </c>
      <c r="I1141" s="7">
        <v>42569</v>
      </c>
      <c r="J1141" s="5">
        <f>F1141-G1141-H1141</f>
        <v>220000</v>
      </c>
      <c r="K1141" s="4" t="s">
        <v>857</v>
      </c>
      <c r="L1141" s="4">
        <v>1</v>
      </c>
      <c r="M1141" s="4" t="s">
        <v>575</v>
      </c>
      <c r="O1141" s="4" t="s">
        <v>642</v>
      </c>
      <c r="P1141" s="5">
        <f>SUM(F1141:F1165)</f>
        <v>660000</v>
      </c>
      <c r="Q1141" s="5">
        <f>SUM(G1141:H1165)</f>
        <v>520000</v>
      </c>
      <c r="R1141" s="5">
        <f>P1141-Q1141</f>
        <v>140000</v>
      </c>
      <c r="S1141" s="4" t="s">
        <v>43</v>
      </c>
    </row>
    <row r="1142" spans="1:19" x14ac:dyDescent="0.2">
      <c r="H1142" s="5">
        <v>20000</v>
      </c>
      <c r="I1142" s="7">
        <v>42576</v>
      </c>
      <c r="J1142" s="5">
        <f t="shared" ref="J1142:J1165" si="55">(J1141+F1142)-H1142</f>
        <v>200000</v>
      </c>
    </row>
    <row r="1143" spans="1:19" x14ac:dyDescent="0.2">
      <c r="H1143" s="5">
        <v>20000</v>
      </c>
      <c r="I1143" s="7">
        <v>42590</v>
      </c>
      <c r="J1143" s="5">
        <f t="shared" si="55"/>
        <v>180000</v>
      </c>
    </row>
    <row r="1144" spans="1:19" x14ac:dyDescent="0.2">
      <c r="H1144" s="5">
        <v>20000</v>
      </c>
      <c r="I1144" s="7">
        <v>42604</v>
      </c>
      <c r="J1144" s="5">
        <f t="shared" si="55"/>
        <v>160000</v>
      </c>
    </row>
    <row r="1145" spans="1:19" x14ac:dyDescent="0.2">
      <c r="H1145" s="5">
        <v>20000</v>
      </c>
      <c r="I1145" s="7">
        <v>42625</v>
      </c>
      <c r="J1145" s="5">
        <f t="shared" si="55"/>
        <v>140000</v>
      </c>
    </row>
    <row r="1146" spans="1:19" x14ac:dyDescent="0.2">
      <c r="H1146" s="5">
        <v>20000</v>
      </c>
      <c r="I1146" s="7">
        <v>42639</v>
      </c>
      <c r="J1146" s="5">
        <f t="shared" si="55"/>
        <v>120000</v>
      </c>
    </row>
    <row r="1147" spans="1:19" x14ac:dyDescent="0.2">
      <c r="H1147" s="5">
        <v>20000</v>
      </c>
      <c r="I1147" s="7">
        <v>42653</v>
      </c>
      <c r="J1147" s="5">
        <f t="shared" si="55"/>
        <v>100000</v>
      </c>
    </row>
    <row r="1148" spans="1:19" x14ac:dyDescent="0.2">
      <c r="H1148" s="5">
        <v>20000</v>
      </c>
      <c r="I1148" s="7">
        <v>42667</v>
      </c>
      <c r="J1148" s="5">
        <f t="shared" si="55"/>
        <v>80000</v>
      </c>
    </row>
    <row r="1149" spans="1:19" x14ac:dyDescent="0.2">
      <c r="F1149" s="5">
        <v>200000</v>
      </c>
      <c r="H1149" s="5">
        <v>20000</v>
      </c>
      <c r="I1149" s="7">
        <v>42695</v>
      </c>
      <c r="J1149" s="5">
        <f t="shared" si="55"/>
        <v>260000</v>
      </c>
    </row>
    <row r="1150" spans="1:19" x14ac:dyDescent="0.2">
      <c r="H1150" s="5">
        <v>20000</v>
      </c>
      <c r="I1150" s="7">
        <v>42709</v>
      </c>
      <c r="J1150" s="5">
        <f t="shared" si="55"/>
        <v>240000</v>
      </c>
    </row>
    <row r="1151" spans="1:19" x14ac:dyDescent="0.2">
      <c r="H1151" s="5">
        <v>20000</v>
      </c>
      <c r="I1151" s="7">
        <v>42716</v>
      </c>
      <c r="J1151" s="5">
        <f t="shared" si="55"/>
        <v>220000</v>
      </c>
    </row>
    <row r="1152" spans="1:19" x14ac:dyDescent="0.2">
      <c r="H1152" s="5">
        <v>20000</v>
      </c>
      <c r="I1152" s="7">
        <v>42730</v>
      </c>
      <c r="J1152" s="5">
        <f t="shared" si="55"/>
        <v>200000</v>
      </c>
    </row>
    <row r="1153" spans="1:19" x14ac:dyDescent="0.2">
      <c r="H1153" s="5">
        <v>20000</v>
      </c>
      <c r="I1153" s="7">
        <v>42738</v>
      </c>
      <c r="J1153" s="5">
        <f t="shared" si="55"/>
        <v>180000</v>
      </c>
    </row>
    <row r="1154" spans="1:19" x14ac:dyDescent="0.2">
      <c r="H1154" s="5">
        <v>20000</v>
      </c>
      <c r="I1154" s="7">
        <v>42751</v>
      </c>
      <c r="J1154" s="5">
        <f t="shared" si="55"/>
        <v>160000</v>
      </c>
    </row>
    <row r="1155" spans="1:19" x14ac:dyDescent="0.2">
      <c r="H1155" s="5">
        <v>20000</v>
      </c>
      <c r="I1155" s="7">
        <v>42758</v>
      </c>
      <c r="J1155" s="5">
        <f t="shared" si="55"/>
        <v>140000</v>
      </c>
    </row>
    <row r="1156" spans="1:19" x14ac:dyDescent="0.2">
      <c r="H1156" s="5">
        <v>20000</v>
      </c>
      <c r="I1156" s="7">
        <v>42765</v>
      </c>
      <c r="J1156" s="5">
        <f t="shared" si="55"/>
        <v>120000</v>
      </c>
    </row>
    <row r="1157" spans="1:19" x14ac:dyDescent="0.2">
      <c r="H1157" s="5">
        <v>20000</v>
      </c>
      <c r="I1157" s="7">
        <v>42772</v>
      </c>
      <c r="J1157" s="5">
        <f t="shared" si="55"/>
        <v>100000</v>
      </c>
    </row>
    <row r="1158" spans="1:19" x14ac:dyDescent="0.2">
      <c r="H1158" s="5">
        <v>20000</v>
      </c>
      <c r="I1158" s="7">
        <v>42786</v>
      </c>
      <c r="J1158" s="5">
        <f t="shared" si="55"/>
        <v>80000</v>
      </c>
    </row>
    <row r="1159" spans="1:19" x14ac:dyDescent="0.2">
      <c r="H1159" s="5">
        <v>20000</v>
      </c>
      <c r="I1159" s="7">
        <v>42793</v>
      </c>
      <c r="J1159" s="5">
        <f t="shared" si="55"/>
        <v>60000</v>
      </c>
    </row>
    <row r="1160" spans="1:19" x14ac:dyDescent="0.2">
      <c r="F1160" s="5">
        <v>200000</v>
      </c>
      <c r="H1160" s="5">
        <v>20000</v>
      </c>
      <c r="I1160" s="7">
        <v>42800</v>
      </c>
      <c r="J1160" s="5">
        <f t="shared" si="55"/>
        <v>240000</v>
      </c>
    </row>
    <row r="1161" spans="1:19" x14ac:dyDescent="0.2">
      <c r="H1161" s="5">
        <v>20000</v>
      </c>
      <c r="I1161" s="7">
        <v>42814</v>
      </c>
      <c r="J1161" s="5">
        <f t="shared" si="55"/>
        <v>220000</v>
      </c>
    </row>
    <row r="1162" spans="1:19" x14ac:dyDescent="0.2">
      <c r="H1162" s="5">
        <v>20000</v>
      </c>
      <c r="I1162" s="7">
        <v>42821</v>
      </c>
      <c r="J1162" s="5">
        <f t="shared" si="55"/>
        <v>200000</v>
      </c>
    </row>
    <row r="1163" spans="1:19" x14ac:dyDescent="0.2">
      <c r="H1163" s="5">
        <v>20000</v>
      </c>
      <c r="I1163" s="7">
        <v>42828</v>
      </c>
      <c r="J1163" s="5">
        <f t="shared" si="55"/>
        <v>180000</v>
      </c>
    </row>
    <row r="1164" spans="1:19" x14ac:dyDescent="0.2">
      <c r="H1164" s="5">
        <v>20000</v>
      </c>
      <c r="I1164" s="7">
        <v>42835</v>
      </c>
      <c r="J1164" s="5">
        <f t="shared" si="55"/>
        <v>160000</v>
      </c>
    </row>
    <row r="1165" spans="1:19" x14ac:dyDescent="0.2">
      <c r="H1165" s="5">
        <v>20000</v>
      </c>
      <c r="I1165" s="7">
        <v>42842</v>
      </c>
      <c r="J1165" s="5">
        <f t="shared" si="55"/>
        <v>140000</v>
      </c>
    </row>
    <row r="1166" spans="1:19" x14ac:dyDescent="0.2">
      <c r="A1166" s="4">
        <v>125</v>
      </c>
      <c r="B1166" s="4" t="s">
        <v>858</v>
      </c>
      <c r="C1166" s="5">
        <v>4834463</v>
      </c>
      <c r="D1166" s="6">
        <v>75861329</v>
      </c>
      <c r="E1166" s="4" t="s">
        <v>140</v>
      </c>
      <c r="F1166" s="5">
        <v>220000</v>
      </c>
      <c r="G1166" s="5">
        <v>40000</v>
      </c>
      <c r="I1166" s="7">
        <v>42716</v>
      </c>
      <c r="J1166" s="5">
        <f>F1166-G1166-H1166</f>
        <v>180000</v>
      </c>
      <c r="K1166" s="4" t="s">
        <v>859</v>
      </c>
      <c r="L1166" s="4">
        <v>1</v>
      </c>
      <c r="M1166" s="4" t="s">
        <v>575</v>
      </c>
      <c r="N1166" s="4" t="s">
        <v>860</v>
      </c>
      <c r="O1166" s="4" t="s">
        <v>642</v>
      </c>
      <c r="P1166" s="5">
        <f>SUM(F1166:F1168)</f>
        <v>220000</v>
      </c>
      <c r="Q1166" s="5">
        <f>SUM(G1166:H1168)</f>
        <v>80000</v>
      </c>
      <c r="R1166" s="5">
        <f>P1166-Q1166</f>
        <v>140000</v>
      </c>
      <c r="S1166" s="4" t="s">
        <v>43</v>
      </c>
    </row>
    <row r="1167" spans="1:19" x14ac:dyDescent="0.2">
      <c r="H1167" s="5">
        <v>20000</v>
      </c>
      <c r="I1167" s="7">
        <v>42723</v>
      </c>
      <c r="J1167" s="5">
        <f>(J1166+F1167)-H1167</f>
        <v>160000</v>
      </c>
    </row>
    <row r="1168" spans="1:19" x14ac:dyDescent="0.2">
      <c r="H1168" s="5">
        <v>20000</v>
      </c>
      <c r="I1168" s="7">
        <v>42730</v>
      </c>
      <c r="J1168" s="5">
        <f>(J1167+F1168)-H1168</f>
        <v>140000</v>
      </c>
    </row>
    <row r="1169" spans="1:19" x14ac:dyDescent="0.2">
      <c r="A1169" s="4">
        <v>126</v>
      </c>
      <c r="B1169" s="4" t="s">
        <v>861</v>
      </c>
      <c r="C1169" s="5">
        <v>3287721</v>
      </c>
      <c r="D1169" s="6">
        <v>73608237</v>
      </c>
      <c r="E1169" s="4" t="s">
        <v>95</v>
      </c>
      <c r="F1169" s="5">
        <v>260000</v>
      </c>
      <c r="I1169" s="7">
        <v>42716</v>
      </c>
      <c r="J1169" s="5">
        <f>F1169-G1169-H1169</f>
        <v>260000</v>
      </c>
      <c r="K1169" s="4" t="s">
        <v>862</v>
      </c>
      <c r="L1169" s="4">
        <v>1</v>
      </c>
      <c r="M1169" s="4" t="s">
        <v>557</v>
      </c>
      <c r="O1169" s="4" t="s">
        <v>829</v>
      </c>
      <c r="P1169" s="5">
        <f>SUM(F1169:F1174)</f>
        <v>260000</v>
      </c>
      <c r="Q1169" s="5">
        <f>SUM(G1169:H1174)</f>
        <v>230000</v>
      </c>
      <c r="R1169" s="5">
        <f>P1169-Q1169</f>
        <v>30000</v>
      </c>
      <c r="S1169" s="4" t="s">
        <v>56</v>
      </c>
    </row>
    <row r="1170" spans="1:19" x14ac:dyDescent="0.2">
      <c r="H1170" s="5">
        <v>50000</v>
      </c>
      <c r="I1170" s="7">
        <v>42730</v>
      </c>
      <c r="J1170" s="5">
        <f>(J1169+F1170)-H1170</f>
        <v>210000</v>
      </c>
    </row>
    <row r="1171" spans="1:19" x14ac:dyDescent="0.2">
      <c r="H1171" s="5">
        <v>30000</v>
      </c>
      <c r="I1171" s="7">
        <v>42758</v>
      </c>
      <c r="J1171" s="5">
        <f>(J1170+F1171)-H1171</f>
        <v>180000</v>
      </c>
    </row>
    <row r="1172" spans="1:19" x14ac:dyDescent="0.2">
      <c r="H1172" s="5">
        <v>50000</v>
      </c>
      <c r="I1172" s="7">
        <v>42772</v>
      </c>
      <c r="J1172" s="5">
        <f>(J1171+F1172)-H1172</f>
        <v>130000</v>
      </c>
    </row>
    <row r="1173" spans="1:19" x14ac:dyDescent="0.2">
      <c r="H1173" s="5">
        <v>50000</v>
      </c>
      <c r="I1173" s="7">
        <v>42800</v>
      </c>
      <c r="J1173" s="5">
        <f>(J1172+F1173)-H1173</f>
        <v>80000</v>
      </c>
    </row>
    <row r="1174" spans="1:19" x14ac:dyDescent="0.2">
      <c r="H1174" s="5">
        <v>50000</v>
      </c>
      <c r="I1174" s="7">
        <v>42842</v>
      </c>
      <c r="J1174" s="5">
        <f>(J1173+F1174)-H1174</f>
        <v>30000</v>
      </c>
    </row>
    <row r="1175" spans="1:19" x14ac:dyDescent="0.2">
      <c r="A1175" s="4">
        <v>127</v>
      </c>
      <c r="B1175" s="4" t="s">
        <v>863</v>
      </c>
      <c r="D1175" s="6">
        <v>83629095</v>
      </c>
      <c r="E1175" s="4" t="s">
        <v>864</v>
      </c>
      <c r="F1175" s="5">
        <v>240000</v>
      </c>
      <c r="G1175" s="5">
        <v>30000</v>
      </c>
      <c r="I1175" s="7">
        <v>42842</v>
      </c>
      <c r="J1175" s="5">
        <f>F1175-G1175-H1175</f>
        <v>210000</v>
      </c>
      <c r="K1175" s="4" t="s">
        <v>175</v>
      </c>
      <c r="L1175" s="4">
        <v>1</v>
      </c>
      <c r="M1175" s="4" t="s">
        <v>557</v>
      </c>
      <c r="N1175" s="4" t="s">
        <v>865</v>
      </c>
      <c r="O1175" s="4" t="s">
        <v>23</v>
      </c>
      <c r="P1175" s="5">
        <f>SUM(F1175:F1175)</f>
        <v>240000</v>
      </c>
      <c r="Q1175" s="5">
        <f>SUM(G1175:H1175)</f>
        <v>30000</v>
      </c>
      <c r="R1175" s="5">
        <f>P1175-Q1175</f>
        <v>210000</v>
      </c>
      <c r="S1175" s="4" t="s">
        <v>56</v>
      </c>
    </row>
    <row r="1176" spans="1:19" x14ac:dyDescent="0.2">
      <c r="A1176" s="4">
        <v>128</v>
      </c>
      <c r="B1176" s="4" t="s">
        <v>866</v>
      </c>
      <c r="D1176" s="6">
        <v>81602897</v>
      </c>
      <c r="E1176" s="4" t="s">
        <v>79</v>
      </c>
      <c r="F1176" s="5">
        <v>260000</v>
      </c>
      <c r="G1176" s="5">
        <v>50000</v>
      </c>
      <c r="I1176" s="7">
        <v>42590</v>
      </c>
      <c r="J1176" s="5">
        <f>F1176-G1176-H1176</f>
        <v>210000</v>
      </c>
      <c r="K1176" s="4" t="s">
        <v>867</v>
      </c>
      <c r="L1176" s="4">
        <v>1</v>
      </c>
      <c r="O1176" s="4" t="s">
        <v>246</v>
      </c>
      <c r="P1176" s="5">
        <f>SUM(F1176:F1187)</f>
        <v>910000</v>
      </c>
      <c r="Q1176" s="5">
        <f>SUM(G1176:H1187)</f>
        <v>860000</v>
      </c>
      <c r="R1176" s="5">
        <f>P1176-Q1176</f>
        <v>50000</v>
      </c>
      <c r="S1176" s="4" t="s">
        <v>43</v>
      </c>
    </row>
    <row r="1177" spans="1:19" x14ac:dyDescent="0.2">
      <c r="H1177" s="5">
        <v>20000</v>
      </c>
      <c r="I1177" s="7">
        <v>42597</v>
      </c>
      <c r="J1177" s="5">
        <f t="shared" ref="J1177:J1187" si="56">(J1176+F1177)-H1177</f>
        <v>190000</v>
      </c>
    </row>
    <row r="1178" spans="1:19" x14ac:dyDescent="0.2">
      <c r="H1178" s="5">
        <v>50000</v>
      </c>
      <c r="I1178" s="7">
        <v>42618</v>
      </c>
      <c r="J1178" s="5">
        <f t="shared" si="56"/>
        <v>140000</v>
      </c>
    </row>
    <row r="1179" spans="1:19" x14ac:dyDescent="0.2">
      <c r="H1179" s="5">
        <v>20000</v>
      </c>
      <c r="I1179" s="7">
        <v>42639</v>
      </c>
      <c r="J1179" s="5">
        <f t="shared" si="56"/>
        <v>120000</v>
      </c>
    </row>
    <row r="1180" spans="1:19" x14ac:dyDescent="0.2">
      <c r="H1180" s="5">
        <v>20000</v>
      </c>
      <c r="I1180" s="7">
        <v>42647</v>
      </c>
      <c r="J1180" s="5">
        <f t="shared" si="56"/>
        <v>100000</v>
      </c>
    </row>
    <row r="1181" spans="1:19" x14ac:dyDescent="0.2">
      <c r="F1181" s="5">
        <v>650000</v>
      </c>
      <c r="H1181" s="5">
        <v>100000</v>
      </c>
      <c r="I1181" s="7">
        <v>42653</v>
      </c>
      <c r="J1181" s="5">
        <f t="shared" si="56"/>
        <v>650000</v>
      </c>
    </row>
    <row r="1182" spans="1:19" x14ac:dyDescent="0.2">
      <c r="H1182" s="5">
        <v>100000</v>
      </c>
      <c r="I1182" s="7">
        <v>42681</v>
      </c>
      <c r="J1182" s="5">
        <f t="shared" si="56"/>
        <v>550000</v>
      </c>
    </row>
    <row r="1183" spans="1:19" x14ac:dyDescent="0.2">
      <c r="H1183" s="5">
        <v>100000</v>
      </c>
      <c r="I1183" s="7">
        <v>42716</v>
      </c>
      <c r="J1183" s="5">
        <f t="shared" si="56"/>
        <v>450000</v>
      </c>
    </row>
    <row r="1184" spans="1:19" x14ac:dyDescent="0.2">
      <c r="H1184" s="5">
        <v>100000</v>
      </c>
      <c r="I1184" s="7">
        <v>42758</v>
      </c>
      <c r="J1184" s="5">
        <f t="shared" si="56"/>
        <v>350000</v>
      </c>
    </row>
    <row r="1185" spans="1:19" x14ac:dyDescent="0.2">
      <c r="H1185" s="5">
        <v>100000</v>
      </c>
      <c r="I1185" s="7">
        <v>42779</v>
      </c>
      <c r="J1185" s="5">
        <f t="shared" si="56"/>
        <v>250000</v>
      </c>
    </row>
    <row r="1186" spans="1:19" x14ac:dyDescent="0.2">
      <c r="H1186" s="5">
        <v>100000</v>
      </c>
      <c r="I1186" s="7">
        <v>42807</v>
      </c>
      <c r="J1186" s="5">
        <f t="shared" si="56"/>
        <v>150000</v>
      </c>
    </row>
    <row r="1187" spans="1:19" x14ac:dyDescent="0.2">
      <c r="H1187" s="5">
        <v>100000</v>
      </c>
      <c r="I1187" s="7">
        <v>42842</v>
      </c>
      <c r="J1187" s="5">
        <f t="shared" si="56"/>
        <v>50000</v>
      </c>
    </row>
    <row r="1188" spans="1:19" x14ac:dyDescent="0.2">
      <c r="A1188" s="4">
        <v>130</v>
      </c>
      <c r="B1188" s="4" t="s">
        <v>868</v>
      </c>
      <c r="C1188" s="5">
        <v>6198761</v>
      </c>
      <c r="D1188" s="6">
        <v>82755797</v>
      </c>
      <c r="E1188" s="4" t="s">
        <v>869</v>
      </c>
      <c r="F1188" s="5">
        <v>240000</v>
      </c>
      <c r="G1188" s="5">
        <v>100000</v>
      </c>
      <c r="I1188" s="7">
        <v>42583</v>
      </c>
      <c r="J1188" s="5">
        <f>F1188-G1188-H1188</f>
        <v>140000</v>
      </c>
      <c r="K1188" s="4" t="s">
        <v>870</v>
      </c>
      <c r="L1188" s="4">
        <v>1</v>
      </c>
      <c r="M1188" s="4" t="s">
        <v>624</v>
      </c>
      <c r="O1188" s="4" t="s">
        <v>384</v>
      </c>
      <c r="P1188" s="5">
        <f>SUM(F1188:F1188)</f>
        <v>240000</v>
      </c>
      <c r="Q1188" s="5">
        <f>SUM(G1188:H1188)</f>
        <v>100000</v>
      </c>
      <c r="R1188" s="5">
        <f>P1188-Q1188</f>
        <v>140000</v>
      </c>
      <c r="S1188" s="4" t="s">
        <v>56</v>
      </c>
    </row>
    <row r="1189" spans="1:19" x14ac:dyDescent="0.2">
      <c r="A1189" s="4">
        <v>131</v>
      </c>
      <c r="B1189" s="4" t="s">
        <v>871</v>
      </c>
      <c r="D1189" s="6">
        <v>94199522</v>
      </c>
      <c r="E1189" s="4" t="s">
        <v>305</v>
      </c>
      <c r="F1189" s="5">
        <v>300000</v>
      </c>
      <c r="G1189" s="5">
        <v>50000</v>
      </c>
      <c r="I1189" s="7">
        <v>42807</v>
      </c>
      <c r="J1189" s="5">
        <f>F1189-G1189-H1189</f>
        <v>250000</v>
      </c>
      <c r="K1189" s="4" t="s">
        <v>847</v>
      </c>
      <c r="L1189" s="4">
        <v>1</v>
      </c>
      <c r="M1189" s="4" t="s">
        <v>557</v>
      </c>
      <c r="O1189" s="4" t="s">
        <v>23</v>
      </c>
      <c r="P1189" s="5">
        <f>SUM(F1189:F1193)</f>
        <v>600000</v>
      </c>
      <c r="Q1189" s="5">
        <f>SUM(G1189:H1193)</f>
        <v>450000</v>
      </c>
      <c r="R1189" s="5">
        <f>P1189-Q1189</f>
        <v>150000</v>
      </c>
      <c r="S1189" s="4" t="s">
        <v>43</v>
      </c>
    </row>
    <row r="1190" spans="1:19" x14ac:dyDescent="0.2">
      <c r="E1190" s="4">
        <v>212</v>
      </c>
      <c r="F1190" s="5">
        <v>300000</v>
      </c>
      <c r="H1190" s="5">
        <v>100000</v>
      </c>
      <c r="I1190" s="7">
        <v>42814</v>
      </c>
      <c r="J1190" s="5">
        <f>(J1189+F1190)-H1190</f>
        <v>450000</v>
      </c>
    </row>
    <row r="1191" spans="1:19" x14ac:dyDescent="0.2">
      <c r="H1191" s="5">
        <v>100000</v>
      </c>
      <c r="I1191" s="7">
        <v>42821</v>
      </c>
      <c r="J1191" s="5">
        <f>(J1190+F1191)-H1191</f>
        <v>350000</v>
      </c>
    </row>
    <row r="1192" spans="1:19" x14ac:dyDescent="0.2">
      <c r="H1192" s="5">
        <v>100000</v>
      </c>
      <c r="I1192" s="7">
        <v>42835</v>
      </c>
      <c r="J1192" s="5">
        <f>(J1191+F1192)-H1192</f>
        <v>250000</v>
      </c>
    </row>
    <row r="1193" spans="1:19" x14ac:dyDescent="0.2">
      <c r="H1193" s="5">
        <v>100000</v>
      </c>
      <c r="I1193" s="7">
        <v>42842</v>
      </c>
      <c r="J1193" s="5">
        <f>(J1192+F1193)-H1193</f>
        <v>150000</v>
      </c>
    </row>
    <row r="1194" spans="1:19" x14ac:dyDescent="0.2">
      <c r="A1194" s="4">
        <v>132</v>
      </c>
      <c r="B1194" s="4" t="s">
        <v>872</v>
      </c>
      <c r="D1194" s="6">
        <v>73112502</v>
      </c>
      <c r="E1194" s="4" t="s">
        <v>26</v>
      </c>
      <c r="F1194" s="5">
        <v>260000</v>
      </c>
      <c r="G1194" s="5">
        <v>20000</v>
      </c>
      <c r="I1194" s="7">
        <v>42716</v>
      </c>
      <c r="J1194" s="5">
        <f>F1194-G1194-H1194</f>
        <v>240000</v>
      </c>
      <c r="K1194" s="4" t="s">
        <v>873</v>
      </c>
      <c r="L1194" s="4">
        <v>1</v>
      </c>
      <c r="M1194" s="4" t="s">
        <v>575</v>
      </c>
      <c r="O1194" s="4" t="s">
        <v>23</v>
      </c>
      <c r="P1194" s="5">
        <f>SUM(F1194:F1209)</f>
        <v>520000</v>
      </c>
      <c r="Q1194" s="5">
        <f>SUM(G1194:H1209)</f>
        <v>250000</v>
      </c>
      <c r="R1194" s="5">
        <f>P1194-Q1194</f>
        <v>270000</v>
      </c>
      <c r="S1194" s="4" t="s">
        <v>43</v>
      </c>
    </row>
    <row r="1195" spans="1:19" x14ac:dyDescent="0.2">
      <c r="H1195" s="5">
        <v>20000</v>
      </c>
      <c r="I1195" s="7">
        <v>42723</v>
      </c>
      <c r="J1195" s="5">
        <f t="shared" ref="J1195:J1209" si="57">(J1194+F1195)-H1195</f>
        <v>220000</v>
      </c>
    </row>
    <row r="1196" spans="1:19" x14ac:dyDescent="0.2">
      <c r="H1196" s="5">
        <v>20000</v>
      </c>
      <c r="I1196" s="7">
        <v>42730</v>
      </c>
      <c r="J1196" s="5">
        <f t="shared" si="57"/>
        <v>200000</v>
      </c>
    </row>
    <row r="1197" spans="1:19" x14ac:dyDescent="0.2">
      <c r="H1197" s="5">
        <v>20000</v>
      </c>
      <c r="I1197" s="7">
        <v>42738</v>
      </c>
      <c r="J1197" s="5">
        <f t="shared" si="57"/>
        <v>180000</v>
      </c>
    </row>
    <row r="1198" spans="1:19" x14ac:dyDescent="0.2">
      <c r="H1198" s="5">
        <v>20000</v>
      </c>
      <c r="I1198" s="7">
        <v>42744</v>
      </c>
      <c r="J1198" s="5">
        <f t="shared" si="57"/>
        <v>160000</v>
      </c>
    </row>
    <row r="1199" spans="1:19" x14ac:dyDescent="0.2">
      <c r="H1199" s="5">
        <v>20000</v>
      </c>
      <c r="I1199" s="7">
        <v>42751</v>
      </c>
      <c r="J1199" s="5">
        <f t="shared" si="57"/>
        <v>140000</v>
      </c>
    </row>
    <row r="1200" spans="1:19" x14ac:dyDescent="0.2">
      <c r="H1200" s="5">
        <v>10000</v>
      </c>
      <c r="I1200" s="7">
        <v>42758</v>
      </c>
      <c r="J1200" s="5">
        <f t="shared" si="57"/>
        <v>130000</v>
      </c>
    </row>
    <row r="1201" spans="1:19" x14ac:dyDescent="0.2">
      <c r="H1201" s="5">
        <v>10000</v>
      </c>
      <c r="I1201" s="7">
        <v>42765</v>
      </c>
      <c r="J1201" s="5">
        <f t="shared" si="57"/>
        <v>120000</v>
      </c>
    </row>
    <row r="1202" spans="1:19" x14ac:dyDescent="0.2">
      <c r="H1202" s="5">
        <v>20000</v>
      </c>
      <c r="I1202" s="7">
        <v>42779</v>
      </c>
      <c r="J1202" s="5">
        <f t="shared" si="57"/>
        <v>100000</v>
      </c>
    </row>
    <row r="1203" spans="1:19" x14ac:dyDescent="0.2">
      <c r="H1203" s="5">
        <v>10000</v>
      </c>
      <c r="I1203" s="7">
        <v>42786</v>
      </c>
      <c r="J1203" s="5">
        <f t="shared" si="57"/>
        <v>90000</v>
      </c>
    </row>
    <row r="1204" spans="1:19" x14ac:dyDescent="0.2">
      <c r="H1204" s="5">
        <v>10000</v>
      </c>
      <c r="I1204" s="7">
        <v>42793</v>
      </c>
      <c r="J1204" s="5">
        <f t="shared" si="57"/>
        <v>80000</v>
      </c>
    </row>
    <row r="1205" spans="1:19" x14ac:dyDescent="0.2">
      <c r="H1205" s="5">
        <v>10000</v>
      </c>
      <c r="I1205" s="7">
        <v>42800</v>
      </c>
      <c r="J1205" s="5">
        <f t="shared" si="57"/>
        <v>70000</v>
      </c>
    </row>
    <row r="1206" spans="1:19" x14ac:dyDescent="0.2">
      <c r="H1206" s="5">
        <v>10000</v>
      </c>
      <c r="I1206" s="7">
        <v>42807</v>
      </c>
      <c r="J1206" s="5">
        <f t="shared" si="57"/>
        <v>60000</v>
      </c>
    </row>
    <row r="1207" spans="1:19" x14ac:dyDescent="0.2">
      <c r="E1207" s="4" t="s">
        <v>26</v>
      </c>
      <c r="F1207" s="5">
        <v>260000</v>
      </c>
      <c r="H1207" s="5">
        <v>20000</v>
      </c>
      <c r="I1207" s="7">
        <v>42814</v>
      </c>
      <c r="J1207" s="5">
        <f t="shared" si="57"/>
        <v>300000</v>
      </c>
    </row>
    <row r="1208" spans="1:19" x14ac:dyDescent="0.2">
      <c r="H1208" s="5">
        <v>20000</v>
      </c>
      <c r="I1208" s="7">
        <v>42821</v>
      </c>
      <c r="J1208" s="5">
        <f t="shared" si="57"/>
        <v>280000</v>
      </c>
    </row>
    <row r="1209" spans="1:19" x14ac:dyDescent="0.2">
      <c r="H1209" s="5">
        <v>10000</v>
      </c>
      <c r="I1209" s="7">
        <v>42828</v>
      </c>
      <c r="J1209" s="5">
        <f t="shared" si="57"/>
        <v>270000</v>
      </c>
    </row>
    <row r="1210" spans="1:19" x14ac:dyDescent="0.2">
      <c r="A1210" s="4">
        <v>133</v>
      </c>
      <c r="B1210" s="4" t="s">
        <v>874</v>
      </c>
      <c r="C1210" s="5">
        <v>7135730</v>
      </c>
      <c r="D1210" s="6">
        <v>85673963</v>
      </c>
      <c r="E1210" s="4" t="s">
        <v>149</v>
      </c>
      <c r="F1210" s="5">
        <v>260000</v>
      </c>
      <c r="G1210" s="5">
        <v>40000</v>
      </c>
      <c r="I1210" s="7">
        <v>42583</v>
      </c>
      <c r="J1210" s="5">
        <f>F1210-G1210-H1210</f>
        <v>220000</v>
      </c>
      <c r="K1210" s="4" t="s">
        <v>876</v>
      </c>
      <c r="L1210" s="4">
        <v>1</v>
      </c>
      <c r="M1210" s="4" t="s">
        <v>624</v>
      </c>
      <c r="N1210" s="4" t="s">
        <v>875</v>
      </c>
      <c r="O1210" s="4" t="s">
        <v>570</v>
      </c>
      <c r="P1210" s="5">
        <f>SUM(F1210:F1211)</f>
        <v>260000</v>
      </c>
      <c r="Q1210" s="5">
        <f>SUM(G1210:H1211)</f>
        <v>190000</v>
      </c>
      <c r="R1210" s="5">
        <f>P1210-Q1210</f>
        <v>70000</v>
      </c>
      <c r="S1210" s="4" t="s">
        <v>56</v>
      </c>
    </row>
    <row r="1211" spans="1:19" x14ac:dyDescent="0.2">
      <c r="H1211" s="5">
        <v>150000</v>
      </c>
      <c r="I1211" s="7">
        <v>42681</v>
      </c>
      <c r="J1211" s="5">
        <f>(J1210+F1211)-H1211</f>
        <v>70000</v>
      </c>
      <c r="P1211" s="5"/>
      <c r="Q1211" s="5"/>
      <c r="R1211" s="5"/>
    </row>
    <row r="1212" spans="1:19" x14ac:dyDescent="0.2">
      <c r="A1212" s="4">
        <v>134</v>
      </c>
      <c r="B1212" s="4" t="s">
        <v>877</v>
      </c>
      <c r="C1212" s="5">
        <v>3737161</v>
      </c>
      <c r="D1212" s="6">
        <v>83668359</v>
      </c>
      <c r="E1212" s="4" t="s">
        <v>95</v>
      </c>
      <c r="F1212" s="5">
        <v>260000</v>
      </c>
      <c r="G1212" s="5">
        <v>40000</v>
      </c>
      <c r="I1212" s="7">
        <v>42583</v>
      </c>
      <c r="J1212" s="5">
        <f>F1212-G1212-H1212</f>
        <v>220000</v>
      </c>
      <c r="K1212" s="4" t="s">
        <v>652</v>
      </c>
      <c r="L1212" s="4">
        <v>1</v>
      </c>
      <c r="M1212" s="4" t="s">
        <v>624</v>
      </c>
      <c r="N1212" s="4" t="s">
        <v>878</v>
      </c>
      <c r="O1212" s="4" t="s">
        <v>570</v>
      </c>
      <c r="P1212" s="5">
        <f>SUM(F1212:F1218)</f>
        <v>510000</v>
      </c>
      <c r="Q1212" s="5">
        <f>SUM(G1212:H1218)</f>
        <v>360000</v>
      </c>
      <c r="R1212" s="5">
        <f>P1212-Q1212</f>
        <v>150000</v>
      </c>
      <c r="S1212" s="4" t="s">
        <v>56</v>
      </c>
    </row>
    <row r="1213" spans="1:19" x14ac:dyDescent="0.2">
      <c r="B1213" s="4" t="s">
        <v>879</v>
      </c>
      <c r="D1213" s="6">
        <v>81233932</v>
      </c>
      <c r="H1213" s="5">
        <v>50000</v>
      </c>
      <c r="I1213" s="7">
        <v>42653</v>
      </c>
      <c r="J1213" s="5">
        <f>J1212-H1213</f>
        <v>170000</v>
      </c>
    </row>
    <row r="1214" spans="1:19" x14ac:dyDescent="0.2">
      <c r="H1214" s="5">
        <v>50000</v>
      </c>
      <c r="I1214" s="7">
        <v>42681</v>
      </c>
      <c r="J1214" s="5">
        <f>(J1213+F1214)-H1214</f>
        <v>120000</v>
      </c>
    </row>
    <row r="1215" spans="1:19" x14ac:dyDescent="0.2">
      <c r="F1215" s="5">
        <v>250000</v>
      </c>
      <c r="H1215" s="5">
        <v>50000</v>
      </c>
      <c r="I1215" s="7">
        <v>42709</v>
      </c>
      <c r="J1215" s="5">
        <f>(J1214+F1215)-H1215</f>
        <v>320000</v>
      </c>
    </row>
    <row r="1216" spans="1:19" x14ac:dyDescent="0.2">
      <c r="H1216" s="5">
        <v>50000</v>
      </c>
      <c r="I1216" s="7">
        <v>42744</v>
      </c>
      <c r="J1216" s="5">
        <f>(J1215+F1216)-H1216</f>
        <v>270000</v>
      </c>
    </row>
    <row r="1217" spans="1:19" x14ac:dyDescent="0.2">
      <c r="H1217" s="5">
        <v>70000</v>
      </c>
      <c r="I1217" s="7">
        <v>42800</v>
      </c>
      <c r="J1217" s="5">
        <f>(J1216+F1217)-H1217</f>
        <v>200000</v>
      </c>
    </row>
    <row r="1218" spans="1:19" x14ac:dyDescent="0.2">
      <c r="H1218" s="5">
        <v>50000</v>
      </c>
      <c r="I1218" s="7">
        <v>42828</v>
      </c>
      <c r="J1218" s="5">
        <f>(J1217+F1218)-H1218</f>
        <v>150000</v>
      </c>
    </row>
    <row r="1219" spans="1:19" x14ac:dyDescent="0.2">
      <c r="A1219" s="4">
        <v>135</v>
      </c>
      <c r="B1219" s="4" t="s">
        <v>880</v>
      </c>
      <c r="D1219" s="6">
        <v>83611718</v>
      </c>
      <c r="E1219" s="4" t="s">
        <v>881</v>
      </c>
      <c r="F1219" s="5">
        <v>500000</v>
      </c>
      <c r="G1219" s="5">
        <v>80000</v>
      </c>
      <c r="I1219" s="7">
        <v>42583</v>
      </c>
      <c r="J1219" s="5">
        <f>F1219-G1219-H1219</f>
        <v>420000</v>
      </c>
      <c r="K1219" s="4" t="s">
        <v>688</v>
      </c>
      <c r="L1219" s="4">
        <v>1</v>
      </c>
      <c r="M1219" s="4" t="s">
        <v>624</v>
      </c>
      <c r="N1219" s="4" t="s">
        <v>882</v>
      </c>
      <c r="O1219" s="4" t="s">
        <v>570</v>
      </c>
      <c r="P1219" s="5">
        <f>SUM(F1219:F1221)</f>
        <v>500000</v>
      </c>
      <c r="Q1219" s="5">
        <f>SUM(G1219:H1221)</f>
        <v>280000</v>
      </c>
      <c r="R1219" s="5">
        <f>P1219-Q1219</f>
        <v>220000</v>
      </c>
      <c r="S1219" s="4" t="s">
        <v>56</v>
      </c>
    </row>
    <row r="1220" spans="1:19" x14ac:dyDescent="0.2">
      <c r="H1220" s="5">
        <v>100000</v>
      </c>
      <c r="I1220" s="7">
        <v>42625</v>
      </c>
      <c r="J1220" s="5">
        <f>(J1219+F1220)-H1220</f>
        <v>320000</v>
      </c>
    </row>
    <row r="1221" spans="1:19" x14ac:dyDescent="0.2">
      <c r="H1221" s="5">
        <v>100000</v>
      </c>
      <c r="I1221" s="7">
        <v>42653</v>
      </c>
      <c r="J1221" s="5">
        <f>(J1220+F1221)-H1221</f>
        <v>220000</v>
      </c>
    </row>
    <row r="1222" spans="1:19" x14ac:dyDescent="0.2">
      <c r="A1222" s="4">
        <v>136</v>
      </c>
      <c r="B1222" s="4" t="s">
        <v>883</v>
      </c>
      <c r="C1222" s="5">
        <v>4368459</v>
      </c>
      <c r="D1222" s="6">
        <v>82139224</v>
      </c>
      <c r="E1222" s="4" t="s">
        <v>884</v>
      </c>
      <c r="F1222" s="5">
        <v>260000</v>
      </c>
      <c r="G1222" s="5">
        <v>40000</v>
      </c>
      <c r="I1222" s="7">
        <v>42774</v>
      </c>
      <c r="J1222" s="5">
        <f>F1222-G1222-H1222</f>
        <v>220000</v>
      </c>
      <c r="K1222" s="4" t="s">
        <v>885</v>
      </c>
      <c r="L1222" s="4">
        <v>1</v>
      </c>
      <c r="M1222" s="4" t="s">
        <v>557</v>
      </c>
      <c r="N1222" s="4" t="s">
        <v>886</v>
      </c>
      <c r="O1222" s="4" t="s">
        <v>722</v>
      </c>
      <c r="P1222" s="5">
        <f>SUM(F1222:F1222)</f>
        <v>260000</v>
      </c>
      <c r="Q1222" s="5">
        <f>SUM(G1222:H1222)</f>
        <v>40000</v>
      </c>
      <c r="R1222" s="5">
        <f>P1222-Q1222</f>
        <v>220000</v>
      </c>
      <c r="S1222" s="4" t="s">
        <v>56</v>
      </c>
    </row>
    <row r="1223" spans="1:19" x14ac:dyDescent="0.2">
      <c r="A1223" s="4">
        <v>137</v>
      </c>
      <c r="B1223" s="4" t="s">
        <v>887</v>
      </c>
      <c r="D1223" s="6">
        <v>86244175</v>
      </c>
      <c r="E1223" s="4" t="s">
        <v>743</v>
      </c>
      <c r="F1223" s="5">
        <v>295000</v>
      </c>
      <c r="I1223" s="7">
        <v>42716</v>
      </c>
      <c r="J1223" s="5">
        <f>(J1222+F1223)-H1223</f>
        <v>515000</v>
      </c>
      <c r="K1223" s="4" t="s">
        <v>175</v>
      </c>
      <c r="L1223" s="4">
        <v>1</v>
      </c>
      <c r="M1223" s="4" t="s">
        <v>575</v>
      </c>
      <c r="N1223" s="4" t="s">
        <v>878</v>
      </c>
      <c r="O1223" s="4" t="s">
        <v>23</v>
      </c>
      <c r="P1223" s="5">
        <f>SUM(F1223:F1227)</f>
        <v>295000</v>
      </c>
      <c r="Q1223" s="5">
        <f>SUM(G1223:H1227)</f>
        <v>210000</v>
      </c>
      <c r="R1223" s="5">
        <f>P1223-Q1223</f>
        <v>85000</v>
      </c>
      <c r="S1223" s="4" t="s">
        <v>56</v>
      </c>
    </row>
    <row r="1224" spans="1:19" x14ac:dyDescent="0.2">
      <c r="H1224" s="5">
        <v>60000</v>
      </c>
      <c r="I1224" s="7">
        <v>42723</v>
      </c>
      <c r="J1224" s="5">
        <f>(J1223+F1224)-H1224</f>
        <v>455000</v>
      </c>
    </row>
    <row r="1225" spans="1:19" x14ac:dyDescent="0.2">
      <c r="H1225" s="5">
        <v>50000</v>
      </c>
      <c r="I1225" s="7">
        <v>42772</v>
      </c>
      <c r="J1225" s="5">
        <f>(J1224+F1225)-H1225</f>
        <v>405000</v>
      </c>
    </row>
    <row r="1226" spans="1:19" x14ac:dyDescent="0.2">
      <c r="H1226" s="5">
        <v>50000</v>
      </c>
      <c r="I1226" s="7">
        <v>42772</v>
      </c>
      <c r="J1226" s="5">
        <f>(J1225+F1226)-H1226</f>
        <v>355000</v>
      </c>
    </row>
    <row r="1227" spans="1:19" x14ac:dyDescent="0.2">
      <c r="H1227" s="5">
        <v>50000</v>
      </c>
      <c r="I1227" s="7">
        <v>42800</v>
      </c>
      <c r="J1227" s="5">
        <f>(J1226+F1227)-H1227</f>
        <v>305000</v>
      </c>
    </row>
    <row r="1228" spans="1:19" x14ac:dyDescent="0.2">
      <c r="A1228" s="4">
        <v>138</v>
      </c>
      <c r="B1228" s="4" t="s">
        <v>888</v>
      </c>
      <c r="C1228" s="5">
        <v>4951003</v>
      </c>
      <c r="D1228" s="6">
        <v>83355385</v>
      </c>
      <c r="E1228" s="4" t="s">
        <v>92</v>
      </c>
      <c r="F1228" s="5">
        <v>260000</v>
      </c>
      <c r="I1228" s="7">
        <v>42723</v>
      </c>
      <c r="J1228" s="5">
        <f>F1228-G1228-H1228</f>
        <v>260000</v>
      </c>
      <c r="K1228" s="4" t="s">
        <v>697</v>
      </c>
      <c r="L1228" s="4">
        <v>1</v>
      </c>
      <c r="M1228" s="4" t="s">
        <v>575</v>
      </c>
      <c r="N1228" s="4" t="s">
        <v>889</v>
      </c>
      <c r="O1228" s="4" t="s">
        <v>18</v>
      </c>
      <c r="P1228" s="5">
        <f>SUM(F1228:F1229)</f>
        <v>260000</v>
      </c>
      <c r="Q1228" s="5">
        <f>SUM(G1228:H1229)</f>
        <v>40000</v>
      </c>
      <c r="R1228" s="5">
        <f>P1228-Q1228</f>
        <v>220000</v>
      </c>
      <c r="S1228" s="4" t="s">
        <v>56</v>
      </c>
    </row>
    <row r="1229" spans="1:19" x14ac:dyDescent="0.2">
      <c r="H1229" s="5">
        <v>40000</v>
      </c>
      <c r="I1229" s="7">
        <v>42738</v>
      </c>
      <c r="J1229" s="5">
        <f>(J1228+F1229)-H1229</f>
        <v>220000</v>
      </c>
      <c r="P1229" s="5"/>
      <c r="Q1229" s="5"/>
      <c r="R1229" s="5"/>
    </row>
    <row r="1230" spans="1:19" x14ac:dyDescent="0.2">
      <c r="A1230" s="4">
        <v>139</v>
      </c>
      <c r="B1230" s="4" t="s">
        <v>890</v>
      </c>
      <c r="D1230" s="6">
        <v>84656886</v>
      </c>
      <c r="E1230" s="4" t="s">
        <v>771</v>
      </c>
      <c r="F1230" s="5">
        <v>260000</v>
      </c>
      <c r="G1230" s="5">
        <v>100000</v>
      </c>
      <c r="I1230" s="7">
        <v>42772</v>
      </c>
      <c r="J1230" s="5">
        <f>F1230-G1230-H1230</f>
        <v>160000</v>
      </c>
      <c r="K1230" s="4" t="s">
        <v>891</v>
      </c>
      <c r="L1230" s="4">
        <v>1</v>
      </c>
      <c r="M1230" s="4" t="s">
        <v>557</v>
      </c>
      <c r="N1230" s="4" t="s">
        <v>892</v>
      </c>
      <c r="O1230" s="4" t="s">
        <v>722</v>
      </c>
      <c r="P1230" s="5">
        <f>SUM(F1230:F1232)</f>
        <v>260000</v>
      </c>
      <c r="Q1230" s="5">
        <f>SUM(G1230:H1232)</f>
        <v>200000</v>
      </c>
      <c r="R1230" s="5">
        <f>P1230-Q1230</f>
        <v>60000</v>
      </c>
      <c r="S1230" s="4" t="s">
        <v>56</v>
      </c>
    </row>
    <row r="1231" spans="1:19" x14ac:dyDescent="0.2">
      <c r="H1231" s="5">
        <v>50000</v>
      </c>
      <c r="I1231" s="7">
        <v>42800</v>
      </c>
      <c r="J1231" s="5">
        <f>(J1230+F1231)-H1231</f>
        <v>110000</v>
      </c>
    </row>
    <row r="1232" spans="1:19" x14ac:dyDescent="0.2">
      <c r="H1232" s="5">
        <v>50000</v>
      </c>
      <c r="I1232" s="7">
        <v>42828</v>
      </c>
      <c r="J1232" s="5">
        <f>(J1231+F1232)-H1232</f>
        <v>60000</v>
      </c>
    </row>
    <row r="1233" spans="1:19" x14ac:dyDescent="0.2">
      <c r="A1233" s="4">
        <v>140</v>
      </c>
      <c r="B1233" s="4" t="s">
        <v>893</v>
      </c>
      <c r="C1233" s="5">
        <v>6898212</v>
      </c>
      <c r="D1233" s="6">
        <v>83852852</v>
      </c>
      <c r="E1233" s="4" t="s">
        <v>92</v>
      </c>
      <c r="F1233" s="5">
        <v>260000</v>
      </c>
      <c r="I1233" s="7">
        <v>42723</v>
      </c>
      <c r="J1233" s="5">
        <f>F1233-G1233-H1233</f>
        <v>260000</v>
      </c>
      <c r="K1233" s="4" t="s">
        <v>24</v>
      </c>
      <c r="L1233" s="4">
        <v>1</v>
      </c>
      <c r="M1233" s="4" t="s">
        <v>557</v>
      </c>
      <c r="O1233" s="4" t="s">
        <v>23</v>
      </c>
      <c r="P1233" s="5">
        <f>SUM(F1233:F1241)</f>
        <v>500000</v>
      </c>
      <c r="Q1233" s="5">
        <f>SUM(G1233:H1241)</f>
        <v>260000</v>
      </c>
      <c r="R1233" s="5">
        <f>P1233-Q1233</f>
        <v>240000</v>
      </c>
      <c r="S1233" s="4" t="s">
        <v>44</v>
      </c>
    </row>
    <row r="1234" spans="1:19" x14ac:dyDescent="0.2">
      <c r="H1234" s="5">
        <v>40000</v>
      </c>
      <c r="I1234" s="7">
        <v>42730</v>
      </c>
      <c r="J1234" s="5">
        <f t="shared" ref="J1234:J1241" si="58">(J1233+F1234)-H1234</f>
        <v>220000</v>
      </c>
    </row>
    <row r="1235" spans="1:19" x14ac:dyDescent="0.2">
      <c r="H1235" s="5">
        <v>30000</v>
      </c>
      <c r="I1235" s="7">
        <v>42751</v>
      </c>
      <c r="J1235" s="5">
        <f t="shared" si="58"/>
        <v>190000</v>
      </c>
    </row>
    <row r="1236" spans="1:19" x14ac:dyDescent="0.2">
      <c r="H1236" s="5">
        <v>30000</v>
      </c>
      <c r="I1236" s="7">
        <v>42765</v>
      </c>
      <c r="J1236" s="5">
        <f t="shared" si="58"/>
        <v>160000</v>
      </c>
    </row>
    <row r="1237" spans="1:19" x14ac:dyDescent="0.2">
      <c r="H1237" s="5">
        <v>30000</v>
      </c>
      <c r="I1237" s="7">
        <v>42779</v>
      </c>
      <c r="J1237" s="5">
        <f t="shared" si="58"/>
        <v>130000</v>
      </c>
    </row>
    <row r="1238" spans="1:19" x14ac:dyDescent="0.2">
      <c r="F1238" s="4"/>
      <c r="H1238" s="5">
        <v>30000</v>
      </c>
      <c r="I1238" s="7">
        <v>42800</v>
      </c>
      <c r="J1238" s="5">
        <f t="shared" si="58"/>
        <v>100000</v>
      </c>
    </row>
    <row r="1239" spans="1:19" x14ac:dyDescent="0.2">
      <c r="H1239" s="5">
        <v>30000</v>
      </c>
      <c r="I1239" s="7">
        <v>42814</v>
      </c>
      <c r="J1239" s="5">
        <f t="shared" si="58"/>
        <v>70000</v>
      </c>
    </row>
    <row r="1240" spans="1:19" x14ac:dyDescent="0.2">
      <c r="H1240" s="5">
        <v>30000</v>
      </c>
      <c r="I1240" s="7">
        <v>42828</v>
      </c>
      <c r="J1240" s="5">
        <f t="shared" si="58"/>
        <v>40000</v>
      </c>
    </row>
    <row r="1241" spans="1:19" x14ac:dyDescent="0.2">
      <c r="E1241" s="4" t="s">
        <v>222</v>
      </c>
      <c r="F1241" s="5">
        <v>240000</v>
      </c>
      <c r="H1241" s="5">
        <v>40000</v>
      </c>
      <c r="I1241" s="7">
        <v>42842</v>
      </c>
      <c r="J1241" s="5">
        <f t="shared" si="58"/>
        <v>240000</v>
      </c>
    </row>
    <row r="1242" spans="1:19" x14ac:dyDescent="0.2">
      <c r="A1242" s="4">
        <v>142</v>
      </c>
      <c r="B1242" s="4" t="s">
        <v>894</v>
      </c>
      <c r="D1242" s="6">
        <v>85157183</v>
      </c>
      <c r="E1242" s="4" t="s">
        <v>140</v>
      </c>
      <c r="F1242" s="5">
        <v>220000</v>
      </c>
      <c r="G1242" s="5">
        <v>40000</v>
      </c>
      <c r="I1242" s="7">
        <v>42807</v>
      </c>
      <c r="J1242" s="5">
        <f>F1242-G1242-H1242</f>
        <v>180000</v>
      </c>
      <c r="K1242" s="4" t="s">
        <v>895</v>
      </c>
      <c r="L1242" s="4">
        <v>1</v>
      </c>
      <c r="M1242" s="4" t="s">
        <v>557</v>
      </c>
      <c r="O1242" s="4" t="s">
        <v>23</v>
      </c>
      <c r="P1242" s="5">
        <f>SUM(F1242:F1244)</f>
        <v>220000</v>
      </c>
      <c r="Q1242" s="5">
        <f>SUM(G1242:H1244)</f>
        <v>100000</v>
      </c>
      <c r="R1242" s="5">
        <f>P1242-Q1242</f>
        <v>120000</v>
      </c>
      <c r="S1242" s="4" t="s">
        <v>44</v>
      </c>
    </row>
    <row r="1243" spans="1:19" x14ac:dyDescent="0.2">
      <c r="H1243" s="5">
        <v>30000</v>
      </c>
      <c r="I1243" s="7">
        <v>42821</v>
      </c>
      <c r="J1243" s="5">
        <f>(J1242+F1243)-H1243</f>
        <v>150000</v>
      </c>
    </row>
    <row r="1244" spans="1:19" x14ac:dyDescent="0.2">
      <c r="H1244" s="5">
        <v>30000</v>
      </c>
      <c r="I1244" s="7">
        <v>42835</v>
      </c>
      <c r="J1244" s="5">
        <f>(J1243+F1244)-H1244</f>
        <v>120000</v>
      </c>
    </row>
    <row r="1245" spans="1:19" x14ac:dyDescent="0.2">
      <c r="A1245" s="4">
        <v>143</v>
      </c>
      <c r="B1245" s="4" t="s">
        <v>896</v>
      </c>
      <c r="C1245" s="5">
        <v>4566026</v>
      </c>
      <c r="D1245" s="6">
        <v>84357523</v>
      </c>
      <c r="E1245" s="4" t="s">
        <v>92</v>
      </c>
      <c r="F1245" s="5">
        <v>260000</v>
      </c>
      <c r="I1245" s="7">
        <v>42779</v>
      </c>
      <c r="J1245" s="5">
        <f>F1245-G1245-H1245</f>
        <v>260000</v>
      </c>
      <c r="K1245" s="4" t="s">
        <v>814</v>
      </c>
      <c r="L1245" s="4">
        <v>1</v>
      </c>
      <c r="M1245" s="4" t="s">
        <v>575</v>
      </c>
      <c r="O1245" s="4" t="s">
        <v>23</v>
      </c>
      <c r="P1245" s="5">
        <f>SUM(F1245:F1248)</f>
        <v>480000</v>
      </c>
      <c r="Q1245" s="5">
        <f>SUM(G1245:H1248)</f>
        <v>100000</v>
      </c>
      <c r="R1245" s="5">
        <f>P1245-Q1245</f>
        <v>380000</v>
      </c>
      <c r="S1245" s="4" t="s">
        <v>44</v>
      </c>
    </row>
    <row r="1246" spans="1:19" x14ac:dyDescent="0.2">
      <c r="H1246" s="5">
        <v>40000</v>
      </c>
      <c r="I1246" s="7">
        <v>42786</v>
      </c>
      <c r="J1246" s="5">
        <f>(J1245+F1246)-H1246</f>
        <v>220000</v>
      </c>
      <c r="P1246" s="5"/>
      <c r="Q1246" s="5"/>
      <c r="R1246" s="5"/>
    </row>
    <row r="1247" spans="1:19" x14ac:dyDescent="0.2">
      <c r="H1247" s="5">
        <v>30000</v>
      </c>
      <c r="I1247" s="7">
        <v>42814</v>
      </c>
      <c r="J1247" s="5">
        <f>(J1246+F1247)-H1247</f>
        <v>190000</v>
      </c>
      <c r="P1247" s="5"/>
      <c r="Q1247" s="5"/>
      <c r="R1247" s="5"/>
    </row>
    <row r="1248" spans="1:19" x14ac:dyDescent="0.2">
      <c r="E1248" s="4" t="s">
        <v>69</v>
      </c>
      <c r="F1248" s="5">
        <v>220000</v>
      </c>
      <c r="H1248" s="5">
        <v>30000</v>
      </c>
      <c r="I1248" s="7">
        <v>42835</v>
      </c>
      <c r="J1248" s="5">
        <f>(J1247+F1248)-H1248</f>
        <v>380000</v>
      </c>
      <c r="P1248" s="5"/>
      <c r="Q1248" s="5"/>
      <c r="R1248" s="5"/>
    </row>
    <row r="1249" spans="1:19" x14ac:dyDescent="0.2">
      <c r="A1249" s="4">
        <v>144</v>
      </c>
      <c r="B1249" s="4" t="s">
        <v>897</v>
      </c>
      <c r="C1249" s="5">
        <v>6380968</v>
      </c>
      <c r="D1249" s="6">
        <v>86154090</v>
      </c>
      <c r="E1249" s="4" t="s">
        <v>86</v>
      </c>
      <c r="F1249" s="5">
        <v>260000</v>
      </c>
      <c r="I1249" s="7">
        <v>42779</v>
      </c>
      <c r="J1249" s="5">
        <f>F1249-G1249-H1249</f>
        <v>260000</v>
      </c>
      <c r="K1249" s="4" t="s">
        <v>24</v>
      </c>
      <c r="L1249" s="4">
        <v>1</v>
      </c>
      <c r="M1249" s="4" t="s">
        <v>557</v>
      </c>
      <c r="O1249" s="4" t="s">
        <v>23</v>
      </c>
      <c r="P1249" s="5">
        <f>SUM(F1249:F1253)</f>
        <v>260000</v>
      </c>
      <c r="Q1249" s="5">
        <f>SUM(G1249:H1253)</f>
        <v>140000</v>
      </c>
      <c r="R1249" s="5">
        <f>P1249-Q1249</f>
        <v>120000</v>
      </c>
      <c r="S1249" s="4" t="s">
        <v>44</v>
      </c>
    </row>
    <row r="1250" spans="1:19" x14ac:dyDescent="0.2">
      <c r="H1250" s="5">
        <v>50000</v>
      </c>
      <c r="I1250" s="7">
        <v>42786</v>
      </c>
      <c r="J1250" s="5">
        <f>(J1249+F1250)-H1250</f>
        <v>210000</v>
      </c>
    </row>
    <row r="1251" spans="1:19" x14ac:dyDescent="0.2">
      <c r="H1251" s="5">
        <v>30000</v>
      </c>
      <c r="I1251" s="7">
        <v>42800</v>
      </c>
      <c r="J1251" s="5">
        <f>(J1250+F1251)-H1251</f>
        <v>180000</v>
      </c>
    </row>
    <row r="1252" spans="1:19" x14ac:dyDescent="0.2">
      <c r="H1252" s="5">
        <v>30000</v>
      </c>
      <c r="I1252" s="7">
        <v>42814</v>
      </c>
      <c r="J1252" s="5">
        <f>(J1251+F1252)-H1252</f>
        <v>150000</v>
      </c>
    </row>
    <row r="1253" spans="1:19" x14ac:dyDescent="0.2">
      <c r="H1253" s="5">
        <v>30000</v>
      </c>
      <c r="I1253" s="7">
        <v>42828</v>
      </c>
      <c r="J1253" s="5">
        <f>(J1252+F1253)-H1253</f>
        <v>120000</v>
      </c>
    </row>
    <row r="1254" spans="1:19" x14ac:dyDescent="0.2">
      <c r="A1254" s="4">
        <v>145</v>
      </c>
      <c r="B1254" s="4" t="s">
        <v>898</v>
      </c>
      <c r="D1254" s="6">
        <v>83521168</v>
      </c>
      <c r="E1254" s="4" t="s">
        <v>95</v>
      </c>
      <c r="F1254" s="5">
        <v>260000</v>
      </c>
      <c r="I1254" s="7">
        <v>42793</v>
      </c>
      <c r="J1254" s="5">
        <f>F1254-G1254-H1254</f>
        <v>260000</v>
      </c>
      <c r="K1254" s="4" t="s">
        <v>899</v>
      </c>
      <c r="L1254" s="4">
        <v>1</v>
      </c>
      <c r="M1254" s="4" t="s">
        <v>557</v>
      </c>
      <c r="O1254" s="4" t="s">
        <v>23</v>
      </c>
      <c r="P1254" s="5">
        <f>SUM(F1254:F1259)</f>
        <v>260000</v>
      </c>
      <c r="Q1254" s="5">
        <f>SUM(G1254:H1259)</f>
        <v>150000</v>
      </c>
      <c r="R1254" s="5">
        <f>P1254-Q1254</f>
        <v>110000</v>
      </c>
      <c r="S1254" s="4" t="s">
        <v>56</v>
      </c>
    </row>
    <row r="1255" spans="1:19" x14ac:dyDescent="0.2">
      <c r="H1255" s="5">
        <v>30000</v>
      </c>
      <c r="I1255" s="7">
        <v>42807</v>
      </c>
      <c r="J1255" s="5">
        <f>(J1254+F1255)-H1255</f>
        <v>230000</v>
      </c>
    </row>
    <row r="1256" spans="1:19" x14ac:dyDescent="0.2">
      <c r="H1256" s="5">
        <v>20000</v>
      </c>
      <c r="I1256" s="7">
        <v>42814</v>
      </c>
      <c r="J1256" s="5">
        <f>(J1255+F1256)-H1256</f>
        <v>210000</v>
      </c>
    </row>
    <row r="1257" spans="1:19" x14ac:dyDescent="0.2">
      <c r="H1257" s="5">
        <v>50000</v>
      </c>
      <c r="I1257" s="7">
        <v>42828</v>
      </c>
      <c r="J1257" s="5">
        <f>(J1256+F1257)-H1257</f>
        <v>160000</v>
      </c>
    </row>
    <row r="1258" spans="1:19" x14ac:dyDescent="0.2">
      <c r="H1258" s="5">
        <v>20000</v>
      </c>
      <c r="I1258" s="7">
        <v>42835</v>
      </c>
      <c r="J1258" s="5">
        <f>(J1257+F1258)-H1258</f>
        <v>140000</v>
      </c>
    </row>
    <row r="1259" spans="1:19" x14ac:dyDescent="0.2">
      <c r="H1259" s="5">
        <v>30000</v>
      </c>
      <c r="I1259" s="7">
        <v>42842</v>
      </c>
      <c r="J1259" s="5">
        <f>(J1258+F1259)-H1259</f>
        <v>110000</v>
      </c>
    </row>
    <row r="1260" spans="1:19" x14ac:dyDescent="0.2">
      <c r="A1260" s="4">
        <v>146</v>
      </c>
      <c r="B1260" s="4" t="s">
        <v>658</v>
      </c>
      <c r="D1260" s="6">
        <v>73417016</v>
      </c>
      <c r="E1260" s="4" t="s">
        <v>659</v>
      </c>
      <c r="F1260" s="5">
        <v>360000</v>
      </c>
      <c r="I1260" s="7">
        <v>42807</v>
      </c>
      <c r="J1260" s="5">
        <f>F1260-G1260-H1260</f>
        <v>360000</v>
      </c>
      <c r="K1260" s="4" t="s">
        <v>652</v>
      </c>
      <c r="L1260" s="4">
        <v>1</v>
      </c>
      <c r="M1260" s="4" t="s">
        <v>563</v>
      </c>
      <c r="O1260" s="4" t="s">
        <v>23</v>
      </c>
      <c r="P1260" s="5">
        <f>SUM(F1260:F1261)</f>
        <v>360000</v>
      </c>
      <c r="Q1260" s="5">
        <f>SUM(G1260:H1261)</f>
        <v>50000</v>
      </c>
      <c r="R1260" s="5">
        <f>P1260-Q1260</f>
        <v>310000</v>
      </c>
      <c r="S1260" s="4" t="s">
        <v>44</v>
      </c>
    </row>
    <row r="1261" spans="1:19" x14ac:dyDescent="0.2">
      <c r="H1261" s="5">
        <v>50000</v>
      </c>
      <c r="I1261" s="7">
        <v>42814</v>
      </c>
      <c r="J1261" s="5">
        <f>(J1260+F1261)-H1261</f>
        <v>310000</v>
      </c>
    </row>
    <row r="1262" spans="1:19" x14ac:dyDescent="0.2">
      <c r="A1262" s="4">
        <v>147</v>
      </c>
      <c r="B1262" s="4" t="s">
        <v>900</v>
      </c>
      <c r="D1262" s="6">
        <v>73703330</v>
      </c>
      <c r="E1262" s="4" t="s">
        <v>901</v>
      </c>
      <c r="F1262" s="5">
        <v>220000</v>
      </c>
      <c r="I1262" s="7">
        <v>42807</v>
      </c>
      <c r="J1262" s="5">
        <f>F1262-G1262-H1262</f>
        <v>220000</v>
      </c>
      <c r="K1262" s="4" t="s">
        <v>730</v>
      </c>
      <c r="L1262" s="4">
        <v>1</v>
      </c>
      <c r="M1262" s="4" t="s">
        <v>557</v>
      </c>
      <c r="O1262" s="4" t="s">
        <v>23</v>
      </c>
      <c r="P1262" s="5">
        <f>SUM(F1262:F1265)</f>
        <v>220000</v>
      </c>
      <c r="Q1262" s="5">
        <f>SUM(G1262:H1265)</f>
        <v>120000</v>
      </c>
      <c r="R1262" s="5">
        <f>P1262-Q1262</f>
        <v>100000</v>
      </c>
      <c r="S1262" s="4" t="s">
        <v>44</v>
      </c>
    </row>
    <row r="1263" spans="1:19" x14ac:dyDescent="0.2">
      <c r="H1263" s="5">
        <v>40000</v>
      </c>
      <c r="I1263" s="7">
        <v>42814</v>
      </c>
      <c r="J1263" s="5">
        <f>(J1262+F1263)-H1263</f>
        <v>180000</v>
      </c>
      <c r="P1263" s="5"/>
      <c r="Q1263" s="5"/>
      <c r="R1263" s="5"/>
    </row>
    <row r="1264" spans="1:19" x14ac:dyDescent="0.2">
      <c r="H1264" s="5">
        <v>40000</v>
      </c>
      <c r="I1264" s="7">
        <v>42828</v>
      </c>
      <c r="J1264" s="5">
        <f>(J1263+F1264)-H1264</f>
        <v>140000</v>
      </c>
      <c r="P1264" s="5"/>
      <c r="Q1264" s="5"/>
      <c r="R1264" s="5"/>
    </row>
    <row r="1265" spans="1:19" x14ac:dyDescent="0.2">
      <c r="H1265" s="5">
        <v>40000</v>
      </c>
      <c r="I1265" s="7">
        <v>42842</v>
      </c>
      <c r="J1265" s="5">
        <f>(J1264+F1265)-H1265</f>
        <v>100000</v>
      </c>
      <c r="P1265" s="5"/>
      <c r="Q1265" s="5"/>
      <c r="R1265" s="5"/>
    </row>
    <row r="1266" spans="1:19" x14ac:dyDescent="0.2">
      <c r="A1266" s="4">
        <v>148</v>
      </c>
      <c r="B1266" s="4" t="s">
        <v>902</v>
      </c>
      <c r="D1266" s="6">
        <v>85409894</v>
      </c>
      <c r="E1266" s="4" t="s">
        <v>111</v>
      </c>
      <c r="F1266" s="5">
        <v>240000</v>
      </c>
      <c r="G1266" s="5">
        <v>30000</v>
      </c>
      <c r="I1266" s="7">
        <v>42807</v>
      </c>
      <c r="J1266" s="5">
        <f>F1266-G1266-H1266</f>
        <v>210000</v>
      </c>
      <c r="K1266" s="4" t="s">
        <v>596</v>
      </c>
      <c r="L1266" s="4">
        <v>1</v>
      </c>
      <c r="M1266" s="4" t="s">
        <v>557</v>
      </c>
      <c r="O1266" s="4" t="s">
        <v>23</v>
      </c>
      <c r="P1266" s="5">
        <f>SUM(F1266:F1267)</f>
        <v>240000</v>
      </c>
      <c r="Q1266" s="5">
        <f>SUM(G1266:H1267)</f>
        <v>90000</v>
      </c>
      <c r="R1266" s="5">
        <f>P1266-Q1266</f>
        <v>150000</v>
      </c>
      <c r="S1266" s="4" t="s">
        <v>56</v>
      </c>
    </row>
    <row r="1267" spans="1:19" x14ac:dyDescent="0.2">
      <c r="H1267" s="5">
        <v>60000</v>
      </c>
      <c r="I1267" s="7">
        <v>42842</v>
      </c>
      <c r="J1267" s="5">
        <f>(J1266+F1267)-H1267</f>
        <v>150000</v>
      </c>
    </row>
    <row r="1268" spans="1:19" x14ac:dyDescent="0.2">
      <c r="A1268" s="4">
        <v>149</v>
      </c>
      <c r="B1268" s="4" t="s">
        <v>903</v>
      </c>
      <c r="E1268" s="4" t="s">
        <v>296</v>
      </c>
      <c r="F1268" s="5">
        <v>290000</v>
      </c>
      <c r="G1268" s="5">
        <v>90000</v>
      </c>
      <c r="I1268" s="7">
        <v>42814</v>
      </c>
      <c r="J1268" s="5">
        <f>F1268-G1268-H1268</f>
        <v>200000</v>
      </c>
      <c r="K1268" s="4" t="s">
        <v>904</v>
      </c>
      <c r="L1268" s="4">
        <v>1</v>
      </c>
      <c r="M1268" s="4" t="s">
        <v>557</v>
      </c>
      <c r="O1268" s="4" t="s">
        <v>23</v>
      </c>
      <c r="P1268" s="5">
        <f>SUM(F1268:F1269)</f>
        <v>290000</v>
      </c>
      <c r="Q1268" s="5">
        <f>SUM(G1268:H1269)</f>
        <v>140000</v>
      </c>
      <c r="R1268" s="5">
        <f>P1268-Q1268</f>
        <v>150000</v>
      </c>
      <c r="S1268" s="4" t="s">
        <v>56</v>
      </c>
    </row>
    <row r="1269" spans="1:19" x14ac:dyDescent="0.2">
      <c r="H1269" s="5">
        <v>50000</v>
      </c>
      <c r="I1269" s="7">
        <v>42842</v>
      </c>
      <c r="J1269" s="5">
        <f>(J1268+F1269)-H1269</f>
        <v>150000</v>
      </c>
    </row>
    <row r="1270" spans="1:19" x14ac:dyDescent="0.2">
      <c r="A1270" s="4">
        <v>150</v>
      </c>
      <c r="B1270" s="4" t="s">
        <v>905</v>
      </c>
      <c r="D1270" s="6">
        <v>86574089</v>
      </c>
      <c r="E1270" s="4" t="s">
        <v>79</v>
      </c>
      <c r="F1270" s="5">
        <v>260000</v>
      </c>
      <c r="G1270" s="5">
        <v>20000</v>
      </c>
      <c r="I1270" s="7">
        <v>42814</v>
      </c>
      <c r="J1270" s="5">
        <f>F1270-G1270-H1270</f>
        <v>240000</v>
      </c>
      <c r="K1270" s="4" t="s">
        <v>780</v>
      </c>
      <c r="L1270" s="4">
        <v>1</v>
      </c>
      <c r="M1270" s="4" t="s">
        <v>575</v>
      </c>
      <c r="O1270" s="4" t="s">
        <v>23</v>
      </c>
      <c r="P1270" s="5">
        <f>SUM(F1270:F1273)</f>
        <v>260000</v>
      </c>
      <c r="Q1270" s="5">
        <f>SUM(G1270:H1273)</f>
        <v>80000</v>
      </c>
      <c r="R1270" s="5">
        <f>P1270-Q1270</f>
        <v>180000</v>
      </c>
      <c r="S1270" s="4" t="s">
        <v>43</v>
      </c>
    </row>
    <row r="1271" spans="1:19" x14ac:dyDescent="0.2">
      <c r="H1271" s="5">
        <v>20000</v>
      </c>
      <c r="I1271" s="7">
        <v>42821</v>
      </c>
      <c r="J1271" s="5">
        <f>(J1270+F1271)-H1271</f>
        <v>220000</v>
      </c>
      <c r="P1271" s="5"/>
      <c r="Q1271" s="5"/>
      <c r="R1271" s="5"/>
    </row>
    <row r="1272" spans="1:19" x14ac:dyDescent="0.2">
      <c r="H1272" s="5">
        <v>20000</v>
      </c>
      <c r="I1272" s="7">
        <v>42828</v>
      </c>
      <c r="J1272" s="5">
        <f>(J1271+F1272)-H1272</f>
        <v>200000</v>
      </c>
      <c r="P1272" s="5"/>
      <c r="Q1272" s="5"/>
      <c r="R1272" s="5"/>
    </row>
    <row r="1273" spans="1:19" x14ac:dyDescent="0.2">
      <c r="H1273" s="5">
        <v>20000</v>
      </c>
      <c r="I1273" s="7">
        <v>42842</v>
      </c>
      <c r="J1273" s="5">
        <f>(J1272+F1273)-H1273</f>
        <v>180000</v>
      </c>
      <c r="P1273" s="5"/>
      <c r="Q1273" s="5"/>
      <c r="R1273" s="5"/>
    </row>
    <row r="1274" spans="1:19" x14ac:dyDescent="0.2">
      <c r="A1274" s="4">
        <v>151</v>
      </c>
      <c r="B1274" s="4" t="s">
        <v>906</v>
      </c>
      <c r="C1274" s="5">
        <v>4817304</v>
      </c>
      <c r="D1274" s="6">
        <v>84563399</v>
      </c>
      <c r="E1274" s="4" t="s">
        <v>92</v>
      </c>
      <c r="F1274" s="5">
        <v>260000</v>
      </c>
      <c r="I1274" s="7">
        <v>42814</v>
      </c>
      <c r="J1274" s="5">
        <f>F1274-G1274-H1274</f>
        <v>260000</v>
      </c>
      <c r="K1274" s="4" t="s">
        <v>907</v>
      </c>
      <c r="L1274" s="4">
        <v>1</v>
      </c>
      <c r="M1274" s="4" t="s">
        <v>557</v>
      </c>
      <c r="O1274" s="4" t="s">
        <v>23</v>
      </c>
      <c r="P1274" s="5">
        <f>SUM(F1274:F1275)</f>
        <v>260000</v>
      </c>
      <c r="Q1274" s="5">
        <f>SUM(G1274:H1275)</f>
        <v>50000</v>
      </c>
      <c r="R1274" s="5">
        <f>P1274-Q1274</f>
        <v>210000</v>
      </c>
      <c r="S1274" s="4" t="s">
        <v>56</v>
      </c>
    </row>
    <row r="1275" spans="1:19" x14ac:dyDescent="0.2">
      <c r="H1275" s="5">
        <v>50000</v>
      </c>
      <c r="I1275" s="7">
        <v>42842</v>
      </c>
      <c r="J1275" s="5">
        <f>(J1274+F1275)-H1275</f>
        <v>210000</v>
      </c>
    </row>
    <row r="1276" spans="1:19" x14ac:dyDescent="0.2">
      <c r="A1276" s="4">
        <v>152</v>
      </c>
      <c r="B1276" s="4" t="s">
        <v>908</v>
      </c>
      <c r="C1276" s="5">
        <v>6510634</v>
      </c>
      <c r="D1276" s="6">
        <v>93270153</v>
      </c>
      <c r="E1276" s="4" t="s">
        <v>248</v>
      </c>
      <c r="F1276" s="5">
        <v>320000</v>
      </c>
      <c r="G1276" s="5">
        <v>40000</v>
      </c>
      <c r="I1276" s="7">
        <v>42808</v>
      </c>
      <c r="J1276" s="5">
        <f>F1276-G1276-H1276</f>
        <v>280000</v>
      </c>
      <c r="K1276" s="4" t="s">
        <v>910</v>
      </c>
      <c r="L1276" s="4">
        <v>1</v>
      </c>
      <c r="M1276" s="4" t="s">
        <v>557</v>
      </c>
      <c r="N1276" s="4" t="s">
        <v>909</v>
      </c>
      <c r="O1276" s="4" t="s">
        <v>722</v>
      </c>
      <c r="P1276" s="5">
        <f>SUM(F1276:F1277)</f>
        <v>320000</v>
      </c>
      <c r="Q1276" s="5">
        <f>SUM(G1276:H1277)</f>
        <v>80000</v>
      </c>
      <c r="R1276" s="5">
        <f>P1276-Q1276</f>
        <v>240000</v>
      </c>
      <c r="S1276" s="4" t="s">
        <v>56</v>
      </c>
    </row>
    <row r="1277" spans="1:19" x14ac:dyDescent="0.2">
      <c r="H1277" s="5">
        <v>40000</v>
      </c>
      <c r="I1277" s="7">
        <v>42828</v>
      </c>
      <c r="J1277" s="5">
        <f>(J1276+F1277)-H1277</f>
        <v>240000</v>
      </c>
    </row>
    <row r="1278" spans="1:19" x14ac:dyDescent="0.2">
      <c r="I1278" s="7"/>
    </row>
    <row r="1279" spans="1:19" x14ac:dyDescent="0.2">
      <c r="I1279" s="7"/>
      <c r="P1279" s="5"/>
      <c r="Q1279" s="5"/>
      <c r="R1279" s="5"/>
    </row>
    <row r="1280" spans="1:19" x14ac:dyDescent="0.2">
      <c r="I1280" s="7"/>
      <c r="P1280" s="5"/>
      <c r="Q1280" s="5"/>
      <c r="R1280" s="5"/>
    </row>
    <row r="1281" spans="3:18" s="10" customFormat="1" x14ac:dyDescent="0.2">
      <c r="C1281" s="8"/>
      <c r="D1281" s="9"/>
      <c r="F1281" s="8"/>
      <c r="G1281" s="8"/>
      <c r="H1281" s="8"/>
      <c r="J1281" s="8"/>
      <c r="P1281" s="8">
        <f>SUM(P2:P1280)</f>
        <v>310017000</v>
      </c>
      <c r="Q1281" s="8">
        <f>SUM(Q2:Q1280)</f>
        <v>176041000</v>
      </c>
      <c r="R1281" s="8">
        <f>SUM(R2:R1280)</f>
        <v>133976000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7"/>
  <sheetViews>
    <sheetView topLeftCell="A496" workbookViewId="0">
      <selection activeCell="B244" sqref="B244"/>
    </sheetView>
  </sheetViews>
  <sheetFormatPr baseColWidth="10" defaultRowHeight="12.75" x14ac:dyDescent="0.2"/>
  <cols>
    <col min="1" max="1" width="4" style="4" bestFit="1" customWidth="1"/>
    <col min="2" max="2" width="30" style="4" bestFit="1" customWidth="1"/>
    <col min="3" max="3" width="8.85546875" style="5" bestFit="1" customWidth="1"/>
    <col min="4" max="4" width="12.7109375" style="6" bestFit="1" customWidth="1"/>
    <col min="5" max="5" width="25" style="4" bestFit="1" customWidth="1"/>
    <col min="6" max="6" width="8.85546875" style="5" bestFit="1" customWidth="1"/>
    <col min="7" max="7" width="7.7109375" style="5" bestFit="1" customWidth="1"/>
    <col min="8" max="8" width="7.42578125" style="5" bestFit="1" customWidth="1"/>
    <col min="9" max="9" width="11.42578125" style="4" bestFit="1" customWidth="1"/>
    <col min="10" max="10" width="8.85546875" style="5" bestFit="1" customWidth="1"/>
    <col min="11" max="11" width="34.42578125" style="4" bestFit="1" customWidth="1"/>
    <col min="12" max="12" width="5.42578125" style="4" bestFit="1" customWidth="1"/>
    <col min="13" max="13" width="9.85546875" style="4" bestFit="1" customWidth="1"/>
    <col min="14" max="14" width="37.7109375" style="4" bestFit="1" customWidth="1"/>
    <col min="15" max="15" width="11.85546875" style="4" bestFit="1" customWidth="1"/>
    <col min="16" max="18" width="11.140625" style="4" bestFit="1" customWidth="1"/>
    <col min="19" max="19" width="16.28515625" style="4" bestFit="1" customWidth="1"/>
    <col min="20" max="16384" width="11.42578125" style="4"/>
  </cols>
  <sheetData>
    <row r="1" spans="1:19" s="1" customFormat="1" x14ac:dyDescent="0.25">
      <c r="A1" s="1" t="s">
        <v>2</v>
      </c>
      <c r="B1" s="1" t="s">
        <v>1</v>
      </c>
      <c r="C1" s="2" t="s">
        <v>3</v>
      </c>
      <c r="D1" s="3" t="s">
        <v>7</v>
      </c>
      <c r="E1" s="1" t="s">
        <v>4</v>
      </c>
      <c r="F1" s="2" t="s">
        <v>5</v>
      </c>
      <c r="G1" s="2" t="s">
        <v>6</v>
      </c>
      <c r="H1" s="2" t="s">
        <v>9</v>
      </c>
      <c r="I1" s="1" t="s">
        <v>10</v>
      </c>
      <c r="J1" s="2" t="s">
        <v>15</v>
      </c>
      <c r="K1" s="1" t="s">
        <v>8</v>
      </c>
      <c r="L1" s="1" t="s">
        <v>0</v>
      </c>
      <c r="M1" s="1" t="s">
        <v>12</v>
      </c>
      <c r="N1" s="1" t="s">
        <v>13</v>
      </c>
      <c r="O1" s="1" t="s">
        <v>11</v>
      </c>
      <c r="P1" s="1" t="s">
        <v>30</v>
      </c>
      <c r="Q1" s="1" t="s">
        <v>31</v>
      </c>
      <c r="R1" s="1" t="s">
        <v>15</v>
      </c>
      <c r="S1" s="1" t="s">
        <v>42</v>
      </c>
    </row>
    <row r="2" spans="1:19" x14ac:dyDescent="0.2">
      <c r="A2" s="4">
        <v>1</v>
      </c>
      <c r="B2" s="4" t="s">
        <v>911</v>
      </c>
      <c r="C2" s="5">
        <v>780118</v>
      </c>
      <c r="D2" s="6">
        <v>73535554</v>
      </c>
      <c r="E2" s="4" t="s">
        <v>912</v>
      </c>
      <c r="F2" s="5">
        <v>160000</v>
      </c>
      <c r="G2" s="5">
        <v>50000</v>
      </c>
      <c r="I2" s="7">
        <v>42793</v>
      </c>
      <c r="J2" s="5">
        <f>F2-G2-H2</f>
        <v>110000</v>
      </c>
      <c r="K2" s="4" t="s">
        <v>547</v>
      </c>
      <c r="L2" s="4">
        <v>2</v>
      </c>
      <c r="M2" s="4" t="s">
        <v>913</v>
      </c>
      <c r="O2" s="4" t="s">
        <v>246</v>
      </c>
      <c r="P2" s="5">
        <f>F2</f>
        <v>160000</v>
      </c>
      <c r="Q2" s="5">
        <f>SUM(G2:H3)</f>
        <v>100000</v>
      </c>
      <c r="R2" s="5">
        <f>P2-Q2</f>
        <v>60000</v>
      </c>
      <c r="S2" s="4" t="s">
        <v>56</v>
      </c>
    </row>
    <row r="3" spans="1:19" x14ac:dyDescent="0.2">
      <c r="H3" s="5">
        <v>50000</v>
      </c>
      <c r="I3" s="7">
        <v>42822</v>
      </c>
      <c r="J3" s="5">
        <f>(J2+F3)-H3</f>
        <v>60000</v>
      </c>
    </row>
    <row r="4" spans="1:19" x14ac:dyDescent="0.2">
      <c r="A4" s="4">
        <v>2</v>
      </c>
      <c r="B4" s="4" t="s">
        <v>914</v>
      </c>
      <c r="C4" s="5">
        <v>4860520</v>
      </c>
      <c r="D4" s="6">
        <v>71355333</v>
      </c>
      <c r="E4" s="4" t="s">
        <v>61</v>
      </c>
      <c r="F4" s="5">
        <v>240000</v>
      </c>
      <c r="I4" s="7">
        <v>42717</v>
      </c>
      <c r="J4" s="5">
        <f>F4-G4-H4</f>
        <v>240000</v>
      </c>
      <c r="K4" s="4" t="s">
        <v>915</v>
      </c>
      <c r="L4" s="4">
        <v>2</v>
      </c>
      <c r="M4" s="4" t="s">
        <v>913</v>
      </c>
      <c r="N4" s="4" t="s">
        <v>918</v>
      </c>
      <c r="O4" s="4" t="s">
        <v>642</v>
      </c>
      <c r="P4" s="5">
        <f>SUM(F4:F7)</f>
        <v>240000</v>
      </c>
      <c r="Q4" s="5">
        <f>SUM(G4:H7)</f>
        <v>130000</v>
      </c>
      <c r="R4" s="5">
        <f>P4-Q4</f>
        <v>110000</v>
      </c>
      <c r="S4" s="4" t="s">
        <v>56</v>
      </c>
    </row>
    <row r="5" spans="1:19" x14ac:dyDescent="0.2">
      <c r="H5" s="5">
        <v>40000</v>
      </c>
      <c r="I5" s="7">
        <v>42711</v>
      </c>
      <c r="J5" s="5">
        <f>(J4+F5)-H5</f>
        <v>200000</v>
      </c>
    </row>
    <row r="6" spans="1:19" x14ac:dyDescent="0.2">
      <c r="H6" s="5">
        <v>40000</v>
      </c>
      <c r="I6" s="7">
        <v>42780</v>
      </c>
      <c r="J6" s="5">
        <f>(J5+F6)-H6</f>
        <v>160000</v>
      </c>
    </row>
    <row r="7" spans="1:19" x14ac:dyDescent="0.2">
      <c r="H7" s="5">
        <v>50000</v>
      </c>
      <c r="I7" s="7">
        <v>42815</v>
      </c>
      <c r="J7" s="5">
        <f>(J6+F7)-H7</f>
        <v>110000</v>
      </c>
    </row>
    <row r="8" spans="1:19" x14ac:dyDescent="0.2">
      <c r="A8" s="4">
        <v>3</v>
      </c>
      <c r="B8" s="4" t="s">
        <v>916</v>
      </c>
      <c r="C8" s="5">
        <v>4311308</v>
      </c>
      <c r="D8" s="6">
        <v>75516537</v>
      </c>
      <c r="E8" s="4" t="s">
        <v>142</v>
      </c>
      <c r="F8" s="5">
        <v>240000</v>
      </c>
      <c r="I8" s="7">
        <v>42751</v>
      </c>
      <c r="J8" s="5">
        <f>F8-G8-H8</f>
        <v>240000</v>
      </c>
      <c r="K8" s="4" t="s">
        <v>54</v>
      </c>
      <c r="L8" s="4">
        <v>2</v>
      </c>
      <c r="M8" s="4" t="s">
        <v>913</v>
      </c>
      <c r="O8" s="4" t="s">
        <v>642</v>
      </c>
      <c r="P8" s="5">
        <f>SUM(F8:F11)</f>
        <v>240000</v>
      </c>
      <c r="Q8" s="5">
        <f>SUM(G8:H11)</f>
        <v>150000</v>
      </c>
      <c r="R8" s="5">
        <f>P8-Q8</f>
        <v>90000</v>
      </c>
      <c r="S8" s="4" t="s">
        <v>56</v>
      </c>
    </row>
    <row r="9" spans="1:19" x14ac:dyDescent="0.2">
      <c r="H9" s="5">
        <v>50000</v>
      </c>
      <c r="I9" s="7">
        <v>42759</v>
      </c>
      <c r="J9" s="5">
        <f>(J8+F9)-H9</f>
        <v>190000</v>
      </c>
    </row>
    <row r="10" spans="1:19" x14ac:dyDescent="0.2">
      <c r="H10" s="5">
        <v>50000</v>
      </c>
      <c r="I10" s="7">
        <v>42808</v>
      </c>
      <c r="J10" s="5">
        <f>(J9+F10)-H10</f>
        <v>140000</v>
      </c>
    </row>
    <row r="11" spans="1:19" x14ac:dyDescent="0.2">
      <c r="H11" s="5">
        <v>50000</v>
      </c>
      <c r="I11" s="7">
        <v>42843</v>
      </c>
      <c r="J11" s="5">
        <f>(J10+F11)-H11</f>
        <v>90000</v>
      </c>
    </row>
    <row r="12" spans="1:19" x14ac:dyDescent="0.2">
      <c r="A12" s="4">
        <v>4</v>
      </c>
      <c r="B12" s="4" t="s">
        <v>919</v>
      </c>
      <c r="C12" s="5">
        <v>1473586</v>
      </c>
      <c r="D12" s="6">
        <v>94190760</v>
      </c>
      <c r="E12" s="4" t="s">
        <v>580</v>
      </c>
      <c r="F12" s="5">
        <v>260000</v>
      </c>
      <c r="I12" s="7">
        <v>42829</v>
      </c>
      <c r="J12" s="5">
        <f>F12-G12-H12</f>
        <v>260000</v>
      </c>
      <c r="K12" s="4" t="s">
        <v>920</v>
      </c>
      <c r="L12" s="4">
        <v>2</v>
      </c>
      <c r="M12" s="4" t="s">
        <v>913</v>
      </c>
      <c r="O12" s="4" t="s">
        <v>642</v>
      </c>
      <c r="P12" s="5">
        <f>F12</f>
        <v>260000</v>
      </c>
      <c r="Q12" s="5">
        <f>SUM(G12:H12)</f>
        <v>0</v>
      </c>
      <c r="R12" s="5">
        <f>P12-Q12</f>
        <v>260000</v>
      </c>
      <c r="S12" s="4" t="s">
        <v>56</v>
      </c>
    </row>
    <row r="13" spans="1:19" x14ac:dyDescent="0.2">
      <c r="A13" s="4">
        <v>5</v>
      </c>
      <c r="B13" s="4" t="s">
        <v>921</v>
      </c>
      <c r="C13" s="5">
        <v>3792390</v>
      </c>
      <c r="D13" s="6">
        <v>92412177</v>
      </c>
      <c r="E13" s="4" t="s">
        <v>222</v>
      </c>
      <c r="F13" s="5">
        <v>240000</v>
      </c>
      <c r="I13" s="7">
        <v>42829</v>
      </c>
      <c r="J13" s="5">
        <f>F13-G13-H13</f>
        <v>240000</v>
      </c>
      <c r="K13" s="4" t="s">
        <v>54</v>
      </c>
      <c r="L13" s="4">
        <v>2</v>
      </c>
      <c r="M13" s="4" t="s">
        <v>913</v>
      </c>
      <c r="O13" s="4" t="s">
        <v>642</v>
      </c>
      <c r="P13" s="5">
        <f>F13</f>
        <v>240000</v>
      </c>
      <c r="Q13" s="5">
        <f>SUM(G13:H14)</f>
        <v>50000</v>
      </c>
      <c r="R13" s="5">
        <f>P13-Q13</f>
        <v>190000</v>
      </c>
      <c r="S13" s="4" t="s">
        <v>56</v>
      </c>
    </row>
    <row r="14" spans="1:19" x14ac:dyDescent="0.2">
      <c r="H14" s="5">
        <v>50000</v>
      </c>
      <c r="I14" s="7">
        <v>42836</v>
      </c>
      <c r="J14" s="5">
        <f>(J13+F14)-H14</f>
        <v>190000</v>
      </c>
    </row>
    <row r="15" spans="1:19" x14ac:dyDescent="0.2">
      <c r="A15" s="4">
        <v>6</v>
      </c>
      <c r="B15" s="4" t="s">
        <v>922</v>
      </c>
      <c r="D15" s="6">
        <v>75188108</v>
      </c>
      <c r="E15" s="22" t="s">
        <v>923</v>
      </c>
      <c r="F15" s="5">
        <v>260000</v>
      </c>
      <c r="I15" s="7">
        <v>42801</v>
      </c>
      <c r="J15" s="5">
        <f>F15-G15-H15</f>
        <v>260000</v>
      </c>
      <c r="L15" s="4">
        <v>2</v>
      </c>
      <c r="M15" s="4" t="s">
        <v>928</v>
      </c>
      <c r="N15" s="4" t="s">
        <v>569</v>
      </c>
      <c r="O15" s="4" t="s">
        <v>642</v>
      </c>
      <c r="P15" s="5">
        <f>SUM(F15:F18)</f>
        <v>400000</v>
      </c>
      <c r="Q15" s="5">
        <f>SUM(G15:H18)</f>
        <v>100000</v>
      </c>
      <c r="R15" s="5">
        <f>P15-Q15</f>
        <v>300000</v>
      </c>
      <c r="S15" s="4" t="s">
        <v>56</v>
      </c>
    </row>
    <row r="16" spans="1:19" x14ac:dyDescent="0.2">
      <c r="E16" s="4" t="s">
        <v>924</v>
      </c>
      <c r="F16" s="5">
        <v>140000</v>
      </c>
      <c r="I16" s="7">
        <v>42801</v>
      </c>
      <c r="J16" s="5">
        <f t="shared" ref="J16:J38" si="0">(J15+F16)-H16</f>
        <v>400000</v>
      </c>
    </row>
    <row r="17" spans="1:19" x14ac:dyDescent="0.2">
      <c r="H17" s="5">
        <v>50000</v>
      </c>
      <c r="I17" s="7">
        <v>42808</v>
      </c>
      <c r="J17" s="5">
        <f t="shared" si="0"/>
        <v>350000</v>
      </c>
    </row>
    <row r="18" spans="1:19" x14ac:dyDescent="0.2">
      <c r="H18" s="5">
        <v>50000</v>
      </c>
      <c r="I18" s="7">
        <v>42836</v>
      </c>
      <c r="J18" s="5">
        <f t="shared" si="0"/>
        <v>300000</v>
      </c>
    </row>
    <row r="19" spans="1:19" x14ac:dyDescent="0.2">
      <c r="A19" s="4">
        <v>7</v>
      </c>
      <c r="B19" s="4" t="s">
        <v>925</v>
      </c>
      <c r="D19" s="6">
        <v>73754678</v>
      </c>
      <c r="E19" s="4" t="s">
        <v>926</v>
      </c>
      <c r="F19" s="5">
        <v>240000</v>
      </c>
      <c r="G19" s="5">
        <v>50000</v>
      </c>
      <c r="I19" s="7">
        <v>42553</v>
      </c>
      <c r="J19" s="5">
        <f>F19-G19-H19</f>
        <v>190000</v>
      </c>
      <c r="K19" s="4" t="s">
        <v>175</v>
      </c>
      <c r="L19" s="4">
        <v>2</v>
      </c>
      <c r="M19" s="4" t="s">
        <v>913</v>
      </c>
      <c r="N19" s="4" t="s">
        <v>927</v>
      </c>
      <c r="O19" s="4" t="s">
        <v>246</v>
      </c>
      <c r="P19" s="5">
        <f>SUM(F19:F22)</f>
        <v>240000</v>
      </c>
      <c r="Q19" s="5">
        <f>SUM(G19:H22)</f>
        <v>140000</v>
      </c>
      <c r="R19" s="5">
        <f>P19-Q19</f>
        <v>100000</v>
      </c>
      <c r="S19" s="4" t="s">
        <v>56</v>
      </c>
    </row>
    <row r="20" spans="1:19" x14ac:dyDescent="0.2">
      <c r="B20" s="4" t="s">
        <v>929</v>
      </c>
      <c r="H20" s="5">
        <v>20000</v>
      </c>
      <c r="I20" s="7">
        <v>42689</v>
      </c>
      <c r="J20" s="5">
        <f t="shared" si="0"/>
        <v>170000</v>
      </c>
    </row>
    <row r="21" spans="1:19" x14ac:dyDescent="0.2">
      <c r="H21" s="5">
        <v>20000</v>
      </c>
      <c r="I21" s="7">
        <v>42717</v>
      </c>
      <c r="J21" s="5">
        <f t="shared" si="0"/>
        <v>150000</v>
      </c>
    </row>
    <row r="22" spans="1:19" x14ac:dyDescent="0.2">
      <c r="H22" s="5">
        <v>50000</v>
      </c>
      <c r="I22" s="7">
        <v>42822</v>
      </c>
      <c r="J22" s="5">
        <f t="shared" si="0"/>
        <v>100000</v>
      </c>
    </row>
    <row r="23" spans="1:19" x14ac:dyDescent="0.2">
      <c r="A23" s="4">
        <v>8</v>
      </c>
      <c r="B23" s="4" t="s">
        <v>930</v>
      </c>
      <c r="C23" s="5">
        <v>7771146</v>
      </c>
      <c r="D23" s="6">
        <v>72715479</v>
      </c>
      <c r="E23" s="4" t="s">
        <v>931</v>
      </c>
      <c r="F23" s="5">
        <v>240000</v>
      </c>
      <c r="G23" s="5">
        <v>40000</v>
      </c>
      <c r="I23" s="7">
        <v>42695</v>
      </c>
      <c r="J23" s="5">
        <f>F23-G23-H23</f>
        <v>200000</v>
      </c>
      <c r="K23" s="4" t="s">
        <v>932</v>
      </c>
      <c r="L23" s="4">
        <v>2</v>
      </c>
      <c r="M23" s="4" t="s">
        <v>806</v>
      </c>
      <c r="O23" s="4" t="s">
        <v>933</v>
      </c>
      <c r="P23" s="5">
        <f>SUM(F23:F38)</f>
        <v>480000</v>
      </c>
      <c r="Q23" s="5">
        <f>SUM(G23:H38)</f>
        <v>470000</v>
      </c>
      <c r="R23" s="5">
        <f>P23-Q23</f>
        <v>10000</v>
      </c>
      <c r="S23" s="4" t="s">
        <v>43</v>
      </c>
    </row>
    <row r="24" spans="1:19" x14ac:dyDescent="0.2">
      <c r="H24" s="5">
        <v>50000</v>
      </c>
      <c r="I24" s="7">
        <v>42710</v>
      </c>
      <c r="J24" s="5">
        <f t="shared" si="0"/>
        <v>150000</v>
      </c>
      <c r="P24" s="5"/>
      <c r="Q24" s="5"/>
      <c r="R24" s="5"/>
    </row>
    <row r="25" spans="1:19" x14ac:dyDescent="0.2">
      <c r="H25" s="5">
        <v>20000</v>
      </c>
      <c r="I25" s="7">
        <v>42717</v>
      </c>
      <c r="J25" s="5">
        <f t="shared" si="0"/>
        <v>130000</v>
      </c>
      <c r="P25" s="5"/>
      <c r="Q25" s="5"/>
      <c r="R25" s="5"/>
    </row>
    <row r="26" spans="1:19" x14ac:dyDescent="0.2">
      <c r="H26" s="5">
        <v>20000</v>
      </c>
      <c r="I26" s="7">
        <v>42724</v>
      </c>
      <c r="J26" s="5">
        <f t="shared" si="0"/>
        <v>110000</v>
      </c>
      <c r="P26" s="5"/>
      <c r="Q26" s="5"/>
      <c r="R26" s="5"/>
    </row>
    <row r="27" spans="1:19" x14ac:dyDescent="0.2">
      <c r="H27" s="5">
        <v>20000</v>
      </c>
      <c r="I27" s="7">
        <v>42731</v>
      </c>
      <c r="J27" s="5">
        <f t="shared" si="0"/>
        <v>90000</v>
      </c>
      <c r="P27" s="5"/>
      <c r="Q27" s="5"/>
      <c r="R27" s="5"/>
    </row>
    <row r="28" spans="1:19" x14ac:dyDescent="0.2">
      <c r="H28" s="5">
        <v>30000</v>
      </c>
      <c r="I28" s="7">
        <v>42738</v>
      </c>
      <c r="J28" s="5">
        <f t="shared" si="0"/>
        <v>60000</v>
      </c>
      <c r="P28" s="5"/>
      <c r="Q28" s="5"/>
      <c r="R28" s="5"/>
    </row>
    <row r="29" spans="1:19" x14ac:dyDescent="0.2">
      <c r="H29" s="5">
        <v>20000</v>
      </c>
      <c r="I29" s="7">
        <v>42745</v>
      </c>
      <c r="J29" s="5">
        <f t="shared" si="0"/>
        <v>40000</v>
      </c>
      <c r="P29" s="5"/>
      <c r="Q29" s="5"/>
      <c r="R29" s="5"/>
    </row>
    <row r="30" spans="1:19" x14ac:dyDescent="0.2">
      <c r="E30" s="4" t="s">
        <v>580</v>
      </c>
      <c r="F30" s="5">
        <v>240000</v>
      </c>
      <c r="H30" s="5">
        <v>40000</v>
      </c>
      <c r="I30" s="7">
        <v>42752</v>
      </c>
      <c r="J30" s="5">
        <f t="shared" si="0"/>
        <v>240000</v>
      </c>
      <c r="P30" s="5"/>
      <c r="Q30" s="5"/>
      <c r="R30" s="5"/>
    </row>
    <row r="31" spans="1:19" x14ac:dyDescent="0.2">
      <c r="H31" s="5">
        <v>40000</v>
      </c>
      <c r="I31" s="7">
        <v>42759</v>
      </c>
      <c r="J31" s="5">
        <f t="shared" si="0"/>
        <v>200000</v>
      </c>
      <c r="P31" s="5"/>
      <c r="Q31" s="5"/>
      <c r="R31" s="5"/>
    </row>
    <row r="32" spans="1:19" x14ac:dyDescent="0.2">
      <c r="F32" s="4"/>
      <c r="G32" s="4"/>
      <c r="H32" s="5">
        <v>40000</v>
      </c>
      <c r="I32" s="7">
        <v>42766</v>
      </c>
      <c r="J32" s="5">
        <f>(J31+F31)-H32</f>
        <v>160000</v>
      </c>
      <c r="P32" s="5"/>
      <c r="Q32" s="5"/>
      <c r="R32" s="5"/>
    </row>
    <row r="33" spans="1:19" x14ac:dyDescent="0.2">
      <c r="H33" s="5">
        <v>20000</v>
      </c>
      <c r="I33" s="7">
        <v>42773</v>
      </c>
      <c r="J33" s="5">
        <f t="shared" si="0"/>
        <v>140000</v>
      </c>
      <c r="P33" s="5"/>
      <c r="Q33" s="5"/>
      <c r="R33" s="5"/>
    </row>
    <row r="34" spans="1:19" x14ac:dyDescent="0.2">
      <c r="H34" s="5">
        <v>20000</v>
      </c>
      <c r="I34" s="7">
        <v>42780</v>
      </c>
      <c r="J34" s="5">
        <f t="shared" si="0"/>
        <v>120000</v>
      </c>
      <c r="P34" s="5"/>
      <c r="Q34" s="5"/>
      <c r="R34" s="5"/>
    </row>
    <row r="35" spans="1:19" x14ac:dyDescent="0.2">
      <c r="H35" s="5">
        <v>40000</v>
      </c>
      <c r="I35" s="7">
        <v>42794</v>
      </c>
      <c r="J35" s="5">
        <f t="shared" si="0"/>
        <v>80000</v>
      </c>
      <c r="P35" s="5"/>
      <c r="Q35" s="5"/>
      <c r="R35" s="5"/>
    </row>
    <row r="36" spans="1:19" x14ac:dyDescent="0.2">
      <c r="H36" s="5">
        <v>30000</v>
      </c>
      <c r="I36" s="7">
        <v>42801</v>
      </c>
      <c r="J36" s="5">
        <f t="shared" si="0"/>
        <v>50000</v>
      </c>
      <c r="P36" s="5"/>
      <c r="Q36" s="5"/>
      <c r="R36" s="5"/>
    </row>
    <row r="37" spans="1:19" x14ac:dyDescent="0.2">
      <c r="H37" s="5">
        <v>20000</v>
      </c>
      <c r="I37" s="7">
        <v>42808</v>
      </c>
      <c r="J37" s="5">
        <f t="shared" si="0"/>
        <v>30000</v>
      </c>
      <c r="P37" s="5"/>
      <c r="Q37" s="5"/>
      <c r="R37" s="5"/>
    </row>
    <row r="38" spans="1:19" x14ac:dyDescent="0.2">
      <c r="H38" s="5">
        <v>20000</v>
      </c>
      <c r="I38" s="7">
        <v>42815</v>
      </c>
      <c r="J38" s="5">
        <f t="shared" si="0"/>
        <v>10000</v>
      </c>
      <c r="P38" s="5"/>
      <c r="Q38" s="5"/>
      <c r="R38" s="5"/>
    </row>
    <row r="39" spans="1:19" x14ac:dyDescent="0.2">
      <c r="A39" s="4">
        <v>9</v>
      </c>
      <c r="B39" s="4" t="s">
        <v>936</v>
      </c>
      <c r="C39" s="5">
        <v>1142355</v>
      </c>
      <c r="D39" s="6">
        <v>75326690</v>
      </c>
      <c r="E39" s="4" t="s">
        <v>26</v>
      </c>
      <c r="F39" s="5">
        <v>260000</v>
      </c>
      <c r="I39" s="7">
        <v>42808</v>
      </c>
      <c r="J39" s="5">
        <f>F39-G39-H39</f>
        <v>260000</v>
      </c>
      <c r="K39" s="4" t="s">
        <v>920</v>
      </c>
      <c r="L39" s="4">
        <v>2</v>
      </c>
      <c r="M39" s="4" t="s">
        <v>913</v>
      </c>
      <c r="O39" s="4" t="s">
        <v>642</v>
      </c>
      <c r="P39" s="5">
        <f>SUM(F39:F41)</f>
        <v>260000</v>
      </c>
      <c r="Q39" s="5">
        <f>SUM(G39:H41)</f>
        <v>100000</v>
      </c>
      <c r="R39" s="5">
        <f>P39-Q39</f>
        <v>160000</v>
      </c>
      <c r="S39" s="4" t="s">
        <v>56</v>
      </c>
    </row>
    <row r="40" spans="1:19" x14ac:dyDescent="0.2">
      <c r="H40" s="5">
        <v>50000</v>
      </c>
      <c r="I40" s="7">
        <v>42815</v>
      </c>
      <c r="J40" s="5">
        <f>(J39+F40)-H40</f>
        <v>210000</v>
      </c>
    </row>
    <row r="41" spans="1:19" x14ac:dyDescent="0.2">
      <c r="H41" s="5">
        <v>50000</v>
      </c>
      <c r="I41" s="7">
        <v>42839</v>
      </c>
      <c r="J41" s="5">
        <f>(J40+F41)-H41</f>
        <v>160000</v>
      </c>
    </row>
    <row r="42" spans="1:19" x14ac:dyDescent="0.2">
      <c r="A42" s="4">
        <v>10</v>
      </c>
      <c r="B42" s="4" t="s">
        <v>934</v>
      </c>
      <c r="C42" s="5">
        <v>1339822</v>
      </c>
      <c r="D42" s="6">
        <v>85593221</v>
      </c>
      <c r="E42" s="4" t="s">
        <v>225</v>
      </c>
      <c r="F42" s="5">
        <v>320000</v>
      </c>
      <c r="G42" s="5">
        <v>50000</v>
      </c>
      <c r="I42" s="7">
        <v>42703</v>
      </c>
      <c r="J42" s="5">
        <f>F42-G42-H42</f>
        <v>270000</v>
      </c>
      <c r="K42" s="4" t="s">
        <v>935</v>
      </c>
      <c r="L42" s="4">
        <v>2</v>
      </c>
      <c r="M42" s="4" t="s">
        <v>913</v>
      </c>
      <c r="O42" s="4" t="s">
        <v>642</v>
      </c>
      <c r="P42" s="5">
        <f>SUM(F42:F46)</f>
        <v>320000</v>
      </c>
      <c r="Q42" s="5">
        <f>SUM(G42:H46)</f>
        <v>270000</v>
      </c>
      <c r="R42" s="5">
        <f>P42-Q42</f>
        <v>50000</v>
      </c>
      <c r="S42" s="4" t="s">
        <v>56</v>
      </c>
    </row>
    <row r="43" spans="1:19" x14ac:dyDescent="0.2">
      <c r="H43" s="5">
        <v>50000</v>
      </c>
      <c r="I43" s="7">
        <v>42724</v>
      </c>
      <c r="J43" s="5">
        <f>(J42+F43)-H43</f>
        <v>220000</v>
      </c>
      <c r="P43" s="5"/>
      <c r="Q43" s="5"/>
      <c r="R43" s="5"/>
    </row>
    <row r="44" spans="1:19" x14ac:dyDescent="0.2">
      <c r="H44" s="5">
        <v>50000</v>
      </c>
      <c r="I44" s="7">
        <v>42759</v>
      </c>
      <c r="J44" s="5">
        <f>(J43+F44)-H44</f>
        <v>170000</v>
      </c>
      <c r="P44" s="5"/>
      <c r="Q44" s="5"/>
      <c r="R44" s="5"/>
    </row>
    <row r="45" spans="1:19" x14ac:dyDescent="0.2">
      <c r="H45" s="5">
        <v>70000</v>
      </c>
      <c r="I45" s="7">
        <v>42787</v>
      </c>
      <c r="J45" s="5">
        <f>(J44+F45)-H45</f>
        <v>100000</v>
      </c>
      <c r="P45" s="5"/>
      <c r="Q45" s="5"/>
      <c r="R45" s="5"/>
    </row>
    <row r="46" spans="1:19" x14ac:dyDescent="0.2">
      <c r="H46" s="5">
        <v>50000</v>
      </c>
      <c r="I46" s="7">
        <v>42815</v>
      </c>
      <c r="J46" s="5">
        <f>(J45+F46)-H46</f>
        <v>50000</v>
      </c>
      <c r="P46" s="5"/>
      <c r="Q46" s="5"/>
      <c r="R46" s="5"/>
    </row>
    <row r="47" spans="1:19" x14ac:dyDescent="0.2">
      <c r="A47" s="4">
        <v>11</v>
      </c>
      <c r="B47" s="4" t="s">
        <v>937</v>
      </c>
      <c r="C47" s="5">
        <v>4779379</v>
      </c>
      <c r="D47" s="6">
        <v>75139034</v>
      </c>
      <c r="E47" s="4" t="s">
        <v>358</v>
      </c>
      <c r="F47" s="5">
        <v>220000</v>
      </c>
      <c r="I47" s="7">
        <v>42758</v>
      </c>
      <c r="J47" s="5">
        <f>F47-G47-H47</f>
        <v>220000</v>
      </c>
      <c r="K47" s="4" t="s">
        <v>175</v>
      </c>
      <c r="L47" s="4">
        <v>2</v>
      </c>
      <c r="M47" s="4" t="s">
        <v>913</v>
      </c>
      <c r="N47" s="4" t="s">
        <v>938</v>
      </c>
      <c r="O47" s="4" t="s">
        <v>642</v>
      </c>
      <c r="P47" s="5">
        <f>SUM(F47:F48)</f>
        <v>220000</v>
      </c>
      <c r="Q47" s="5">
        <f>SUM(G47:H48)</f>
        <v>40000</v>
      </c>
      <c r="R47" s="5">
        <f>P47-Q47</f>
        <v>180000</v>
      </c>
      <c r="S47" s="4" t="s">
        <v>56</v>
      </c>
    </row>
    <row r="48" spans="1:19" x14ac:dyDescent="0.2">
      <c r="H48" s="5">
        <v>40000</v>
      </c>
      <c r="I48" s="7">
        <v>42766</v>
      </c>
      <c r="J48" s="5">
        <f>(J47+F48)-H48</f>
        <v>180000</v>
      </c>
    </row>
    <row r="49" spans="1:19" x14ac:dyDescent="0.2">
      <c r="A49" s="4">
        <v>12</v>
      </c>
      <c r="B49" s="4" t="s">
        <v>939</v>
      </c>
      <c r="C49" s="5">
        <v>1701027</v>
      </c>
      <c r="D49" s="6">
        <v>73625513</v>
      </c>
      <c r="E49" s="4" t="s">
        <v>260</v>
      </c>
      <c r="F49" s="5">
        <v>260000</v>
      </c>
      <c r="I49" s="7">
        <v>42836</v>
      </c>
      <c r="J49" s="5">
        <f>F49-G49-H49</f>
        <v>260000</v>
      </c>
      <c r="K49" s="4" t="s">
        <v>940</v>
      </c>
      <c r="L49" s="4">
        <v>2</v>
      </c>
      <c r="M49" s="4" t="s">
        <v>913</v>
      </c>
      <c r="O49" s="4" t="s">
        <v>642</v>
      </c>
      <c r="P49" s="5">
        <f>F49</f>
        <v>260000</v>
      </c>
      <c r="Q49" s="5">
        <f>SUM(G49:H49)</f>
        <v>0</v>
      </c>
      <c r="R49" s="5">
        <f>P49-Q49</f>
        <v>260000</v>
      </c>
      <c r="S49" s="4" t="s">
        <v>56</v>
      </c>
    </row>
    <row r="50" spans="1:19" x14ac:dyDescent="0.2">
      <c r="A50" s="4">
        <v>13</v>
      </c>
      <c r="B50" s="4" t="s">
        <v>941</v>
      </c>
      <c r="C50" s="5">
        <v>4109594</v>
      </c>
      <c r="D50" s="6">
        <v>73824254</v>
      </c>
      <c r="E50" s="4" t="s">
        <v>414</v>
      </c>
      <c r="F50" s="5">
        <v>240000</v>
      </c>
      <c r="G50" s="5">
        <v>50000</v>
      </c>
      <c r="I50" s="7">
        <v>42703</v>
      </c>
      <c r="J50" s="5">
        <f>F50-G50-H50</f>
        <v>190000</v>
      </c>
      <c r="K50" s="4" t="s">
        <v>147</v>
      </c>
      <c r="L50" s="4">
        <v>2</v>
      </c>
      <c r="M50" s="4" t="s">
        <v>913</v>
      </c>
      <c r="N50" s="4" t="s">
        <v>943</v>
      </c>
      <c r="O50" s="4" t="s">
        <v>642</v>
      </c>
      <c r="P50" s="5">
        <f>SUM(F50:F55)</f>
        <v>460000</v>
      </c>
      <c r="Q50" s="5">
        <f>SUM(G50:H55)</f>
        <v>290000</v>
      </c>
      <c r="R50" s="5">
        <f>P50-Q50</f>
        <v>170000</v>
      </c>
      <c r="S50" s="4" t="s">
        <v>56</v>
      </c>
    </row>
    <row r="51" spans="1:19" x14ac:dyDescent="0.2">
      <c r="B51" s="4" t="s">
        <v>942</v>
      </c>
      <c r="H51" s="5">
        <v>40000</v>
      </c>
      <c r="I51" s="7">
        <v>42738</v>
      </c>
      <c r="J51" s="5">
        <f>(J50+F51)-H51</f>
        <v>150000</v>
      </c>
      <c r="P51" s="5"/>
      <c r="Q51" s="5"/>
      <c r="R51" s="5"/>
    </row>
    <row r="52" spans="1:19" x14ac:dyDescent="0.2">
      <c r="H52" s="5">
        <v>50000</v>
      </c>
      <c r="I52" s="7">
        <v>42745</v>
      </c>
      <c r="J52" s="5">
        <f>(J51+F52)-H52</f>
        <v>100000</v>
      </c>
      <c r="P52" s="5"/>
      <c r="Q52" s="5"/>
      <c r="R52" s="5"/>
    </row>
    <row r="53" spans="1:19" x14ac:dyDescent="0.2">
      <c r="F53" s="4"/>
      <c r="H53" s="5">
        <v>50000</v>
      </c>
      <c r="I53" s="7">
        <v>42773</v>
      </c>
      <c r="J53" s="5">
        <f>(J52+F53)-H53</f>
        <v>50000</v>
      </c>
      <c r="P53" s="5"/>
      <c r="Q53" s="5"/>
      <c r="R53" s="5"/>
    </row>
    <row r="54" spans="1:19" x14ac:dyDescent="0.2">
      <c r="E54" s="4" t="s">
        <v>358</v>
      </c>
      <c r="F54" s="5">
        <v>220000</v>
      </c>
      <c r="H54" s="5">
        <v>50000</v>
      </c>
      <c r="I54" s="7">
        <v>42801</v>
      </c>
      <c r="J54" s="5">
        <f>(J53+F54)-H54</f>
        <v>220000</v>
      </c>
      <c r="P54" s="5"/>
      <c r="Q54" s="5"/>
      <c r="R54" s="5"/>
    </row>
    <row r="55" spans="1:19" x14ac:dyDescent="0.2">
      <c r="H55" s="5">
        <v>50000</v>
      </c>
      <c r="I55" s="7">
        <v>42836</v>
      </c>
      <c r="J55" s="5">
        <f>(J54+F55)-H55</f>
        <v>170000</v>
      </c>
      <c r="P55" s="5"/>
      <c r="Q55" s="5"/>
      <c r="R55" s="5"/>
    </row>
    <row r="56" spans="1:19" x14ac:dyDescent="0.2">
      <c r="A56" s="4">
        <v>14</v>
      </c>
      <c r="B56" s="4" t="s">
        <v>944</v>
      </c>
      <c r="C56" s="5">
        <v>5835722</v>
      </c>
      <c r="D56" s="6">
        <v>75844880</v>
      </c>
      <c r="E56" s="4" t="s">
        <v>190</v>
      </c>
      <c r="F56" s="5">
        <v>260000</v>
      </c>
      <c r="I56" s="7">
        <v>42584</v>
      </c>
      <c r="J56" s="5">
        <f>F56-G56-H56</f>
        <v>260000</v>
      </c>
      <c r="K56" s="4" t="s">
        <v>945</v>
      </c>
      <c r="L56" s="4">
        <v>2</v>
      </c>
      <c r="M56" s="4" t="s">
        <v>913</v>
      </c>
      <c r="N56" s="4" t="s">
        <v>946</v>
      </c>
      <c r="O56" s="4" t="s">
        <v>642</v>
      </c>
      <c r="P56" s="5">
        <f>SUM(F56:F64)</f>
        <v>520000</v>
      </c>
      <c r="Q56" s="5">
        <f>SUM(G56:H64)</f>
        <v>400000</v>
      </c>
      <c r="R56" s="5">
        <f>P56-Q56</f>
        <v>120000</v>
      </c>
      <c r="S56" s="4" t="s">
        <v>56</v>
      </c>
    </row>
    <row r="57" spans="1:19" x14ac:dyDescent="0.2">
      <c r="H57" s="5">
        <v>50000</v>
      </c>
      <c r="I57" s="7">
        <v>42598</v>
      </c>
      <c r="J57" s="5">
        <f t="shared" ref="J57:J64" si="1">(J56+F57)-H57</f>
        <v>210000</v>
      </c>
      <c r="P57" s="5"/>
      <c r="Q57" s="5"/>
      <c r="R57" s="5"/>
    </row>
    <row r="58" spans="1:19" x14ac:dyDescent="0.2">
      <c r="H58" s="5">
        <v>50000</v>
      </c>
      <c r="I58" s="7">
        <v>42633</v>
      </c>
      <c r="J58" s="5">
        <f t="shared" si="1"/>
        <v>160000</v>
      </c>
      <c r="P58" s="5"/>
      <c r="Q58" s="5"/>
      <c r="R58" s="5"/>
    </row>
    <row r="59" spans="1:19" x14ac:dyDescent="0.2">
      <c r="H59" s="5">
        <v>50000</v>
      </c>
      <c r="I59" s="7">
        <v>42654</v>
      </c>
      <c r="J59" s="5">
        <f t="shared" si="1"/>
        <v>110000</v>
      </c>
      <c r="P59" s="5"/>
      <c r="Q59" s="5"/>
      <c r="R59" s="5"/>
    </row>
    <row r="60" spans="1:19" x14ac:dyDescent="0.2">
      <c r="E60" s="4" t="s">
        <v>190</v>
      </c>
      <c r="F60" s="5">
        <v>260000</v>
      </c>
      <c r="H60" s="5">
        <v>50000</v>
      </c>
      <c r="I60" s="7">
        <v>42689</v>
      </c>
      <c r="J60" s="5">
        <f t="shared" si="1"/>
        <v>320000</v>
      </c>
      <c r="P60" s="5"/>
      <c r="Q60" s="5"/>
      <c r="R60" s="5"/>
    </row>
    <row r="61" spans="1:19" x14ac:dyDescent="0.2">
      <c r="H61" s="5">
        <v>50000</v>
      </c>
      <c r="I61" s="7">
        <v>42724</v>
      </c>
      <c r="J61" s="5">
        <f t="shared" si="1"/>
        <v>270000</v>
      </c>
      <c r="P61" s="5"/>
      <c r="Q61" s="5"/>
      <c r="R61" s="5"/>
    </row>
    <row r="62" spans="1:19" x14ac:dyDescent="0.2">
      <c r="H62" s="5">
        <v>50000</v>
      </c>
      <c r="I62" s="7">
        <v>42752</v>
      </c>
      <c r="J62" s="5">
        <f t="shared" si="1"/>
        <v>220000</v>
      </c>
      <c r="P62" s="5"/>
      <c r="Q62" s="5"/>
      <c r="R62" s="5"/>
    </row>
    <row r="63" spans="1:19" x14ac:dyDescent="0.2">
      <c r="F63" s="4"/>
      <c r="H63" s="5">
        <v>50000</v>
      </c>
      <c r="I63" s="7">
        <v>42787</v>
      </c>
      <c r="J63" s="5">
        <f t="shared" si="1"/>
        <v>170000</v>
      </c>
      <c r="P63" s="5"/>
      <c r="Q63" s="5"/>
      <c r="R63" s="5"/>
    </row>
    <row r="64" spans="1:19" x14ac:dyDescent="0.2">
      <c r="H64" s="5">
        <v>50000</v>
      </c>
      <c r="I64" s="7">
        <v>42815</v>
      </c>
      <c r="J64" s="5">
        <f t="shared" si="1"/>
        <v>120000</v>
      </c>
      <c r="P64" s="5"/>
      <c r="Q64" s="5"/>
      <c r="R64" s="5"/>
    </row>
    <row r="65" spans="1:19" x14ac:dyDescent="0.2">
      <c r="A65" s="4">
        <v>15</v>
      </c>
      <c r="B65" s="4" t="s">
        <v>947</v>
      </c>
      <c r="C65" s="5">
        <v>7559637</v>
      </c>
      <c r="D65" s="6">
        <v>73530675</v>
      </c>
      <c r="E65" s="4" t="s">
        <v>743</v>
      </c>
      <c r="F65" s="5">
        <v>260000</v>
      </c>
      <c r="I65" s="7">
        <v>42696</v>
      </c>
      <c r="J65" s="5">
        <f>F65-G65-H65</f>
        <v>260000</v>
      </c>
      <c r="K65" s="4" t="s">
        <v>948</v>
      </c>
      <c r="L65" s="4">
        <v>2</v>
      </c>
      <c r="M65" s="4" t="s">
        <v>913</v>
      </c>
      <c r="N65" s="4" t="s">
        <v>949</v>
      </c>
      <c r="O65" s="4" t="s">
        <v>642</v>
      </c>
      <c r="P65" s="5">
        <f>SUM(F65:F70)</f>
        <v>520000</v>
      </c>
      <c r="Q65" s="5">
        <f>SUM(G65:H70)</f>
        <v>230000</v>
      </c>
      <c r="R65" s="5">
        <f>P65-Q65</f>
        <v>290000</v>
      </c>
      <c r="S65" s="4" t="s">
        <v>56</v>
      </c>
    </row>
    <row r="66" spans="1:19" x14ac:dyDescent="0.2">
      <c r="H66" s="5">
        <v>50000</v>
      </c>
      <c r="I66" s="7">
        <v>42703</v>
      </c>
      <c r="J66" s="5">
        <f>(J65+F66)-H66</f>
        <v>210000</v>
      </c>
      <c r="P66" s="5"/>
      <c r="Q66" s="5"/>
      <c r="R66" s="5"/>
    </row>
    <row r="67" spans="1:19" x14ac:dyDescent="0.2">
      <c r="H67" s="5">
        <v>50000</v>
      </c>
      <c r="I67" s="7">
        <v>42731</v>
      </c>
      <c r="J67" s="5">
        <f>(J66+F67)-H67</f>
        <v>160000</v>
      </c>
      <c r="P67" s="5"/>
      <c r="Q67" s="5"/>
      <c r="R67" s="5"/>
    </row>
    <row r="68" spans="1:19" x14ac:dyDescent="0.2">
      <c r="E68" s="4" t="s">
        <v>580</v>
      </c>
      <c r="F68" s="5">
        <v>260000</v>
      </c>
      <c r="H68" s="5">
        <v>50000</v>
      </c>
      <c r="I68" s="7">
        <v>42766</v>
      </c>
      <c r="J68" s="5">
        <f>(J67+F68)-H68</f>
        <v>370000</v>
      </c>
      <c r="P68" s="5"/>
      <c r="Q68" s="5"/>
      <c r="R68" s="5"/>
    </row>
    <row r="69" spans="1:19" x14ac:dyDescent="0.2">
      <c r="H69" s="5">
        <v>30000</v>
      </c>
      <c r="I69" s="7">
        <v>42774</v>
      </c>
      <c r="J69" s="5">
        <f>(J68+F69)-H69</f>
        <v>340000</v>
      </c>
      <c r="P69" s="5"/>
      <c r="Q69" s="5"/>
      <c r="R69" s="5"/>
    </row>
    <row r="70" spans="1:19" x14ac:dyDescent="0.2">
      <c r="H70" s="5">
        <v>50000</v>
      </c>
      <c r="I70" s="7">
        <v>42822</v>
      </c>
      <c r="J70" s="5">
        <f>(J69+F70)-H70</f>
        <v>290000</v>
      </c>
      <c r="P70" s="5"/>
      <c r="Q70" s="5"/>
      <c r="R70" s="5"/>
    </row>
    <row r="71" spans="1:19" x14ac:dyDescent="0.2">
      <c r="A71" s="4">
        <v>16</v>
      </c>
      <c r="B71" s="4" t="s">
        <v>950</v>
      </c>
      <c r="D71" s="6">
        <v>83318223</v>
      </c>
      <c r="E71" s="4" t="s">
        <v>225</v>
      </c>
      <c r="F71" s="5">
        <v>240000</v>
      </c>
      <c r="I71" s="7">
        <v>42766</v>
      </c>
      <c r="J71" s="5">
        <f>F71-G71-H71</f>
        <v>240000</v>
      </c>
      <c r="K71" s="4" t="s">
        <v>244</v>
      </c>
      <c r="L71" s="4">
        <v>2</v>
      </c>
      <c r="M71" s="4" t="s">
        <v>928</v>
      </c>
      <c r="N71" s="4" t="s">
        <v>951</v>
      </c>
      <c r="O71" s="4" t="s">
        <v>23</v>
      </c>
      <c r="P71" s="5">
        <f>SUM(F71:F78)</f>
        <v>240000</v>
      </c>
      <c r="Q71" s="5">
        <f>SUM(G71:H78)</f>
        <v>160000</v>
      </c>
      <c r="R71" s="5">
        <f>P71-Q71</f>
        <v>80000</v>
      </c>
      <c r="S71" s="4" t="s">
        <v>43</v>
      </c>
    </row>
    <row r="72" spans="1:19" x14ac:dyDescent="0.2">
      <c r="B72" s="4" t="s">
        <v>955</v>
      </c>
      <c r="D72" s="6">
        <v>83643453</v>
      </c>
      <c r="H72" s="5">
        <v>40000</v>
      </c>
      <c r="I72" s="7">
        <v>42773</v>
      </c>
      <c r="J72" s="5">
        <f t="shared" ref="J72:J78" si="2">(J71+F72)-H72</f>
        <v>200000</v>
      </c>
      <c r="P72" s="5"/>
      <c r="Q72" s="5"/>
      <c r="R72" s="5"/>
    </row>
    <row r="73" spans="1:19" x14ac:dyDescent="0.2">
      <c r="H73" s="5">
        <v>20000</v>
      </c>
      <c r="I73" s="7">
        <v>42780</v>
      </c>
      <c r="J73" s="5">
        <f t="shared" si="2"/>
        <v>180000</v>
      </c>
      <c r="P73" s="5"/>
      <c r="Q73" s="5"/>
      <c r="R73" s="5"/>
    </row>
    <row r="74" spans="1:19" x14ac:dyDescent="0.2">
      <c r="H74" s="5">
        <v>20000</v>
      </c>
      <c r="I74" s="7">
        <v>42794</v>
      </c>
      <c r="J74" s="5">
        <f t="shared" si="2"/>
        <v>160000</v>
      </c>
      <c r="P74" s="5"/>
      <c r="Q74" s="5"/>
      <c r="R74" s="5"/>
    </row>
    <row r="75" spans="1:19" x14ac:dyDescent="0.2">
      <c r="H75" s="5">
        <v>20000</v>
      </c>
      <c r="I75" s="7">
        <v>42801</v>
      </c>
      <c r="J75" s="5">
        <f t="shared" si="2"/>
        <v>140000</v>
      </c>
      <c r="P75" s="5"/>
      <c r="Q75" s="5"/>
      <c r="R75" s="5"/>
    </row>
    <row r="76" spans="1:19" x14ac:dyDescent="0.2">
      <c r="H76" s="5">
        <v>20000</v>
      </c>
      <c r="I76" s="7">
        <v>42808</v>
      </c>
      <c r="J76" s="5">
        <f t="shared" si="2"/>
        <v>120000</v>
      </c>
      <c r="P76" s="5"/>
      <c r="Q76" s="5"/>
      <c r="R76" s="5"/>
    </row>
    <row r="77" spans="1:19" x14ac:dyDescent="0.2">
      <c r="H77" s="5">
        <v>20000</v>
      </c>
      <c r="I77" s="7">
        <v>42819</v>
      </c>
      <c r="J77" s="5">
        <f t="shared" si="2"/>
        <v>100000</v>
      </c>
      <c r="P77" s="5"/>
      <c r="Q77" s="5"/>
      <c r="R77" s="5"/>
    </row>
    <row r="78" spans="1:19" x14ac:dyDescent="0.2">
      <c r="F78" s="4"/>
      <c r="H78" s="5">
        <v>20000</v>
      </c>
      <c r="I78" s="7">
        <v>42843</v>
      </c>
      <c r="J78" s="5">
        <f t="shared" si="2"/>
        <v>80000</v>
      </c>
      <c r="P78" s="5"/>
      <c r="Q78" s="5"/>
      <c r="R78" s="5"/>
    </row>
    <row r="79" spans="1:19" x14ac:dyDescent="0.2">
      <c r="A79" s="4">
        <v>17</v>
      </c>
      <c r="B79" s="4" t="s">
        <v>952</v>
      </c>
      <c r="C79" s="5">
        <v>6324087</v>
      </c>
      <c r="E79" s="4" t="s">
        <v>296</v>
      </c>
      <c r="F79" s="5">
        <v>290000</v>
      </c>
      <c r="I79" s="7">
        <v>42773</v>
      </c>
      <c r="J79" s="5">
        <f>F79-G79-H79</f>
        <v>290000</v>
      </c>
      <c r="K79" s="4" t="s">
        <v>953</v>
      </c>
      <c r="L79" s="4">
        <v>2</v>
      </c>
      <c r="M79" s="4" t="s">
        <v>913</v>
      </c>
      <c r="N79" s="4" t="s">
        <v>954</v>
      </c>
      <c r="O79" s="4" t="s">
        <v>23</v>
      </c>
      <c r="P79" s="5">
        <f>SUM(F79:F81)</f>
        <v>530000</v>
      </c>
      <c r="Q79" s="5">
        <f>SUM(G79:H81)</f>
        <v>150000</v>
      </c>
      <c r="R79" s="5">
        <f>P79-Q79</f>
        <v>380000</v>
      </c>
      <c r="S79" s="4" t="s">
        <v>56</v>
      </c>
    </row>
    <row r="80" spans="1:19" x14ac:dyDescent="0.2">
      <c r="H80" s="5">
        <v>50000</v>
      </c>
      <c r="I80" s="7">
        <v>42787</v>
      </c>
      <c r="J80" s="5">
        <f>(J79+F80)-H80</f>
        <v>240000</v>
      </c>
    </row>
    <row r="81" spans="1:19" x14ac:dyDescent="0.2">
      <c r="E81" s="4" t="s">
        <v>222</v>
      </c>
      <c r="F81" s="5">
        <v>240000</v>
      </c>
      <c r="H81" s="5">
        <v>100000</v>
      </c>
      <c r="I81" s="7">
        <v>42815</v>
      </c>
      <c r="J81" s="5">
        <f>(J80+F81)-H81</f>
        <v>380000</v>
      </c>
    </row>
    <row r="82" spans="1:19" x14ac:dyDescent="0.2">
      <c r="A82" s="4">
        <v>18</v>
      </c>
      <c r="B82" s="4" t="s">
        <v>956</v>
      </c>
      <c r="D82" s="6">
        <v>86468273</v>
      </c>
      <c r="E82" s="4" t="s">
        <v>26</v>
      </c>
      <c r="F82" s="5">
        <v>260000</v>
      </c>
      <c r="G82" s="5">
        <v>40000</v>
      </c>
      <c r="I82" s="7">
        <v>42640</v>
      </c>
      <c r="J82" s="5">
        <f>F82-G82-H82</f>
        <v>220000</v>
      </c>
      <c r="K82" s="4" t="s">
        <v>957</v>
      </c>
      <c r="L82" s="4">
        <v>2</v>
      </c>
      <c r="M82" s="4" t="s">
        <v>806</v>
      </c>
      <c r="P82" s="5">
        <f>SUM(F82:F99)</f>
        <v>480000</v>
      </c>
      <c r="Q82" s="5">
        <f>SUM(G82:H99)</f>
        <v>325000</v>
      </c>
      <c r="R82" s="5">
        <f>P82-Q82</f>
        <v>155000</v>
      </c>
      <c r="S82" s="4" t="s">
        <v>43</v>
      </c>
    </row>
    <row r="83" spans="1:19" x14ac:dyDescent="0.2">
      <c r="H83" s="5">
        <v>20000</v>
      </c>
      <c r="I83" s="7">
        <v>42647</v>
      </c>
      <c r="J83" s="5">
        <f t="shared" ref="J83:J99" si="3">(J82+F83)-H83</f>
        <v>200000</v>
      </c>
      <c r="P83" s="5"/>
      <c r="Q83" s="5"/>
      <c r="R83" s="5"/>
    </row>
    <row r="84" spans="1:19" x14ac:dyDescent="0.2">
      <c r="H84" s="5">
        <v>20000</v>
      </c>
      <c r="I84" s="7">
        <v>42654</v>
      </c>
      <c r="J84" s="5">
        <f t="shared" si="3"/>
        <v>180000</v>
      </c>
      <c r="P84" s="5"/>
      <c r="Q84" s="5"/>
      <c r="R84" s="5"/>
    </row>
    <row r="85" spans="1:19" x14ac:dyDescent="0.2">
      <c r="H85" s="5">
        <v>10000</v>
      </c>
      <c r="I85" s="7">
        <v>42661</v>
      </c>
      <c r="J85" s="5">
        <f t="shared" si="3"/>
        <v>170000</v>
      </c>
      <c r="P85" s="5"/>
      <c r="Q85" s="5"/>
      <c r="R85" s="5"/>
    </row>
    <row r="86" spans="1:19" x14ac:dyDescent="0.2">
      <c r="H86" s="5">
        <v>20000</v>
      </c>
      <c r="I86" s="7">
        <v>42682</v>
      </c>
      <c r="J86" s="5">
        <f t="shared" si="3"/>
        <v>150000</v>
      </c>
      <c r="P86" s="5"/>
      <c r="Q86" s="5"/>
      <c r="R86" s="5"/>
    </row>
    <row r="87" spans="1:19" x14ac:dyDescent="0.2">
      <c r="H87" s="5">
        <v>20000</v>
      </c>
      <c r="I87" s="7">
        <v>42696</v>
      </c>
      <c r="J87" s="5">
        <f t="shared" si="3"/>
        <v>130000</v>
      </c>
      <c r="P87" s="5"/>
      <c r="Q87" s="5"/>
      <c r="R87" s="5"/>
    </row>
    <row r="88" spans="1:19" x14ac:dyDescent="0.2">
      <c r="H88" s="5">
        <v>15000</v>
      </c>
      <c r="I88" s="7">
        <v>42703</v>
      </c>
      <c r="J88" s="5">
        <f t="shared" si="3"/>
        <v>115000</v>
      </c>
      <c r="P88" s="5"/>
      <c r="Q88" s="5"/>
      <c r="R88" s="5"/>
    </row>
    <row r="89" spans="1:19" x14ac:dyDescent="0.2">
      <c r="H89" s="5">
        <v>15000</v>
      </c>
      <c r="I89" s="7">
        <v>42717</v>
      </c>
      <c r="J89" s="5">
        <f t="shared" si="3"/>
        <v>100000</v>
      </c>
      <c r="P89" s="5"/>
      <c r="Q89" s="5"/>
      <c r="R89" s="5"/>
    </row>
    <row r="90" spans="1:19" x14ac:dyDescent="0.2">
      <c r="H90" s="5">
        <v>20000</v>
      </c>
      <c r="I90" s="7">
        <v>42738</v>
      </c>
      <c r="J90" s="5">
        <f t="shared" si="3"/>
        <v>80000</v>
      </c>
      <c r="P90" s="5"/>
      <c r="Q90" s="5"/>
      <c r="R90" s="5"/>
    </row>
    <row r="91" spans="1:19" x14ac:dyDescent="0.2">
      <c r="F91" s="4"/>
      <c r="G91" s="4"/>
      <c r="H91" s="5">
        <v>10000</v>
      </c>
      <c r="I91" s="7">
        <v>42745</v>
      </c>
      <c r="J91" s="5">
        <f t="shared" si="3"/>
        <v>70000</v>
      </c>
      <c r="P91" s="5"/>
      <c r="Q91" s="5"/>
      <c r="R91" s="5"/>
    </row>
    <row r="92" spans="1:19" x14ac:dyDescent="0.2">
      <c r="H92" s="5">
        <v>15000</v>
      </c>
      <c r="I92" s="7">
        <v>42766</v>
      </c>
      <c r="J92" s="5">
        <f t="shared" si="3"/>
        <v>55000</v>
      </c>
      <c r="P92" s="5"/>
      <c r="Q92" s="5"/>
      <c r="R92" s="5"/>
    </row>
    <row r="93" spans="1:19" x14ac:dyDescent="0.2">
      <c r="E93" s="4" t="s">
        <v>580</v>
      </c>
      <c r="F93" s="5">
        <v>220000</v>
      </c>
      <c r="H93" s="5">
        <v>20000</v>
      </c>
      <c r="I93" s="7">
        <v>42773</v>
      </c>
      <c r="J93" s="5">
        <f t="shared" si="3"/>
        <v>255000</v>
      </c>
      <c r="P93" s="5"/>
      <c r="Q93" s="5"/>
      <c r="R93" s="5"/>
    </row>
    <row r="94" spans="1:19" x14ac:dyDescent="0.2">
      <c r="H94" s="5">
        <v>20000</v>
      </c>
      <c r="I94" s="7">
        <v>42787</v>
      </c>
      <c r="J94" s="5">
        <f t="shared" si="3"/>
        <v>235000</v>
      </c>
      <c r="P94" s="5"/>
      <c r="Q94" s="5"/>
      <c r="R94" s="5"/>
    </row>
    <row r="95" spans="1:19" x14ac:dyDescent="0.2">
      <c r="H95" s="5">
        <v>15000</v>
      </c>
      <c r="I95" s="7">
        <v>42794</v>
      </c>
      <c r="J95" s="5">
        <f t="shared" si="3"/>
        <v>220000</v>
      </c>
      <c r="P95" s="5"/>
      <c r="Q95" s="5"/>
      <c r="R95" s="5"/>
    </row>
    <row r="96" spans="1:19" x14ac:dyDescent="0.2">
      <c r="H96" s="5">
        <v>15000</v>
      </c>
      <c r="I96" s="7">
        <v>42801</v>
      </c>
      <c r="J96" s="5">
        <f t="shared" si="3"/>
        <v>205000</v>
      </c>
      <c r="P96" s="5"/>
      <c r="Q96" s="5"/>
      <c r="R96" s="5"/>
    </row>
    <row r="97" spans="1:19" x14ac:dyDescent="0.2">
      <c r="H97" s="5">
        <v>20000</v>
      </c>
      <c r="I97" s="7">
        <v>42815</v>
      </c>
      <c r="J97" s="5">
        <f t="shared" si="3"/>
        <v>185000</v>
      </c>
      <c r="P97" s="5"/>
      <c r="Q97" s="5"/>
      <c r="R97" s="5"/>
    </row>
    <row r="98" spans="1:19" x14ac:dyDescent="0.2">
      <c r="H98" s="5">
        <v>15000</v>
      </c>
      <c r="I98" s="7">
        <v>42829</v>
      </c>
      <c r="J98" s="5">
        <f t="shared" si="3"/>
        <v>170000</v>
      </c>
      <c r="P98" s="5"/>
      <c r="Q98" s="5"/>
      <c r="R98" s="5"/>
    </row>
    <row r="99" spans="1:19" x14ac:dyDescent="0.2">
      <c r="H99" s="5">
        <v>15000</v>
      </c>
      <c r="I99" s="7">
        <v>42843</v>
      </c>
      <c r="J99" s="5">
        <f t="shared" si="3"/>
        <v>155000</v>
      </c>
      <c r="P99" s="5"/>
      <c r="Q99" s="5"/>
      <c r="R99" s="5"/>
    </row>
    <row r="100" spans="1:19" x14ac:dyDescent="0.2">
      <c r="A100" s="4">
        <v>19</v>
      </c>
      <c r="B100" s="4" t="s">
        <v>958</v>
      </c>
      <c r="D100" s="6">
        <v>84296820</v>
      </c>
      <c r="E100" s="4" t="s">
        <v>140</v>
      </c>
      <c r="F100" s="5">
        <v>220000</v>
      </c>
      <c r="I100" s="7">
        <v>42724</v>
      </c>
      <c r="J100" s="5">
        <f>F100-G100-H100</f>
        <v>220000</v>
      </c>
      <c r="K100" s="4" t="s">
        <v>959</v>
      </c>
      <c r="L100" s="4">
        <v>2</v>
      </c>
      <c r="M100" s="4" t="s">
        <v>913</v>
      </c>
      <c r="P100" s="5">
        <f>SUM(F100:F107)</f>
        <v>220000</v>
      </c>
      <c r="Q100" s="5">
        <f>SUM(G100:H107)</f>
        <v>170000</v>
      </c>
      <c r="R100" s="5">
        <f>P100-Q100</f>
        <v>50000</v>
      </c>
      <c r="S100" s="4" t="s">
        <v>43</v>
      </c>
    </row>
    <row r="101" spans="1:19" x14ac:dyDescent="0.2">
      <c r="H101" s="5">
        <v>40000</v>
      </c>
      <c r="I101" s="7">
        <v>42738</v>
      </c>
      <c r="J101" s="5">
        <f t="shared" ref="J101:J107" si="4">(J100+F101)-H101</f>
        <v>180000</v>
      </c>
      <c r="P101" s="5"/>
      <c r="Q101" s="5"/>
      <c r="R101" s="5"/>
    </row>
    <row r="102" spans="1:19" x14ac:dyDescent="0.2">
      <c r="H102" s="5">
        <v>20000</v>
      </c>
      <c r="I102" s="7">
        <v>42752</v>
      </c>
      <c r="J102" s="5">
        <f t="shared" si="4"/>
        <v>160000</v>
      </c>
      <c r="P102" s="5"/>
      <c r="Q102" s="5"/>
      <c r="R102" s="5"/>
    </row>
    <row r="103" spans="1:19" x14ac:dyDescent="0.2">
      <c r="H103" s="5">
        <v>30000</v>
      </c>
      <c r="I103" s="7">
        <v>42780</v>
      </c>
      <c r="J103" s="5">
        <f t="shared" si="4"/>
        <v>130000</v>
      </c>
      <c r="P103" s="5"/>
      <c r="Q103" s="5"/>
      <c r="R103" s="5"/>
    </row>
    <row r="104" spans="1:19" x14ac:dyDescent="0.2">
      <c r="H104" s="5">
        <v>20000</v>
      </c>
      <c r="I104" s="7">
        <v>42801</v>
      </c>
      <c r="J104" s="5">
        <f t="shared" si="4"/>
        <v>110000</v>
      </c>
      <c r="P104" s="5"/>
      <c r="Q104" s="5"/>
      <c r="R104" s="5"/>
    </row>
    <row r="105" spans="1:19" x14ac:dyDescent="0.2">
      <c r="H105" s="5">
        <v>20000</v>
      </c>
      <c r="I105" s="7">
        <v>42815</v>
      </c>
      <c r="J105" s="5">
        <f t="shared" si="4"/>
        <v>90000</v>
      </c>
      <c r="P105" s="5"/>
      <c r="Q105" s="5"/>
      <c r="R105" s="5"/>
    </row>
    <row r="106" spans="1:19" x14ac:dyDescent="0.2">
      <c r="H106" s="5">
        <v>20000</v>
      </c>
      <c r="I106" s="7">
        <v>42829</v>
      </c>
      <c r="J106" s="5">
        <f t="shared" si="4"/>
        <v>70000</v>
      </c>
      <c r="P106" s="5"/>
      <c r="Q106" s="5"/>
      <c r="R106" s="5"/>
    </row>
    <row r="107" spans="1:19" x14ac:dyDescent="0.2">
      <c r="H107" s="5">
        <v>20000</v>
      </c>
      <c r="I107" s="7">
        <v>42836</v>
      </c>
      <c r="J107" s="5">
        <f t="shared" si="4"/>
        <v>50000</v>
      </c>
      <c r="P107" s="5"/>
      <c r="Q107" s="5"/>
      <c r="R107" s="5"/>
    </row>
    <row r="108" spans="1:19" x14ac:dyDescent="0.2">
      <c r="A108" s="4">
        <v>20</v>
      </c>
      <c r="B108" s="4" t="s">
        <v>960</v>
      </c>
      <c r="D108" s="6">
        <v>83405109</v>
      </c>
      <c r="E108" s="4" t="s">
        <v>89</v>
      </c>
      <c r="F108" s="5">
        <v>320000</v>
      </c>
      <c r="G108" s="5">
        <v>50000</v>
      </c>
      <c r="I108" s="7">
        <v>42808</v>
      </c>
      <c r="J108" s="5">
        <f>F108-G108-H108</f>
        <v>270000</v>
      </c>
      <c r="K108" s="4" t="s">
        <v>961</v>
      </c>
      <c r="L108" s="4">
        <v>2</v>
      </c>
      <c r="M108" s="4" t="s">
        <v>913</v>
      </c>
      <c r="N108" s="4" t="s">
        <v>962</v>
      </c>
      <c r="P108" s="5">
        <f>SUM(F108:F109)</f>
        <v>320000</v>
      </c>
      <c r="Q108" s="5">
        <f>SUM(G108:H109)</f>
        <v>100000</v>
      </c>
      <c r="R108" s="5">
        <f>P108-Q108</f>
        <v>220000</v>
      </c>
      <c r="S108" s="4" t="s">
        <v>56</v>
      </c>
    </row>
    <row r="109" spans="1:19" x14ac:dyDescent="0.2">
      <c r="H109" s="5">
        <v>50000</v>
      </c>
      <c r="I109" s="7">
        <v>42829</v>
      </c>
      <c r="J109" s="5">
        <f>(J108+F109)-H109</f>
        <v>220000</v>
      </c>
    </row>
    <row r="110" spans="1:19" x14ac:dyDescent="0.2">
      <c r="A110" s="4">
        <v>21</v>
      </c>
      <c r="B110" s="4" t="s">
        <v>963</v>
      </c>
      <c r="C110" s="5">
        <v>2050924</v>
      </c>
      <c r="D110" s="6">
        <v>85960225</v>
      </c>
      <c r="E110" s="4" t="s">
        <v>964</v>
      </c>
      <c r="F110" s="5">
        <v>240000</v>
      </c>
      <c r="G110" s="5">
        <v>20000</v>
      </c>
      <c r="I110" s="7">
        <v>42724</v>
      </c>
      <c r="J110" s="5">
        <f>F110-G110-H110</f>
        <v>220000</v>
      </c>
      <c r="K110" s="4" t="s">
        <v>547</v>
      </c>
      <c r="L110" s="4">
        <v>2</v>
      </c>
      <c r="M110" s="4" t="s">
        <v>913</v>
      </c>
      <c r="N110" s="4" t="s">
        <v>965</v>
      </c>
      <c r="O110" s="4" t="s">
        <v>642</v>
      </c>
      <c r="P110" s="5">
        <f>SUM(F110:F112)</f>
        <v>240000</v>
      </c>
      <c r="Q110" s="5">
        <f>SUM(G110:H112)</f>
        <v>120000</v>
      </c>
      <c r="R110" s="5">
        <f>P110-Q110</f>
        <v>120000</v>
      </c>
      <c r="S110" s="4" t="s">
        <v>56</v>
      </c>
    </row>
    <row r="111" spans="1:19" x14ac:dyDescent="0.2">
      <c r="H111" s="5">
        <v>50000</v>
      </c>
      <c r="I111" s="7">
        <v>42815</v>
      </c>
      <c r="J111" s="5">
        <f>(J110+F111)-H111</f>
        <v>170000</v>
      </c>
    </row>
    <row r="112" spans="1:19" x14ac:dyDescent="0.2">
      <c r="H112" s="5">
        <v>50000</v>
      </c>
      <c r="I112" s="7">
        <v>42843</v>
      </c>
      <c r="J112" s="5">
        <f>(J111+F112)-H112</f>
        <v>120000</v>
      </c>
    </row>
    <row r="113" spans="1:19" x14ac:dyDescent="0.2">
      <c r="A113" s="4">
        <v>22</v>
      </c>
      <c r="B113" s="4" t="s">
        <v>966</v>
      </c>
      <c r="C113" s="5">
        <v>5267060</v>
      </c>
      <c r="D113" s="6">
        <v>83514503</v>
      </c>
      <c r="E113" s="4" t="s">
        <v>740</v>
      </c>
      <c r="F113" s="5">
        <v>240000</v>
      </c>
      <c r="I113" s="7">
        <v>42493</v>
      </c>
      <c r="J113" s="5">
        <f>F113-G113-H113</f>
        <v>240000</v>
      </c>
      <c r="K113" s="4" t="s">
        <v>967</v>
      </c>
      <c r="L113" s="4">
        <v>2</v>
      </c>
      <c r="M113" s="4" t="s">
        <v>913</v>
      </c>
      <c r="N113" s="4" t="s">
        <v>968</v>
      </c>
      <c r="O113" s="4" t="s">
        <v>642</v>
      </c>
      <c r="P113" s="5">
        <f>SUM(F113:F123)</f>
        <v>770000</v>
      </c>
      <c r="Q113" s="5">
        <f>SUM(G113:H123)</f>
        <v>530000</v>
      </c>
      <c r="R113" s="5">
        <f>P113-Q113</f>
        <v>240000</v>
      </c>
      <c r="S113" s="4" t="s">
        <v>43</v>
      </c>
    </row>
    <row r="114" spans="1:19" x14ac:dyDescent="0.2">
      <c r="H114" s="5">
        <v>50000</v>
      </c>
      <c r="I114" s="7">
        <v>42500</v>
      </c>
      <c r="J114" s="5">
        <f t="shared" ref="J114:J123" si="5">(J113+F114)-H114</f>
        <v>190000</v>
      </c>
      <c r="P114" s="5"/>
      <c r="Q114" s="5"/>
      <c r="R114" s="5"/>
    </row>
    <row r="115" spans="1:19" x14ac:dyDescent="0.2">
      <c r="H115" s="5">
        <v>50000</v>
      </c>
      <c r="I115" s="7">
        <v>42507</v>
      </c>
      <c r="J115" s="5">
        <f t="shared" si="5"/>
        <v>140000</v>
      </c>
      <c r="P115" s="5"/>
      <c r="Q115" s="5"/>
      <c r="R115" s="5"/>
    </row>
    <row r="116" spans="1:19" x14ac:dyDescent="0.2">
      <c r="H116" s="5">
        <v>50000</v>
      </c>
      <c r="I116" s="7">
        <v>42556</v>
      </c>
      <c r="J116" s="5">
        <f t="shared" si="5"/>
        <v>90000</v>
      </c>
      <c r="P116" s="5"/>
      <c r="Q116" s="5"/>
      <c r="R116" s="5"/>
    </row>
    <row r="117" spans="1:19" x14ac:dyDescent="0.2">
      <c r="H117" s="5">
        <v>40000</v>
      </c>
      <c r="I117" s="7">
        <v>42584</v>
      </c>
      <c r="J117" s="5">
        <f t="shared" si="5"/>
        <v>50000</v>
      </c>
      <c r="P117" s="5"/>
      <c r="Q117" s="5"/>
      <c r="R117" s="5"/>
    </row>
    <row r="118" spans="1:19" x14ac:dyDescent="0.2">
      <c r="F118" s="5">
        <v>240000</v>
      </c>
      <c r="H118" s="5">
        <v>50000</v>
      </c>
      <c r="I118" s="7">
        <v>42591</v>
      </c>
      <c r="J118" s="5">
        <f t="shared" si="5"/>
        <v>240000</v>
      </c>
      <c r="P118" s="5"/>
      <c r="Q118" s="5"/>
      <c r="R118" s="5"/>
    </row>
    <row r="119" spans="1:19" x14ac:dyDescent="0.2">
      <c r="H119" s="5">
        <v>50000</v>
      </c>
      <c r="I119" s="7">
        <v>42619</v>
      </c>
      <c r="J119" s="5">
        <f t="shared" si="5"/>
        <v>190000</v>
      </c>
      <c r="P119" s="5"/>
      <c r="Q119" s="5"/>
      <c r="R119" s="5"/>
    </row>
    <row r="120" spans="1:19" x14ac:dyDescent="0.2">
      <c r="H120" s="5">
        <v>100000</v>
      </c>
      <c r="I120" s="7">
        <v>42696</v>
      </c>
      <c r="J120" s="5">
        <f t="shared" si="5"/>
        <v>90000</v>
      </c>
      <c r="P120" s="5"/>
      <c r="Q120" s="5"/>
      <c r="R120" s="5"/>
    </row>
    <row r="121" spans="1:19" x14ac:dyDescent="0.2">
      <c r="F121" s="4"/>
      <c r="G121" s="4"/>
      <c r="H121" s="5">
        <v>50000</v>
      </c>
      <c r="I121" s="7">
        <v>42731</v>
      </c>
      <c r="J121" s="5">
        <f t="shared" si="5"/>
        <v>40000</v>
      </c>
      <c r="P121" s="5"/>
      <c r="Q121" s="5"/>
      <c r="R121" s="5"/>
    </row>
    <row r="122" spans="1:19" x14ac:dyDescent="0.2">
      <c r="E122" s="4" t="s">
        <v>260</v>
      </c>
      <c r="F122" s="5">
        <v>290000</v>
      </c>
      <c r="H122" s="5">
        <v>40000</v>
      </c>
      <c r="I122" s="7">
        <v>42739</v>
      </c>
      <c r="J122" s="5">
        <f t="shared" si="5"/>
        <v>290000</v>
      </c>
      <c r="P122" s="5"/>
      <c r="Q122" s="5"/>
      <c r="R122" s="5"/>
    </row>
    <row r="123" spans="1:19" x14ac:dyDescent="0.2">
      <c r="H123" s="5">
        <v>50000</v>
      </c>
      <c r="I123" s="7">
        <v>42815</v>
      </c>
      <c r="J123" s="5">
        <f t="shared" si="5"/>
        <v>240000</v>
      </c>
      <c r="P123" s="5"/>
      <c r="Q123" s="5"/>
      <c r="R123" s="5"/>
    </row>
    <row r="124" spans="1:19" x14ac:dyDescent="0.2">
      <c r="A124" s="4">
        <v>23</v>
      </c>
      <c r="B124" s="4" t="s">
        <v>969</v>
      </c>
      <c r="C124" s="5">
        <v>6610846</v>
      </c>
      <c r="D124" s="6">
        <v>71898403</v>
      </c>
      <c r="E124" s="4" t="s">
        <v>970</v>
      </c>
      <c r="F124" s="5">
        <v>240000</v>
      </c>
      <c r="I124" s="7">
        <v>42492</v>
      </c>
      <c r="J124" s="5">
        <f>F124-G124-H124</f>
        <v>240000</v>
      </c>
      <c r="K124" s="4" t="s">
        <v>971</v>
      </c>
      <c r="L124" s="4">
        <v>2</v>
      </c>
      <c r="M124" s="4" t="s">
        <v>913</v>
      </c>
      <c r="N124" s="4" t="s">
        <v>972</v>
      </c>
      <c r="P124" s="5">
        <f>SUM(F124:F125)</f>
        <v>240000</v>
      </c>
      <c r="Q124" s="5">
        <f>SUM(G124:H125)</f>
        <v>50000</v>
      </c>
      <c r="R124" s="5">
        <f>P124-Q124</f>
        <v>190000</v>
      </c>
      <c r="S124" s="4" t="s">
        <v>56</v>
      </c>
    </row>
    <row r="125" spans="1:19" x14ac:dyDescent="0.2">
      <c r="H125" s="5">
        <v>50000</v>
      </c>
      <c r="I125" s="7">
        <v>42514</v>
      </c>
      <c r="J125" s="5">
        <f>(J124+F125)-H125</f>
        <v>190000</v>
      </c>
    </row>
    <row r="126" spans="1:19" x14ac:dyDescent="0.2">
      <c r="A126" s="4">
        <v>24</v>
      </c>
      <c r="B126" s="4" t="s">
        <v>973</v>
      </c>
      <c r="C126" s="5">
        <v>4468644</v>
      </c>
      <c r="D126" s="6">
        <v>83899951</v>
      </c>
      <c r="E126" s="4" t="s">
        <v>931</v>
      </c>
      <c r="F126" s="5">
        <v>240000</v>
      </c>
      <c r="G126" s="5">
        <v>40000</v>
      </c>
      <c r="I126" s="7">
        <v>42751</v>
      </c>
      <c r="J126" s="5">
        <f>F126-G126-H126</f>
        <v>200000</v>
      </c>
      <c r="K126" s="4" t="s">
        <v>917</v>
      </c>
      <c r="L126" s="4">
        <v>2</v>
      </c>
      <c r="M126" s="4" t="s">
        <v>913</v>
      </c>
      <c r="O126" s="4" t="s">
        <v>642</v>
      </c>
      <c r="P126" s="5">
        <f>SUM(F126:F136)</f>
        <v>500000</v>
      </c>
      <c r="Q126" s="5">
        <f>SUM(G126:H136)</f>
        <v>300000</v>
      </c>
      <c r="R126" s="5">
        <f>P126-Q126</f>
        <v>200000</v>
      </c>
      <c r="S126" s="4" t="s">
        <v>43</v>
      </c>
    </row>
    <row r="127" spans="1:19" x14ac:dyDescent="0.2">
      <c r="H127" s="5">
        <v>20000</v>
      </c>
      <c r="I127" s="7">
        <v>42759</v>
      </c>
      <c r="J127" s="5">
        <f t="shared" ref="J127:J135" si="6">(J126+F127)-H127</f>
        <v>180000</v>
      </c>
      <c r="P127" s="5"/>
      <c r="Q127" s="5"/>
      <c r="R127" s="5"/>
    </row>
    <row r="128" spans="1:19" x14ac:dyDescent="0.2">
      <c r="H128" s="5">
        <v>20000</v>
      </c>
      <c r="I128" s="7">
        <v>42766</v>
      </c>
      <c r="J128" s="5">
        <f t="shared" si="6"/>
        <v>160000</v>
      </c>
      <c r="P128" s="5"/>
      <c r="Q128" s="5"/>
      <c r="R128" s="5"/>
    </row>
    <row r="129" spans="1:19" x14ac:dyDescent="0.2">
      <c r="H129" s="5">
        <v>20000</v>
      </c>
      <c r="I129" s="7">
        <v>42773</v>
      </c>
      <c r="J129" s="5">
        <f t="shared" si="6"/>
        <v>140000</v>
      </c>
      <c r="P129" s="5"/>
      <c r="Q129" s="5"/>
      <c r="R129" s="5"/>
    </row>
    <row r="130" spans="1:19" x14ac:dyDescent="0.2">
      <c r="H130" s="5">
        <v>20000</v>
      </c>
      <c r="I130" s="7">
        <v>42780</v>
      </c>
      <c r="J130" s="5">
        <f t="shared" si="6"/>
        <v>120000</v>
      </c>
      <c r="P130" s="5"/>
      <c r="Q130" s="5"/>
      <c r="R130" s="5"/>
    </row>
    <row r="131" spans="1:19" x14ac:dyDescent="0.2">
      <c r="H131" s="5">
        <v>40000</v>
      </c>
      <c r="I131" s="7">
        <v>42789</v>
      </c>
      <c r="J131" s="5">
        <f t="shared" si="6"/>
        <v>80000</v>
      </c>
      <c r="P131" s="5"/>
      <c r="Q131" s="5"/>
      <c r="R131" s="5"/>
    </row>
    <row r="132" spans="1:19" x14ac:dyDescent="0.2">
      <c r="H132" s="5">
        <v>40000</v>
      </c>
      <c r="I132" s="7">
        <v>42808</v>
      </c>
      <c r="J132" s="5">
        <f t="shared" si="6"/>
        <v>40000</v>
      </c>
      <c r="P132" s="5"/>
      <c r="Q132" s="5"/>
      <c r="R132" s="5"/>
    </row>
    <row r="133" spans="1:19" x14ac:dyDescent="0.2">
      <c r="E133" s="4" t="s">
        <v>95</v>
      </c>
      <c r="F133" s="5">
        <v>260000</v>
      </c>
      <c r="H133" s="5">
        <v>40000</v>
      </c>
      <c r="I133" s="7">
        <v>42822</v>
      </c>
      <c r="J133" s="5">
        <f t="shared" si="6"/>
        <v>260000</v>
      </c>
      <c r="P133" s="5"/>
      <c r="Q133" s="5"/>
      <c r="R133" s="5"/>
    </row>
    <row r="134" spans="1:19" x14ac:dyDescent="0.2">
      <c r="H134" s="5">
        <v>20000</v>
      </c>
      <c r="I134" s="7">
        <v>42829</v>
      </c>
      <c r="J134" s="5">
        <f t="shared" si="6"/>
        <v>240000</v>
      </c>
      <c r="P134" s="5"/>
      <c r="Q134" s="5"/>
      <c r="R134" s="5"/>
    </row>
    <row r="135" spans="1:19" x14ac:dyDescent="0.2">
      <c r="F135" s="4"/>
      <c r="G135" s="4"/>
      <c r="H135" s="5">
        <v>20000</v>
      </c>
      <c r="I135" s="7">
        <v>42836</v>
      </c>
      <c r="J135" s="5">
        <f t="shared" si="6"/>
        <v>220000</v>
      </c>
      <c r="P135" s="5"/>
      <c r="Q135" s="5"/>
      <c r="R135" s="5"/>
    </row>
    <row r="136" spans="1:19" x14ac:dyDescent="0.2">
      <c r="H136" s="5">
        <v>20000</v>
      </c>
      <c r="I136" s="7">
        <v>42843</v>
      </c>
      <c r="J136" s="5">
        <f>(J135+F136)-H136</f>
        <v>200000</v>
      </c>
      <c r="P136" s="5"/>
      <c r="Q136" s="5"/>
      <c r="R136" s="5"/>
    </row>
    <row r="137" spans="1:19" x14ac:dyDescent="0.2">
      <c r="A137" s="4">
        <v>25</v>
      </c>
      <c r="B137" s="4" t="s">
        <v>975</v>
      </c>
      <c r="D137" s="6">
        <v>83494669</v>
      </c>
      <c r="E137" s="4" t="s">
        <v>976</v>
      </c>
      <c r="F137" s="5">
        <v>320000</v>
      </c>
      <c r="G137" s="5">
        <v>30000</v>
      </c>
      <c r="I137" s="7">
        <v>42773</v>
      </c>
      <c r="J137" s="5">
        <f>F137-G137-H137</f>
        <v>290000</v>
      </c>
      <c r="K137" s="4" t="s">
        <v>977</v>
      </c>
      <c r="L137" s="4">
        <v>2</v>
      </c>
      <c r="M137" s="4" t="s">
        <v>913</v>
      </c>
      <c r="O137" s="4" t="s">
        <v>23</v>
      </c>
      <c r="P137" s="5">
        <f>SUM(F137:F139)</f>
        <v>320000</v>
      </c>
      <c r="Q137" s="5">
        <f>SUM(G137:H139)</f>
        <v>200000</v>
      </c>
      <c r="R137" s="5">
        <f>P137-Q137</f>
        <v>120000</v>
      </c>
      <c r="S137" s="4" t="s">
        <v>56</v>
      </c>
    </row>
    <row r="138" spans="1:19" x14ac:dyDescent="0.2">
      <c r="H138" s="5">
        <v>120000</v>
      </c>
      <c r="I138" s="7">
        <v>42794</v>
      </c>
      <c r="J138" s="5">
        <f>(J137+F138)-H138</f>
        <v>170000</v>
      </c>
    </row>
    <row r="139" spans="1:19" x14ac:dyDescent="0.2">
      <c r="H139" s="5">
        <v>50000</v>
      </c>
      <c r="I139" s="7">
        <v>42829</v>
      </c>
      <c r="J139" s="5">
        <f>(J138+F139)-H139</f>
        <v>120000</v>
      </c>
    </row>
    <row r="140" spans="1:19" x14ac:dyDescent="0.2">
      <c r="A140" s="4">
        <v>26</v>
      </c>
      <c r="B140" s="4" t="s">
        <v>978</v>
      </c>
      <c r="C140" s="5">
        <v>4654801</v>
      </c>
      <c r="D140" s="6">
        <v>73405921</v>
      </c>
      <c r="E140" s="4" t="s">
        <v>979</v>
      </c>
      <c r="F140" s="5">
        <v>710000</v>
      </c>
      <c r="G140" s="5">
        <v>150000</v>
      </c>
      <c r="I140" s="7">
        <v>42499</v>
      </c>
      <c r="J140" s="5">
        <f>F140-G140-H140</f>
        <v>560000</v>
      </c>
      <c r="K140" s="4" t="s">
        <v>980</v>
      </c>
      <c r="L140" s="4">
        <v>2</v>
      </c>
      <c r="M140" s="4" t="s">
        <v>913</v>
      </c>
      <c r="N140" s="4" t="s">
        <v>981</v>
      </c>
      <c r="O140" s="4" t="s">
        <v>642</v>
      </c>
      <c r="P140" s="5">
        <f>SUM(F140:F154)</f>
        <v>1280000</v>
      </c>
      <c r="Q140" s="5">
        <f>SUM(G140:H154)</f>
        <v>850000</v>
      </c>
      <c r="R140" s="5">
        <f>P140-Q140</f>
        <v>430000</v>
      </c>
      <c r="S140" s="4" t="s">
        <v>43</v>
      </c>
    </row>
    <row r="141" spans="1:19" x14ac:dyDescent="0.2">
      <c r="E141" s="4" t="s">
        <v>668</v>
      </c>
      <c r="H141" s="5">
        <v>50000</v>
      </c>
      <c r="I141" s="7">
        <v>42538</v>
      </c>
      <c r="J141" s="5">
        <f t="shared" ref="J141:J149" si="7">(J140+F141)-H141</f>
        <v>510000</v>
      </c>
      <c r="P141" s="5"/>
      <c r="Q141" s="5"/>
      <c r="R141" s="5"/>
    </row>
    <row r="142" spans="1:19" x14ac:dyDescent="0.2">
      <c r="H142" s="5">
        <v>50000</v>
      </c>
      <c r="I142" s="7">
        <v>42542</v>
      </c>
      <c r="J142" s="5">
        <f t="shared" si="7"/>
        <v>460000</v>
      </c>
      <c r="P142" s="5"/>
      <c r="Q142" s="5"/>
      <c r="R142" s="5"/>
    </row>
    <row r="143" spans="1:19" x14ac:dyDescent="0.2">
      <c r="H143" s="5">
        <v>50000</v>
      </c>
      <c r="I143" s="7">
        <v>42556</v>
      </c>
      <c r="J143" s="5">
        <f t="shared" si="7"/>
        <v>410000</v>
      </c>
      <c r="P143" s="5"/>
      <c r="Q143" s="5"/>
      <c r="R143" s="5"/>
    </row>
    <row r="144" spans="1:19" x14ac:dyDescent="0.2">
      <c r="H144" s="5">
        <v>50000</v>
      </c>
      <c r="I144" s="7">
        <v>42570</v>
      </c>
      <c r="J144" s="5">
        <f t="shared" si="7"/>
        <v>360000</v>
      </c>
      <c r="P144" s="5"/>
      <c r="Q144" s="5"/>
      <c r="R144" s="5"/>
    </row>
    <row r="145" spans="1:19" x14ac:dyDescent="0.2">
      <c r="H145" s="5">
        <v>50000</v>
      </c>
      <c r="I145" s="7">
        <v>42584</v>
      </c>
      <c r="J145" s="5">
        <f t="shared" si="7"/>
        <v>310000</v>
      </c>
      <c r="P145" s="5"/>
      <c r="Q145" s="5"/>
      <c r="R145" s="5"/>
    </row>
    <row r="146" spans="1:19" x14ac:dyDescent="0.2">
      <c r="H146" s="5">
        <v>50000</v>
      </c>
      <c r="I146" s="7">
        <v>42619</v>
      </c>
      <c r="J146" s="5">
        <f t="shared" si="7"/>
        <v>260000</v>
      </c>
      <c r="P146" s="5"/>
      <c r="Q146" s="5"/>
      <c r="R146" s="5"/>
    </row>
    <row r="147" spans="1:19" x14ac:dyDescent="0.2">
      <c r="E147" s="4" t="s">
        <v>580</v>
      </c>
      <c r="F147" s="5">
        <v>280000</v>
      </c>
      <c r="H147" s="5">
        <v>50000</v>
      </c>
      <c r="I147" s="7">
        <v>42640</v>
      </c>
      <c r="J147" s="5">
        <f t="shared" si="7"/>
        <v>490000</v>
      </c>
      <c r="P147" s="5"/>
      <c r="Q147" s="5"/>
      <c r="R147" s="5"/>
    </row>
    <row r="148" spans="1:19" x14ac:dyDescent="0.2">
      <c r="H148" s="5">
        <v>50000</v>
      </c>
      <c r="I148" s="7">
        <v>42647</v>
      </c>
      <c r="J148" s="5">
        <f t="shared" si="7"/>
        <v>440000</v>
      </c>
      <c r="P148" s="5"/>
      <c r="Q148" s="5"/>
      <c r="R148" s="5"/>
    </row>
    <row r="149" spans="1:19" x14ac:dyDescent="0.2">
      <c r="F149" s="4"/>
      <c r="G149" s="4"/>
      <c r="H149" s="5">
        <v>50000</v>
      </c>
      <c r="I149" s="7">
        <v>42675</v>
      </c>
      <c r="J149" s="5">
        <f t="shared" si="7"/>
        <v>390000</v>
      </c>
      <c r="P149" s="5"/>
      <c r="Q149" s="5"/>
      <c r="R149" s="5"/>
    </row>
    <row r="150" spans="1:19" x14ac:dyDescent="0.2">
      <c r="H150" s="5">
        <v>50000</v>
      </c>
      <c r="I150" s="7">
        <v>42710</v>
      </c>
      <c r="J150" s="5">
        <f>(J149+F150)-H150</f>
        <v>340000</v>
      </c>
      <c r="P150" s="5"/>
      <c r="Q150" s="5"/>
      <c r="R150" s="5"/>
    </row>
    <row r="151" spans="1:19" x14ac:dyDescent="0.2">
      <c r="H151" s="5">
        <v>50000</v>
      </c>
      <c r="I151" s="7">
        <v>42731</v>
      </c>
      <c r="J151" s="5">
        <f>(J150+F151)-H151</f>
        <v>290000</v>
      </c>
      <c r="P151" s="5"/>
      <c r="Q151" s="5"/>
      <c r="R151" s="5"/>
    </row>
    <row r="152" spans="1:19" x14ac:dyDescent="0.2">
      <c r="H152" s="5">
        <v>50000</v>
      </c>
      <c r="I152" s="7">
        <v>42773</v>
      </c>
      <c r="J152" s="5">
        <f>(J151+F152)-H152</f>
        <v>240000</v>
      </c>
      <c r="P152" s="5"/>
      <c r="Q152" s="5"/>
      <c r="R152" s="5"/>
    </row>
    <row r="153" spans="1:19" x14ac:dyDescent="0.2">
      <c r="E153" s="4" t="s">
        <v>982</v>
      </c>
      <c r="F153" s="5">
        <v>290000</v>
      </c>
      <c r="H153" s="5">
        <v>50000</v>
      </c>
      <c r="I153" s="7">
        <v>42801</v>
      </c>
      <c r="J153" s="5">
        <f>(J152+F153)-H153</f>
        <v>480000</v>
      </c>
      <c r="P153" s="5"/>
      <c r="Q153" s="5"/>
      <c r="R153" s="5"/>
    </row>
    <row r="154" spans="1:19" x14ac:dyDescent="0.2">
      <c r="H154" s="5">
        <v>50000</v>
      </c>
      <c r="I154" s="7">
        <v>42836</v>
      </c>
      <c r="J154" s="5">
        <f>(J153+F154)-H154</f>
        <v>430000</v>
      </c>
      <c r="P154" s="5"/>
      <c r="Q154" s="5"/>
      <c r="R154" s="5"/>
    </row>
    <row r="155" spans="1:19" x14ac:dyDescent="0.2">
      <c r="A155" s="4">
        <v>27</v>
      </c>
      <c r="B155" s="4" t="s">
        <v>983</v>
      </c>
      <c r="D155" s="6">
        <v>83650833</v>
      </c>
      <c r="E155" s="4" t="s">
        <v>294</v>
      </c>
      <c r="F155" s="5">
        <v>260000</v>
      </c>
      <c r="G155" s="5">
        <v>60000</v>
      </c>
      <c r="I155" s="7">
        <v>42798</v>
      </c>
      <c r="J155" s="5">
        <f>F155-G155-H155</f>
        <v>200000</v>
      </c>
      <c r="K155" s="4" t="s">
        <v>984</v>
      </c>
      <c r="L155" s="4">
        <v>2</v>
      </c>
      <c r="M155" s="4" t="s">
        <v>913</v>
      </c>
      <c r="O155" s="4" t="s">
        <v>23</v>
      </c>
      <c r="P155" s="5">
        <f>F155</f>
        <v>260000</v>
      </c>
      <c r="Q155" s="5">
        <f>SUM(G155:H155)</f>
        <v>60000</v>
      </c>
      <c r="R155" s="5">
        <f>P155-Q155</f>
        <v>200000</v>
      </c>
      <c r="S155" s="4" t="s">
        <v>56</v>
      </c>
    </row>
    <row r="156" spans="1:19" x14ac:dyDescent="0.2">
      <c r="A156" s="4">
        <v>28</v>
      </c>
      <c r="B156" s="4" t="s">
        <v>975</v>
      </c>
      <c r="C156" s="5">
        <v>4468732</v>
      </c>
      <c r="D156" s="6">
        <v>75519880</v>
      </c>
      <c r="E156" s="4" t="s">
        <v>95</v>
      </c>
      <c r="F156" s="5">
        <v>260000</v>
      </c>
      <c r="G156" s="5">
        <v>50000</v>
      </c>
      <c r="I156" s="7">
        <v>42731</v>
      </c>
      <c r="J156" s="5">
        <f>F156-G156-H156</f>
        <v>210000</v>
      </c>
      <c r="K156" s="4" t="s">
        <v>244</v>
      </c>
      <c r="L156" s="4">
        <v>2</v>
      </c>
      <c r="M156" s="4" t="s">
        <v>913</v>
      </c>
      <c r="N156" s="4" t="s">
        <v>985</v>
      </c>
      <c r="O156" s="4" t="s">
        <v>642</v>
      </c>
      <c r="P156" s="5">
        <f>SUM(F156:F158)</f>
        <v>260000</v>
      </c>
      <c r="Q156" s="5">
        <f>SUM(G156:H158)</f>
        <v>130000</v>
      </c>
      <c r="R156" s="5">
        <f>P156-Q156</f>
        <v>130000</v>
      </c>
      <c r="S156" s="4" t="s">
        <v>56</v>
      </c>
    </row>
    <row r="157" spans="1:19" x14ac:dyDescent="0.2">
      <c r="D157" s="6">
        <v>83566334</v>
      </c>
      <c r="H157" s="5">
        <v>50000</v>
      </c>
      <c r="I157" s="7">
        <v>42766</v>
      </c>
      <c r="J157" s="5">
        <f>(J156+F157)-H157</f>
        <v>160000</v>
      </c>
    </row>
    <row r="158" spans="1:19" x14ac:dyDescent="0.2">
      <c r="H158" s="5">
        <v>30000</v>
      </c>
      <c r="I158" s="7">
        <v>42808</v>
      </c>
      <c r="J158" s="5">
        <f>(J157+F158)-H158</f>
        <v>130000</v>
      </c>
    </row>
    <row r="159" spans="1:19" x14ac:dyDescent="0.2">
      <c r="A159" s="4">
        <v>29</v>
      </c>
      <c r="B159" s="4" t="s">
        <v>986</v>
      </c>
      <c r="C159" s="5">
        <v>3241988</v>
      </c>
      <c r="D159" s="6">
        <v>83931268</v>
      </c>
      <c r="E159" s="4" t="s">
        <v>987</v>
      </c>
      <c r="F159" s="5">
        <v>240000</v>
      </c>
      <c r="G159" s="5">
        <v>50000</v>
      </c>
      <c r="I159" s="7">
        <v>42640</v>
      </c>
      <c r="J159" s="5">
        <f>F159-G159-H159</f>
        <v>190000</v>
      </c>
      <c r="K159" s="4" t="s">
        <v>988</v>
      </c>
      <c r="L159" s="4">
        <v>2</v>
      </c>
      <c r="M159" s="4" t="s">
        <v>913</v>
      </c>
      <c r="N159" s="4" t="s">
        <v>989</v>
      </c>
      <c r="O159" s="4" t="s">
        <v>642</v>
      </c>
      <c r="P159" s="5">
        <f>SUM(F159:F161)</f>
        <v>240000</v>
      </c>
      <c r="Q159" s="5">
        <f>SUM(G159:H161)</f>
        <v>150000</v>
      </c>
      <c r="R159" s="5">
        <f>P159-Q159</f>
        <v>90000</v>
      </c>
      <c r="S159" s="4" t="s">
        <v>56</v>
      </c>
    </row>
    <row r="160" spans="1:19" x14ac:dyDescent="0.2">
      <c r="H160" s="5">
        <v>50000</v>
      </c>
      <c r="I160" s="7">
        <v>42668</v>
      </c>
      <c r="J160" s="5">
        <f>(J159+F160)-H160</f>
        <v>140000</v>
      </c>
    </row>
    <row r="161" spans="1:19" x14ac:dyDescent="0.2">
      <c r="H161" s="5">
        <v>50000</v>
      </c>
      <c r="I161" s="7">
        <v>42696</v>
      </c>
      <c r="J161" s="5">
        <f>(J160+F161)-H161</f>
        <v>90000</v>
      </c>
    </row>
    <row r="162" spans="1:19" x14ac:dyDescent="0.2">
      <c r="A162" s="4">
        <v>30</v>
      </c>
      <c r="B162" s="4" t="s">
        <v>990</v>
      </c>
      <c r="D162" s="6">
        <v>85446881</v>
      </c>
      <c r="E162" s="4" t="s">
        <v>260</v>
      </c>
      <c r="F162" s="5">
        <v>260000</v>
      </c>
      <c r="G162" s="5">
        <v>40000</v>
      </c>
      <c r="I162" s="7">
        <v>42836</v>
      </c>
      <c r="J162" s="5">
        <f>F162-G162-H162</f>
        <v>220000</v>
      </c>
      <c r="K162" s="4" t="s">
        <v>991</v>
      </c>
      <c r="L162" s="4">
        <v>2</v>
      </c>
      <c r="M162" s="4" t="s">
        <v>913</v>
      </c>
      <c r="O162" s="4" t="s">
        <v>642</v>
      </c>
      <c r="P162" s="5">
        <f>F162</f>
        <v>260000</v>
      </c>
      <c r="Q162" s="5">
        <f>SUM(G162:H162)</f>
        <v>40000</v>
      </c>
      <c r="R162" s="5">
        <f>P162-Q162</f>
        <v>220000</v>
      </c>
      <c r="S162" s="4" t="s">
        <v>56</v>
      </c>
    </row>
    <row r="163" spans="1:19" x14ac:dyDescent="0.2">
      <c r="A163" s="4">
        <v>31</v>
      </c>
      <c r="B163" s="4" t="s">
        <v>992</v>
      </c>
      <c r="C163" s="5">
        <v>6787825</v>
      </c>
      <c r="D163" s="6">
        <v>86833449</v>
      </c>
      <c r="E163" s="4" t="s">
        <v>248</v>
      </c>
      <c r="F163" s="5">
        <v>298000</v>
      </c>
      <c r="G163" s="5">
        <v>50000</v>
      </c>
      <c r="I163" s="7">
        <v>42647</v>
      </c>
      <c r="J163" s="5">
        <f>F163-G163-H163</f>
        <v>248000</v>
      </c>
      <c r="K163" s="4" t="s">
        <v>993</v>
      </c>
      <c r="L163" s="4">
        <v>2</v>
      </c>
      <c r="M163" s="4" t="s">
        <v>913</v>
      </c>
      <c r="N163" s="4" t="s">
        <v>994</v>
      </c>
      <c r="O163" s="4" t="s">
        <v>642</v>
      </c>
      <c r="P163" s="5">
        <f>SUM(F163:F184)</f>
        <v>593000</v>
      </c>
      <c r="Q163" s="5">
        <f>SUM(G163:H184)</f>
        <v>538000</v>
      </c>
      <c r="R163" s="5">
        <f>P163-Q163</f>
        <v>55000</v>
      </c>
      <c r="S163" s="4" t="s">
        <v>43</v>
      </c>
    </row>
    <row r="164" spans="1:19" x14ac:dyDescent="0.2">
      <c r="H164" s="5">
        <v>20000</v>
      </c>
      <c r="I164" s="7">
        <v>42654</v>
      </c>
      <c r="J164" s="5">
        <f t="shared" ref="J164:J180" si="8">(J163+F164)-H164</f>
        <v>228000</v>
      </c>
      <c r="P164" s="5"/>
      <c r="Q164" s="5"/>
      <c r="R164" s="5"/>
    </row>
    <row r="165" spans="1:19" x14ac:dyDescent="0.2">
      <c r="H165" s="5">
        <v>20000</v>
      </c>
      <c r="I165" s="7">
        <v>42668</v>
      </c>
      <c r="J165" s="5">
        <f t="shared" si="8"/>
        <v>208000</v>
      </c>
      <c r="P165" s="5"/>
      <c r="Q165" s="5"/>
      <c r="R165" s="5"/>
    </row>
    <row r="166" spans="1:19" x14ac:dyDescent="0.2">
      <c r="H166" s="5">
        <v>20000</v>
      </c>
      <c r="I166" s="7">
        <v>42675</v>
      </c>
      <c r="J166" s="5">
        <f t="shared" si="8"/>
        <v>188000</v>
      </c>
      <c r="P166" s="5"/>
      <c r="Q166" s="5"/>
      <c r="R166" s="5"/>
    </row>
    <row r="167" spans="1:19" x14ac:dyDescent="0.2">
      <c r="H167" s="5">
        <v>20000</v>
      </c>
      <c r="I167" s="7">
        <v>42682</v>
      </c>
      <c r="J167" s="5">
        <f t="shared" si="8"/>
        <v>168000</v>
      </c>
      <c r="P167" s="5"/>
      <c r="Q167" s="5"/>
      <c r="R167" s="5"/>
    </row>
    <row r="168" spans="1:19" x14ac:dyDescent="0.2">
      <c r="H168" s="5">
        <v>20000</v>
      </c>
      <c r="I168" s="7">
        <v>42696</v>
      </c>
      <c r="J168" s="5">
        <f t="shared" si="8"/>
        <v>148000</v>
      </c>
      <c r="P168" s="5"/>
      <c r="Q168" s="5"/>
      <c r="R168" s="5"/>
    </row>
    <row r="169" spans="1:19" x14ac:dyDescent="0.2">
      <c r="H169" s="5">
        <v>20000</v>
      </c>
      <c r="I169" s="7">
        <v>42703</v>
      </c>
      <c r="J169" s="5">
        <f t="shared" si="8"/>
        <v>128000</v>
      </c>
      <c r="P169" s="5"/>
      <c r="Q169" s="5"/>
      <c r="R169" s="5"/>
    </row>
    <row r="170" spans="1:19" x14ac:dyDescent="0.2">
      <c r="H170" s="5">
        <v>20000</v>
      </c>
      <c r="I170" s="7">
        <v>42710</v>
      </c>
      <c r="J170" s="5">
        <f t="shared" si="8"/>
        <v>108000</v>
      </c>
      <c r="P170" s="5"/>
      <c r="Q170" s="5"/>
      <c r="R170" s="5"/>
    </row>
    <row r="171" spans="1:19" x14ac:dyDescent="0.2">
      <c r="H171" s="5">
        <v>20000</v>
      </c>
      <c r="I171" s="7">
        <v>42717</v>
      </c>
      <c r="J171" s="5">
        <f t="shared" si="8"/>
        <v>88000</v>
      </c>
      <c r="P171" s="5"/>
      <c r="Q171" s="5"/>
      <c r="R171" s="5"/>
    </row>
    <row r="172" spans="1:19" x14ac:dyDescent="0.2">
      <c r="F172" s="4"/>
      <c r="G172" s="4"/>
      <c r="H172" s="5">
        <v>20000</v>
      </c>
      <c r="I172" s="7">
        <v>42724</v>
      </c>
      <c r="J172" s="5">
        <f t="shared" si="8"/>
        <v>68000</v>
      </c>
      <c r="P172" s="5"/>
      <c r="Q172" s="5"/>
      <c r="R172" s="5"/>
    </row>
    <row r="173" spans="1:19" x14ac:dyDescent="0.2">
      <c r="H173" s="5">
        <v>20000</v>
      </c>
      <c r="I173" s="7">
        <v>42738</v>
      </c>
      <c r="J173" s="5">
        <f t="shared" si="8"/>
        <v>48000</v>
      </c>
      <c r="P173" s="5"/>
      <c r="Q173" s="5"/>
      <c r="R173" s="5"/>
    </row>
    <row r="174" spans="1:19" x14ac:dyDescent="0.2">
      <c r="F174" s="4"/>
      <c r="H174" s="5">
        <v>20000</v>
      </c>
      <c r="I174" s="7">
        <v>42745</v>
      </c>
      <c r="J174" s="5">
        <f t="shared" si="8"/>
        <v>28000</v>
      </c>
      <c r="P174" s="5"/>
      <c r="Q174" s="5"/>
      <c r="R174" s="5"/>
    </row>
    <row r="175" spans="1:19" x14ac:dyDescent="0.2">
      <c r="E175" s="4" t="s">
        <v>84</v>
      </c>
      <c r="F175" s="5">
        <v>295000</v>
      </c>
      <c r="H175" s="5">
        <v>28000</v>
      </c>
      <c r="I175" s="7">
        <v>42752</v>
      </c>
      <c r="J175" s="5">
        <f t="shared" si="8"/>
        <v>295000</v>
      </c>
      <c r="P175" s="5"/>
      <c r="Q175" s="5"/>
      <c r="R175" s="5"/>
    </row>
    <row r="176" spans="1:19" x14ac:dyDescent="0.2">
      <c r="H176" s="5">
        <v>40000</v>
      </c>
      <c r="I176" s="7">
        <v>42759</v>
      </c>
      <c r="J176" s="5">
        <f t="shared" si="8"/>
        <v>255000</v>
      </c>
      <c r="P176" s="5"/>
      <c r="Q176" s="5"/>
      <c r="R176" s="5"/>
    </row>
    <row r="177" spans="1:19" x14ac:dyDescent="0.2">
      <c r="H177" s="5">
        <v>20000</v>
      </c>
      <c r="I177" s="7">
        <v>42766</v>
      </c>
      <c r="J177" s="5">
        <f t="shared" si="8"/>
        <v>235000</v>
      </c>
      <c r="P177" s="5"/>
      <c r="Q177" s="5"/>
      <c r="R177" s="5"/>
    </row>
    <row r="178" spans="1:19" x14ac:dyDescent="0.2">
      <c r="H178" s="5">
        <v>20000</v>
      </c>
      <c r="I178" s="7">
        <v>42773</v>
      </c>
      <c r="J178" s="5">
        <f t="shared" si="8"/>
        <v>215000</v>
      </c>
      <c r="P178" s="5"/>
      <c r="Q178" s="5"/>
      <c r="R178" s="5"/>
    </row>
    <row r="179" spans="1:19" x14ac:dyDescent="0.2">
      <c r="H179" s="5">
        <v>60000</v>
      </c>
      <c r="I179" s="7">
        <v>42801</v>
      </c>
      <c r="J179" s="5">
        <f t="shared" si="8"/>
        <v>155000</v>
      </c>
      <c r="P179" s="5"/>
      <c r="Q179" s="5"/>
      <c r="R179" s="5"/>
    </row>
    <row r="180" spans="1:19" x14ac:dyDescent="0.2">
      <c r="H180" s="5">
        <v>20000</v>
      </c>
      <c r="I180" s="7">
        <v>42808</v>
      </c>
      <c r="J180" s="5">
        <f t="shared" si="8"/>
        <v>135000</v>
      </c>
      <c r="P180" s="5"/>
      <c r="Q180" s="5"/>
      <c r="R180" s="5"/>
    </row>
    <row r="181" spans="1:19" x14ac:dyDescent="0.2">
      <c r="H181" s="5">
        <v>20000</v>
      </c>
      <c r="I181" s="7">
        <v>42815</v>
      </c>
      <c r="J181" s="5">
        <f>(J180+F181)-H181</f>
        <v>115000</v>
      </c>
      <c r="P181" s="5"/>
      <c r="Q181" s="5"/>
      <c r="R181" s="5"/>
    </row>
    <row r="182" spans="1:19" x14ac:dyDescent="0.2">
      <c r="H182" s="5">
        <v>20000</v>
      </c>
      <c r="I182" s="7">
        <v>42822</v>
      </c>
      <c r="J182" s="5">
        <f>(J181+F182)-H182</f>
        <v>95000</v>
      </c>
      <c r="P182" s="5"/>
      <c r="Q182" s="5"/>
      <c r="R182" s="5"/>
    </row>
    <row r="183" spans="1:19" x14ac:dyDescent="0.2">
      <c r="H183" s="5">
        <v>20000</v>
      </c>
      <c r="I183" s="7">
        <v>42829</v>
      </c>
      <c r="J183" s="5">
        <f>(J182+F183)-H183</f>
        <v>75000</v>
      </c>
      <c r="P183" s="5"/>
      <c r="Q183" s="5"/>
      <c r="R183" s="5"/>
    </row>
    <row r="184" spans="1:19" x14ac:dyDescent="0.2">
      <c r="H184" s="5">
        <v>20000</v>
      </c>
      <c r="I184" s="7">
        <v>42843</v>
      </c>
      <c r="J184" s="5">
        <f>(J183+F184)-H184</f>
        <v>55000</v>
      </c>
      <c r="P184" s="5"/>
      <c r="Q184" s="5"/>
      <c r="R184" s="5"/>
    </row>
    <row r="185" spans="1:19" x14ac:dyDescent="0.2">
      <c r="A185" s="4">
        <v>32</v>
      </c>
      <c r="B185" s="4" t="s">
        <v>995</v>
      </c>
      <c r="C185" s="5">
        <v>7353756</v>
      </c>
      <c r="D185" s="6">
        <v>92608103</v>
      </c>
      <c r="E185" s="4" t="s">
        <v>996</v>
      </c>
      <c r="F185" s="5">
        <v>260000</v>
      </c>
      <c r="G185" s="5">
        <v>40000</v>
      </c>
      <c r="I185" s="7">
        <v>42571</v>
      </c>
      <c r="J185" s="5">
        <f>F185-G185-H185</f>
        <v>220000</v>
      </c>
      <c r="K185" s="4" t="s">
        <v>175</v>
      </c>
      <c r="L185" s="4">
        <v>2</v>
      </c>
      <c r="M185" s="4" t="s">
        <v>913</v>
      </c>
      <c r="N185" s="4" t="s">
        <v>997</v>
      </c>
      <c r="O185" s="4" t="s">
        <v>246</v>
      </c>
      <c r="P185" s="5">
        <f>SUM(F185:F186)</f>
        <v>260000</v>
      </c>
      <c r="Q185" s="5">
        <f>SUM(G185:H186)</f>
        <v>65000</v>
      </c>
      <c r="R185" s="5">
        <f>P185-Q185</f>
        <v>195000</v>
      </c>
      <c r="S185" s="4" t="s">
        <v>56</v>
      </c>
    </row>
    <row r="186" spans="1:19" x14ac:dyDescent="0.2">
      <c r="B186" s="4" t="s">
        <v>998</v>
      </c>
      <c r="D186" s="6">
        <v>82777811</v>
      </c>
      <c r="H186" s="5">
        <v>25000</v>
      </c>
      <c r="I186" s="7">
        <v>42668</v>
      </c>
      <c r="J186" s="5">
        <f>(J185+F186)-H186</f>
        <v>195000</v>
      </c>
    </row>
    <row r="187" spans="1:19" x14ac:dyDescent="0.2">
      <c r="A187" s="4">
        <v>33</v>
      </c>
      <c r="B187" s="4" t="s">
        <v>999</v>
      </c>
      <c r="C187" s="5">
        <v>2002502</v>
      </c>
      <c r="D187" s="6">
        <v>83133669</v>
      </c>
      <c r="E187" s="4" t="s">
        <v>28</v>
      </c>
      <c r="F187" s="5">
        <v>240000</v>
      </c>
      <c r="G187" s="5">
        <v>20000</v>
      </c>
      <c r="I187" s="7">
        <v>42773</v>
      </c>
      <c r="J187" s="5">
        <f>F187-G187-H187</f>
        <v>220000</v>
      </c>
      <c r="K187" s="4" t="s">
        <v>977</v>
      </c>
      <c r="L187" s="4">
        <v>2</v>
      </c>
      <c r="M187" s="4" t="s">
        <v>913</v>
      </c>
      <c r="O187" s="4" t="s">
        <v>23</v>
      </c>
      <c r="P187" s="5">
        <f>SUM(F187:F190)</f>
        <v>240000</v>
      </c>
      <c r="Q187" s="5">
        <f>SUM(G187:H190)</f>
        <v>170000</v>
      </c>
      <c r="R187" s="5">
        <f>P187-Q187</f>
        <v>70000</v>
      </c>
      <c r="S187" s="4" t="s">
        <v>44</v>
      </c>
    </row>
    <row r="188" spans="1:19" x14ac:dyDescent="0.2">
      <c r="H188" s="5">
        <v>50000</v>
      </c>
      <c r="I188" s="7">
        <v>42787</v>
      </c>
      <c r="J188" s="5">
        <f>(J187+F188)-H188</f>
        <v>170000</v>
      </c>
    </row>
    <row r="189" spans="1:19" x14ac:dyDescent="0.2">
      <c r="H189" s="5">
        <v>50000</v>
      </c>
      <c r="I189" s="7">
        <v>42801</v>
      </c>
      <c r="J189" s="5">
        <f>(J188+F189)-H189</f>
        <v>120000</v>
      </c>
    </row>
    <row r="190" spans="1:19" x14ac:dyDescent="0.2">
      <c r="H190" s="5">
        <v>50000</v>
      </c>
      <c r="I190" s="7">
        <v>42829</v>
      </c>
      <c r="J190" s="5">
        <f>(J189+F190)-H190</f>
        <v>70000</v>
      </c>
    </row>
    <row r="191" spans="1:19" x14ac:dyDescent="0.2">
      <c r="A191" s="4">
        <v>34</v>
      </c>
      <c r="B191" s="4" t="s">
        <v>1000</v>
      </c>
      <c r="C191" s="5">
        <v>2986273</v>
      </c>
      <c r="D191" s="6">
        <v>83501256</v>
      </c>
      <c r="E191" s="4" t="s">
        <v>566</v>
      </c>
      <c r="F191" s="5">
        <v>240000</v>
      </c>
      <c r="I191" s="7">
        <v>42787</v>
      </c>
      <c r="J191" s="5">
        <f>F191-G191-H191</f>
        <v>240000</v>
      </c>
      <c r="K191" s="4" t="s">
        <v>54</v>
      </c>
      <c r="L191" s="4">
        <v>2</v>
      </c>
      <c r="M191" s="4" t="s">
        <v>913</v>
      </c>
      <c r="O191" s="4" t="s">
        <v>642</v>
      </c>
      <c r="P191" s="5">
        <f>SUM(F191:F193)</f>
        <v>240000</v>
      </c>
      <c r="Q191" s="5">
        <f>SUM(G191:H193)</f>
        <v>90000</v>
      </c>
      <c r="R191" s="5">
        <f>P191-Q191</f>
        <v>150000</v>
      </c>
      <c r="S191" s="4" t="s">
        <v>56</v>
      </c>
    </row>
    <row r="192" spans="1:19" x14ac:dyDescent="0.2">
      <c r="H192" s="5">
        <v>40000</v>
      </c>
      <c r="I192" s="7">
        <v>42794</v>
      </c>
      <c r="J192" s="5">
        <f>(J191+F192)-H192</f>
        <v>200000</v>
      </c>
    </row>
    <row r="193" spans="1:19" x14ac:dyDescent="0.2">
      <c r="H193" s="5">
        <v>50000</v>
      </c>
      <c r="I193" s="7">
        <v>42815</v>
      </c>
      <c r="J193" s="5">
        <f>(J192+F193)-H193</f>
        <v>150000</v>
      </c>
    </row>
    <row r="194" spans="1:19" x14ac:dyDescent="0.2">
      <c r="A194" s="4">
        <v>35</v>
      </c>
      <c r="B194" s="4" t="s">
        <v>1001</v>
      </c>
      <c r="C194" s="5">
        <v>6341694</v>
      </c>
      <c r="D194" s="6">
        <v>84639108</v>
      </c>
      <c r="F194" s="5">
        <v>320000</v>
      </c>
      <c r="G194" s="5">
        <v>50000</v>
      </c>
      <c r="I194" s="7">
        <v>42577</v>
      </c>
      <c r="J194" s="5">
        <f>F194-G194-H194</f>
        <v>270000</v>
      </c>
      <c r="K194" s="4" t="s">
        <v>1002</v>
      </c>
      <c r="L194" s="4">
        <v>2</v>
      </c>
      <c r="M194" s="4" t="s">
        <v>913</v>
      </c>
      <c r="N194" s="4" t="s">
        <v>1003</v>
      </c>
      <c r="O194" s="4" t="s">
        <v>642</v>
      </c>
      <c r="P194" s="5">
        <f>SUM(F194:F201)</f>
        <v>580000</v>
      </c>
      <c r="Q194" s="5">
        <f>SUM(G194:H201)</f>
        <v>430000</v>
      </c>
      <c r="R194" s="5">
        <f>P194-Q194</f>
        <v>150000</v>
      </c>
      <c r="S194" s="4" t="s">
        <v>43</v>
      </c>
    </row>
    <row r="195" spans="1:19" x14ac:dyDescent="0.2">
      <c r="H195" s="5">
        <v>50000</v>
      </c>
      <c r="I195" s="7">
        <v>42619</v>
      </c>
      <c r="J195" s="5">
        <f t="shared" ref="J195:J201" si="9">(J194+F195)-H195</f>
        <v>220000</v>
      </c>
      <c r="P195" s="5"/>
      <c r="Q195" s="5"/>
      <c r="R195" s="5"/>
    </row>
    <row r="196" spans="1:19" x14ac:dyDescent="0.2">
      <c r="H196" s="5">
        <v>50000</v>
      </c>
      <c r="I196" s="7">
        <v>42647</v>
      </c>
      <c r="J196" s="5">
        <f t="shared" si="9"/>
        <v>170000</v>
      </c>
      <c r="P196" s="5"/>
      <c r="Q196" s="5"/>
      <c r="R196" s="5"/>
    </row>
    <row r="197" spans="1:19" x14ac:dyDescent="0.2">
      <c r="H197" s="5">
        <v>50000</v>
      </c>
      <c r="I197" s="7">
        <v>42689</v>
      </c>
      <c r="J197" s="5">
        <f t="shared" si="9"/>
        <v>120000</v>
      </c>
      <c r="P197" s="5"/>
      <c r="Q197" s="5"/>
      <c r="R197" s="5"/>
    </row>
    <row r="198" spans="1:19" x14ac:dyDescent="0.2">
      <c r="H198" s="5">
        <v>50000</v>
      </c>
      <c r="I198" s="7">
        <v>42724</v>
      </c>
      <c r="J198" s="5">
        <f t="shared" si="9"/>
        <v>70000</v>
      </c>
      <c r="P198" s="5"/>
      <c r="Q198" s="5"/>
      <c r="R198" s="5"/>
    </row>
    <row r="199" spans="1:19" x14ac:dyDescent="0.2">
      <c r="E199" s="4" t="s">
        <v>48</v>
      </c>
      <c r="F199" s="5">
        <v>260000</v>
      </c>
      <c r="H199" s="5">
        <v>50000</v>
      </c>
      <c r="I199" s="7">
        <v>42745</v>
      </c>
      <c r="J199" s="5">
        <f t="shared" si="9"/>
        <v>280000</v>
      </c>
      <c r="P199" s="5"/>
      <c r="Q199" s="5"/>
      <c r="R199" s="5"/>
    </row>
    <row r="200" spans="1:19" x14ac:dyDescent="0.2">
      <c r="H200" s="5">
        <v>80000</v>
      </c>
      <c r="I200" s="7">
        <v>42780</v>
      </c>
      <c r="J200" s="5">
        <f t="shared" si="9"/>
        <v>200000</v>
      </c>
      <c r="P200" s="5"/>
      <c r="Q200" s="5"/>
      <c r="R200" s="5"/>
    </row>
    <row r="201" spans="1:19" x14ac:dyDescent="0.2">
      <c r="H201" s="5">
        <v>50000</v>
      </c>
      <c r="I201" s="7">
        <v>42815</v>
      </c>
      <c r="J201" s="5">
        <f t="shared" si="9"/>
        <v>150000</v>
      </c>
      <c r="P201" s="5"/>
      <c r="Q201" s="5"/>
      <c r="R201" s="5"/>
    </row>
    <row r="202" spans="1:19" x14ac:dyDescent="0.2">
      <c r="A202" s="4">
        <v>36</v>
      </c>
      <c r="B202" s="4" t="s">
        <v>1004</v>
      </c>
      <c r="C202" s="5">
        <v>5411994</v>
      </c>
      <c r="D202" s="6">
        <v>84324412</v>
      </c>
      <c r="E202" s="4" t="s">
        <v>84</v>
      </c>
      <c r="F202" s="5">
        <v>260000</v>
      </c>
      <c r="G202" s="5">
        <v>50000</v>
      </c>
      <c r="I202" s="7">
        <v>42584</v>
      </c>
      <c r="J202" s="5">
        <f>F202-G202-H202</f>
        <v>210000</v>
      </c>
      <c r="K202" s="4" t="s">
        <v>977</v>
      </c>
      <c r="L202" s="4">
        <v>2</v>
      </c>
      <c r="M202" s="4" t="s">
        <v>913</v>
      </c>
      <c r="N202" s="4" t="s">
        <v>1005</v>
      </c>
      <c r="O202" s="4" t="s">
        <v>642</v>
      </c>
      <c r="P202" s="5">
        <f>SUM(F202:F841)</f>
        <v>47148000</v>
      </c>
      <c r="Q202" s="5">
        <f>SUM(G202:H841)</f>
        <v>24700000</v>
      </c>
      <c r="R202" s="5">
        <f>P202-Q202</f>
        <v>22448000</v>
      </c>
      <c r="S202" s="4" t="s">
        <v>43</v>
      </c>
    </row>
    <row r="203" spans="1:19" x14ac:dyDescent="0.2">
      <c r="H203" s="5">
        <v>50000</v>
      </c>
      <c r="I203" s="7">
        <v>42605</v>
      </c>
      <c r="J203" s="5">
        <f t="shared" ref="J203:J211" si="10">(J202+F203)-H203</f>
        <v>160000</v>
      </c>
      <c r="P203" s="5"/>
      <c r="Q203" s="5"/>
      <c r="R203" s="5"/>
    </row>
    <row r="204" spans="1:19" x14ac:dyDescent="0.2">
      <c r="H204" s="5">
        <v>50000</v>
      </c>
      <c r="I204" s="7">
        <v>42633</v>
      </c>
      <c r="J204" s="5">
        <f t="shared" si="10"/>
        <v>110000</v>
      </c>
      <c r="P204" s="5"/>
      <c r="Q204" s="5"/>
      <c r="R204" s="5"/>
    </row>
    <row r="205" spans="1:19" x14ac:dyDescent="0.2">
      <c r="E205" s="4" t="s">
        <v>97</v>
      </c>
      <c r="F205" s="5">
        <v>260000</v>
      </c>
      <c r="H205" s="5">
        <v>50000</v>
      </c>
      <c r="I205" s="7">
        <v>42661</v>
      </c>
      <c r="J205" s="5">
        <f t="shared" si="10"/>
        <v>320000</v>
      </c>
      <c r="P205" s="5"/>
      <c r="Q205" s="5"/>
      <c r="R205" s="5"/>
    </row>
    <row r="206" spans="1:19" x14ac:dyDescent="0.2">
      <c r="H206" s="5">
        <v>50000</v>
      </c>
      <c r="I206" s="7">
        <v>42683</v>
      </c>
      <c r="J206" s="5">
        <f t="shared" si="10"/>
        <v>270000</v>
      </c>
      <c r="P206" s="5"/>
      <c r="Q206" s="5"/>
      <c r="R206" s="5"/>
    </row>
    <row r="207" spans="1:19" x14ac:dyDescent="0.2">
      <c r="H207" s="5">
        <v>50000</v>
      </c>
      <c r="I207" s="7">
        <v>42717</v>
      </c>
      <c r="J207" s="5">
        <f t="shared" si="10"/>
        <v>220000</v>
      </c>
      <c r="P207" s="5"/>
      <c r="Q207" s="5"/>
      <c r="R207" s="5"/>
    </row>
    <row r="208" spans="1:19" x14ac:dyDescent="0.2">
      <c r="H208" s="5">
        <v>50000</v>
      </c>
      <c r="I208" s="7">
        <v>42738</v>
      </c>
      <c r="J208" s="5">
        <f t="shared" si="10"/>
        <v>170000</v>
      </c>
      <c r="P208" s="5"/>
      <c r="Q208" s="5"/>
      <c r="R208" s="5"/>
    </row>
    <row r="209" spans="1:19" x14ac:dyDescent="0.2">
      <c r="H209" s="5">
        <v>50000</v>
      </c>
      <c r="I209" s="7">
        <v>42773</v>
      </c>
      <c r="J209" s="5">
        <f t="shared" si="10"/>
        <v>120000</v>
      </c>
      <c r="P209" s="5"/>
      <c r="Q209" s="5"/>
      <c r="R209" s="5"/>
    </row>
    <row r="210" spans="1:19" x14ac:dyDescent="0.2">
      <c r="H210" s="5">
        <v>50000</v>
      </c>
      <c r="I210" s="7">
        <v>42794</v>
      </c>
      <c r="J210" s="5">
        <f t="shared" si="10"/>
        <v>70000</v>
      </c>
      <c r="P210" s="5"/>
      <c r="Q210" s="5"/>
      <c r="R210" s="5"/>
    </row>
    <row r="211" spans="1:19" x14ac:dyDescent="0.2">
      <c r="F211" s="4"/>
      <c r="G211" s="4"/>
      <c r="H211" s="5">
        <v>50000</v>
      </c>
      <c r="I211" s="7">
        <v>42829</v>
      </c>
      <c r="J211" s="5">
        <f t="shared" si="10"/>
        <v>20000</v>
      </c>
      <c r="P211" s="5"/>
      <c r="Q211" s="5"/>
      <c r="R211" s="5"/>
    </row>
    <row r="212" spans="1:19" x14ac:dyDescent="0.2">
      <c r="A212" s="4">
        <v>37</v>
      </c>
      <c r="B212" s="4" t="s">
        <v>1006</v>
      </c>
      <c r="D212" s="6">
        <v>73811554</v>
      </c>
      <c r="E212" s="4" t="s">
        <v>1007</v>
      </c>
      <c r="F212" s="5">
        <v>260000</v>
      </c>
      <c r="G212" s="5">
        <v>50000</v>
      </c>
      <c r="I212" s="7">
        <v>42504</v>
      </c>
      <c r="J212" s="5">
        <f>F212-G212-H212</f>
        <v>210000</v>
      </c>
      <c r="K212" s="4" t="s">
        <v>1008</v>
      </c>
      <c r="L212" s="4">
        <v>2</v>
      </c>
      <c r="M212" s="4" t="s">
        <v>913</v>
      </c>
      <c r="N212" s="4" t="s">
        <v>1009</v>
      </c>
      <c r="O212" s="4" t="s">
        <v>642</v>
      </c>
      <c r="P212" s="5">
        <f>SUM(F212:F234)</f>
        <v>520000</v>
      </c>
      <c r="Q212" s="5">
        <f>SUM(G212:H234)</f>
        <v>440000</v>
      </c>
      <c r="R212" s="5">
        <f>P212-Q212</f>
        <v>80000</v>
      </c>
      <c r="S212" s="4" t="s">
        <v>43</v>
      </c>
    </row>
    <row r="213" spans="1:19" x14ac:dyDescent="0.2">
      <c r="H213" s="5">
        <v>20000</v>
      </c>
      <c r="I213" s="7">
        <v>42528</v>
      </c>
      <c r="J213" s="5">
        <f t="shared" ref="J213:J218" si="11">(J212+F213)-H213</f>
        <v>190000</v>
      </c>
      <c r="P213" s="5"/>
      <c r="Q213" s="5"/>
      <c r="R213" s="5"/>
    </row>
    <row r="214" spans="1:19" x14ac:dyDescent="0.2">
      <c r="H214" s="5">
        <v>20000</v>
      </c>
      <c r="I214" s="7">
        <v>42904</v>
      </c>
      <c r="J214" s="5">
        <f t="shared" si="11"/>
        <v>170000</v>
      </c>
      <c r="P214" s="5"/>
      <c r="Q214" s="5"/>
      <c r="R214" s="5"/>
    </row>
    <row r="215" spans="1:19" x14ac:dyDescent="0.2">
      <c r="H215" s="5">
        <v>40000</v>
      </c>
      <c r="I215" s="7">
        <v>42556</v>
      </c>
      <c r="J215" s="5">
        <f t="shared" si="11"/>
        <v>130000</v>
      </c>
      <c r="P215" s="5"/>
      <c r="Q215" s="5"/>
      <c r="R215" s="5"/>
    </row>
    <row r="216" spans="1:19" x14ac:dyDescent="0.2">
      <c r="H216" s="5">
        <v>20000</v>
      </c>
      <c r="I216" s="7">
        <v>42598</v>
      </c>
      <c r="J216" s="5">
        <f t="shared" si="11"/>
        <v>110000</v>
      </c>
      <c r="P216" s="5"/>
      <c r="Q216" s="5"/>
      <c r="R216" s="5"/>
    </row>
    <row r="217" spans="1:19" x14ac:dyDescent="0.2">
      <c r="H217" s="5">
        <v>20000</v>
      </c>
      <c r="I217" s="7">
        <v>42605</v>
      </c>
      <c r="J217" s="5">
        <f t="shared" si="11"/>
        <v>90000</v>
      </c>
      <c r="P217" s="5"/>
      <c r="Q217" s="5"/>
      <c r="R217" s="5"/>
    </row>
    <row r="218" spans="1:19" x14ac:dyDescent="0.2">
      <c r="E218" s="4" t="s">
        <v>95</v>
      </c>
      <c r="F218" s="5">
        <v>260000</v>
      </c>
      <c r="H218" s="5">
        <v>20000</v>
      </c>
      <c r="I218" s="7">
        <v>42605</v>
      </c>
      <c r="J218" s="5">
        <f t="shared" si="11"/>
        <v>330000</v>
      </c>
      <c r="P218" s="5"/>
      <c r="Q218" s="5"/>
      <c r="R218" s="5"/>
    </row>
    <row r="219" spans="1:19" x14ac:dyDescent="0.2">
      <c r="H219" s="5">
        <v>20000</v>
      </c>
      <c r="I219" s="7">
        <v>42619</v>
      </c>
      <c r="J219" s="5">
        <f t="shared" ref="J219:J232" si="12">(J218+F219)-H219</f>
        <v>310000</v>
      </c>
      <c r="P219" s="5"/>
      <c r="Q219" s="5"/>
      <c r="R219" s="5"/>
    </row>
    <row r="220" spans="1:19" x14ac:dyDescent="0.2">
      <c r="H220" s="5">
        <v>20000</v>
      </c>
      <c r="I220" s="7">
        <v>42633</v>
      </c>
      <c r="J220" s="5">
        <f t="shared" si="12"/>
        <v>290000</v>
      </c>
      <c r="P220" s="5"/>
      <c r="Q220" s="5"/>
      <c r="R220" s="5"/>
    </row>
    <row r="221" spans="1:19" x14ac:dyDescent="0.2">
      <c r="F221" s="4"/>
      <c r="G221" s="4"/>
      <c r="H221" s="5">
        <v>10000</v>
      </c>
      <c r="I221" s="7">
        <v>42640</v>
      </c>
      <c r="J221" s="5">
        <f t="shared" si="12"/>
        <v>280000</v>
      </c>
      <c r="P221" s="5"/>
      <c r="Q221" s="5"/>
      <c r="R221" s="5"/>
    </row>
    <row r="222" spans="1:19" x14ac:dyDescent="0.2">
      <c r="H222" s="5">
        <v>10000</v>
      </c>
      <c r="I222" s="7">
        <v>42647</v>
      </c>
      <c r="J222" s="5">
        <f t="shared" si="12"/>
        <v>270000</v>
      </c>
      <c r="P222" s="5"/>
      <c r="Q222" s="5"/>
      <c r="R222" s="5"/>
    </row>
    <row r="223" spans="1:19" x14ac:dyDescent="0.2">
      <c r="F223" s="4"/>
      <c r="H223" s="5">
        <v>20000</v>
      </c>
      <c r="I223" s="7">
        <v>42661</v>
      </c>
      <c r="J223" s="5">
        <f t="shared" si="12"/>
        <v>250000</v>
      </c>
      <c r="P223" s="5"/>
      <c r="Q223" s="5"/>
      <c r="R223" s="5"/>
    </row>
    <row r="224" spans="1:19" x14ac:dyDescent="0.2">
      <c r="H224" s="5">
        <v>15000</v>
      </c>
      <c r="I224" s="7">
        <v>42675</v>
      </c>
      <c r="J224" s="5">
        <f t="shared" si="12"/>
        <v>235000</v>
      </c>
      <c r="P224" s="5"/>
      <c r="Q224" s="5"/>
      <c r="R224" s="5"/>
    </row>
    <row r="225" spans="1:19" x14ac:dyDescent="0.2">
      <c r="H225" s="5">
        <v>20000</v>
      </c>
      <c r="I225" s="7">
        <v>42703</v>
      </c>
      <c r="J225" s="5">
        <f t="shared" si="12"/>
        <v>215000</v>
      </c>
      <c r="P225" s="5"/>
      <c r="Q225" s="5"/>
      <c r="R225" s="5"/>
    </row>
    <row r="226" spans="1:19" x14ac:dyDescent="0.2">
      <c r="H226" s="5">
        <v>20000</v>
      </c>
      <c r="I226" s="7">
        <v>42724</v>
      </c>
      <c r="J226" s="5">
        <f t="shared" si="12"/>
        <v>195000</v>
      </c>
      <c r="P226" s="5"/>
      <c r="Q226" s="5"/>
      <c r="R226" s="5"/>
    </row>
    <row r="227" spans="1:19" x14ac:dyDescent="0.2">
      <c r="H227" s="5">
        <v>10000</v>
      </c>
      <c r="I227" s="7">
        <v>42752</v>
      </c>
      <c r="J227" s="5">
        <f t="shared" si="12"/>
        <v>185000</v>
      </c>
      <c r="P227" s="5"/>
      <c r="Q227" s="5"/>
      <c r="R227" s="5"/>
    </row>
    <row r="228" spans="1:19" x14ac:dyDescent="0.2">
      <c r="H228" s="5">
        <v>10000</v>
      </c>
      <c r="I228" s="7">
        <v>42766</v>
      </c>
      <c r="J228" s="5">
        <f t="shared" si="12"/>
        <v>175000</v>
      </c>
      <c r="P228" s="5"/>
      <c r="Q228" s="5"/>
      <c r="R228" s="5"/>
    </row>
    <row r="229" spans="1:19" x14ac:dyDescent="0.2">
      <c r="H229" s="5">
        <v>20000</v>
      </c>
      <c r="I229" s="7">
        <v>42787</v>
      </c>
      <c r="J229" s="5">
        <f t="shared" si="12"/>
        <v>155000</v>
      </c>
      <c r="P229" s="5"/>
      <c r="Q229" s="5"/>
      <c r="R229" s="5"/>
    </row>
    <row r="230" spans="1:19" x14ac:dyDescent="0.2">
      <c r="H230" s="5">
        <v>20000</v>
      </c>
      <c r="I230" s="7">
        <v>42801</v>
      </c>
      <c r="J230" s="5">
        <f t="shared" si="12"/>
        <v>135000</v>
      </c>
      <c r="P230" s="5"/>
      <c r="Q230" s="5"/>
      <c r="R230" s="5"/>
    </row>
    <row r="231" spans="1:19" x14ac:dyDescent="0.2">
      <c r="H231" s="5">
        <v>20000</v>
      </c>
      <c r="I231" s="7">
        <v>42808</v>
      </c>
      <c r="J231" s="5">
        <f t="shared" si="12"/>
        <v>115000</v>
      </c>
      <c r="P231" s="5"/>
      <c r="Q231" s="5"/>
      <c r="R231" s="5"/>
    </row>
    <row r="232" spans="1:19" x14ac:dyDescent="0.2">
      <c r="H232" s="5">
        <v>15000</v>
      </c>
      <c r="I232" s="7">
        <v>42815</v>
      </c>
      <c r="J232" s="5">
        <f t="shared" si="12"/>
        <v>100000</v>
      </c>
      <c r="P232" s="5"/>
      <c r="Q232" s="5"/>
      <c r="R232" s="5"/>
    </row>
    <row r="233" spans="1:19" x14ac:dyDescent="0.2">
      <c r="H233" s="5">
        <v>10000</v>
      </c>
      <c r="I233" s="7">
        <v>42829</v>
      </c>
      <c r="J233" s="5">
        <f>(J232+F233)-H233</f>
        <v>90000</v>
      </c>
      <c r="P233" s="5"/>
      <c r="Q233" s="5"/>
      <c r="R233" s="5"/>
    </row>
    <row r="234" spans="1:19" x14ac:dyDescent="0.2">
      <c r="H234" s="5">
        <v>10000</v>
      </c>
      <c r="I234" s="7">
        <v>42836</v>
      </c>
      <c r="J234" s="5">
        <f>(J233+F234)-H234</f>
        <v>80000</v>
      </c>
      <c r="P234" s="5"/>
      <c r="Q234" s="5"/>
      <c r="R234" s="5"/>
    </row>
    <row r="235" spans="1:19" x14ac:dyDescent="0.2">
      <c r="A235" s="4">
        <v>38</v>
      </c>
      <c r="B235" s="4" t="s">
        <v>1010</v>
      </c>
      <c r="C235" s="5">
        <v>2867869</v>
      </c>
      <c r="D235" s="6">
        <v>75173428</v>
      </c>
      <c r="E235" s="4" t="s">
        <v>507</v>
      </c>
      <c r="F235" s="5">
        <v>360000</v>
      </c>
      <c r="I235" s="7">
        <v>42680</v>
      </c>
      <c r="J235" s="5">
        <f>F235-G235-H235</f>
        <v>360000</v>
      </c>
      <c r="K235" s="4" t="s">
        <v>175</v>
      </c>
      <c r="L235" s="4">
        <v>2</v>
      </c>
      <c r="M235" s="4" t="s">
        <v>913</v>
      </c>
      <c r="N235" s="4" t="s">
        <v>1011</v>
      </c>
      <c r="O235" s="4" t="s">
        <v>642</v>
      </c>
      <c r="P235" s="5">
        <f>SUM(F235:F238)</f>
        <v>360000</v>
      </c>
      <c r="Q235" s="5">
        <f>SUM(G235:H238)</f>
        <v>150000</v>
      </c>
      <c r="R235" s="5">
        <f>P235-Q235</f>
        <v>210000</v>
      </c>
      <c r="S235" s="4" t="s">
        <v>56</v>
      </c>
    </row>
    <row r="236" spans="1:19" x14ac:dyDescent="0.2">
      <c r="H236" s="5">
        <v>50000</v>
      </c>
      <c r="I236" s="7">
        <v>42724</v>
      </c>
      <c r="J236" s="5">
        <f>(J235+F236)-H236</f>
        <v>310000</v>
      </c>
    </row>
    <row r="237" spans="1:19" x14ac:dyDescent="0.2">
      <c r="H237" s="5">
        <v>50000</v>
      </c>
      <c r="I237" s="7">
        <v>42766</v>
      </c>
      <c r="J237" s="5">
        <f>(J236+F237)-H237</f>
        <v>260000</v>
      </c>
    </row>
    <row r="238" spans="1:19" x14ac:dyDescent="0.2">
      <c r="H238" s="5">
        <v>50000</v>
      </c>
      <c r="I238" s="7">
        <v>42808</v>
      </c>
      <c r="J238" s="5">
        <f>(J237+F238)-H238</f>
        <v>210000</v>
      </c>
    </row>
    <row r="239" spans="1:19" x14ac:dyDescent="0.2">
      <c r="A239" s="4">
        <v>39</v>
      </c>
      <c r="B239" s="4" t="s">
        <v>1056</v>
      </c>
      <c r="C239" s="5">
        <v>2952590</v>
      </c>
      <c r="D239" s="6">
        <v>73657995</v>
      </c>
      <c r="E239" s="4" t="s">
        <v>1012</v>
      </c>
      <c r="F239" s="5">
        <v>240000</v>
      </c>
      <c r="G239" s="5">
        <v>30000</v>
      </c>
      <c r="I239" s="7">
        <v>42773</v>
      </c>
      <c r="J239" s="5">
        <f>F239-G239-H239</f>
        <v>210000</v>
      </c>
      <c r="K239" s="4" t="s">
        <v>1013</v>
      </c>
      <c r="L239" s="4">
        <v>2</v>
      </c>
      <c r="M239" s="4" t="s">
        <v>806</v>
      </c>
      <c r="O239" s="4" t="s">
        <v>642</v>
      </c>
      <c r="P239" s="5">
        <f>SUM(F239:F244)</f>
        <v>240000</v>
      </c>
      <c r="Q239" s="5">
        <f>SUM(G239:H244)</f>
        <v>150000</v>
      </c>
      <c r="R239" s="5">
        <f>P239-Q239</f>
        <v>90000</v>
      </c>
      <c r="S239" s="4" t="s">
        <v>43</v>
      </c>
    </row>
    <row r="240" spans="1:19" x14ac:dyDescent="0.2">
      <c r="H240" s="5">
        <v>30000</v>
      </c>
      <c r="I240" s="7">
        <v>42787</v>
      </c>
      <c r="J240" s="5">
        <f>(J239+F240)-H240</f>
        <v>180000</v>
      </c>
      <c r="P240" s="5"/>
      <c r="Q240" s="5"/>
      <c r="R240" s="5"/>
    </row>
    <row r="241" spans="1:19" x14ac:dyDescent="0.2">
      <c r="H241" s="5">
        <v>20000</v>
      </c>
      <c r="I241" s="7">
        <v>42801</v>
      </c>
      <c r="J241" s="5">
        <f>(J240+F241)-H241</f>
        <v>160000</v>
      </c>
      <c r="P241" s="5"/>
      <c r="Q241" s="5"/>
      <c r="R241" s="5"/>
    </row>
    <row r="242" spans="1:19" x14ac:dyDescent="0.2">
      <c r="H242" s="5">
        <v>20000</v>
      </c>
      <c r="I242" s="7">
        <v>42815</v>
      </c>
      <c r="J242" s="5">
        <f>(J241+F242)-H242</f>
        <v>140000</v>
      </c>
      <c r="P242" s="5"/>
      <c r="Q242" s="5"/>
      <c r="R242" s="5"/>
    </row>
    <row r="243" spans="1:19" x14ac:dyDescent="0.2">
      <c r="H243" s="5">
        <v>20000</v>
      </c>
      <c r="I243" s="7">
        <v>42829</v>
      </c>
      <c r="J243" s="5">
        <f>(J242+F243)-H243</f>
        <v>120000</v>
      </c>
      <c r="P243" s="5"/>
      <c r="Q243" s="5"/>
      <c r="R243" s="5"/>
    </row>
    <row r="244" spans="1:19" x14ac:dyDescent="0.2">
      <c r="H244" s="5">
        <v>30000</v>
      </c>
      <c r="I244" s="7">
        <v>42843</v>
      </c>
      <c r="J244" s="5">
        <f>(J243+F244)-H244</f>
        <v>90000</v>
      </c>
      <c r="P244" s="5"/>
      <c r="Q244" s="5"/>
      <c r="R244" s="5"/>
    </row>
    <row r="245" spans="1:19" x14ac:dyDescent="0.2">
      <c r="A245" s="4">
        <v>40</v>
      </c>
      <c r="B245" s="22" t="s">
        <v>1014</v>
      </c>
      <c r="C245" s="5">
        <v>4311300</v>
      </c>
      <c r="D245" s="6">
        <v>73441242</v>
      </c>
      <c r="E245" s="4" t="s">
        <v>97</v>
      </c>
      <c r="F245" s="5">
        <v>260000</v>
      </c>
      <c r="G245" s="5">
        <v>50000</v>
      </c>
      <c r="I245" s="7">
        <v>42675</v>
      </c>
      <c r="J245" s="5">
        <f>F245-G245-H245</f>
        <v>210000</v>
      </c>
      <c r="K245" s="4" t="s">
        <v>1015</v>
      </c>
      <c r="L245" s="4">
        <v>2</v>
      </c>
      <c r="M245" s="4" t="s">
        <v>913</v>
      </c>
      <c r="O245" s="4" t="s">
        <v>642</v>
      </c>
      <c r="P245" s="5">
        <f>SUM(F245:F251)</f>
        <v>500000</v>
      </c>
      <c r="Q245" s="5">
        <f>SUM(G245:H251)</f>
        <v>310000</v>
      </c>
      <c r="R245" s="5">
        <f>P245-Q245</f>
        <v>190000</v>
      </c>
      <c r="S245" s="4" t="s">
        <v>56</v>
      </c>
    </row>
    <row r="246" spans="1:19" x14ac:dyDescent="0.2">
      <c r="H246" s="5">
        <v>50000</v>
      </c>
      <c r="I246" s="7">
        <v>42710</v>
      </c>
      <c r="J246" s="5">
        <f t="shared" ref="J246:J251" si="13">(J245+F246)-H246</f>
        <v>160000</v>
      </c>
      <c r="P246" s="5"/>
      <c r="Q246" s="5"/>
      <c r="R246" s="5"/>
    </row>
    <row r="247" spans="1:19" x14ac:dyDescent="0.2">
      <c r="H247" s="5">
        <v>50000</v>
      </c>
      <c r="I247" s="7">
        <v>42736</v>
      </c>
      <c r="J247" s="5">
        <f t="shared" si="13"/>
        <v>110000</v>
      </c>
      <c r="P247" s="5"/>
      <c r="Q247" s="5"/>
      <c r="R247" s="5"/>
    </row>
    <row r="248" spans="1:19" x14ac:dyDescent="0.2">
      <c r="H248" s="5">
        <v>50000</v>
      </c>
      <c r="I248" s="7">
        <v>42772</v>
      </c>
      <c r="J248" s="5">
        <f t="shared" si="13"/>
        <v>60000</v>
      </c>
      <c r="P248" s="5"/>
      <c r="Q248" s="5"/>
      <c r="R248" s="5"/>
    </row>
    <row r="249" spans="1:19" x14ac:dyDescent="0.2">
      <c r="H249" s="5">
        <v>50000</v>
      </c>
      <c r="I249" s="7">
        <v>42794</v>
      </c>
      <c r="J249" s="5">
        <f t="shared" si="13"/>
        <v>10000</v>
      </c>
      <c r="P249" s="5"/>
      <c r="Q249" s="5"/>
      <c r="R249" s="5"/>
    </row>
    <row r="250" spans="1:19" x14ac:dyDescent="0.2">
      <c r="E250" s="4" t="s">
        <v>222</v>
      </c>
      <c r="F250" s="5">
        <v>240000</v>
      </c>
      <c r="H250" s="5">
        <v>10000</v>
      </c>
      <c r="I250" s="7">
        <v>42815</v>
      </c>
      <c r="J250" s="5">
        <f t="shared" si="13"/>
        <v>240000</v>
      </c>
      <c r="P250" s="5"/>
      <c r="Q250" s="5"/>
      <c r="R250" s="5"/>
    </row>
    <row r="251" spans="1:19" x14ac:dyDescent="0.2">
      <c r="H251" s="5">
        <v>50000</v>
      </c>
      <c r="I251" s="7">
        <v>42829</v>
      </c>
      <c r="J251" s="5">
        <f t="shared" si="13"/>
        <v>190000</v>
      </c>
      <c r="P251" s="5"/>
      <c r="Q251" s="5"/>
      <c r="R251" s="5"/>
    </row>
    <row r="252" spans="1:19" x14ac:dyDescent="0.2">
      <c r="A252" s="4">
        <v>41</v>
      </c>
      <c r="B252" s="4" t="s">
        <v>1016</v>
      </c>
      <c r="C252" s="5">
        <v>4468620</v>
      </c>
      <c r="D252" s="6">
        <v>81756614</v>
      </c>
      <c r="E252" s="4" t="s">
        <v>1017</v>
      </c>
      <c r="F252" s="5">
        <v>240000</v>
      </c>
      <c r="I252" s="7">
        <v>42822</v>
      </c>
      <c r="J252" s="5">
        <f>F252-G252-H252</f>
        <v>240000</v>
      </c>
      <c r="K252" s="4" t="s">
        <v>961</v>
      </c>
      <c r="L252" s="4">
        <v>2</v>
      </c>
      <c r="M252" s="4" t="s">
        <v>913</v>
      </c>
      <c r="O252" s="4" t="s">
        <v>642</v>
      </c>
      <c r="P252" s="5">
        <f>SUM(F252:F253)</f>
        <v>240000</v>
      </c>
      <c r="Q252" s="5">
        <f>SUM(G252:H253)</f>
        <v>50000</v>
      </c>
      <c r="R252" s="5">
        <f>P252-Q252</f>
        <v>190000</v>
      </c>
      <c r="S252" s="4" t="s">
        <v>56</v>
      </c>
    </row>
    <row r="253" spans="1:19" x14ac:dyDescent="0.2">
      <c r="H253" s="5">
        <v>50000</v>
      </c>
      <c r="I253" s="7">
        <v>42829</v>
      </c>
      <c r="J253" s="5">
        <f>(J252+F253)-H253</f>
        <v>190000</v>
      </c>
    </row>
    <row r="254" spans="1:19" x14ac:dyDescent="0.2">
      <c r="A254" s="4">
        <v>42</v>
      </c>
      <c r="B254" s="4" t="s">
        <v>1018</v>
      </c>
      <c r="D254" s="6">
        <v>75856090</v>
      </c>
      <c r="E254" s="4" t="s">
        <v>190</v>
      </c>
      <c r="F254" s="5">
        <v>360000</v>
      </c>
      <c r="G254" s="5">
        <v>50000</v>
      </c>
      <c r="I254" s="7">
        <v>42815</v>
      </c>
      <c r="J254" s="5">
        <f>F254-G254-H254</f>
        <v>310000</v>
      </c>
      <c r="K254" s="4" t="s">
        <v>1019</v>
      </c>
      <c r="L254" s="4">
        <v>2</v>
      </c>
      <c r="M254" s="4" t="s">
        <v>913</v>
      </c>
      <c r="O254" s="4" t="s">
        <v>23</v>
      </c>
      <c r="P254" s="5">
        <f>SUM(F254:F257)</f>
        <v>360000</v>
      </c>
      <c r="Q254" s="5">
        <f>SUM(G254:H257)</f>
        <v>110000</v>
      </c>
      <c r="R254" s="5">
        <f>P254-Q254</f>
        <v>250000</v>
      </c>
      <c r="S254" s="4" t="s">
        <v>43</v>
      </c>
    </row>
    <row r="255" spans="1:19" x14ac:dyDescent="0.2">
      <c r="H255" s="5">
        <v>20000</v>
      </c>
      <c r="I255" s="7">
        <v>42822</v>
      </c>
      <c r="J255" s="5">
        <f>(J254+F255)-H255</f>
        <v>290000</v>
      </c>
    </row>
    <row r="256" spans="1:19" x14ac:dyDescent="0.2">
      <c r="H256" s="5">
        <v>20000</v>
      </c>
      <c r="I256" s="7">
        <v>42829</v>
      </c>
      <c r="J256" s="5">
        <f>(J255+F256)-H256</f>
        <v>270000</v>
      </c>
    </row>
    <row r="257" spans="1:19" x14ac:dyDescent="0.2">
      <c r="H257" s="5">
        <v>20000</v>
      </c>
      <c r="I257" s="7">
        <v>42843</v>
      </c>
      <c r="J257" s="5">
        <f>(J256+F257)-H257</f>
        <v>250000</v>
      </c>
    </row>
    <row r="258" spans="1:19" x14ac:dyDescent="0.2">
      <c r="A258" s="4">
        <v>43</v>
      </c>
      <c r="B258" s="4" t="s">
        <v>1020</v>
      </c>
      <c r="C258" s="5">
        <v>5331332</v>
      </c>
      <c r="D258" s="6">
        <v>7389446</v>
      </c>
      <c r="E258" s="4" t="s">
        <v>1021</v>
      </c>
      <c r="F258" s="5">
        <v>320000</v>
      </c>
      <c r="G258" s="5">
        <v>50000</v>
      </c>
      <c r="I258" s="7">
        <v>42647</v>
      </c>
      <c r="J258" s="5">
        <f>F258-G258-H258</f>
        <v>270000</v>
      </c>
      <c r="K258" s="4" t="s">
        <v>961</v>
      </c>
      <c r="L258" s="4">
        <v>2</v>
      </c>
      <c r="M258" s="4" t="s">
        <v>913</v>
      </c>
      <c r="O258" s="4" t="s">
        <v>642</v>
      </c>
      <c r="P258" s="5">
        <f>SUM(F258:F260)</f>
        <v>320000</v>
      </c>
      <c r="Q258" s="5">
        <f>SUM(G258:H260)</f>
        <v>170000</v>
      </c>
      <c r="R258" s="5">
        <f>P258-Q258</f>
        <v>150000</v>
      </c>
      <c r="S258" s="4" t="s">
        <v>56</v>
      </c>
    </row>
    <row r="259" spans="1:19" x14ac:dyDescent="0.2">
      <c r="H259" s="5">
        <v>90000</v>
      </c>
      <c r="I259" s="7">
        <v>43068</v>
      </c>
      <c r="J259" s="5">
        <f>(J258+F259)-H259</f>
        <v>180000</v>
      </c>
    </row>
    <row r="260" spans="1:19" x14ac:dyDescent="0.2">
      <c r="H260" s="5">
        <v>30000</v>
      </c>
      <c r="I260" s="7">
        <v>42843</v>
      </c>
      <c r="J260" s="5">
        <f>(J259+F260)-H260</f>
        <v>150000</v>
      </c>
    </row>
    <row r="261" spans="1:19" x14ac:dyDescent="0.2">
      <c r="A261" s="4">
        <v>44</v>
      </c>
      <c r="B261" s="4" t="s">
        <v>1022</v>
      </c>
      <c r="C261" s="5">
        <v>6906777</v>
      </c>
      <c r="D261" s="6">
        <v>75515912</v>
      </c>
      <c r="E261" s="4" t="s">
        <v>89</v>
      </c>
      <c r="F261" s="5">
        <v>320000</v>
      </c>
      <c r="I261" s="7">
        <v>42731</v>
      </c>
      <c r="J261" s="5">
        <f>F261-G261-H261</f>
        <v>320000</v>
      </c>
      <c r="K261" s="4" t="s">
        <v>175</v>
      </c>
      <c r="L261" s="4">
        <v>2</v>
      </c>
      <c r="M261" s="4" t="s">
        <v>806</v>
      </c>
      <c r="N261" s="4" t="s">
        <v>1023</v>
      </c>
      <c r="O261" s="4" t="s">
        <v>642</v>
      </c>
      <c r="P261" s="5">
        <f>SUM(F261:F264)</f>
        <v>320000</v>
      </c>
      <c r="Q261" s="5">
        <f>SUM(G261:H264)</f>
        <v>190000</v>
      </c>
      <c r="R261" s="5">
        <f>P261-Q261</f>
        <v>130000</v>
      </c>
      <c r="S261" s="4" t="s">
        <v>43</v>
      </c>
    </row>
    <row r="262" spans="1:19" x14ac:dyDescent="0.2">
      <c r="H262" s="5">
        <v>40000</v>
      </c>
      <c r="I262" s="7">
        <v>42745</v>
      </c>
      <c r="J262" s="5">
        <f>(J261+F262)-H262</f>
        <v>280000</v>
      </c>
    </row>
    <row r="263" spans="1:19" x14ac:dyDescent="0.2">
      <c r="H263" s="5">
        <v>50000</v>
      </c>
      <c r="I263" s="7">
        <v>42772</v>
      </c>
      <c r="J263" s="5">
        <f>(J262+F263)-H263</f>
        <v>230000</v>
      </c>
    </row>
    <row r="264" spans="1:19" x14ac:dyDescent="0.2">
      <c r="H264" s="5">
        <v>100000</v>
      </c>
      <c r="I264" s="7">
        <v>42843</v>
      </c>
      <c r="J264" s="5">
        <f>(J263+F264)-H264</f>
        <v>130000</v>
      </c>
    </row>
    <row r="265" spans="1:19" x14ac:dyDescent="0.2">
      <c r="A265" s="4">
        <v>45</v>
      </c>
      <c r="B265" s="4" t="s">
        <v>1024</v>
      </c>
      <c r="C265" s="5">
        <v>6222007</v>
      </c>
      <c r="D265" s="6">
        <v>92602147</v>
      </c>
      <c r="E265" s="4" t="s">
        <v>48</v>
      </c>
      <c r="F265" s="5">
        <v>260000</v>
      </c>
      <c r="I265" s="7">
        <v>42822</v>
      </c>
      <c r="J265" s="5">
        <f>F265-G265-H265</f>
        <v>260000</v>
      </c>
      <c r="K265" s="4" t="s">
        <v>953</v>
      </c>
      <c r="L265" s="4">
        <v>2</v>
      </c>
      <c r="O265" s="4" t="s">
        <v>642</v>
      </c>
      <c r="P265" s="5">
        <f>SUM(F265:F266)</f>
        <v>260000</v>
      </c>
      <c r="Q265" s="5">
        <f>SUM(G265:H266)</f>
        <v>50000</v>
      </c>
      <c r="R265" s="5">
        <f>P265-Q265</f>
        <v>210000</v>
      </c>
      <c r="S265" s="4" t="s">
        <v>56</v>
      </c>
    </row>
    <row r="266" spans="1:19" x14ac:dyDescent="0.2">
      <c r="H266" s="5">
        <v>50000</v>
      </c>
      <c r="I266" s="7">
        <v>42829</v>
      </c>
      <c r="J266" s="5">
        <f>(J265+F266)-H266</f>
        <v>210000</v>
      </c>
    </row>
    <row r="267" spans="1:19" x14ac:dyDescent="0.2">
      <c r="A267" s="4">
        <v>46</v>
      </c>
      <c r="B267" s="4" t="s">
        <v>1025</v>
      </c>
      <c r="C267" s="5">
        <v>4161017</v>
      </c>
      <c r="D267" s="6">
        <v>83108283</v>
      </c>
      <c r="E267" s="4" t="s">
        <v>864</v>
      </c>
      <c r="F267" s="5">
        <v>240000</v>
      </c>
      <c r="G267" s="5">
        <v>50000</v>
      </c>
      <c r="I267" s="7">
        <v>42724</v>
      </c>
      <c r="J267" s="5">
        <f>F267-G267-H267</f>
        <v>190000</v>
      </c>
      <c r="K267" s="4" t="s">
        <v>547</v>
      </c>
      <c r="L267" s="4">
        <v>2</v>
      </c>
      <c r="M267" s="4" t="s">
        <v>913</v>
      </c>
      <c r="N267" s="4" t="s">
        <v>1026</v>
      </c>
      <c r="O267" s="4" t="s">
        <v>642</v>
      </c>
      <c r="P267" s="5">
        <f>SUM(F267:F268)</f>
        <v>500000</v>
      </c>
      <c r="Q267" s="5">
        <f>SUM(G267:H268)</f>
        <v>125000</v>
      </c>
      <c r="R267" s="5">
        <f>P267-Q267</f>
        <v>375000</v>
      </c>
      <c r="S267" s="4" t="s">
        <v>56</v>
      </c>
    </row>
    <row r="268" spans="1:19" x14ac:dyDescent="0.2">
      <c r="E268" s="4" t="s">
        <v>26</v>
      </c>
      <c r="F268" s="5">
        <v>260000</v>
      </c>
      <c r="H268" s="5">
        <v>75000</v>
      </c>
      <c r="I268" s="7">
        <v>42794</v>
      </c>
      <c r="J268" s="5">
        <f>(J267+F268)-H268</f>
        <v>375000</v>
      </c>
      <c r="N268" s="4" t="s">
        <v>1027</v>
      </c>
    </row>
    <row r="269" spans="1:19" x14ac:dyDescent="0.2">
      <c r="H269" s="5">
        <v>50000</v>
      </c>
      <c r="I269" s="7">
        <v>42829</v>
      </c>
      <c r="J269" s="5">
        <f>(J268+F269)-H269</f>
        <v>325000</v>
      </c>
      <c r="P269" s="5"/>
      <c r="Q269" s="5"/>
      <c r="R269" s="5"/>
    </row>
    <row r="270" spans="1:19" x14ac:dyDescent="0.2">
      <c r="A270" s="4">
        <v>47</v>
      </c>
      <c r="B270" s="4" t="s">
        <v>1028</v>
      </c>
      <c r="C270" s="5">
        <v>6663863</v>
      </c>
      <c r="D270" s="6">
        <v>83566817</v>
      </c>
      <c r="E270" s="4" t="s">
        <v>1030</v>
      </c>
      <c r="F270" s="5">
        <v>780000</v>
      </c>
      <c r="G270" s="5">
        <v>120000</v>
      </c>
      <c r="I270" s="7">
        <v>42829</v>
      </c>
      <c r="J270" s="5">
        <f>F270-G270-H270</f>
        <v>660000</v>
      </c>
      <c r="K270" s="4" t="s">
        <v>1031</v>
      </c>
      <c r="L270" s="4">
        <v>2</v>
      </c>
      <c r="M270" s="4" t="s">
        <v>913</v>
      </c>
      <c r="N270" s="4" t="s">
        <v>1032</v>
      </c>
      <c r="O270" s="4" t="s">
        <v>642</v>
      </c>
      <c r="P270" s="5">
        <f>SUM(F270:F271)</f>
        <v>780000</v>
      </c>
      <c r="Q270" s="5">
        <f>SUM(G270:H271)</f>
        <v>220000</v>
      </c>
      <c r="R270" s="5">
        <f>P270-Q270</f>
        <v>560000</v>
      </c>
      <c r="S270" s="4" t="s">
        <v>56</v>
      </c>
    </row>
    <row r="271" spans="1:19" x14ac:dyDescent="0.2">
      <c r="E271" s="4" t="s">
        <v>1029</v>
      </c>
      <c r="H271" s="5">
        <v>100000</v>
      </c>
      <c r="I271" s="7">
        <v>42843</v>
      </c>
      <c r="J271" s="5">
        <f>(J270+F271)-H271</f>
        <v>560000</v>
      </c>
    </row>
    <row r="272" spans="1:19" x14ac:dyDescent="0.2">
      <c r="A272" s="4">
        <v>48</v>
      </c>
      <c r="B272" s="4" t="s">
        <v>1033</v>
      </c>
      <c r="D272" s="6">
        <v>82778426</v>
      </c>
      <c r="E272" s="4" t="s">
        <v>222</v>
      </c>
      <c r="F272" s="5">
        <v>240000</v>
      </c>
      <c r="I272" s="7">
        <v>42836</v>
      </c>
      <c r="J272" s="5">
        <f>F272-G272-H272</f>
        <v>240000</v>
      </c>
      <c r="K272" s="4" t="s">
        <v>953</v>
      </c>
      <c r="L272" s="4">
        <v>2</v>
      </c>
      <c r="M272" s="4" t="s">
        <v>913</v>
      </c>
      <c r="O272" s="4" t="s">
        <v>23</v>
      </c>
      <c r="P272" s="5">
        <f>F272</f>
        <v>240000</v>
      </c>
      <c r="Q272" s="5">
        <f>SUM(G272:H272)</f>
        <v>0</v>
      </c>
      <c r="R272" s="5">
        <f>P272-Q272</f>
        <v>240000</v>
      </c>
      <c r="S272" s="4" t="s">
        <v>56</v>
      </c>
    </row>
    <row r="273" spans="1:19" x14ac:dyDescent="0.2">
      <c r="A273" s="4">
        <v>49</v>
      </c>
      <c r="B273" s="4" t="s">
        <v>1034</v>
      </c>
      <c r="C273" s="5">
        <v>5617660</v>
      </c>
      <c r="D273" s="6">
        <v>75327582</v>
      </c>
      <c r="E273" s="4" t="s">
        <v>95</v>
      </c>
      <c r="F273" s="5">
        <v>260000</v>
      </c>
      <c r="G273" s="5">
        <v>50000</v>
      </c>
      <c r="I273" s="7">
        <v>42751</v>
      </c>
      <c r="J273" s="5">
        <f>F273-G273-H273</f>
        <v>210000</v>
      </c>
      <c r="K273" s="4" t="s">
        <v>1035</v>
      </c>
      <c r="L273" s="4">
        <v>2</v>
      </c>
      <c r="M273" s="4" t="s">
        <v>913</v>
      </c>
      <c r="O273" s="4" t="s">
        <v>642</v>
      </c>
      <c r="P273" s="5">
        <f>SUM(F273:F275)</f>
        <v>260000</v>
      </c>
      <c r="Q273" s="5">
        <f>SUM(G273:H275)</f>
        <v>200000</v>
      </c>
      <c r="R273" s="5">
        <f>P273-Q273</f>
        <v>60000</v>
      </c>
      <c r="S273" s="4" t="s">
        <v>56</v>
      </c>
    </row>
    <row r="274" spans="1:19" x14ac:dyDescent="0.2">
      <c r="H274" s="5">
        <v>50000</v>
      </c>
      <c r="I274" s="7">
        <v>42780</v>
      </c>
      <c r="J274" s="5">
        <f>(J273+F274)-H274</f>
        <v>160000</v>
      </c>
    </row>
    <row r="275" spans="1:19" x14ac:dyDescent="0.2">
      <c r="H275" s="5">
        <v>100000</v>
      </c>
      <c r="I275" s="7">
        <v>42836</v>
      </c>
      <c r="J275" s="5">
        <f>(J274+F275)-H275</f>
        <v>60000</v>
      </c>
      <c r="P275" s="5"/>
      <c r="Q275" s="5"/>
      <c r="R275" s="5"/>
    </row>
    <row r="276" spans="1:19" x14ac:dyDescent="0.2">
      <c r="A276" s="4">
        <v>50</v>
      </c>
      <c r="B276" s="4" t="s">
        <v>1036</v>
      </c>
      <c r="C276" s="5">
        <v>2516355</v>
      </c>
      <c r="D276" s="6">
        <v>85668492</v>
      </c>
      <c r="E276" s="4" t="s">
        <v>48</v>
      </c>
      <c r="F276" s="5">
        <v>220000</v>
      </c>
      <c r="I276" s="7">
        <v>42504</v>
      </c>
      <c r="J276" s="5">
        <f>F276-G276-H276</f>
        <v>220000</v>
      </c>
      <c r="K276" s="4" t="s">
        <v>1008</v>
      </c>
      <c r="L276" s="4">
        <v>2</v>
      </c>
      <c r="M276" s="4" t="s">
        <v>913</v>
      </c>
      <c r="N276" s="4" t="s">
        <v>1009</v>
      </c>
      <c r="O276" s="4" t="s">
        <v>642</v>
      </c>
      <c r="P276" s="5">
        <f>SUM(F276:F837)</f>
        <v>41728000</v>
      </c>
      <c r="Q276" s="5">
        <f>SUM(G276:H837)</f>
        <v>21985000</v>
      </c>
      <c r="R276" s="5">
        <f>P276-Q276</f>
        <v>19743000</v>
      </c>
      <c r="S276" s="4" t="s">
        <v>43</v>
      </c>
    </row>
    <row r="277" spans="1:19" x14ac:dyDescent="0.2">
      <c r="H277" s="5">
        <v>50000</v>
      </c>
      <c r="I277" s="7">
        <v>42528</v>
      </c>
      <c r="J277" s="5">
        <f t="shared" ref="J277:J289" si="14">(J276+F277)-H277</f>
        <v>170000</v>
      </c>
      <c r="P277" s="5"/>
      <c r="Q277" s="5"/>
      <c r="R277" s="5"/>
    </row>
    <row r="278" spans="1:19" x14ac:dyDescent="0.2">
      <c r="H278" s="5">
        <v>30000</v>
      </c>
      <c r="I278" s="7">
        <v>42904</v>
      </c>
      <c r="J278" s="5">
        <f t="shared" si="14"/>
        <v>140000</v>
      </c>
      <c r="P278" s="5"/>
      <c r="Q278" s="5"/>
      <c r="R278" s="5"/>
    </row>
    <row r="279" spans="1:19" x14ac:dyDescent="0.2">
      <c r="H279" s="5">
        <v>25000</v>
      </c>
      <c r="I279" s="7">
        <v>42556</v>
      </c>
      <c r="J279" s="5">
        <f t="shared" si="14"/>
        <v>115000</v>
      </c>
      <c r="P279" s="5"/>
      <c r="Q279" s="5"/>
      <c r="R279" s="5"/>
    </row>
    <row r="280" spans="1:19" x14ac:dyDescent="0.2">
      <c r="E280" s="4" t="s">
        <v>1037</v>
      </c>
      <c r="F280" s="5">
        <v>180000</v>
      </c>
      <c r="H280" s="5">
        <v>20000</v>
      </c>
      <c r="I280" s="7">
        <v>42598</v>
      </c>
      <c r="J280" s="5">
        <f t="shared" si="14"/>
        <v>275000</v>
      </c>
      <c r="P280" s="5"/>
      <c r="Q280" s="5"/>
      <c r="R280" s="5"/>
    </row>
    <row r="281" spans="1:19" x14ac:dyDescent="0.2">
      <c r="H281" s="5">
        <v>30000</v>
      </c>
      <c r="I281" s="7">
        <v>42612</v>
      </c>
      <c r="J281" s="5">
        <f t="shared" si="14"/>
        <v>245000</v>
      </c>
      <c r="P281" s="5"/>
      <c r="Q281" s="5"/>
      <c r="R281" s="5"/>
    </row>
    <row r="282" spans="1:19" x14ac:dyDescent="0.2">
      <c r="H282" s="5">
        <v>20000</v>
      </c>
      <c r="I282" s="7">
        <v>42619</v>
      </c>
      <c r="J282" s="5">
        <f t="shared" si="14"/>
        <v>225000</v>
      </c>
      <c r="P282" s="5"/>
      <c r="Q282" s="5"/>
      <c r="R282" s="5"/>
    </row>
    <row r="283" spans="1:19" x14ac:dyDescent="0.2">
      <c r="H283" s="5">
        <v>20000</v>
      </c>
      <c r="I283" s="7">
        <v>42633</v>
      </c>
      <c r="J283" s="5">
        <f t="shared" si="14"/>
        <v>205000</v>
      </c>
      <c r="P283" s="5"/>
      <c r="Q283" s="5"/>
      <c r="R283" s="5"/>
    </row>
    <row r="284" spans="1:19" x14ac:dyDescent="0.2">
      <c r="H284" s="5">
        <v>20000</v>
      </c>
      <c r="I284" s="7">
        <v>42654</v>
      </c>
      <c r="J284" s="5">
        <f t="shared" si="14"/>
        <v>185000</v>
      </c>
      <c r="P284" s="5"/>
      <c r="Q284" s="5"/>
      <c r="R284" s="5"/>
    </row>
    <row r="285" spans="1:19" x14ac:dyDescent="0.2">
      <c r="E285" s="4" t="s">
        <v>48</v>
      </c>
      <c r="F285" s="4">
        <v>220000</v>
      </c>
      <c r="G285" s="4"/>
      <c r="H285" s="5">
        <v>20000</v>
      </c>
      <c r="I285" s="7">
        <v>42682</v>
      </c>
      <c r="J285" s="5">
        <f t="shared" si="14"/>
        <v>385000</v>
      </c>
      <c r="P285" s="5"/>
      <c r="Q285" s="5"/>
      <c r="R285" s="5"/>
    </row>
    <row r="286" spans="1:19" x14ac:dyDescent="0.2">
      <c r="H286" s="5">
        <v>20000</v>
      </c>
      <c r="I286" s="7">
        <v>42703</v>
      </c>
      <c r="J286" s="5">
        <f t="shared" si="14"/>
        <v>365000</v>
      </c>
      <c r="P286" s="5"/>
      <c r="Q286" s="5"/>
      <c r="R286" s="5"/>
    </row>
    <row r="287" spans="1:19" x14ac:dyDescent="0.2">
      <c r="F287" s="4"/>
      <c r="H287" s="5">
        <v>20000</v>
      </c>
      <c r="I287" s="7">
        <v>42717</v>
      </c>
      <c r="J287" s="5">
        <f t="shared" si="14"/>
        <v>345000</v>
      </c>
      <c r="P287" s="5"/>
      <c r="Q287" s="5"/>
      <c r="R287" s="5"/>
    </row>
    <row r="288" spans="1:19" x14ac:dyDescent="0.2">
      <c r="H288" s="5">
        <v>20000</v>
      </c>
      <c r="I288" s="7">
        <v>42724</v>
      </c>
      <c r="J288" s="5">
        <f t="shared" si="14"/>
        <v>325000</v>
      </c>
      <c r="P288" s="5"/>
      <c r="Q288" s="5"/>
      <c r="R288" s="5"/>
    </row>
    <row r="289" spans="1:19" x14ac:dyDescent="0.2">
      <c r="H289" s="5">
        <v>10000</v>
      </c>
      <c r="I289" s="7">
        <v>42731</v>
      </c>
      <c r="J289" s="5">
        <f t="shared" si="14"/>
        <v>315000</v>
      </c>
      <c r="P289" s="5"/>
      <c r="Q289" s="5"/>
      <c r="R289" s="5"/>
    </row>
    <row r="290" spans="1:19" x14ac:dyDescent="0.2">
      <c r="H290" s="5">
        <v>20000</v>
      </c>
      <c r="I290" s="7">
        <v>42759</v>
      </c>
      <c r="J290" s="5">
        <f>(J289+F290)-H290</f>
        <v>295000</v>
      </c>
      <c r="P290" s="5"/>
      <c r="Q290" s="5"/>
      <c r="R290" s="5"/>
    </row>
    <row r="291" spans="1:19" x14ac:dyDescent="0.2">
      <c r="H291" s="5">
        <v>20000</v>
      </c>
      <c r="I291" s="7">
        <v>42780</v>
      </c>
      <c r="J291" s="5">
        <f>(J290+F291)-H291</f>
        <v>275000</v>
      </c>
      <c r="P291" s="5"/>
      <c r="Q291" s="5"/>
      <c r="R291" s="5"/>
    </row>
    <row r="292" spans="1:19" x14ac:dyDescent="0.2">
      <c r="H292" s="5">
        <v>20000</v>
      </c>
      <c r="I292" s="7">
        <v>42822</v>
      </c>
      <c r="J292" s="5">
        <f>(J291+F292)-H292</f>
        <v>255000</v>
      </c>
      <c r="P292" s="5"/>
      <c r="Q292" s="5"/>
      <c r="R292" s="5"/>
    </row>
    <row r="293" spans="1:19" x14ac:dyDescent="0.2">
      <c r="A293" s="4">
        <v>51</v>
      </c>
      <c r="B293" s="4" t="s">
        <v>1038</v>
      </c>
      <c r="C293" s="5">
        <v>3939718</v>
      </c>
      <c r="D293" s="6">
        <v>83210258</v>
      </c>
      <c r="E293" s="4" t="s">
        <v>35</v>
      </c>
      <c r="F293" s="5">
        <v>240000</v>
      </c>
      <c r="G293" s="5">
        <v>40000</v>
      </c>
      <c r="I293" s="7">
        <v>42808</v>
      </c>
      <c r="J293" s="5">
        <f>F293-G293-H293</f>
        <v>200000</v>
      </c>
      <c r="K293" s="4" t="s">
        <v>920</v>
      </c>
      <c r="L293" s="4">
        <v>2</v>
      </c>
      <c r="M293" s="4" t="s">
        <v>913</v>
      </c>
      <c r="N293" s="4" t="s">
        <v>1045</v>
      </c>
      <c r="O293" s="4" t="s">
        <v>642</v>
      </c>
      <c r="P293" s="5">
        <f>F293</f>
        <v>240000</v>
      </c>
      <c r="Q293" s="5">
        <f>SUM(G293:H293)</f>
        <v>40000</v>
      </c>
      <c r="R293" s="5">
        <f>P293-Q293</f>
        <v>200000</v>
      </c>
      <c r="S293" s="4" t="s">
        <v>56</v>
      </c>
    </row>
    <row r="294" spans="1:19" x14ac:dyDescent="0.2">
      <c r="A294" s="4">
        <v>52</v>
      </c>
      <c r="B294" s="4" t="s">
        <v>1039</v>
      </c>
      <c r="C294" s="5">
        <v>4468639</v>
      </c>
      <c r="D294" s="6">
        <v>86646419</v>
      </c>
      <c r="E294" s="4" t="s">
        <v>443</v>
      </c>
      <c r="F294" s="5">
        <v>240000</v>
      </c>
      <c r="I294" s="7">
        <v>42717</v>
      </c>
      <c r="J294" s="5">
        <f>F294-G294-H294</f>
        <v>240000</v>
      </c>
      <c r="K294" s="4" t="s">
        <v>915</v>
      </c>
      <c r="L294" s="4">
        <v>2</v>
      </c>
      <c r="M294" s="4" t="s">
        <v>913</v>
      </c>
      <c r="N294" s="4" t="s">
        <v>1040</v>
      </c>
      <c r="O294" s="4" t="s">
        <v>642</v>
      </c>
      <c r="P294" s="5">
        <f>SUM(F294:F296)</f>
        <v>240000</v>
      </c>
      <c r="Q294" s="5">
        <f>SUM(G294:H296)</f>
        <v>90000</v>
      </c>
      <c r="R294" s="5">
        <f>P294-Q294</f>
        <v>150000</v>
      </c>
      <c r="S294" s="4" t="s">
        <v>56</v>
      </c>
    </row>
    <row r="295" spans="1:19" x14ac:dyDescent="0.2">
      <c r="H295" s="5">
        <v>40000</v>
      </c>
      <c r="I295" s="7">
        <v>42724</v>
      </c>
      <c r="J295" s="5">
        <f>(J294+F295)-H295</f>
        <v>200000</v>
      </c>
    </row>
    <row r="296" spans="1:19" x14ac:dyDescent="0.2">
      <c r="H296" s="5">
        <v>50000</v>
      </c>
      <c r="I296" s="7">
        <v>42808</v>
      </c>
      <c r="J296" s="5">
        <f>(J295+F296)-H296</f>
        <v>150000</v>
      </c>
      <c r="P296" s="5"/>
      <c r="Q296" s="5"/>
      <c r="R296" s="5"/>
    </row>
    <row r="297" spans="1:19" x14ac:dyDescent="0.2">
      <c r="A297" s="4">
        <v>53</v>
      </c>
      <c r="B297" s="4" t="s">
        <v>1041</v>
      </c>
      <c r="C297" s="5">
        <v>1930950</v>
      </c>
      <c r="D297" s="6">
        <v>83234168</v>
      </c>
      <c r="E297" s="4" t="s">
        <v>566</v>
      </c>
      <c r="F297" s="5">
        <v>240000</v>
      </c>
      <c r="G297" s="5">
        <v>20000</v>
      </c>
      <c r="I297" s="7">
        <v>42801</v>
      </c>
      <c r="J297" s="5">
        <f>F297-G297-H297</f>
        <v>220000</v>
      </c>
      <c r="K297" s="4" t="s">
        <v>1042</v>
      </c>
      <c r="L297" s="4">
        <v>2</v>
      </c>
      <c r="M297" s="4" t="s">
        <v>913</v>
      </c>
      <c r="O297" s="4" t="s">
        <v>642</v>
      </c>
      <c r="P297" s="5">
        <f>SUM(F297:F298)</f>
        <v>240000</v>
      </c>
      <c r="Q297" s="5">
        <f>SUM(G297:H298)</f>
        <v>70000</v>
      </c>
      <c r="R297" s="5">
        <f>P297-Q297</f>
        <v>170000</v>
      </c>
      <c r="S297" s="4" t="s">
        <v>56</v>
      </c>
    </row>
    <row r="298" spans="1:19" x14ac:dyDescent="0.2">
      <c r="H298" s="5">
        <v>50000</v>
      </c>
      <c r="I298" s="7">
        <v>42829</v>
      </c>
      <c r="J298" s="5">
        <f>(J297+F298)-H298</f>
        <v>170000</v>
      </c>
    </row>
    <row r="299" spans="1:19" x14ac:dyDescent="0.2">
      <c r="A299" s="4">
        <v>54</v>
      </c>
      <c r="B299" s="4" t="s">
        <v>1043</v>
      </c>
      <c r="C299" s="5">
        <v>7957242</v>
      </c>
      <c r="D299" s="6">
        <v>75459037</v>
      </c>
      <c r="E299" s="4" t="s">
        <v>92</v>
      </c>
      <c r="F299" s="5">
        <v>260000</v>
      </c>
      <c r="G299" s="5">
        <v>50000</v>
      </c>
      <c r="I299" s="7">
        <v>42724</v>
      </c>
      <c r="J299" s="5">
        <f>F299-G299-H299</f>
        <v>210000</v>
      </c>
      <c r="K299" s="4" t="s">
        <v>1044</v>
      </c>
      <c r="L299" s="4">
        <v>2</v>
      </c>
      <c r="M299" s="4" t="s">
        <v>913</v>
      </c>
      <c r="O299" s="4" t="s">
        <v>642</v>
      </c>
      <c r="P299" s="5">
        <f>SUM(F299:F302)</f>
        <v>520000</v>
      </c>
      <c r="Q299" s="5">
        <f>SUM(G299:H302)</f>
        <v>250000</v>
      </c>
      <c r="R299" s="5">
        <f>P299-Q299</f>
        <v>270000</v>
      </c>
      <c r="S299" s="4" t="s">
        <v>43</v>
      </c>
    </row>
    <row r="300" spans="1:19" x14ac:dyDescent="0.2">
      <c r="H300" s="5">
        <v>50000</v>
      </c>
      <c r="I300" s="7">
        <v>42773</v>
      </c>
      <c r="J300" s="5">
        <f>(J299+F300)-H300</f>
        <v>160000</v>
      </c>
    </row>
    <row r="301" spans="1:19" x14ac:dyDescent="0.2">
      <c r="E301" s="4" t="s">
        <v>92</v>
      </c>
      <c r="F301" s="5">
        <v>260000</v>
      </c>
      <c r="H301" s="5">
        <v>100000</v>
      </c>
      <c r="I301" s="7">
        <v>42787</v>
      </c>
      <c r="J301" s="5">
        <f>(J300+F301)-H301</f>
        <v>320000</v>
      </c>
    </row>
    <row r="302" spans="1:19" x14ac:dyDescent="0.2">
      <c r="H302" s="5">
        <v>50000</v>
      </c>
      <c r="I302" s="7">
        <v>42836</v>
      </c>
      <c r="J302" s="5">
        <f>(J301+F302)-H302</f>
        <v>270000</v>
      </c>
    </row>
    <row r="303" spans="1:19" x14ac:dyDescent="0.2">
      <c r="A303" s="4">
        <v>55</v>
      </c>
      <c r="B303" s="4" t="s">
        <v>1038</v>
      </c>
      <c r="C303" s="5">
        <v>3939718</v>
      </c>
      <c r="D303" s="6">
        <v>83210258</v>
      </c>
      <c r="E303" s="4" t="s">
        <v>225</v>
      </c>
      <c r="F303" s="5">
        <v>340000</v>
      </c>
      <c r="I303" s="7">
        <v>42647</v>
      </c>
      <c r="J303" s="5">
        <f>F303-G303-H303</f>
        <v>340000</v>
      </c>
      <c r="K303" s="4" t="s">
        <v>920</v>
      </c>
      <c r="L303" s="4">
        <v>2</v>
      </c>
      <c r="M303" s="4" t="s">
        <v>913</v>
      </c>
      <c r="N303" s="4" t="s">
        <v>1045</v>
      </c>
      <c r="O303" s="4" t="s">
        <v>642</v>
      </c>
      <c r="P303" s="5">
        <f>SUM(F303:F307)</f>
        <v>660000</v>
      </c>
      <c r="Q303" s="5">
        <f>SUM(G303:H307)</f>
        <v>270000</v>
      </c>
      <c r="R303" s="5">
        <f>P303-Q303</f>
        <v>390000</v>
      </c>
      <c r="S303" s="4" t="s">
        <v>56</v>
      </c>
    </row>
    <row r="304" spans="1:19" x14ac:dyDescent="0.2">
      <c r="D304" s="6">
        <v>92794739</v>
      </c>
      <c r="H304" s="5">
        <v>100000</v>
      </c>
      <c r="I304" s="7">
        <v>42675</v>
      </c>
      <c r="J304" s="5">
        <f>(J303+F304)-H304</f>
        <v>240000</v>
      </c>
      <c r="P304" s="5"/>
      <c r="Q304" s="5"/>
      <c r="R304" s="5"/>
    </row>
    <row r="305" spans="1:19" x14ac:dyDescent="0.2">
      <c r="H305" s="5">
        <v>50000</v>
      </c>
      <c r="I305" s="7">
        <v>42724</v>
      </c>
      <c r="J305" s="5">
        <f>(J304+F305)-H305</f>
        <v>190000</v>
      </c>
      <c r="P305" s="5"/>
      <c r="Q305" s="5"/>
      <c r="R305" s="5"/>
    </row>
    <row r="306" spans="1:19" x14ac:dyDescent="0.2">
      <c r="H306" s="5">
        <v>50000</v>
      </c>
      <c r="I306" s="7">
        <v>42766</v>
      </c>
      <c r="J306" s="5">
        <f>(J305+F306)-H306</f>
        <v>140000</v>
      </c>
      <c r="P306" s="5"/>
      <c r="Q306" s="5"/>
      <c r="R306" s="5"/>
    </row>
    <row r="307" spans="1:19" x14ac:dyDescent="0.2">
      <c r="E307" s="4" t="s">
        <v>89</v>
      </c>
      <c r="F307" s="5">
        <v>320000</v>
      </c>
      <c r="H307" s="5">
        <v>70000</v>
      </c>
      <c r="I307" s="7">
        <v>42801</v>
      </c>
      <c r="J307" s="5">
        <f>(J306+F307)-H307</f>
        <v>390000</v>
      </c>
      <c r="P307" s="5"/>
      <c r="Q307" s="5"/>
      <c r="R307" s="5"/>
    </row>
    <row r="308" spans="1:19" x14ac:dyDescent="0.2">
      <c r="A308" s="4">
        <v>56</v>
      </c>
      <c r="B308" s="4" t="s">
        <v>1046</v>
      </c>
      <c r="D308" s="6">
        <v>75535771</v>
      </c>
      <c r="E308" s="4" t="s">
        <v>190</v>
      </c>
      <c r="F308" s="5">
        <v>360000</v>
      </c>
      <c r="G308" s="5">
        <v>50000</v>
      </c>
      <c r="I308" s="7">
        <v>42815</v>
      </c>
      <c r="J308" s="5">
        <f>F308-G308-H308</f>
        <v>310000</v>
      </c>
      <c r="K308" s="4" t="s">
        <v>1019</v>
      </c>
      <c r="L308" s="4">
        <v>2</v>
      </c>
      <c r="M308" s="4" t="s">
        <v>913</v>
      </c>
      <c r="O308" s="4" t="s">
        <v>23</v>
      </c>
      <c r="P308" s="5">
        <f>SUM(F308:F309)</f>
        <v>360000</v>
      </c>
      <c r="Q308" s="5">
        <f>SUM(G308:H309)</f>
        <v>100000</v>
      </c>
      <c r="R308" s="5">
        <f>P308-Q308</f>
        <v>260000</v>
      </c>
      <c r="S308" s="4" t="s">
        <v>56</v>
      </c>
    </row>
    <row r="309" spans="1:19" x14ac:dyDescent="0.2">
      <c r="H309" s="5">
        <v>50000</v>
      </c>
      <c r="I309" s="7">
        <v>42843</v>
      </c>
      <c r="J309" s="5">
        <f>(J308+F309)-H309</f>
        <v>260000</v>
      </c>
    </row>
    <row r="310" spans="1:19" x14ac:dyDescent="0.2">
      <c r="A310" s="4">
        <v>57</v>
      </c>
      <c r="B310" s="4" t="s">
        <v>1047</v>
      </c>
      <c r="C310" s="5">
        <v>6313499</v>
      </c>
      <c r="D310" s="6">
        <v>82520511</v>
      </c>
      <c r="E310" s="4" t="s">
        <v>1048</v>
      </c>
      <c r="F310" s="5">
        <v>260000</v>
      </c>
      <c r="I310" s="7">
        <v>42815</v>
      </c>
      <c r="J310" s="5">
        <f>F310-G310-H310</f>
        <v>260000</v>
      </c>
      <c r="K310" s="4" t="s">
        <v>1049</v>
      </c>
      <c r="L310" s="4">
        <v>2</v>
      </c>
      <c r="M310" s="4" t="s">
        <v>913</v>
      </c>
      <c r="N310" s="4" t="s">
        <v>1050</v>
      </c>
      <c r="O310" s="4" t="s">
        <v>642</v>
      </c>
      <c r="P310" s="5">
        <f>SUM(F310:F311)</f>
        <v>260000</v>
      </c>
      <c r="Q310" s="5">
        <f>SUM(G310:H311)</f>
        <v>50000</v>
      </c>
      <c r="R310" s="5">
        <f>P310-Q310</f>
        <v>210000</v>
      </c>
      <c r="S310" s="4" t="s">
        <v>56</v>
      </c>
    </row>
    <row r="311" spans="1:19" x14ac:dyDescent="0.2">
      <c r="H311" s="5">
        <v>50000</v>
      </c>
      <c r="I311" s="7">
        <v>42822</v>
      </c>
      <c r="J311" s="5">
        <f>(J310+F311)-H311</f>
        <v>210000</v>
      </c>
    </row>
    <row r="312" spans="1:19" x14ac:dyDescent="0.2">
      <c r="A312" s="4">
        <v>58</v>
      </c>
      <c r="B312" s="4" t="s">
        <v>1051</v>
      </c>
      <c r="C312" s="5">
        <v>1499188</v>
      </c>
      <c r="D312" s="6">
        <v>75810432</v>
      </c>
      <c r="E312" s="4" t="s">
        <v>1052</v>
      </c>
      <c r="F312" s="5">
        <v>530000</v>
      </c>
      <c r="I312" s="7">
        <v>42829</v>
      </c>
      <c r="J312" s="5">
        <f>F312-G312-H312</f>
        <v>530000</v>
      </c>
      <c r="K312" s="4" t="s">
        <v>1053</v>
      </c>
      <c r="L312" s="4">
        <v>2</v>
      </c>
      <c r="M312" s="4" t="s">
        <v>913</v>
      </c>
      <c r="O312" s="4" t="s">
        <v>642</v>
      </c>
      <c r="P312" s="5">
        <f>SUM(F312:F313)</f>
        <v>530000</v>
      </c>
      <c r="Q312" s="5">
        <f>SUM(G312:H313)</f>
        <v>100000</v>
      </c>
      <c r="R312" s="5">
        <f>P312-Q312</f>
        <v>430000</v>
      </c>
      <c r="S312" s="4" t="s">
        <v>56</v>
      </c>
    </row>
    <row r="313" spans="1:19" x14ac:dyDescent="0.2">
      <c r="E313" s="4" t="s">
        <v>149</v>
      </c>
      <c r="H313" s="5">
        <v>100000</v>
      </c>
      <c r="I313" s="7">
        <v>42836</v>
      </c>
      <c r="J313" s="5">
        <f>(J312+F313)-H313</f>
        <v>430000</v>
      </c>
    </row>
    <row r="314" spans="1:19" x14ac:dyDescent="0.2">
      <c r="A314" s="4">
        <v>59</v>
      </c>
      <c r="B314" s="4" t="s">
        <v>1054</v>
      </c>
      <c r="D314" s="6">
        <v>73239326</v>
      </c>
      <c r="E314" s="4" t="s">
        <v>566</v>
      </c>
      <c r="F314" s="5">
        <v>240000</v>
      </c>
      <c r="I314" s="7">
        <v>42808</v>
      </c>
      <c r="J314" s="5">
        <f>F314-G314-H314</f>
        <v>240000</v>
      </c>
      <c r="K314" s="4" t="s">
        <v>1055</v>
      </c>
      <c r="L314" s="4">
        <v>2</v>
      </c>
      <c r="M314" s="4" t="s">
        <v>913</v>
      </c>
      <c r="O314" s="4" t="s">
        <v>23</v>
      </c>
      <c r="P314" s="5">
        <f>SUM(F314:F316)</f>
        <v>240000</v>
      </c>
      <c r="Q314" s="5">
        <f>SUM(G314:H316)</f>
        <v>100000</v>
      </c>
      <c r="R314" s="5">
        <f>P314-Q314</f>
        <v>140000</v>
      </c>
      <c r="S314" s="4" t="s">
        <v>56</v>
      </c>
    </row>
    <row r="315" spans="1:19" x14ac:dyDescent="0.2">
      <c r="H315" s="5">
        <v>50000</v>
      </c>
      <c r="I315" s="7">
        <v>42815</v>
      </c>
      <c r="J315" s="5">
        <f>(J314+F315)-H315</f>
        <v>190000</v>
      </c>
    </row>
    <row r="316" spans="1:19" x14ac:dyDescent="0.2">
      <c r="H316" s="5">
        <v>50000</v>
      </c>
      <c r="I316" s="7">
        <v>42836</v>
      </c>
      <c r="J316" s="5">
        <f>(J315+F316)-H316</f>
        <v>140000</v>
      </c>
      <c r="P316" s="5"/>
      <c r="Q316" s="5"/>
      <c r="R316" s="5"/>
    </row>
    <row r="317" spans="1:19" x14ac:dyDescent="0.2">
      <c r="A317" s="4">
        <v>60</v>
      </c>
      <c r="B317" s="4" t="s">
        <v>1057</v>
      </c>
      <c r="D317" s="6">
        <v>86812882</v>
      </c>
      <c r="E317" s="4" t="s">
        <v>190</v>
      </c>
      <c r="F317" s="5">
        <v>280000</v>
      </c>
      <c r="G317" s="5">
        <v>50000</v>
      </c>
      <c r="I317" s="7">
        <v>42528</v>
      </c>
      <c r="J317" s="5">
        <f>F317-G317-H317</f>
        <v>230000</v>
      </c>
      <c r="K317" s="4" t="s">
        <v>1059</v>
      </c>
      <c r="L317" s="4">
        <v>2</v>
      </c>
      <c r="M317" s="4" t="s">
        <v>913</v>
      </c>
      <c r="N317" s="4" t="s">
        <v>1058</v>
      </c>
      <c r="O317" s="4" t="s">
        <v>642</v>
      </c>
      <c r="P317" s="5">
        <f>SUM(F317:F321)</f>
        <v>520000</v>
      </c>
      <c r="Q317" s="5">
        <f>SUM(G317:H321)</f>
        <v>250000</v>
      </c>
      <c r="R317" s="5">
        <f>P317-Q317</f>
        <v>270000</v>
      </c>
      <c r="S317" s="4" t="s">
        <v>56</v>
      </c>
    </row>
    <row r="318" spans="1:19" x14ac:dyDescent="0.2">
      <c r="H318" s="5">
        <v>50000</v>
      </c>
      <c r="I318" s="7">
        <v>42541</v>
      </c>
      <c r="J318" s="5">
        <f>(J317+F318)-H318</f>
        <v>180000</v>
      </c>
      <c r="P318" s="5"/>
      <c r="Q318" s="5"/>
      <c r="R318" s="5"/>
    </row>
    <row r="319" spans="1:19" x14ac:dyDescent="0.2">
      <c r="H319" s="5">
        <v>50000</v>
      </c>
      <c r="I319" s="7">
        <v>42584</v>
      </c>
      <c r="J319" s="5">
        <f>(J318+F319)-H319</f>
        <v>130000</v>
      </c>
      <c r="P319" s="5"/>
      <c r="Q319" s="5"/>
      <c r="R319" s="5"/>
    </row>
    <row r="320" spans="1:19" x14ac:dyDescent="0.2">
      <c r="E320" s="4" t="s">
        <v>411</v>
      </c>
      <c r="F320" s="5">
        <v>240000</v>
      </c>
      <c r="H320" s="5">
        <v>50000</v>
      </c>
      <c r="I320" s="7">
        <v>42619</v>
      </c>
      <c r="J320" s="5">
        <f>(J319+F320)-H320</f>
        <v>320000</v>
      </c>
      <c r="P320" s="5"/>
      <c r="Q320" s="5"/>
      <c r="R320" s="5"/>
    </row>
    <row r="321" spans="1:19" x14ac:dyDescent="0.2">
      <c r="H321" s="5">
        <v>50000</v>
      </c>
      <c r="I321" s="7">
        <v>42647</v>
      </c>
      <c r="J321" s="5">
        <f>(J320+F321)-H321</f>
        <v>270000</v>
      </c>
      <c r="P321" s="5"/>
      <c r="Q321" s="5"/>
      <c r="R321" s="5"/>
    </row>
    <row r="322" spans="1:19" x14ac:dyDescent="0.2">
      <c r="A322" s="4">
        <v>61</v>
      </c>
      <c r="B322" s="23" t="s">
        <v>1060</v>
      </c>
      <c r="D322" s="6">
        <v>91876897</v>
      </c>
      <c r="E322" s="4" t="s">
        <v>92</v>
      </c>
      <c r="F322" s="5">
        <v>260000</v>
      </c>
      <c r="G322" s="5">
        <v>100000</v>
      </c>
      <c r="I322" s="7">
        <v>42710</v>
      </c>
      <c r="J322" s="5">
        <f>F322-G322-H322</f>
        <v>160000</v>
      </c>
      <c r="K322" s="4" t="s">
        <v>953</v>
      </c>
      <c r="L322" s="4">
        <v>2</v>
      </c>
      <c r="M322" s="4" t="s">
        <v>913</v>
      </c>
      <c r="O322" s="4" t="s">
        <v>23</v>
      </c>
      <c r="P322" s="5">
        <f>SUM(F322:F327)</f>
        <v>740000</v>
      </c>
      <c r="Q322" s="5">
        <f>SUM(G322:H327)</f>
        <v>320000</v>
      </c>
      <c r="R322" s="5">
        <f>P322-Q322</f>
        <v>420000</v>
      </c>
      <c r="S322" s="4" t="s">
        <v>56</v>
      </c>
    </row>
    <row r="323" spans="1:19" x14ac:dyDescent="0.2">
      <c r="H323" s="5">
        <v>50000</v>
      </c>
      <c r="I323" s="7">
        <v>42759</v>
      </c>
      <c r="J323" s="5">
        <f>(J322+F323)-H323</f>
        <v>110000</v>
      </c>
      <c r="P323" s="5"/>
      <c r="Q323" s="5"/>
      <c r="R323" s="5"/>
    </row>
    <row r="324" spans="1:19" x14ac:dyDescent="0.2">
      <c r="H324" s="5">
        <v>50000</v>
      </c>
      <c r="I324" s="7">
        <v>42773</v>
      </c>
      <c r="J324" s="5">
        <f>(J323+F324)-H324</f>
        <v>60000</v>
      </c>
      <c r="P324" s="5"/>
      <c r="Q324" s="5"/>
      <c r="R324" s="5"/>
    </row>
    <row r="325" spans="1:19" x14ac:dyDescent="0.2">
      <c r="E325" s="4" t="s">
        <v>580</v>
      </c>
      <c r="F325" s="5">
        <v>240000</v>
      </c>
      <c r="H325" s="5">
        <v>70000</v>
      </c>
      <c r="I325" s="7">
        <v>42787</v>
      </c>
      <c r="J325" s="5">
        <f>(J324+F325)-H325</f>
        <v>230000</v>
      </c>
      <c r="P325" s="5"/>
      <c r="Q325" s="5"/>
      <c r="R325" s="5"/>
    </row>
    <row r="326" spans="1:19" x14ac:dyDescent="0.2">
      <c r="H326" s="5">
        <v>50000</v>
      </c>
      <c r="I326" s="7">
        <v>42815</v>
      </c>
      <c r="J326" s="5">
        <f>(J325+F326)-H326</f>
        <v>180000</v>
      </c>
      <c r="P326" s="5"/>
      <c r="Q326" s="5"/>
      <c r="R326" s="5"/>
    </row>
    <row r="327" spans="1:19" x14ac:dyDescent="0.2">
      <c r="E327" s="4" t="s">
        <v>48</v>
      </c>
      <c r="F327" s="5">
        <v>240000</v>
      </c>
      <c r="I327" s="7">
        <v>42836</v>
      </c>
      <c r="J327" s="5">
        <f>(J326+F327)-H327</f>
        <v>420000</v>
      </c>
      <c r="P327" s="5"/>
      <c r="Q327" s="5"/>
      <c r="R327" s="5"/>
    </row>
    <row r="328" spans="1:19" x14ac:dyDescent="0.2">
      <c r="A328" s="4">
        <v>62</v>
      </c>
      <c r="B328" s="4" t="s">
        <v>1061</v>
      </c>
      <c r="D328" s="6">
        <v>73101324</v>
      </c>
      <c r="E328" s="4" t="s">
        <v>358</v>
      </c>
      <c r="F328" s="5">
        <v>220000</v>
      </c>
      <c r="G328" s="5">
        <v>50000</v>
      </c>
      <c r="I328" s="7">
        <v>42773</v>
      </c>
      <c r="J328" s="5">
        <f>F328-G328-H328</f>
        <v>170000</v>
      </c>
      <c r="K328" s="4" t="s">
        <v>547</v>
      </c>
      <c r="L328" s="4">
        <v>2</v>
      </c>
      <c r="M328" s="4" t="s">
        <v>913</v>
      </c>
      <c r="O328" s="4" t="s">
        <v>642</v>
      </c>
      <c r="P328" s="5">
        <f>SUM(F328:F331)</f>
        <v>390000</v>
      </c>
      <c r="Q328" s="5">
        <f>SUM(G328:H331)</f>
        <v>140000</v>
      </c>
      <c r="R328" s="5">
        <f>P328-Q328</f>
        <v>250000</v>
      </c>
      <c r="S328" s="4" t="s">
        <v>43</v>
      </c>
    </row>
    <row r="329" spans="1:19" x14ac:dyDescent="0.2">
      <c r="E329" s="4" t="s">
        <v>1062</v>
      </c>
      <c r="F329" s="5">
        <v>170000</v>
      </c>
      <c r="I329" s="7">
        <v>42773</v>
      </c>
      <c r="J329" s="5">
        <f>(J328+F329)-H329</f>
        <v>340000</v>
      </c>
    </row>
    <row r="330" spans="1:19" x14ac:dyDescent="0.2">
      <c r="H330" s="5">
        <v>50000</v>
      </c>
      <c r="I330" s="7">
        <v>42794</v>
      </c>
      <c r="J330" s="5">
        <f>(J329+F330)-H330</f>
        <v>290000</v>
      </c>
    </row>
    <row r="331" spans="1:19" x14ac:dyDescent="0.2">
      <c r="H331" s="5">
        <v>40000</v>
      </c>
      <c r="I331" s="7">
        <v>42829</v>
      </c>
      <c r="J331" s="5">
        <f>(J330+F331)-H331</f>
        <v>250000</v>
      </c>
    </row>
    <row r="332" spans="1:19" x14ac:dyDescent="0.2">
      <c r="A332" s="4">
        <v>63</v>
      </c>
      <c r="B332" s="4" t="s">
        <v>1063</v>
      </c>
      <c r="D332" s="6">
        <v>85630598</v>
      </c>
      <c r="E332" s="4" t="s">
        <v>89</v>
      </c>
      <c r="F332" s="5">
        <v>320000</v>
      </c>
      <c r="I332" s="7">
        <v>42745</v>
      </c>
      <c r="J332" s="5">
        <f>F332-G332-H332</f>
        <v>320000</v>
      </c>
      <c r="K332" s="4" t="s">
        <v>1064</v>
      </c>
      <c r="L332" s="4">
        <v>2</v>
      </c>
      <c r="M332" s="4" t="s">
        <v>913</v>
      </c>
      <c r="N332" s="4" t="s">
        <v>1065</v>
      </c>
      <c r="O332" s="4" t="s">
        <v>23</v>
      </c>
      <c r="P332" s="5">
        <f>SUM(F332:F334)</f>
        <v>320000</v>
      </c>
      <c r="Q332" s="5">
        <f>SUM(G332:H334)</f>
        <v>150000</v>
      </c>
      <c r="R332" s="5">
        <f>P332-Q332</f>
        <v>170000</v>
      </c>
      <c r="S332" s="4" t="s">
        <v>56</v>
      </c>
    </row>
    <row r="333" spans="1:19" x14ac:dyDescent="0.2">
      <c r="H333" s="5">
        <v>100000</v>
      </c>
      <c r="I333" s="7">
        <v>42808</v>
      </c>
      <c r="J333" s="5">
        <f>(J332+F333)-H333</f>
        <v>220000</v>
      </c>
    </row>
    <row r="334" spans="1:19" x14ac:dyDescent="0.2">
      <c r="H334" s="5">
        <v>50000</v>
      </c>
      <c r="I334" s="7">
        <v>42836</v>
      </c>
      <c r="J334" s="5">
        <f>(J333+F334)-H334</f>
        <v>170000</v>
      </c>
      <c r="P334" s="5"/>
      <c r="Q334" s="5"/>
      <c r="R334" s="5"/>
    </row>
    <row r="335" spans="1:19" x14ac:dyDescent="0.2">
      <c r="A335" s="4">
        <v>64</v>
      </c>
      <c r="B335" s="4" t="s">
        <v>1066</v>
      </c>
      <c r="C335" s="5">
        <v>4269587</v>
      </c>
      <c r="D335" s="6">
        <v>92719037</v>
      </c>
      <c r="E335" s="4" t="s">
        <v>48</v>
      </c>
      <c r="F335" s="5">
        <v>240000</v>
      </c>
      <c r="G335" s="5">
        <v>50000</v>
      </c>
      <c r="I335" s="7">
        <v>42497</v>
      </c>
      <c r="J335" s="5">
        <f>F335-G335-H335</f>
        <v>190000</v>
      </c>
      <c r="K335" s="4" t="s">
        <v>980</v>
      </c>
      <c r="L335" s="4">
        <v>2</v>
      </c>
      <c r="M335" s="4" t="s">
        <v>913</v>
      </c>
      <c r="N335" s="4" t="s">
        <v>1067</v>
      </c>
      <c r="O335" s="4" t="s">
        <v>642</v>
      </c>
      <c r="P335" s="5">
        <f>SUM(F335:F342)</f>
        <v>500000</v>
      </c>
      <c r="Q335" s="5">
        <f>SUM(G335:H342)</f>
        <v>280000</v>
      </c>
      <c r="R335" s="5">
        <f>P335-Q335</f>
        <v>220000</v>
      </c>
      <c r="S335" s="4" t="s">
        <v>43</v>
      </c>
    </row>
    <row r="336" spans="1:19" x14ac:dyDescent="0.2">
      <c r="H336" s="5">
        <v>50000</v>
      </c>
      <c r="I336" s="7">
        <v>42598</v>
      </c>
      <c r="J336" s="5">
        <f t="shared" ref="J336:J342" si="15">(J335+F336)-H336</f>
        <v>140000</v>
      </c>
      <c r="P336" s="5"/>
      <c r="Q336" s="5"/>
      <c r="R336" s="5"/>
    </row>
    <row r="337" spans="1:19" x14ac:dyDescent="0.2">
      <c r="H337" s="5">
        <v>50000</v>
      </c>
      <c r="I337" s="7">
        <v>42633</v>
      </c>
      <c r="J337" s="5">
        <f t="shared" si="15"/>
        <v>90000</v>
      </c>
      <c r="P337" s="5"/>
      <c r="Q337" s="5"/>
      <c r="R337" s="5"/>
    </row>
    <row r="338" spans="1:19" x14ac:dyDescent="0.2">
      <c r="H338" s="5">
        <v>20000</v>
      </c>
      <c r="I338" s="7">
        <v>42682</v>
      </c>
      <c r="J338" s="5">
        <f t="shared" si="15"/>
        <v>70000</v>
      </c>
      <c r="P338" s="5"/>
      <c r="Q338" s="5"/>
      <c r="R338" s="5"/>
    </row>
    <row r="339" spans="1:19" x14ac:dyDescent="0.2">
      <c r="H339" s="5">
        <v>20000</v>
      </c>
      <c r="I339" s="7">
        <v>42724</v>
      </c>
      <c r="J339" s="5">
        <f t="shared" si="15"/>
        <v>50000</v>
      </c>
      <c r="P339" s="5"/>
      <c r="Q339" s="5"/>
      <c r="R339" s="5"/>
    </row>
    <row r="340" spans="1:19" x14ac:dyDescent="0.2">
      <c r="H340" s="5">
        <v>20000</v>
      </c>
      <c r="I340" s="7">
        <v>42745</v>
      </c>
      <c r="J340" s="5">
        <f t="shared" si="15"/>
        <v>30000</v>
      </c>
      <c r="P340" s="5"/>
      <c r="Q340" s="5"/>
      <c r="R340" s="5"/>
    </row>
    <row r="341" spans="1:19" x14ac:dyDescent="0.2">
      <c r="E341" s="4" t="s">
        <v>787</v>
      </c>
      <c r="F341" s="5">
        <v>260000</v>
      </c>
      <c r="H341" s="5">
        <v>40000</v>
      </c>
      <c r="I341" s="7">
        <v>42759</v>
      </c>
      <c r="J341" s="5">
        <f t="shared" si="15"/>
        <v>250000</v>
      </c>
      <c r="P341" s="5"/>
      <c r="Q341" s="5"/>
      <c r="R341" s="5"/>
    </row>
    <row r="342" spans="1:19" x14ac:dyDescent="0.2">
      <c r="H342" s="5">
        <v>30000</v>
      </c>
      <c r="I342" s="7">
        <v>42787</v>
      </c>
      <c r="J342" s="5">
        <f t="shared" si="15"/>
        <v>220000</v>
      </c>
      <c r="P342" s="5"/>
      <c r="Q342" s="5"/>
      <c r="R342" s="5"/>
    </row>
    <row r="343" spans="1:19" x14ac:dyDescent="0.2">
      <c r="A343" s="4">
        <v>66</v>
      </c>
      <c r="B343" s="4" t="s">
        <v>1068</v>
      </c>
      <c r="C343" s="5">
        <v>5590666</v>
      </c>
      <c r="D343" s="6">
        <v>73574557</v>
      </c>
      <c r="E343" s="4" t="s">
        <v>1069</v>
      </c>
      <c r="F343" s="5">
        <v>240000</v>
      </c>
      <c r="G343" s="5">
        <v>40000</v>
      </c>
      <c r="I343" s="7">
        <v>42641</v>
      </c>
      <c r="J343" s="5">
        <f>F343-G343-H343</f>
        <v>200000</v>
      </c>
      <c r="K343" s="4" t="s">
        <v>1072</v>
      </c>
      <c r="L343" s="4">
        <v>2</v>
      </c>
      <c r="M343" s="4" t="s">
        <v>806</v>
      </c>
      <c r="O343" s="4" t="s">
        <v>1071</v>
      </c>
      <c r="P343" s="5">
        <f>SUM(F343:F358)</f>
        <v>1020000</v>
      </c>
      <c r="Q343" s="5">
        <f>SUM(G343:H358)</f>
        <v>700000</v>
      </c>
      <c r="R343" s="5">
        <f>P343-Q343</f>
        <v>320000</v>
      </c>
      <c r="S343" s="4" t="s">
        <v>56</v>
      </c>
    </row>
    <row r="344" spans="1:19" x14ac:dyDescent="0.2">
      <c r="E344" s="4" t="s">
        <v>1070</v>
      </c>
      <c r="H344" s="5">
        <v>50000</v>
      </c>
      <c r="I344" s="7">
        <v>42668</v>
      </c>
      <c r="J344" s="5">
        <f t="shared" ref="J344:J349" si="16">(J343+F344)-H344</f>
        <v>150000</v>
      </c>
      <c r="P344" s="5"/>
      <c r="Q344" s="5"/>
      <c r="R344" s="5"/>
    </row>
    <row r="345" spans="1:19" x14ac:dyDescent="0.2">
      <c r="H345" s="5">
        <v>50000</v>
      </c>
      <c r="I345" s="7">
        <v>42710</v>
      </c>
      <c r="J345" s="5">
        <f t="shared" si="16"/>
        <v>100000</v>
      </c>
      <c r="P345" s="5"/>
      <c r="Q345" s="5"/>
      <c r="R345" s="5"/>
    </row>
    <row r="346" spans="1:19" x14ac:dyDescent="0.2">
      <c r="E346" s="4" t="s">
        <v>92</v>
      </c>
      <c r="F346" s="5">
        <v>260000</v>
      </c>
      <c r="H346" s="5">
        <v>50000</v>
      </c>
      <c r="I346" s="7">
        <v>42738</v>
      </c>
      <c r="J346" s="5">
        <f t="shared" si="16"/>
        <v>310000</v>
      </c>
      <c r="P346" s="5"/>
      <c r="Q346" s="5"/>
      <c r="R346" s="5"/>
    </row>
    <row r="347" spans="1:19" x14ac:dyDescent="0.2">
      <c r="H347" s="5">
        <v>50000</v>
      </c>
      <c r="I347" s="7">
        <v>42766</v>
      </c>
      <c r="J347" s="5">
        <f t="shared" si="16"/>
        <v>260000</v>
      </c>
      <c r="P347" s="5"/>
      <c r="Q347" s="5"/>
      <c r="R347" s="5"/>
    </row>
    <row r="348" spans="1:19" x14ac:dyDescent="0.2">
      <c r="H348" s="5">
        <v>50000</v>
      </c>
      <c r="I348" s="7">
        <v>42794</v>
      </c>
      <c r="J348" s="5">
        <f t="shared" si="16"/>
        <v>210000</v>
      </c>
      <c r="P348" s="5"/>
      <c r="Q348" s="5"/>
      <c r="R348" s="5"/>
    </row>
    <row r="349" spans="1:19" x14ac:dyDescent="0.2">
      <c r="H349" s="5">
        <v>50000</v>
      </c>
      <c r="I349" s="7">
        <v>42822</v>
      </c>
      <c r="J349" s="5">
        <f t="shared" si="16"/>
        <v>160000</v>
      </c>
      <c r="P349" s="5"/>
      <c r="Q349" s="5"/>
      <c r="R349" s="5"/>
    </row>
    <row r="350" spans="1:19" x14ac:dyDescent="0.2">
      <c r="A350" s="4">
        <v>67</v>
      </c>
      <c r="B350" s="4" t="s">
        <v>1073</v>
      </c>
      <c r="C350" s="5">
        <v>4066966</v>
      </c>
      <c r="D350" s="6">
        <v>73181484</v>
      </c>
      <c r="E350" s="4" t="s">
        <v>95</v>
      </c>
      <c r="F350" s="5">
        <v>260000</v>
      </c>
      <c r="G350" s="5">
        <v>50000</v>
      </c>
      <c r="I350" s="7">
        <v>42535</v>
      </c>
      <c r="J350" s="5">
        <f>F350-G350-H350</f>
        <v>210000</v>
      </c>
      <c r="K350" s="4" t="s">
        <v>547</v>
      </c>
      <c r="L350" s="4">
        <v>2</v>
      </c>
      <c r="M350" s="4" t="s">
        <v>913</v>
      </c>
      <c r="N350" s="4" t="s">
        <v>1074</v>
      </c>
      <c r="O350" s="4" t="s">
        <v>642</v>
      </c>
      <c r="P350" s="5">
        <f>SUM(F350:F360)</f>
        <v>520000</v>
      </c>
      <c r="Q350" s="5">
        <f>SUM(G350:H360)</f>
        <v>460000</v>
      </c>
      <c r="R350" s="5">
        <f>P350-Q350</f>
        <v>60000</v>
      </c>
      <c r="S350" s="4" t="s">
        <v>44</v>
      </c>
    </row>
    <row r="351" spans="1:19" x14ac:dyDescent="0.2">
      <c r="H351" s="5">
        <v>30000</v>
      </c>
      <c r="I351" s="7">
        <v>42556</v>
      </c>
      <c r="J351" s="5">
        <f t="shared" ref="J351:J357" si="17">(J350+F351)-H351</f>
        <v>180000</v>
      </c>
      <c r="P351" s="5"/>
      <c r="Q351" s="5"/>
      <c r="R351" s="5"/>
    </row>
    <row r="352" spans="1:19" x14ac:dyDescent="0.2">
      <c r="H352" s="5">
        <v>40000</v>
      </c>
      <c r="I352" s="7">
        <v>42584</v>
      </c>
      <c r="J352" s="5">
        <f t="shared" si="17"/>
        <v>140000</v>
      </c>
      <c r="P352" s="5"/>
      <c r="Q352" s="5"/>
      <c r="R352" s="5"/>
    </row>
    <row r="353" spans="1:19" x14ac:dyDescent="0.2">
      <c r="H353" s="5">
        <v>40000</v>
      </c>
      <c r="I353" s="7">
        <v>42618</v>
      </c>
      <c r="J353" s="5">
        <f t="shared" si="17"/>
        <v>100000</v>
      </c>
      <c r="P353" s="5"/>
      <c r="Q353" s="5"/>
      <c r="R353" s="5"/>
    </row>
    <row r="354" spans="1:19" x14ac:dyDescent="0.2">
      <c r="H354" s="5">
        <v>50000</v>
      </c>
      <c r="I354" s="7">
        <v>42640</v>
      </c>
      <c r="J354" s="5">
        <f t="shared" si="17"/>
        <v>50000</v>
      </c>
      <c r="P354" s="5"/>
      <c r="Q354" s="5"/>
      <c r="R354" s="5"/>
    </row>
    <row r="355" spans="1:19" x14ac:dyDescent="0.2">
      <c r="I355" s="7">
        <v>42668</v>
      </c>
      <c r="J355" s="5">
        <f t="shared" si="17"/>
        <v>50000</v>
      </c>
      <c r="P355" s="5"/>
      <c r="Q355" s="5"/>
      <c r="R355" s="5"/>
    </row>
    <row r="356" spans="1:19" x14ac:dyDescent="0.2">
      <c r="E356" s="4" t="s">
        <v>79</v>
      </c>
      <c r="F356" s="5">
        <v>260000</v>
      </c>
      <c r="H356" s="5">
        <v>50000</v>
      </c>
      <c r="I356" s="7">
        <v>42675</v>
      </c>
      <c r="J356" s="5">
        <f t="shared" si="17"/>
        <v>260000</v>
      </c>
      <c r="P356" s="5"/>
      <c r="Q356" s="5"/>
      <c r="R356" s="5"/>
    </row>
    <row r="357" spans="1:19" x14ac:dyDescent="0.2">
      <c r="H357" s="5">
        <v>50000</v>
      </c>
      <c r="I357" s="7">
        <v>42710</v>
      </c>
      <c r="J357" s="5">
        <f t="shared" si="17"/>
        <v>210000</v>
      </c>
      <c r="P357" s="5"/>
      <c r="Q357" s="5"/>
      <c r="R357" s="5"/>
    </row>
    <row r="358" spans="1:19" x14ac:dyDescent="0.2">
      <c r="H358" s="5">
        <v>50000</v>
      </c>
      <c r="I358" s="7">
        <v>42745</v>
      </c>
      <c r="J358" s="5">
        <f>(J357+F358)-H358</f>
        <v>160000</v>
      </c>
      <c r="P358" s="5"/>
      <c r="Q358" s="5"/>
      <c r="R358" s="5"/>
    </row>
    <row r="359" spans="1:19" x14ac:dyDescent="0.2">
      <c r="H359" s="5">
        <v>50000</v>
      </c>
      <c r="I359" s="7">
        <v>42794</v>
      </c>
      <c r="J359" s="5">
        <f>(J358+F359)-H359</f>
        <v>110000</v>
      </c>
      <c r="P359" s="5"/>
      <c r="Q359" s="5"/>
      <c r="R359" s="5"/>
    </row>
    <row r="360" spans="1:19" x14ac:dyDescent="0.2">
      <c r="H360" s="5">
        <v>50000</v>
      </c>
      <c r="I360" s="7">
        <v>42843</v>
      </c>
      <c r="J360" s="5">
        <f>(J359+F360)-H360</f>
        <v>60000</v>
      </c>
      <c r="P360" s="5"/>
      <c r="Q360" s="5"/>
      <c r="R360" s="5"/>
    </row>
    <row r="361" spans="1:19" x14ac:dyDescent="0.2">
      <c r="A361" s="4">
        <v>68</v>
      </c>
      <c r="B361" s="4" t="s">
        <v>1075</v>
      </c>
      <c r="C361" s="5">
        <v>2676765</v>
      </c>
      <c r="D361" s="6">
        <v>73117548</v>
      </c>
      <c r="E361" s="4" t="s">
        <v>225</v>
      </c>
      <c r="F361" s="5">
        <v>320000</v>
      </c>
      <c r="G361" s="5">
        <v>50000</v>
      </c>
      <c r="I361" s="7">
        <v>42724</v>
      </c>
      <c r="J361" s="5">
        <f>F361-G361-H361</f>
        <v>270000</v>
      </c>
      <c r="K361" s="4" t="s">
        <v>547</v>
      </c>
      <c r="L361" s="4">
        <v>2</v>
      </c>
      <c r="M361" s="4" t="s">
        <v>913</v>
      </c>
      <c r="N361" s="4" t="s">
        <v>1076</v>
      </c>
      <c r="O361" s="4" t="s">
        <v>642</v>
      </c>
      <c r="P361" s="5">
        <f>SUM(F361:F364)</f>
        <v>320000</v>
      </c>
      <c r="Q361" s="5">
        <f>SUM(G361:H364)</f>
        <v>180000</v>
      </c>
      <c r="R361" s="5">
        <f>P361-Q361</f>
        <v>140000</v>
      </c>
      <c r="S361" s="4" t="s">
        <v>56</v>
      </c>
    </row>
    <row r="362" spans="1:19" x14ac:dyDescent="0.2">
      <c r="H362" s="5">
        <v>50000</v>
      </c>
      <c r="I362" s="7">
        <v>42773</v>
      </c>
      <c r="J362" s="5">
        <f>(J361+F362)-H362</f>
        <v>220000</v>
      </c>
    </row>
    <row r="363" spans="1:19" x14ac:dyDescent="0.2">
      <c r="H363" s="5">
        <v>30000</v>
      </c>
      <c r="I363" s="7">
        <v>42801</v>
      </c>
      <c r="J363" s="5">
        <f>(J362+F363)-H363</f>
        <v>190000</v>
      </c>
    </row>
    <row r="364" spans="1:19" x14ac:dyDescent="0.2">
      <c r="H364" s="5">
        <v>50000</v>
      </c>
      <c r="I364" s="7">
        <v>42829</v>
      </c>
      <c r="J364" s="5">
        <f>(J363+F364)-H364</f>
        <v>140000</v>
      </c>
    </row>
    <row r="365" spans="1:19" x14ac:dyDescent="0.2">
      <c r="A365" s="4">
        <v>69</v>
      </c>
      <c r="B365" s="4" t="s">
        <v>1077</v>
      </c>
      <c r="C365" s="5">
        <v>2244381</v>
      </c>
      <c r="D365" s="6">
        <v>83904764</v>
      </c>
      <c r="E365" s="4" t="s">
        <v>95</v>
      </c>
      <c r="F365" s="5">
        <v>260000</v>
      </c>
      <c r="G365" s="5">
        <v>50000</v>
      </c>
      <c r="I365" s="7">
        <v>42801</v>
      </c>
      <c r="J365" s="5">
        <f>F365-G365-H365</f>
        <v>210000</v>
      </c>
      <c r="K365" s="4" t="s">
        <v>1078</v>
      </c>
      <c r="L365" s="4">
        <v>2</v>
      </c>
      <c r="M365" s="4" t="s">
        <v>913</v>
      </c>
      <c r="N365" s="4" t="s">
        <v>985</v>
      </c>
      <c r="O365" s="4" t="s">
        <v>642</v>
      </c>
      <c r="P365" s="5">
        <f>F365</f>
        <v>260000</v>
      </c>
      <c r="Q365" s="5">
        <f>SUM(G365:H365)</f>
        <v>50000</v>
      </c>
      <c r="R365" s="5">
        <f>P365-Q365</f>
        <v>210000</v>
      </c>
      <c r="S365" s="4" t="s">
        <v>56</v>
      </c>
    </row>
    <row r="366" spans="1:19" x14ac:dyDescent="0.2">
      <c r="A366" s="4">
        <v>70</v>
      </c>
      <c r="B366" s="4" t="s">
        <v>1079</v>
      </c>
      <c r="E366" s="4" t="s">
        <v>996</v>
      </c>
      <c r="F366" s="5">
        <v>260000</v>
      </c>
      <c r="I366" s="7">
        <v>42787</v>
      </c>
      <c r="J366" s="5">
        <f>F366-G366-H366</f>
        <v>260000</v>
      </c>
      <c r="K366" s="4" t="s">
        <v>1080</v>
      </c>
      <c r="L366" s="4">
        <v>2</v>
      </c>
      <c r="M366" s="4" t="s">
        <v>913</v>
      </c>
      <c r="O366" s="4" t="s">
        <v>642</v>
      </c>
      <c r="P366" s="5">
        <f>SUM(F366:F367)</f>
        <v>260000</v>
      </c>
      <c r="Q366" s="5">
        <f>SUM(G366:H367)</f>
        <v>50000</v>
      </c>
      <c r="R366" s="5">
        <f>P366-Q366</f>
        <v>210000</v>
      </c>
      <c r="S366" s="4" t="s">
        <v>56</v>
      </c>
    </row>
    <row r="367" spans="1:19" x14ac:dyDescent="0.2">
      <c r="H367" s="5">
        <v>50000</v>
      </c>
      <c r="I367" s="7">
        <v>42808</v>
      </c>
      <c r="J367" s="5">
        <f>(J366+F367)-H367</f>
        <v>210000</v>
      </c>
    </row>
    <row r="368" spans="1:19" x14ac:dyDescent="0.2">
      <c r="A368" s="4">
        <v>71</v>
      </c>
      <c r="B368" s="4" t="s">
        <v>1081</v>
      </c>
      <c r="D368" s="6">
        <v>73199472</v>
      </c>
      <c r="E368" s="4" t="s">
        <v>901</v>
      </c>
      <c r="F368" s="5">
        <v>320000</v>
      </c>
      <c r="G368" s="5">
        <v>50000</v>
      </c>
      <c r="I368" s="7">
        <v>42780</v>
      </c>
      <c r="J368" s="5">
        <f>F368-G368-H368</f>
        <v>270000</v>
      </c>
      <c r="K368" s="4" t="s">
        <v>1082</v>
      </c>
      <c r="L368" s="4">
        <v>2</v>
      </c>
      <c r="M368" s="4" t="s">
        <v>806</v>
      </c>
      <c r="O368" s="4" t="s">
        <v>23</v>
      </c>
      <c r="P368" s="5">
        <f>SUM(F368:F407)</f>
        <v>3055000</v>
      </c>
      <c r="Q368" s="5">
        <f>SUM(G368:H407)</f>
        <v>1840000</v>
      </c>
      <c r="R368" s="5">
        <f>P368-Q368</f>
        <v>1215000</v>
      </c>
      <c r="S368" s="4" t="s">
        <v>43</v>
      </c>
    </row>
    <row r="369" spans="1:19" x14ac:dyDescent="0.2">
      <c r="H369" s="5">
        <v>20000</v>
      </c>
      <c r="I369" s="7">
        <v>42787</v>
      </c>
      <c r="J369" s="5">
        <f t="shared" ref="J369:J377" si="18">(J368+F369)-H369</f>
        <v>250000</v>
      </c>
      <c r="P369" s="5"/>
      <c r="Q369" s="5"/>
      <c r="R369" s="5"/>
    </row>
    <row r="370" spans="1:19" x14ac:dyDescent="0.2">
      <c r="H370" s="5">
        <v>20000</v>
      </c>
      <c r="I370" s="7">
        <v>42794</v>
      </c>
      <c r="J370" s="5">
        <f t="shared" si="18"/>
        <v>230000</v>
      </c>
      <c r="P370" s="5"/>
      <c r="Q370" s="5"/>
      <c r="R370" s="5"/>
    </row>
    <row r="371" spans="1:19" x14ac:dyDescent="0.2">
      <c r="H371" s="5">
        <v>20000</v>
      </c>
      <c r="I371" s="7">
        <v>42801</v>
      </c>
      <c r="J371" s="5">
        <f t="shared" si="18"/>
        <v>210000</v>
      </c>
      <c r="P371" s="5"/>
      <c r="Q371" s="5"/>
      <c r="R371" s="5"/>
    </row>
    <row r="372" spans="1:19" x14ac:dyDescent="0.2">
      <c r="H372" s="5">
        <v>20000</v>
      </c>
      <c r="I372" s="7">
        <v>42808</v>
      </c>
      <c r="J372" s="5">
        <f t="shared" si="18"/>
        <v>190000</v>
      </c>
      <c r="P372" s="5"/>
      <c r="Q372" s="5"/>
      <c r="R372" s="5"/>
    </row>
    <row r="373" spans="1:19" x14ac:dyDescent="0.2">
      <c r="H373" s="5">
        <v>20000</v>
      </c>
      <c r="I373" s="7">
        <v>42815</v>
      </c>
      <c r="J373" s="5">
        <f t="shared" si="18"/>
        <v>170000</v>
      </c>
      <c r="P373" s="5"/>
      <c r="Q373" s="5"/>
      <c r="R373" s="5"/>
    </row>
    <row r="374" spans="1:19" x14ac:dyDescent="0.2">
      <c r="H374" s="5">
        <v>20000</v>
      </c>
      <c r="I374" s="7">
        <v>42822</v>
      </c>
      <c r="J374" s="5">
        <f t="shared" si="18"/>
        <v>150000</v>
      </c>
      <c r="P374" s="5"/>
      <c r="Q374" s="5"/>
      <c r="R374" s="5"/>
    </row>
    <row r="375" spans="1:19" x14ac:dyDescent="0.2">
      <c r="H375" s="5">
        <v>20000</v>
      </c>
      <c r="I375" s="7">
        <v>42829</v>
      </c>
      <c r="J375" s="5">
        <f t="shared" si="18"/>
        <v>130000</v>
      </c>
      <c r="P375" s="5"/>
      <c r="Q375" s="5"/>
      <c r="R375" s="5"/>
    </row>
    <row r="376" spans="1:19" x14ac:dyDescent="0.2">
      <c r="H376" s="5">
        <v>20000</v>
      </c>
      <c r="I376" s="7">
        <v>42836</v>
      </c>
      <c r="J376" s="5">
        <f t="shared" si="18"/>
        <v>110000</v>
      </c>
      <c r="P376" s="5"/>
      <c r="Q376" s="5"/>
      <c r="R376" s="5"/>
    </row>
    <row r="377" spans="1:19" x14ac:dyDescent="0.2">
      <c r="H377" s="5">
        <v>20000</v>
      </c>
      <c r="I377" s="7">
        <v>42843</v>
      </c>
      <c r="J377" s="5">
        <f t="shared" si="18"/>
        <v>90000</v>
      </c>
      <c r="P377" s="5"/>
      <c r="Q377" s="5"/>
      <c r="R377" s="5"/>
    </row>
    <row r="378" spans="1:19" x14ac:dyDescent="0.2">
      <c r="A378" s="4">
        <v>72</v>
      </c>
      <c r="B378" s="4" t="s">
        <v>1083</v>
      </c>
      <c r="C378" s="5">
        <v>4355154</v>
      </c>
      <c r="D378" s="6">
        <v>85585960</v>
      </c>
      <c r="E378" s="4" t="s">
        <v>566</v>
      </c>
      <c r="F378" s="5">
        <v>240000</v>
      </c>
      <c r="G378" s="5">
        <v>50000</v>
      </c>
      <c r="I378" s="7">
        <v>42553</v>
      </c>
      <c r="J378" s="5">
        <f>F378-G378-H378</f>
        <v>190000</v>
      </c>
      <c r="K378" s="4" t="s">
        <v>175</v>
      </c>
      <c r="L378" s="4">
        <v>2</v>
      </c>
      <c r="M378" s="4" t="s">
        <v>913</v>
      </c>
      <c r="N378" s="4" t="s">
        <v>1084</v>
      </c>
      <c r="O378" s="4" t="s">
        <v>642</v>
      </c>
      <c r="P378" s="5">
        <f>SUM(F378:F383)</f>
        <v>480000</v>
      </c>
      <c r="Q378" s="5">
        <f>SUM(G378:H383)</f>
        <v>280000</v>
      </c>
      <c r="R378" s="5">
        <f>P378-Q378</f>
        <v>200000</v>
      </c>
      <c r="S378" s="4" t="s">
        <v>44</v>
      </c>
    </row>
    <row r="379" spans="1:19" x14ac:dyDescent="0.2">
      <c r="H379" s="5">
        <v>30000</v>
      </c>
      <c r="I379" s="7">
        <v>42598</v>
      </c>
      <c r="J379" s="5">
        <f>(J378+F379)-H379</f>
        <v>160000</v>
      </c>
      <c r="P379" s="5"/>
      <c r="Q379" s="5"/>
      <c r="R379" s="5"/>
    </row>
    <row r="380" spans="1:19" x14ac:dyDescent="0.2">
      <c r="H380" s="5">
        <v>50000</v>
      </c>
      <c r="I380" s="7">
        <v>42626</v>
      </c>
      <c r="J380" s="5">
        <f>(J379+F380)-H380</f>
        <v>110000</v>
      </c>
      <c r="P380" s="5"/>
      <c r="Q380" s="5"/>
      <c r="R380" s="5"/>
    </row>
    <row r="381" spans="1:19" x14ac:dyDescent="0.2">
      <c r="H381" s="5">
        <v>50000</v>
      </c>
      <c r="I381" s="7">
        <v>42710</v>
      </c>
      <c r="J381" s="5">
        <f>(J380+F381)-H381</f>
        <v>60000</v>
      </c>
      <c r="P381" s="5"/>
      <c r="Q381" s="5"/>
      <c r="R381" s="5"/>
    </row>
    <row r="382" spans="1:19" x14ac:dyDescent="0.2">
      <c r="E382" s="4" t="s">
        <v>566</v>
      </c>
      <c r="F382" s="5">
        <v>240000</v>
      </c>
      <c r="H382" s="5">
        <v>50000</v>
      </c>
      <c r="I382" s="7">
        <v>42724</v>
      </c>
      <c r="J382" s="5">
        <f>(J381+F382)-H382</f>
        <v>250000</v>
      </c>
      <c r="P382" s="5"/>
      <c r="Q382" s="5"/>
      <c r="R382" s="5"/>
    </row>
    <row r="383" spans="1:19" x14ac:dyDescent="0.2">
      <c r="H383" s="5">
        <v>50000</v>
      </c>
      <c r="I383" s="7">
        <v>42759</v>
      </c>
      <c r="J383" s="5">
        <f>(J382+F383)-H383</f>
        <v>200000</v>
      </c>
      <c r="P383" s="5"/>
      <c r="Q383" s="5"/>
      <c r="R383" s="5"/>
    </row>
    <row r="384" spans="1:19" x14ac:dyDescent="0.2">
      <c r="A384" s="4">
        <v>73</v>
      </c>
      <c r="B384" s="4" t="s">
        <v>1085</v>
      </c>
      <c r="E384" s="4" t="s">
        <v>260</v>
      </c>
      <c r="F384" s="5">
        <v>260000</v>
      </c>
      <c r="G384" s="5">
        <v>60000</v>
      </c>
      <c r="I384" s="7">
        <v>42675</v>
      </c>
      <c r="J384" s="5">
        <f>F384-G384-H384</f>
        <v>200000</v>
      </c>
      <c r="K384" s="4" t="s">
        <v>920</v>
      </c>
      <c r="L384" s="4">
        <v>2</v>
      </c>
      <c r="M384" s="4" t="s">
        <v>913</v>
      </c>
      <c r="O384" s="4" t="s">
        <v>642</v>
      </c>
      <c r="P384" s="5">
        <f>SUM(F384:F391)</f>
        <v>580000</v>
      </c>
      <c r="Q384" s="5">
        <f>SUM(G384:H391)</f>
        <v>500000</v>
      </c>
      <c r="R384" s="5">
        <f>P384-Q384</f>
        <v>80000</v>
      </c>
      <c r="S384" s="4" t="s">
        <v>43</v>
      </c>
    </row>
    <row r="385" spans="1:19" x14ac:dyDescent="0.2">
      <c r="H385" s="5">
        <v>40000</v>
      </c>
      <c r="I385" s="7">
        <v>42703</v>
      </c>
      <c r="J385" s="5">
        <f t="shared" ref="J385:J391" si="19">(J384+F385)-H385</f>
        <v>160000</v>
      </c>
      <c r="P385" s="5"/>
      <c r="Q385" s="5"/>
      <c r="R385" s="5"/>
    </row>
    <row r="386" spans="1:19" x14ac:dyDescent="0.2">
      <c r="H386" s="5">
        <v>50000</v>
      </c>
      <c r="I386" s="7">
        <v>42710</v>
      </c>
      <c r="J386" s="5">
        <f t="shared" si="19"/>
        <v>110000</v>
      </c>
      <c r="P386" s="5"/>
      <c r="Q386" s="5"/>
      <c r="R386" s="5"/>
    </row>
    <row r="387" spans="1:19" x14ac:dyDescent="0.2">
      <c r="H387" s="5">
        <v>100000</v>
      </c>
      <c r="I387" s="7">
        <v>42738</v>
      </c>
      <c r="J387" s="5">
        <f t="shared" si="19"/>
        <v>10000</v>
      </c>
      <c r="P387" s="5"/>
      <c r="Q387" s="5"/>
      <c r="R387" s="5"/>
    </row>
    <row r="388" spans="1:19" s="26" customFormat="1" x14ac:dyDescent="0.2">
      <c r="C388" s="24"/>
      <c r="D388" s="25"/>
      <c r="E388" s="26" t="s">
        <v>901</v>
      </c>
      <c r="F388" s="24">
        <v>320000</v>
      </c>
      <c r="G388" s="24"/>
      <c r="H388" s="24">
        <v>100000</v>
      </c>
      <c r="I388" s="27">
        <v>42780</v>
      </c>
      <c r="J388" s="24">
        <f t="shared" si="19"/>
        <v>230000</v>
      </c>
      <c r="P388" s="24"/>
      <c r="Q388" s="24"/>
      <c r="R388" s="24"/>
    </row>
    <row r="389" spans="1:19" x14ac:dyDescent="0.2">
      <c r="H389" s="5">
        <v>50000</v>
      </c>
      <c r="I389" s="7">
        <v>42801</v>
      </c>
      <c r="J389" s="5">
        <f t="shared" si="19"/>
        <v>180000</v>
      </c>
      <c r="P389" s="5"/>
      <c r="Q389" s="5"/>
      <c r="R389" s="5"/>
    </row>
    <row r="390" spans="1:19" x14ac:dyDescent="0.2">
      <c r="H390" s="5">
        <v>50000</v>
      </c>
      <c r="I390" s="7">
        <v>42829</v>
      </c>
      <c r="J390" s="5">
        <f t="shared" si="19"/>
        <v>130000</v>
      </c>
      <c r="P390" s="5"/>
      <c r="Q390" s="5"/>
      <c r="R390" s="5"/>
    </row>
    <row r="391" spans="1:19" x14ac:dyDescent="0.2">
      <c r="H391" s="5">
        <v>50000</v>
      </c>
      <c r="I391" s="7">
        <v>42836</v>
      </c>
      <c r="J391" s="5">
        <f t="shared" si="19"/>
        <v>80000</v>
      </c>
      <c r="P391" s="5"/>
      <c r="Q391" s="5"/>
      <c r="R391" s="5"/>
    </row>
    <row r="392" spans="1:19" x14ac:dyDescent="0.2">
      <c r="A392" s="4">
        <v>74</v>
      </c>
      <c r="B392" s="4" t="s">
        <v>1086</v>
      </c>
      <c r="D392" s="6">
        <v>92533903</v>
      </c>
      <c r="E392" s="4" t="s">
        <v>481</v>
      </c>
      <c r="F392" s="5">
        <v>260000</v>
      </c>
      <c r="I392" s="7">
        <v>42723</v>
      </c>
      <c r="J392" s="5">
        <f>F392-G392-H392</f>
        <v>260000</v>
      </c>
      <c r="K392" s="4" t="s">
        <v>1087</v>
      </c>
      <c r="L392" s="4">
        <v>2</v>
      </c>
      <c r="M392" s="4" t="s">
        <v>806</v>
      </c>
      <c r="O392" s="4" t="s">
        <v>18</v>
      </c>
      <c r="P392" s="5">
        <f>SUM(F392:F398)</f>
        <v>260000</v>
      </c>
      <c r="Q392" s="5">
        <f>SUM(G392:H398)</f>
        <v>180000</v>
      </c>
      <c r="R392" s="5">
        <f>P392-Q392</f>
        <v>80000</v>
      </c>
      <c r="S392" s="4" t="s">
        <v>44</v>
      </c>
    </row>
    <row r="393" spans="1:19" x14ac:dyDescent="0.2">
      <c r="H393" s="5">
        <v>30000</v>
      </c>
      <c r="I393" s="7">
        <v>42730</v>
      </c>
      <c r="J393" s="5">
        <f t="shared" ref="J393:J398" si="20">(J392+F393)-H393</f>
        <v>230000</v>
      </c>
      <c r="P393" s="5"/>
      <c r="Q393" s="5"/>
      <c r="R393" s="5"/>
    </row>
    <row r="394" spans="1:19" x14ac:dyDescent="0.2">
      <c r="H394" s="5">
        <v>30000</v>
      </c>
      <c r="I394" s="7">
        <v>42752</v>
      </c>
      <c r="J394" s="5">
        <f t="shared" si="20"/>
        <v>200000</v>
      </c>
      <c r="P394" s="5"/>
      <c r="Q394" s="5"/>
      <c r="R394" s="5"/>
    </row>
    <row r="395" spans="1:19" x14ac:dyDescent="0.2">
      <c r="H395" s="5">
        <v>30000</v>
      </c>
      <c r="I395" s="7">
        <v>42787</v>
      </c>
      <c r="J395" s="5">
        <f t="shared" si="20"/>
        <v>170000</v>
      </c>
      <c r="P395" s="5"/>
      <c r="Q395" s="5"/>
      <c r="R395" s="5"/>
    </row>
    <row r="396" spans="1:19" x14ac:dyDescent="0.2">
      <c r="H396" s="5">
        <v>30000</v>
      </c>
      <c r="I396" s="7">
        <v>42808</v>
      </c>
      <c r="J396" s="5">
        <f t="shared" si="20"/>
        <v>140000</v>
      </c>
      <c r="P396" s="5"/>
      <c r="Q396" s="5"/>
      <c r="R396" s="5"/>
    </row>
    <row r="397" spans="1:19" x14ac:dyDescent="0.2">
      <c r="H397" s="5">
        <v>30000</v>
      </c>
      <c r="I397" s="7">
        <v>42829</v>
      </c>
      <c r="J397" s="5">
        <f t="shared" si="20"/>
        <v>110000</v>
      </c>
      <c r="P397" s="5"/>
      <c r="Q397" s="5"/>
      <c r="R397" s="5"/>
    </row>
    <row r="398" spans="1:19" x14ac:dyDescent="0.2">
      <c r="H398" s="5">
        <v>30000</v>
      </c>
      <c r="I398" s="7">
        <v>42843</v>
      </c>
      <c r="J398" s="5">
        <f t="shared" si="20"/>
        <v>80000</v>
      </c>
      <c r="P398" s="5"/>
      <c r="Q398" s="5"/>
      <c r="R398" s="5"/>
    </row>
    <row r="399" spans="1:19" x14ac:dyDescent="0.2">
      <c r="A399" s="4">
        <v>75</v>
      </c>
      <c r="B399" s="4" t="s">
        <v>1081</v>
      </c>
      <c r="D399" s="6">
        <v>73199472</v>
      </c>
      <c r="E399" s="4" t="s">
        <v>305</v>
      </c>
      <c r="F399" s="5">
        <v>595000</v>
      </c>
      <c r="G399" s="5">
        <v>100000</v>
      </c>
      <c r="I399" s="7">
        <v>42671</v>
      </c>
      <c r="J399" s="5">
        <f>F399-G399-H399</f>
        <v>495000</v>
      </c>
      <c r="K399" s="4" t="s">
        <v>1082</v>
      </c>
      <c r="L399" s="4">
        <v>2</v>
      </c>
      <c r="M399" s="4" t="s">
        <v>806</v>
      </c>
      <c r="N399" s="4" t="s">
        <v>1088</v>
      </c>
      <c r="O399" s="4" t="s">
        <v>1071</v>
      </c>
      <c r="P399" s="5">
        <f>SUM(F399:F405)</f>
        <v>855000</v>
      </c>
      <c r="Q399" s="5">
        <f>SUM(G399:H405)</f>
        <v>650000</v>
      </c>
      <c r="R399" s="5">
        <f>P399-Q399</f>
        <v>205000</v>
      </c>
      <c r="S399" s="4" t="s">
        <v>56</v>
      </c>
    </row>
    <row r="400" spans="1:19" x14ac:dyDescent="0.2">
      <c r="E400" s="4" t="s">
        <v>306</v>
      </c>
      <c r="H400" s="5">
        <v>100000</v>
      </c>
      <c r="I400" s="7">
        <v>42682</v>
      </c>
      <c r="J400" s="5">
        <f t="shared" ref="J400:J405" si="21">(J399+F400)-H400</f>
        <v>395000</v>
      </c>
      <c r="P400" s="5"/>
      <c r="Q400" s="5"/>
      <c r="R400" s="5"/>
    </row>
    <row r="401" spans="1:19" x14ac:dyDescent="0.2">
      <c r="H401" s="5">
        <v>100000</v>
      </c>
      <c r="I401" s="7">
        <v>42710</v>
      </c>
      <c r="J401" s="5">
        <f t="shared" si="21"/>
        <v>295000</v>
      </c>
      <c r="P401" s="5"/>
      <c r="Q401" s="5"/>
      <c r="R401" s="5"/>
    </row>
    <row r="402" spans="1:19" x14ac:dyDescent="0.2">
      <c r="H402" s="5">
        <v>100000</v>
      </c>
      <c r="I402" s="7">
        <v>42745</v>
      </c>
      <c r="J402" s="5">
        <f t="shared" si="21"/>
        <v>195000</v>
      </c>
      <c r="P402" s="5"/>
      <c r="Q402" s="5"/>
      <c r="R402" s="5"/>
    </row>
    <row r="403" spans="1:19" x14ac:dyDescent="0.2">
      <c r="H403" s="5">
        <v>100000</v>
      </c>
      <c r="I403" s="7">
        <v>42780</v>
      </c>
      <c r="J403" s="5">
        <f t="shared" si="21"/>
        <v>95000</v>
      </c>
      <c r="P403" s="5"/>
      <c r="Q403" s="5"/>
      <c r="R403" s="5"/>
    </row>
    <row r="404" spans="1:19" x14ac:dyDescent="0.2">
      <c r="F404" s="5">
        <v>260000</v>
      </c>
      <c r="H404" s="5">
        <v>100000</v>
      </c>
      <c r="I404" s="7">
        <v>42808</v>
      </c>
      <c r="J404" s="5">
        <f t="shared" si="21"/>
        <v>255000</v>
      </c>
      <c r="P404" s="5"/>
      <c r="Q404" s="5"/>
      <c r="R404" s="5"/>
    </row>
    <row r="405" spans="1:19" x14ac:dyDescent="0.2">
      <c r="H405" s="5">
        <v>50000</v>
      </c>
      <c r="I405" s="7">
        <v>42822</v>
      </c>
      <c r="J405" s="5">
        <f t="shared" si="21"/>
        <v>205000</v>
      </c>
      <c r="P405" s="5"/>
      <c r="Q405" s="5"/>
      <c r="R405" s="5"/>
    </row>
    <row r="406" spans="1:19" x14ac:dyDescent="0.2">
      <c r="A406" s="4">
        <v>76</v>
      </c>
      <c r="B406" s="4" t="s">
        <v>1089</v>
      </c>
      <c r="D406" s="6">
        <v>83425760</v>
      </c>
      <c r="E406" s="4" t="s">
        <v>305</v>
      </c>
      <c r="F406" s="5">
        <v>560000</v>
      </c>
      <c r="I406" s="7">
        <v>42836</v>
      </c>
      <c r="J406" s="5">
        <f>F406-G406-H406</f>
        <v>560000</v>
      </c>
      <c r="K406" s="4" t="s">
        <v>175</v>
      </c>
      <c r="L406" s="4">
        <v>2</v>
      </c>
      <c r="M406" s="4" t="s">
        <v>913</v>
      </c>
      <c r="N406" s="4" t="s">
        <v>1091</v>
      </c>
      <c r="O406" s="4" t="s">
        <v>642</v>
      </c>
      <c r="P406" s="5">
        <f>F406</f>
        <v>560000</v>
      </c>
      <c r="Q406" s="5">
        <f>SUM(G406:H406)</f>
        <v>0</v>
      </c>
      <c r="R406" s="5">
        <f>P406-Q406</f>
        <v>560000</v>
      </c>
      <c r="S406" s="4" t="s">
        <v>56</v>
      </c>
    </row>
    <row r="407" spans="1:19" x14ac:dyDescent="0.2">
      <c r="E407" s="4" t="s">
        <v>1090</v>
      </c>
      <c r="I407" s="7"/>
      <c r="P407" s="5"/>
      <c r="Q407" s="5"/>
      <c r="R407" s="5"/>
    </row>
    <row r="408" spans="1:19" x14ac:dyDescent="0.2">
      <c r="A408" s="4">
        <v>78</v>
      </c>
      <c r="B408" s="4" t="s">
        <v>1086</v>
      </c>
      <c r="D408" s="6">
        <v>92533903</v>
      </c>
      <c r="E408" s="4" t="s">
        <v>89</v>
      </c>
      <c r="F408" s="5">
        <v>320000</v>
      </c>
      <c r="I408" s="7">
        <v>42723</v>
      </c>
      <c r="J408" s="5">
        <f>F408-G408-H408</f>
        <v>320000</v>
      </c>
      <c r="K408" s="4" t="s">
        <v>1087</v>
      </c>
      <c r="L408" s="4">
        <v>2</v>
      </c>
      <c r="M408" s="4" t="s">
        <v>806</v>
      </c>
      <c r="O408" s="4" t="s">
        <v>18</v>
      </c>
      <c r="P408" s="5">
        <f>SUM(F408:F414)</f>
        <v>320000</v>
      </c>
      <c r="Q408" s="5">
        <f>SUM(G408:H414)</f>
        <v>190000</v>
      </c>
      <c r="R408" s="5">
        <f>P408-Q408</f>
        <v>130000</v>
      </c>
      <c r="S408" s="4" t="s">
        <v>44</v>
      </c>
    </row>
    <row r="409" spans="1:19" x14ac:dyDescent="0.2">
      <c r="H409" s="5">
        <v>40000</v>
      </c>
      <c r="I409" s="7">
        <v>42730</v>
      </c>
      <c r="J409" s="5">
        <f t="shared" ref="J409:J414" si="22">(J408+F409)-H409</f>
        <v>280000</v>
      </c>
      <c r="P409" s="5"/>
      <c r="Q409" s="5"/>
      <c r="R409" s="5"/>
    </row>
    <row r="410" spans="1:19" x14ac:dyDescent="0.2">
      <c r="H410" s="5">
        <v>30000</v>
      </c>
      <c r="I410" s="7">
        <v>42752</v>
      </c>
      <c r="J410" s="5">
        <f t="shared" si="22"/>
        <v>250000</v>
      </c>
      <c r="P410" s="5"/>
      <c r="Q410" s="5"/>
      <c r="R410" s="5"/>
    </row>
    <row r="411" spans="1:19" x14ac:dyDescent="0.2">
      <c r="H411" s="5">
        <v>30000</v>
      </c>
      <c r="I411" s="7">
        <v>42787</v>
      </c>
      <c r="J411" s="5">
        <f t="shared" si="22"/>
        <v>220000</v>
      </c>
      <c r="P411" s="5"/>
      <c r="Q411" s="5"/>
      <c r="R411" s="5"/>
    </row>
    <row r="412" spans="1:19" x14ac:dyDescent="0.2">
      <c r="H412" s="5">
        <v>30000</v>
      </c>
      <c r="I412" s="7">
        <v>42808</v>
      </c>
      <c r="J412" s="5">
        <f t="shared" si="22"/>
        <v>190000</v>
      </c>
      <c r="P412" s="5"/>
      <c r="Q412" s="5"/>
      <c r="R412" s="5"/>
    </row>
    <row r="413" spans="1:19" x14ac:dyDescent="0.2">
      <c r="H413" s="5">
        <v>30000</v>
      </c>
      <c r="I413" s="7">
        <v>42829</v>
      </c>
      <c r="J413" s="5">
        <f t="shared" si="22"/>
        <v>160000</v>
      </c>
      <c r="P413" s="5"/>
      <c r="Q413" s="5"/>
      <c r="R413" s="5"/>
    </row>
    <row r="414" spans="1:19" x14ac:dyDescent="0.2">
      <c r="H414" s="5">
        <v>30000</v>
      </c>
      <c r="I414" s="7">
        <v>42843</v>
      </c>
      <c r="J414" s="5">
        <f t="shared" si="22"/>
        <v>130000</v>
      </c>
      <c r="P414" s="5"/>
      <c r="Q414" s="5"/>
      <c r="R414" s="5"/>
    </row>
    <row r="415" spans="1:19" x14ac:dyDescent="0.2">
      <c r="A415" s="4">
        <v>79</v>
      </c>
      <c r="B415" s="4" t="s">
        <v>1092</v>
      </c>
      <c r="D415" s="6">
        <v>84487706</v>
      </c>
      <c r="E415" s="4" t="s">
        <v>1093</v>
      </c>
      <c r="F415" s="5">
        <v>240000</v>
      </c>
      <c r="G415" s="5">
        <v>40000</v>
      </c>
      <c r="I415" s="7">
        <v>42563</v>
      </c>
      <c r="J415" s="5">
        <f>F415-G415-H415</f>
        <v>200000</v>
      </c>
      <c r="K415" s="4" t="s">
        <v>1094</v>
      </c>
      <c r="L415" s="4">
        <v>2</v>
      </c>
      <c r="M415" s="4" t="s">
        <v>913</v>
      </c>
      <c r="N415" s="4" t="s">
        <v>962</v>
      </c>
      <c r="O415" s="4" t="s">
        <v>246</v>
      </c>
      <c r="P415" s="5">
        <f>SUM(F415:F424)</f>
        <v>500000</v>
      </c>
      <c r="Q415" s="5">
        <f>SUM(G415:H424)</f>
        <v>390000</v>
      </c>
      <c r="R415" s="5">
        <f>P415-Q415</f>
        <v>110000</v>
      </c>
      <c r="S415" s="4" t="s">
        <v>56</v>
      </c>
    </row>
    <row r="416" spans="1:19" x14ac:dyDescent="0.2">
      <c r="H416" s="5">
        <v>40000</v>
      </c>
      <c r="I416" s="7">
        <v>42661</v>
      </c>
      <c r="J416" s="5">
        <f t="shared" ref="J416:J421" si="23">(J415+F416)-H416</f>
        <v>160000</v>
      </c>
      <c r="P416" s="5"/>
      <c r="Q416" s="5"/>
      <c r="R416" s="5"/>
    </row>
    <row r="417" spans="1:19" x14ac:dyDescent="0.2">
      <c r="H417" s="5">
        <v>25000</v>
      </c>
      <c r="I417" s="7">
        <v>42703</v>
      </c>
      <c r="J417" s="5">
        <f t="shared" si="23"/>
        <v>135000</v>
      </c>
      <c r="P417" s="5"/>
      <c r="Q417" s="5"/>
      <c r="R417" s="5"/>
    </row>
    <row r="418" spans="1:19" x14ac:dyDescent="0.2">
      <c r="H418" s="5">
        <v>40000</v>
      </c>
      <c r="I418" s="7">
        <v>42724</v>
      </c>
      <c r="J418" s="5">
        <f t="shared" si="23"/>
        <v>95000</v>
      </c>
      <c r="P418" s="5"/>
      <c r="Q418" s="5"/>
      <c r="R418" s="5"/>
    </row>
    <row r="419" spans="1:19" x14ac:dyDescent="0.2">
      <c r="H419" s="5">
        <v>50000</v>
      </c>
      <c r="I419" s="7">
        <v>42738</v>
      </c>
      <c r="J419" s="5">
        <f t="shared" si="23"/>
        <v>45000</v>
      </c>
      <c r="P419" s="5"/>
      <c r="Q419" s="5"/>
      <c r="R419" s="5"/>
    </row>
    <row r="420" spans="1:19" x14ac:dyDescent="0.2">
      <c r="E420" s="4" t="s">
        <v>269</v>
      </c>
      <c r="F420" s="5">
        <v>260000</v>
      </c>
      <c r="H420" s="5">
        <v>45000</v>
      </c>
      <c r="I420" s="7">
        <v>42773</v>
      </c>
      <c r="J420" s="5">
        <f t="shared" si="23"/>
        <v>260000</v>
      </c>
      <c r="P420" s="5"/>
      <c r="Q420" s="5"/>
      <c r="R420" s="5"/>
    </row>
    <row r="421" spans="1:19" x14ac:dyDescent="0.2">
      <c r="H421" s="5">
        <v>40000</v>
      </c>
      <c r="I421" s="7">
        <v>42787</v>
      </c>
      <c r="J421" s="5">
        <f t="shared" si="23"/>
        <v>220000</v>
      </c>
      <c r="P421" s="5"/>
      <c r="Q421" s="5"/>
      <c r="R421" s="5"/>
    </row>
    <row r="422" spans="1:19" x14ac:dyDescent="0.2">
      <c r="H422" s="5">
        <v>30000</v>
      </c>
      <c r="I422" s="7">
        <v>42815</v>
      </c>
      <c r="J422" s="5">
        <f>(J421+F422)-H422</f>
        <v>190000</v>
      </c>
    </row>
    <row r="423" spans="1:19" x14ac:dyDescent="0.2">
      <c r="H423" s="5">
        <v>40000</v>
      </c>
      <c r="I423" s="7">
        <v>42829</v>
      </c>
      <c r="J423" s="5">
        <f>(J422+F423)-H423</f>
        <v>150000</v>
      </c>
      <c r="P423" s="5"/>
      <c r="Q423" s="5"/>
      <c r="R423" s="5"/>
    </row>
    <row r="424" spans="1:19" x14ac:dyDescent="0.2">
      <c r="H424" s="5">
        <v>40000</v>
      </c>
      <c r="I424" s="7">
        <v>42843</v>
      </c>
      <c r="J424" s="5">
        <f>(J423+F424)-H424</f>
        <v>110000</v>
      </c>
      <c r="P424" s="5"/>
      <c r="Q424" s="5"/>
      <c r="R424" s="5"/>
    </row>
    <row r="425" spans="1:19" x14ac:dyDescent="0.2">
      <c r="A425" s="4">
        <v>80</v>
      </c>
      <c r="B425" s="4" t="s">
        <v>1095</v>
      </c>
      <c r="C425" s="5">
        <v>4899840</v>
      </c>
      <c r="D425" s="6">
        <v>86411977</v>
      </c>
      <c r="E425" s="4" t="s">
        <v>76</v>
      </c>
      <c r="F425" s="5">
        <v>240000</v>
      </c>
      <c r="G425" s="5">
        <v>40000</v>
      </c>
      <c r="I425" s="7">
        <v>42836</v>
      </c>
      <c r="J425" s="5">
        <f>F425-G425-H425</f>
        <v>200000</v>
      </c>
      <c r="K425" s="4" t="s">
        <v>1096</v>
      </c>
      <c r="L425" s="4">
        <v>2</v>
      </c>
      <c r="M425" s="4" t="s">
        <v>913</v>
      </c>
      <c r="N425" s="4" t="s">
        <v>1098</v>
      </c>
      <c r="O425" s="4" t="s">
        <v>642</v>
      </c>
      <c r="P425" s="5">
        <f>F425</f>
        <v>240000</v>
      </c>
      <c r="Q425" s="5">
        <f>SUM(G425:H425)</f>
        <v>40000</v>
      </c>
      <c r="R425" s="5">
        <f>P425-Q425</f>
        <v>200000</v>
      </c>
      <c r="S425" s="4" t="s">
        <v>56</v>
      </c>
    </row>
    <row r="426" spans="1:19" x14ac:dyDescent="0.2">
      <c r="A426" s="4">
        <v>81</v>
      </c>
      <c r="B426" s="4" t="s">
        <v>1097</v>
      </c>
      <c r="D426" s="6">
        <v>73156231</v>
      </c>
      <c r="E426" s="4" t="s">
        <v>580</v>
      </c>
      <c r="F426" s="5">
        <v>260000</v>
      </c>
      <c r="I426" s="7">
        <v>42801</v>
      </c>
      <c r="J426" s="5">
        <f>F426-G426-H426</f>
        <v>260000</v>
      </c>
      <c r="K426" s="4" t="s">
        <v>953</v>
      </c>
      <c r="L426" s="4">
        <v>2</v>
      </c>
      <c r="M426" s="4" t="s">
        <v>913</v>
      </c>
      <c r="O426" s="4" t="s">
        <v>642</v>
      </c>
      <c r="P426" s="5">
        <f>F426</f>
        <v>260000</v>
      </c>
      <c r="Q426" s="5">
        <f>SUM(G426:H426)</f>
        <v>0</v>
      </c>
      <c r="R426" s="5">
        <f>P426-Q426</f>
        <v>260000</v>
      </c>
      <c r="S426" s="4" t="s">
        <v>56</v>
      </c>
    </row>
    <row r="427" spans="1:19" x14ac:dyDescent="0.2">
      <c r="A427" s="4">
        <v>82</v>
      </c>
      <c r="B427" s="4" t="s">
        <v>1099</v>
      </c>
      <c r="C427" s="5">
        <v>1591918</v>
      </c>
      <c r="D427" s="6">
        <v>84654958</v>
      </c>
      <c r="E427" s="4" t="s">
        <v>26</v>
      </c>
      <c r="F427" s="5">
        <v>260000</v>
      </c>
      <c r="G427" s="5">
        <v>150000</v>
      </c>
      <c r="I427" s="7">
        <v>42556</v>
      </c>
      <c r="J427" s="5">
        <f>F427-G427-H427</f>
        <v>110000</v>
      </c>
      <c r="K427" s="4" t="s">
        <v>1064</v>
      </c>
      <c r="L427" s="4">
        <v>2</v>
      </c>
      <c r="M427" s="4" t="s">
        <v>913</v>
      </c>
      <c r="N427" s="4" t="s">
        <v>1009</v>
      </c>
      <c r="O427" s="4" t="s">
        <v>642</v>
      </c>
      <c r="P427" s="5">
        <f>SUM(F427:F429)</f>
        <v>500000</v>
      </c>
      <c r="Q427" s="5">
        <f>SUM(G427:H429)</f>
        <v>250000</v>
      </c>
      <c r="R427" s="5">
        <f>P427-Q427</f>
        <v>250000</v>
      </c>
      <c r="S427" s="4" t="s">
        <v>56</v>
      </c>
    </row>
    <row r="428" spans="1:19" x14ac:dyDescent="0.2">
      <c r="E428" s="4" t="s">
        <v>89</v>
      </c>
      <c r="F428" s="5">
        <v>240000</v>
      </c>
      <c r="I428" s="7"/>
      <c r="J428" s="5">
        <f>(J427+F428)-H428</f>
        <v>350000</v>
      </c>
    </row>
    <row r="429" spans="1:19" x14ac:dyDescent="0.2">
      <c r="H429" s="5">
        <v>100000</v>
      </c>
      <c r="I429" s="7">
        <v>42654</v>
      </c>
      <c r="J429" s="5">
        <f>(J428+F429)-H429</f>
        <v>250000</v>
      </c>
      <c r="P429" s="5"/>
      <c r="Q429" s="5"/>
      <c r="R429" s="5"/>
    </row>
    <row r="430" spans="1:19" x14ac:dyDescent="0.2">
      <c r="A430" s="4">
        <v>83</v>
      </c>
      <c r="B430" s="4" t="s">
        <v>1101</v>
      </c>
      <c r="D430" s="6">
        <v>85511972</v>
      </c>
      <c r="E430" s="4" t="s">
        <v>111</v>
      </c>
      <c r="F430" s="5">
        <v>240000</v>
      </c>
      <c r="G430" s="5">
        <v>50000</v>
      </c>
      <c r="I430" s="7">
        <v>42787</v>
      </c>
      <c r="J430" s="5">
        <f>F430-G430-H430</f>
        <v>190000</v>
      </c>
      <c r="K430" s="4" t="s">
        <v>980</v>
      </c>
      <c r="L430" s="4">
        <v>2</v>
      </c>
      <c r="M430" s="4" t="s">
        <v>913</v>
      </c>
      <c r="O430" s="4" t="s">
        <v>642</v>
      </c>
      <c r="P430" s="5">
        <f>SUM(F430:F432)</f>
        <v>240000</v>
      </c>
      <c r="Q430" s="5">
        <f>SUM(G430:H432)</f>
        <v>150000</v>
      </c>
      <c r="R430" s="5">
        <f>P430-Q430</f>
        <v>90000</v>
      </c>
      <c r="S430" s="4" t="s">
        <v>56</v>
      </c>
    </row>
    <row r="431" spans="1:19" x14ac:dyDescent="0.2">
      <c r="H431" s="5">
        <v>50000</v>
      </c>
      <c r="I431" s="7">
        <v>42815</v>
      </c>
      <c r="J431" s="5">
        <f>(J430+F431)-H431</f>
        <v>140000</v>
      </c>
    </row>
    <row r="432" spans="1:19" x14ac:dyDescent="0.2">
      <c r="H432" s="5">
        <v>50000</v>
      </c>
      <c r="I432" s="7">
        <v>42843</v>
      </c>
      <c r="J432" s="5">
        <f>(J431+F432)-H432</f>
        <v>90000</v>
      </c>
      <c r="P432" s="5"/>
      <c r="Q432" s="5"/>
      <c r="R432" s="5"/>
    </row>
    <row r="433" spans="1:19" x14ac:dyDescent="0.2">
      <c r="A433" s="4">
        <v>84</v>
      </c>
      <c r="B433" s="4" t="s">
        <v>1100</v>
      </c>
      <c r="C433" s="5">
        <v>1929155</v>
      </c>
      <c r="D433" s="6">
        <v>71419059</v>
      </c>
      <c r="E433" s="4" t="s">
        <v>92</v>
      </c>
      <c r="F433" s="5">
        <v>260000</v>
      </c>
      <c r="G433" s="5">
        <v>50000</v>
      </c>
      <c r="I433" s="7">
        <v>42717</v>
      </c>
      <c r="J433" s="5">
        <f>F433-G433-H433</f>
        <v>210000</v>
      </c>
      <c r="L433" s="4">
        <v>2</v>
      </c>
      <c r="M433" s="4" t="s">
        <v>1102</v>
      </c>
      <c r="O433" s="4" t="s">
        <v>642</v>
      </c>
      <c r="P433" s="5">
        <f>SUM(F433:F434)</f>
        <v>260000</v>
      </c>
      <c r="Q433" s="5">
        <f>SUM(G433:H434)</f>
        <v>150000</v>
      </c>
      <c r="R433" s="5">
        <f>P433-Q433</f>
        <v>110000</v>
      </c>
      <c r="S433" s="4" t="s">
        <v>56</v>
      </c>
    </row>
    <row r="434" spans="1:19" x14ac:dyDescent="0.2">
      <c r="H434" s="5">
        <v>100000</v>
      </c>
      <c r="I434" s="7">
        <v>42725</v>
      </c>
      <c r="J434" s="5">
        <f>(J433+F434)-H434</f>
        <v>110000</v>
      </c>
      <c r="P434" s="5"/>
      <c r="Q434" s="5"/>
      <c r="R434" s="5"/>
    </row>
    <row r="435" spans="1:19" x14ac:dyDescent="0.2">
      <c r="A435" s="4">
        <v>85</v>
      </c>
      <c r="B435" s="4" t="s">
        <v>1103</v>
      </c>
      <c r="C435" s="5">
        <v>3405433</v>
      </c>
      <c r="D435" s="6">
        <v>85820138</v>
      </c>
      <c r="E435" s="4" t="s">
        <v>92</v>
      </c>
      <c r="F435" s="5">
        <v>260000</v>
      </c>
      <c r="I435" s="7">
        <v>42703</v>
      </c>
      <c r="J435" s="5">
        <f>F435-G435-H435</f>
        <v>260000</v>
      </c>
      <c r="K435" s="4" t="s">
        <v>1108</v>
      </c>
      <c r="L435" s="4">
        <v>2</v>
      </c>
      <c r="M435" s="4" t="s">
        <v>913</v>
      </c>
      <c r="O435" s="4" t="s">
        <v>642</v>
      </c>
      <c r="P435" s="5">
        <f>SUM(F435:F438)</f>
        <v>260000</v>
      </c>
      <c r="Q435" s="5">
        <f>SUM(G435:H438)</f>
        <v>170000</v>
      </c>
      <c r="R435" s="5">
        <f>P435-Q435</f>
        <v>90000</v>
      </c>
      <c r="S435" s="4" t="s">
        <v>56</v>
      </c>
    </row>
    <row r="436" spans="1:19" x14ac:dyDescent="0.2">
      <c r="H436" s="5">
        <v>70000</v>
      </c>
      <c r="I436" s="7">
        <v>42731</v>
      </c>
      <c r="J436" s="5">
        <f>(J435+F436)-H436</f>
        <v>190000</v>
      </c>
      <c r="P436" s="5"/>
      <c r="Q436" s="5"/>
      <c r="R436" s="5"/>
    </row>
    <row r="437" spans="1:19" x14ac:dyDescent="0.2">
      <c r="H437" s="5">
        <v>50000</v>
      </c>
      <c r="I437" s="7">
        <v>42766</v>
      </c>
      <c r="J437" s="5">
        <f>(J436+F437)-H437</f>
        <v>140000</v>
      </c>
      <c r="P437" s="5"/>
      <c r="Q437" s="5"/>
      <c r="R437" s="5"/>
    </row>
    <row r="438" spans="1:19" x14ac:dyDescent="0.2">
      <c r="H438" s="5">
        <v>50000</v>
      </c>
      <c r="I438" s="7">
        <v>42944</v>
      </c>
      <c r="J438" s="5">
        <f>(J437+F438)-H438</f>
        <v>90000</v>
      </c>
      <c r="P438" s="5"/>
      <c r="Q438" s="5"/>
      <c r="R438" s="5"/>
    </row>
    <row r="439" spans="1:19" x14ac:dyDescent="0.2">
      <c r="A439" s="4">
        <v>86</v>
      </c>
      <c r="B439" s="4" t="s">
        <v>1104</v>
      </c>
      <c r="C439" s="5">
        <v>6580507</v>
      </c>
      <c r="D439" s="6">
        <v>83157929</v>
      </c>
      <c r="E439" s="4" t="s">
        <v>1105</v>
      </c>
      <c r="F439" s="5">
        <v>260000</v>
      </c>
      <c r="I439" s="7">
        <v>42758</v>
      </c>
      <c r="J439" s="5">
        <f>F439-G439-H439</f>
        <v>260000</v>
      </c>
      <c r="K439" s="4" t="s">
        <v>1064</v>
      </c>
      <c r="L439" s="4">
        <v>2</v>
      </c>
      <c r="M439" s="4" t="s">
        <v>913</v>
      </c>
      <c r="N439" s="4" t="s">
        <v>1106</v>
      </c>
      <c r="O439" s="4" t="s">
        <v>642</v>
      </c>
      <c r="P439" s="5">
        <f>SUM(F439:F441)</f>
        <v>260000</v>
      </c>
      <c r="Q439" s="5">
        <f>SUM(G439:H441)</f>
        <v>90000</v>
      </c>
      <c r="R439" s="5">
        <f>P439-Q439</f>
        <v>170000</v>
      </c>
      <c r="S439" s="4" t="s">
        <v>56</v>
      </c>
    </row>
    <row r="440" spans="1:19" x14ac:dyDescent="0.2">
      <c r="H440" s="5">
        <v>40000</v>
      </c>
      <c r="I440" s="7">
        <v>42773</v>
      </c>
      <c r="J440" s="5">
        <f>(J439+F440)-H440</f>
        <v>220000</v>
      </c>
    </row>
    <row r="441" spans="1:19" x14ac:dyDescent="0.2">
      <c r="H441" s="5">
        <v>50000</v>
      </c>
      <c r="I441" s="7">
        <v>42833</v>
      </c>
      <c r="J441" s="5">
        <f>(J440+F441)-H441</f>
        <v>170000</v>
      </c>
      <c r="P441" s="5"/>
      <c r="Q441" s="5"/>
      <c r="R441" s="5"/>
    </row>
    <row r="442" spans="1:19" x14ac:dyDescent="0.2">
      <c r="A442" s="4">
        <v>87</v>
      </c>
      <c r="B442" s="4" t="s">
        <v>1107</v>
      </c>
      <c r="E442" s="4" t="s">
        <v>149</v>
      </c>
      <c r="F442" s="5">
        <v>260000</v>
      </c>
      <c r="I442" s="7">
        <v>42745</v>
      </c>
      <c r="J442" s="5">
        <f>F442-G442-H442</f>
        <v>260000</v>
      </c>
      <c r="K442" s="4" t="s">
        <v>1064</v>
      </c>
      <c r="L442" s="4">
        <v>2</v>
      </c>
      <c r="M442" s="4" t="s">
        <v>913</v>
      </c>
      <c r="N442" s="4" t="s">
        <v>1109</v>
      </c>
      <c r="O442" s="4" t="s">
        <v>23</v>
      </c>
      <c r="P442" s="5">
        <f>SUM(F442:F445)</f>
        <v>260000</v>
      </c>
      <c r="Q442" s="5">
        <f>SUM(G442:H445)</f>
        <v>200000</v>
      </c>
      <c r="R442" s="5">
        <f>P442-Q442</f>
        <v>60000</v>
      </c>
      <c r="S442" s="4" t="s">
        <v>56</v>
      </c>
    </row>
    <row r="443" spans="1:19" x14ac:dyDescent="0.2">
      <c r="H443" s="5">
        <v>50000</v>
      </c>
      <c r="I443" s="7">
        <v>42780</v>
      </c>
      <c r="J443" s="5">
        <f>(J442+F443)-H443</f>
        <v>210000</v>
      </c>
      <c r="P443" s="5"/>
      <c r="Q443" s="5"/>
      <c r="R443" s="5"/>
    </row>
    <row r="444" spans="1:19" x14ac:dyDescent="0.2">
      <c r="H444" s="5">
        <v>50000</v>
      </c>
      <c r="I444" s="7">
        <v>42808</v>
      </c>
      <c r="J444" s="5">
        <f>(J443+F444)-H444</f>
        <v>160000</v>
      </c>
      <c r="P444" s="5"/>
      <c r="Q444" s="5"/>
      <c r="R444" s="5"/>
    </row>
    <row r="445" spans="1:19" x14ac:dyDescent="0.2">
      <c r="H445" s="5">
        <v>100000</v>
      </c>
      <c r="I445" s="7">
        <v>42836</v>
      </c>
      <c r="J445" s="5">
        <f>(J444+F445)-H445</f>
        <v>60000</v>
      </c>
      <c r="P445" s="5"/>
      <c r="Q445" s="5"/>
      <c r="R445" s="5"/>
    </row>
    <row r="446" spans="1:19" x14ac:dyDescent="0.2">
      <c r="A446" s="4">
        <v>88</v>
      </c>
      <c r="B446" s="4" t="s">
        <v>1110</v>
      </c>
      <c r="C446" s="5">
        <v>5809798</v>
      </c>
      <c r="D446" s="6">
        <v>83931612</v>
      </c>
      <c r="E446" s="4" t="s">
        <v>84</v>
      </c>
      <c r="F446" s="5">
        <v>290000</v>
      </c>
      <c r="G446" s="5">
        <v>50000</v>
      </c>
      <c r="I446" s="7">
        <v>42801</v>
      </c>
      <c r="J446" s="5">
        <f>F446-G446-H446</f>
        <v>240000</v>
      </c>
      <c r="K446" s="4" t="s">
        <v>1111</v>
      </c>
      <c r="L446" s="4">
        <v>2</v>
      </c>
      <c r="M446" s="4" t="s">
        <v>913</v>
      </c>
      <c r="O446" s="4" t="s">
        <v>642</v>
      </c>
      <c r="P446" s="5">
        <f>F446</f>
        <v>290000</v>
      </c>
      <c r="Q446" s="5">
        <f>SUM(G446:H446)</f>
        <v>50000</v>
      </c>
      <c r="R446" s="5">
        <f>P446-Q446</f>
        <v>240000</v>
      </c>
      <c r="S446" s="4" t="s">
        <v>56</v>
      </c>
    </row>
    <row r="447" spans="1:19" x14ac:dyDescent="0.2">
      <c r="A447" s="4">
        <v>89</v>
      </c>
      <c r="B447" s="4" t="s">
        <v>1112</v>
      </c>
      <c r="D447" s="6">
        <v>82108750</v>
      </c>
      <c r="E447" s="4" t="s">
        <v>1105</v>
      </c>
      <c r="F447" s="5">
        <v>250000</v>
      </c>
      <c r="G447" s="5">
        <v>50000</v>
      </c>
      <c r="I447" s="7">
        <v>42716</v>
      </c>
      <c r="J447" s="5">
        <f>F447-G447-H447</f>
        <v>200000</v>
      </c>
      <c r="K447" s="4" t="s">
        <v>665</v>
      </c>
      <c r="L447" s="4">
        <v>2</v>
      </c>
      <c r="M447" s="4" t="s">
        <v>913</v>
      </c>
      <c r="O447" s="4" t="s">
        <v>642</v>
      </c>
      <c r="P447" s="5">
        <f>SUM(F447:F449)</f>
        <v>510000</v>
      </c>
      <c r="Q447" s="5">
        <f>SUM(G447:H449)</f>
        <v>200000</v>
      </c>
      <c r="R447" s="5">
        <f>P447-Q447</f>
        <v>310000</v>
      </c>
      <c r="S447" s="4" t="s">
        <v>56</v>
      </c>
    </row>
    <row r="448" spans="1:19" x14ac:dyDescent="0.2">
      <c r="H448" s="5">
        <v>100000</v>
      </c>
      <c r="I448" s="7">
        <v>42759</v>
      </c>
      <c r="J448" s="5">
        <f>(J447+F448)-H448</f>
        <v>100000</v>
      </c>
    </row>
    <row r="449" spans="1:19" x14ac:dyDescent="0.2">
      <c r="E449" s="4" t="s">
        <v>260</v>
      </c>
      <c r="F449" s="5">
        <v>260000</v>
      </c>
      <c r="H449" s="5">
        <v>50000</v>
      </c>
      <c r="I449" s="7">
        <v>42787</v>
      </c>
      <c r="J449" s="5">
        <f>(J448+F449)-H449</f>
        <v>310000</v>
      </c>
      <c r="P449" s="5"/>
      <c r="Q449" s="5"/>
      <c r="R449" s="5"/>
    </row>
    <row r="450" spans="1:19" x14ac:dyDescent="0.2">
      <c r="A450" s="4">
        <v>90</v>
      </c>
      <c r="B450" s="4" t="s">
        <v>1113</v>
      </c>
      <c r="C450" s="5">
        <v>729450</v>
      </c>
      <c r="D450" s="6">
        <v>73569592</v>
      </c>
      <c r="E450" s="4" t="s">
        <v>1114</v>
      </c>
      <c r="F450" s="5">
        <v>600000</v>
      </c>
      <c r="G450" s="5">
        <v>100000</v>
      </c>
      <c r="I450" s="7">
        <v>42751</v>
      </c>
      <c r="J450" s="5">
        <f>F450-G450-H450</f>
        <v>500000</v>
      </c>
      <c r="K450" s="4" t="s">
        <v>1115</v>
      </c>
      <c r="L450" s="4">
        <v>2</v>
      </c>
      <c r="M450" s="4" t="s">
        <v>913</v>
      </c>
      <c r="O450" s="4" t="s">
        <v>642</v>
      </c>
      <c r="P450" s="5">
        <f>SUM(F450:F453)</f>
        <v>600000</v>
      </c>
      <c r="Q450" s="5">
        <f>SUM(G450:H453)</f>
        <v>400000</v>
      </c>
      <c r="R450" s="5">
        <f>P450-Q450</f>
        <v>200000</v>
      </c>
      <c r="S450" s="4" t="s">
        <v>56</v>
      </c>
    </row>
    <row r="451" spans="1:19" x14ac:dyDescent="0.2">
      <c r="H451" s="5">
        <v>100000</v>
      </c>
      <c r="I451" s="7">
        <v>42787</v>
      </c>
      <c r="J451" s="5">
        <f>(J450+F451)-H451</f>
        <v>400000</v>
      </c>
      <c r="P451" s="5"/>
      <c r="Q451" s="5"/>
      <c r="R451" s="5"/>
    </row>
    <row r="452" spans="1:19" x14ac:dyDescent="0.2">
      <c r="H452" s="5">
        <v>100000</v>
      </c>
      <c r="I452" s="7">
        <v>42815</v>
      </c>
      <c r="J452" s="5">
        <f>(J451+F452)-H452</f>
        <v>300000</v>
      </c>
      <c r="P452" s="5"/>
      <c r="Q452" s="5"/>
      <c r="R452" s="5"/>
    </row>
    <row r="453" spans="1:19" x14ac:dyDescent="0.2">
      <c r="H453" s="5">
        <v>100000</v>
      </c>
      <c r="I453" s="7">
        <v>42843</v>
      </c>
      <c r="J453" s="5">
        <f>(J452+F453)-H453</f>
        <v>200000</v>
      </c>
      <c r="P453" s="5"/>
      <c r="Q453" s="5"/>
      <c r="R453" s="5"/>
    </row>
    <row r="454" spans="1:19" x14ac:dyDescent="0.2">
      <c r="A454" s="4">
        <v>91</v>
      </c>
      <c r="B454" s="4" t="s">
        <v>1116</v>
      </c>
      <c r="D454" s="6">
        <v>86240790</v>
      </c>
      <c r="E454" s="4" t="s">
        <v>305</v>
      </c>
      <c r="F454" s="5">
        <v>560000</v>
      </c>
      <c r="G454" s="5">
        <v>100000</v>
      </c>
      <c r="I454" s="7">
        <v>42698</v>
      </c>
      <c r="J454" s="5">
        <f>F454-G454-H454</f>
        <v>460000</v>
      </c>
      <c r="K454" s="4" t="s">
        <v>24</v>
      </c>
      <c r="L454" s="4">
        <v>2</v>
      </c>
      <c r="M454" s="4" t="s">
        <v>806</v>
      </c>
      <c r="N454" s="4" t="s">
        <v>962</v>
      </c>
      <c r="O454" s="4" t="s">
        <v>1117</v>
      </c>
      <c r="P454" s="5">
        <f>SUM(F454:F463)</f>
        <v>1340000</v>
      </c>
      <c r="Q454" s="5">
        <f>SUM(G454:H463)</f>
        <v>1000000</v>
      </c>
      <c r="R454" s="5">
        <f>P454-Q454</f>
        <v>340000</v>
      </c>
      <c r="S454" s="4" t="s">
        <v>56</v>
      </c>
    </row>
    <row r="455" spans="1:19" x14ac:dyDescent="0.2">
      <c r="E455" s="4">
        <v>212</v>
      </c>
      <c r="H455" s="5">
        <v>100000</v>
      </c>
      <c r="I455" s="7">
        <v>42710</v>
      </c>
      <c r="J455" s="5">
        <f t="shared" ref="J455:J463" si="24">(J454+F455)-H455</f>
        <v>360000</v>
      </c>
      <c r="P455" s="5"/>
      <c r="Q455" s="5"/>
      <c r="R455" s="5"/>
    </row>
    <row r="456" spans="1:19" x14ac:dyDescent="0.2">
      <c r="H456" s="5">
        <v>100000</v>
      </c>
      <c r="I456" s="7">
        <v>42724</v>
      </c>
      <c r="J456" s="5">
        <f t="shared" si="24"/>
        <v>260000</v>
      </c>
      <c r="P456" s="5"/>
      <c r="Q456" s="5"/>
      <c r="R456" s="5"/>
    </row>
    <row r="457" spans="1:19" x14ac:dyDescent="0.2">
      <c r="H457" s="5">
        <v>100000</v>
      </c>
      <c r="I457" s="7">
        <v>42739</v>
      </c>
      <c r="J457" s="5">
        <f t="shared" si="24"/>
        <v>160000</v>
      </c>
      <c r="P457" s="5"/>
      <c r="Q457" s="5"/>
      <c r="R457" s="5"/>
    </row>
    <row r="458" spans="1:19" x14ac:dyDescent="0.2">
      <c r="H458" s="5">
        <v>100000</v>
      </c>
      <c r="I458" s="7">
        <v>42752</v>
      </c>
      <c r="J458" s="5">
        <f t="shared" si="24"/>
        <v>60000</v>
      </c>
      <c r="P458" s="5"/>
      <c r="Q458" s="5"/>
      <c r="R458" s="5"/>
    </row>
    <row r="459" spans="1:19" x14ac:dyDescent="0.2">
      <c r="E459" s="4">
        <v>212</v>
      </c>
      <c r="F459" s="5">
        <v>460000</v>
      </c>
      <c r="H459" s="5">
        <v>100000</v>
      </c>
      <c r="I459" s="7">
        <v>42766</v>
      </c>
      <c r="J459" s="5">
        <f t="shared" si="24"/>
        <v>420000</v>
      </c>
      <c r="P459" s="5"/>
      <c r="Q459" s="5"/>
      <c r="R459" s="5"/>
    </row>
    <row r="460" spans="1:19" x14ac:dyDescent="0.2">
      <c r="H460" s="5">
        <v>100000</v>
      </c>
      <c r="I460" s="7">
        <v>42780</v>
      </c>
      <c r="J460" s="5">
        <f t="shared" si="24"/>
        <v>320000</v>
      </c>
      <c r="P460" s="5"/>
      <c r="Q460" s="5"/>
      <c r="R460" s="5"/>
    </row>
    <row r="461" spans="1:19" x14ac:dyDescent="0.2">
      <c r="H461" s="5">
        <v>100000</v>
      </c>
      <c r="I461" s="7">
        <v>42801</v>
      </c>
      <c r="J461" s="5">
        <f t="shared" si="24"/>
        <v>220000</v>
      </c>
    </row>
    <row r="462" spans="1:19" x14ac:dyDescent="0.2">
      <c r="H462" s="5">
        <v>100000</v>
      </c>
      <c r="I462" s="7">
        <v>42826</v>
      </c>
      <c r="J462" s="5">
        <f t="shared" si="24"/>
        <v>120000</v>
      </c>
      <c r="P462" s="5"/>
      <c r="Q462" s="5"/>
      <c r="R462" s="5"/>
    </row>
    <row r="463" spans="1:19" x14ac:dyDescent="0.2">
      <c r="E463" s="4" t="s">
        <v>225</v>
      </c>
      <c r="F463" s="5">
        <v>320000</v>
      </c>
      <c r="H463" s="5">
        <v>100000</v>
      </c>
      <c r="I463" s="7">
        <v>42843</v>
      </c>
      <c r="J463" s="5">
        <f t="shared" si="24"/>
        <v>340000</v>
      </c>
      <c r="P463" s="5"/>
      <c r="Q463" s="5"/>
      <c r="R463" s="5"/>
    </row>
    <row r="464" spans="1:19" x14ac:dyDescent="0.2">
      <c r="A464" s="4">
        <v>92</v>
      </c>
      <c r="B464" s="4" t="s">
        <v>1118</v>
      </c>
      <c r="C464" s="5">
        <v>3686903</v>
      </c>
      <c r="D464" s="6">
        <v>83834138</v>
      </c>
      <c r="E464" s="4" t="s">
        <v>1119</v>
      </c>
      <c r="F464" s="5">
        <v>240000</v>
      </c>
      <c r="G464" s="5">
        <v>30000</v>
      </c>
      <c r="I464" s="7">
        <v>42758</v>
      </c>
      <c r="J464" s="5">
        <f>F464-G464-H464</f>
        <v>210000</v>
      </c>
      <c r="K464" s="4" t="s">
        <v>1120</v>
      </c>
      <c r="L464" s="4">
        <v>2</v>
      </c>
      <c r="M464" s="4" t="s">
        <v>913</v>
      </c>
      <c r="O464" s="4" t="s">
        <v>642</v>
      </c>
      <c r="P464" s="5">
        <f>SUM(F464:F466)</f>
        <v>240000</v>
      </c>
      <c r="Q464" s="5">
        <f>SUM(G464:H466)</f>
        <v>120000</v>
      </c>
      <c r="R464" s="5">
        <f>P464-Q464</f>
        <v>120000</v>
      </c>
      <c r="S464" s="4" t="s">
        <v>56</v>
      </c>
    </row>
    <row r="465" spans="1:19" x14ac:dyDescent="0.2">
      <c r="H465" s="5">
        <v>50000</v>
      </c>
      <c r="I465" s="7">
        <v>42794</v>
      </c>
      <c r="J465" s="5">
        <f>(J464+F465)-H465</f>
        <v>160000</v>
      </c>
    </row>
    <row r="466" spans="1:19" x14ac:dyDescent="0.2">
      <c r="H466" s="5">
        <v>40000</v>
      </c>
      <c r="I466" s="7">
        <v>42815</v>
      </c>
      <c r="J466" s="5">
        <f>(J465+F466)-H466</f>
        <v>120000</v>
      </c>
      <c r="P466" s="5"/>
      <c r="Q466" s="5"/>
      <c r="R466" s="5"/>
    </row>
    <row r="467" spans="1:19" x14ac:dyDescent="0.2">
      <c r="A467" s="4">
        <v>93</v>
      </c>
      <c r="B467" s="4" t="s">
        <v>1121</v>
      </c>
      <c r="C467" s="5">
        <v>4807482</v>
      </c>
      <c r="D467" s="6">
        <v>75867475</v>
      </c>
      <c r="E467" s="4" t="s">
        <v>1122</v>
      </c>
      <c r="F467" s="5">
        <v>360000</v>
      </c>
      <c r="G467" s="5">
        <v>50000</v>
      </c>
      <c r="I467" s="7">
        <v>42598</v>
      </c>
      <c r="J467" s="5">
        <f>F467-G467-H467</f>
        <v>310000</v>
      </c>
      <c r="K467" s="4" t="s">
        <v>1123</v>
      </c>
      <c r="L467" s="4">
        <v>2</v>
      </c>
      <c r="M467" s="4" t="s">
        <v>913</v>
      </c>
      <c r="N467" s="4" t="s">
        <v>614</v>
      </c>
      <c r="O467" s="4" t="s">
        <v>642</v>
      </c>
      <c r="P467" s="5">
        <f>SUM(F467:F473)</f>
        <v>360000</v>
      </c>
      <c r="Q467" s="5">
        <f>SUM(G467:H473)</f>
        <v>340000</v>
      </c>
      <c r="R467" s="5">
        <f>P467-Q467</f>
        <v>20000</v>
      </c>
      <c r="S467" s="4" t="s">
        <v>44</v>
      </c>
    </row>
    <row r="468" spans="1:19" x14ac:dyDescent="0.2">
      <c r="H468" s="5">
        <v>50000</v>
      </c>
      <c r="I468" s="7">
        <v>42661</v>
      </c>
      <c r="J468" s="5">
        <f t="shared" ref="J468:J473" si="25">(J467+F468)-H468</f>
        <v>260000</v>
      </c>
      <c r="P468" s="5"/>
      <c r="Q468" s="5"/>
      <c r="R468" s="5"/>
    </row>
    <row r="469" spans="1:19" x14ac:dyDescent="0.2">
      <c r="H469" s="5">
        <v>50000</v>
      </c>
      <c r="I469" s="7">
        <v>42661</v>
      </c>
      <c r="J469" s="5">
        <f t="shared" si="25"/>
        <v>210000</v>
      </c>
      <c r="P469" s="5"/>
      <c r="Q469" s="5"/>
      <c r="R469" s="5"/>
    </row>
    <row r="470" spans="1:19" x14ac:dyDescent="0.2">
      <c r="H470" s="5">
        <v>50000</v>
      </c>
      <c r="I470" s="7">
        <v>42710</v>
      </c>
      <c r="J470" s="5">
        <f t="shared" si="25"/>
        <v>160000</v>
      </c>
      <c r="P470" s="5"/>
      <c r="Q470" s="5"/>
      <c r="R470" s="5"/>
    </row>
    <row r="471" spans="1:19" x14ac:dyDescent="0.2">
      <c r="H471" s="5">
        <v>50000</v>
      </c>
      <c r="I471" s="7">
        <v>42738</v>
      </c>
      <c r="J471" s="5">
        <f t="shared" si="25"/>
        <v>110000</v>
      </c>
      <c r="P471" s="5"/>
      <c r="Q471" s="5"/>
      <c r="R471" s="5"/>
    </row>
    <row r="472" spans="1:19" x14ac:dyDescent="0.2">
      <c r="H472" s="5">
        <v>50000</v>
      </c>
      <c r="I472" s="7">
        <v>42801</v>
      </c>
      <c r="J472" s="5">
        <f t="shared" si="25"/>
        <v>60000</v>
      </c>
      <c r="P472" s="5"/>
      <c r="Q472" s="5"/>
      <c r="R472" s="5"/>
    </row>
    <row r="473" spans="1:19" x14ac:dyDescent="0.2">
      <c r="H473" s="5">
        <v>40000</v>
      </c>
      <c r="I473" s="7">
        <v>42829</v>
      </c>
      <c r="J473" s="5">
        <f t="shared" si="25"/>
        <v>20000</v>
      </c>
      <c r="P473" s="5"/>
      <c r="Q473" s="5"/>
      <c r="R473" s="5"/>
    </row>
    <row r="474" spans="1:19" x14ac:dyDescent="0.2">
      <c r="A474" s="4">
        <v>94</v>
      </c>
      <c r="B474" s="4" t="s">
        <v>1124</v>
      </c>
      <c r="E474" s="4" t="s">
        <v>1125</v>
      </c>
      <c r="F474" s="5">
        <v>390000</v>
      </c>
      <c r="G474" s="5">
        <v>50000</v>
      </c>
      <c r="I474" s="7">
        <v>42745</v>
      </c>
      <c r="J474" s="5">
        <f>F474-G474-H474</f>
        <v>340000</v>
      </c>
      <c r="K474" s="4" t="s">
        <v>1126</v>
      </c>
      <c r="L474" s="4">
        <v>2</v>
      </c>
      <c r="M474" s="4" t="s">
        <v>806</v>
      </c>
      <c r="O474" s="4" t="s">
        <v>23</v>
      </c>
      <c r="P474" s="5">
        <f>SUM(F474:F479)</f>
        <v>390000</v>
      </c>
      <c r="Q474" s="5">
        <f>SUM(G474:H479)</f>
        <v>200000</v>
      </c>
      <c r="R474" s="5">
        <f>P474-Q474</f>
        <v>190000</v>
      </c>
      <c r="S474" s="4" t="s">
        <v>44</v>
      </c>
    </row>
    <row r="475" spans="1:19" x14ac:dyDescent="0.2">
      <c r="H475" s="5">
        <v>30000</v>
      </c>
      <c r="I475" s="7">
        <v>42759</v>
      </c>
      <c r="J475" s="5">
        <f>(J474+F475)-H475</f>
        <v>310000</v>
      </c>
      <c r="P475" s="5"/>
      <c r="Q475" s="5"/>
      <c r="R475" s="5"/>
    </row>
    <row r="476" spans="1:19" x14ac:dyDescent="0.2">
      <c r="H476" s="5">
        <v>30000</v>
      </c>
      <c r="I476" s="7">
        <v>42773</v>
      </c>
      <c r="J476" s="5">
        <f>(J475+F476)-H476</f>
        <v>280000</v>
      </c>
      <c r="P476" s="5"/>
      <c r="Q476" s="5"/>
      <c r="R476" s="5"/>
    </row>
    <row r="477" spans="1:19" x14ac:dyDescent="0.2">
      <c r="H477" s="5">
        <v>30000</v>
      </c>
      <c r="I477" s="7">
        <v>42787</v>
      </c>
      <c r="J477" s="5">
        <f>(J476+F477)-H477</f>
        <v>250000</v>
      </c>
      <c r="P477" s="5"/>
      <c r="Q477" s="5"/>
      <c r="R477" s="5"/>
    </row>
    <row r="478" spans="1:19" x14ac:dyDescent="0.2">
      <c r="H478" s="5">
        <v>30000</v>
      </c>
      <c r="I478" s="7">
        <v>42808</v>
      </c>
      <c r="J478" s="5">
        <f>(J477+F478)-H478</f>
        <v>220000</v>
      </c>
      <c r="P478" s="5"/>
      <c r="Q478" s="5"/>
      <c r="R478" s="5"/>
    </row>
    <row r="479" spans="1:19" x14ac:dyDescent="0.2">
      <c r="H479" s="5">
        <v>30000</v>
      </c>
      <c r="I479" s="7">
        <v>42836</v>
      </c>
      <c r="J479" s="5">
        <f>(J478+F479)-H479</f>
        <v>190000</v>
      </c>
      <c r="P479" s="5"/>
      <c r="Q479" s="5"/>
      <c r="R479" s="5"/>
    </row>
    <row r="480" spans="1:19" x14ac:dyDescent="0.2">
      <c r="A480" s="4">
        <v>95</v>
      </c>
      <c r="B480" s="4" t="s">
        <v>1127</v>
      </c>
      <c r="C480" s="5">
        <v>7353576</v>
      </c>
      <c r="D480" s="6">
        <v>82777811</v>
      </c>
      <c r="E480" s="23" t="s">
        <v>225</v>
      </c>
      <c r="F480" s="5">
        <v>240000</v>
      </c>
      <c r="I480" s="7">
        <v>42605</v>
      </c>
      <c r="J480" s="5">
        <f>F480-G480-H480</f>
        <v>240000</v>
      </c>
      <c r="K480" s="4" t="s">
        <v>1128</v>
      </c>
      <c r="L480" s="4">
        <v>2</v>
      </c>
      <c r="M480" s="4" t="s">
        <v>913</v>
      </c>
      <c r="O480" s="4" t="s">
        <v>642</v>
      </c>
      <c r="P480" s="5">
        <f>SUM(F480:F485)</f>
        <v>240000</v>
      </c>
      <c r="Q480" s="5">
        <f>SUM(G480:H485)</f>
        <v>205000</v>
      </c>
      <c r="R480" s="5">
        <f>P480-Q480</f>
        <v>35000</v>
      </c>
      <c r="S480" s="4" t="s">
        <v>56</v>
      </c>
    </row>
    <row r="481" spans="1:19" x14ac:dyDescent="0.2">
      <c r="H481" s="5">
        <v>50000</v>
      </c>
      <c r="I481" s="7">
        <v>42640</v>
      </c>
      <c r="J481" s="5">
        <f>(J480+F481)-H481</f>
        <v>190000</v>
      </c>
      <c r="P481" s="5"/>
      <c r="Q481" s="5"/>
      <c r="R481" s="5"/>
    </row>
    <row r="482" spans="1:19" x14ac:dyDescent="0.2">
      <c r="H482" s="5">
        <v>25000</v>
      </c>
      <c r="I482" s="7">
        <v>42668</v>
      </c>
      <c r="J482" s="5">
        <f>(J481+F482)-H482</f>
        <v>165000</v>
      </c>
      <c r="P482" s="5"/>
      <c r="Q482" s="5"/>
      <c r="R482" s="5"/>
    </row>
    <row r="483" spans="1:19" x14ac:dyDescent="0.2">
      <c r="H483" s="5">
        <v>50000</v>
      </c>
      <c r="I483" s="7">
        <v>42766</v>
      </c>
      <c r="J483" s="5">
        <f>(J482+F483)-H483</f>
        <v>115000</v>
      </c>
      <c r="P483" s="5"/>
      <c r="Q483" s="5"/>
      <c r="R483" s="5"/>
    </row>
    <row r="484" spans="1:19" x14ac:dyDescent="0.2">
      <c r="H484" s="5">
        <v>30000</v>
      </c>
      <c r="I484" s="7">
        <v>42794</v>
      </c>
      <c r="J484" s="5">
        <f>(J483+F484)-H484</f>
        <v>85000</v>
      </c>
      <c r="P484" s="5"/>
      <c r="Q484" s="5"/>
      <c r="R484" s="5"/>
    </row>
    <row r="485" spans="1:19" x14ac:dyDescent="0.2">
      <c r="H485" s="5">
        <v>50000</v>
      </c>
      <c r="I485" s="7">
        <v>42829</v>
      </c>
      <c r="J485" s="5">
        <f>(J484+F485)-H485</f>
        <v>35000</v>
      </c>
      <c r="P485" s="5"/>
      <c r="Q485" s="5"/>
      <c r="R485" s="5"/>
    </row>
    <row r="486" spans="1:19" x14ac:dyDescent="0.2">
      <c r="A486" s="4">
        <v>96</v>
      </c>
      <c r="B486" s="4" t="s">
        <v>1129</v>
      </c>
      <c r="E486" s="4" t="s">
        <v>92</v>
      </c>
      <c r="F486" s="5">
        <v>260000</v>
      </c>
      <c r="G486" s="5">
        <v>50000</v>
      </c>
      <c r="I486" s="7">
        <v>42738</v>
      </c>
      <c r="J486" s="5">
        <f>F486-G486-H486</f>
        <v>210000</v>
      </c>
      <c r="K486" s="4" t="s">
        <v>1131</v>
      </c>
      <c r="L486" s="4">
        <v>2</v>
      </c>
      <c r="M486" s="4" t="s">
        <v>1130</v>
      </c>
      <c r="O486" s="4" t="s">
        <v>229</v>
      </c>
      <c r="P486" s="5">
        <f>SUM(F486:F495)</f>
        <v>260000</v>
      </c>
      <c r="Q486" s="5">
        <f>SUM(G486:H495)</f>
        <v>230000</v>
      </c>
      <c r="R486" s="5">
        <f>P486-Q486</f>
        <v>30000</v>
      </c>
      <c r="S486" s="4" t="s">
        <v>43</v>
      </c>
    </row>
    <row r="487" spans="1:19" x14ac:dyDescent="0.2">
      <c r="H487" s="5">
        <v>20000</v>
      </c>
      <c r="I487" s="7">
        <v>42752</v>
      </c>
      <c r="J487" s="5">
        <f t="shared" ref="J487:J495" si="26">(J486+F487)-H487</f>
        <v>190000</v>
      </c>
      <c r="P487" s="5"/>
      <c r="Q487" s="5"/>
      <c r="R487" s="5"/>
    </row>
    <row r="488" spans="1:19" x14ac:dyDescent="0.2">
      <c r="H488" s="5">
        <v>20000</v>
      </c>
      <c r="I488" s="7">
        <v>42759</v>
      </c>
      <c r="J488" s="5">
        <f t="shared" si="26"/>
        <v>170000</v>
      </c>
      <c r="P488" s="5"/>
      <c r="Q488" s="5"/>
      <c r="R488" s="5"/>
    </row>
    <row r="489" spans="1:19" x14ac:dyDescent="0.2">
      <c r="H489" s="5">
        <v>20000</v>
      </c>
      <c r="I489" s="7">
        <v>42773</v>
      </c>
      <c r="J489" s="5">
        <f t="shared" si="26"/>
        <v>150000</v>
      </c>
      <c r="P489" s="5"/>
      <c r="Q489" s="5"/>
      <c r="R489" s="5"/>
    </row>
    <row r="490" spans="1:19" x14ac:dyDescent="0.2">
      <c r="H490" s="5">
        <v>20000</v>
      </c>
      <c r="I490" s="7">
        <v>42787</v>
      </c>
      <c r="J490" s="5">
        <f t="shared" si="26"/>
        <v>130000</v>
      </c>
      <c r="P490" s="5"/>
      <c r="Q490" s="5"/>
      <c r="R490" s="5"/>
    </row>
    <row r="491" spans="1:19" x14ac:dyDescent="0.2">
      <c r="H491" s="5">
        <v>20000</v>
      </c>
      <c r="I491" s="7">
        <v>42794</v>
      </c>
      <c r="J491" s="5">
        <f t="shared" si="26"/>
        <v>110000</v>
      </c>
      <c r="P491" s="5"/>
      <c r="Q491" s="5"/>
      <c r="R491" s="5"/>
    </row>
    <row r="492" spans="1:19" x14ac:dyDescent="0.2">
      <c r="H492" s="5">
        <v>20000</v>
      </c>
      <c r="I492" s="7">
        <v>42808</v>
      </c>
      <c r="J492" s="5">
        <f t="shared" si="26"/>
        <v>90000</v>
      </c>
      <c r="P492" s="5"/>
      <c r="Q492" s="5"/>
      <c r="R492" s="5"/>
    </row>
    <row r="493" spans="1:19" x14ac:dyDescent="0.2">
      <c r="H493" s="5">
        <v>20000</v>
      </c>
      <c r="I493" s="7">
        <v>42814</v>
      </c>
      <c r="J493" s="5">
        <f t="shared" si="26"/>
        <v>70000</v>
      </c>
    </row>
    <row r="494" spans="1:19" x14ac:dyDescent="0.2">
      <c r="H494" s="5">
        <v>20000</v>
      </c>
      <c r="I494" s="7">
        <v>42836</v>
      </c>
      <c r="J494" s="5">
        <f t="shared" si="26"/>
        <v>50000</v>
      </c>
      <c r="P494" s="5"/>
      <c r="Q494" s="5"/>
      <c r="R494" s="5"/>
    </row>
    <row r="495" spans="1:19" x14ac:dyDescent="0.2">
      <c r="H495" s="5">
        <v>20000</v>
      </c>
      <c r="I495" s="7">
        <v>42843</v>
      </c>
      <c r="J495" s="5">
        <f t="shared" si="26"/>
        <v>30000</v>
      </c>
      <c r="P495" s="5"/>
      <c r="Q495" s="5"/>
      <c r="R495" s="5"/>
    </row>
    <row r="496" spans="1:19" x14ac:dyDescent="0.2">
      <c r="A496" s="4">
        <v>97</v>
      </c>
      <c r="B496" s="4" t="s">
        <v>1132</v>
      </c>
      <c r="C496" s="5">
        <v>4613325</v>
      </c>
      <c r="D496" s="6">
        <v>82413292</v>
      </c>
      <c r="E496" s="4" t="s">
        <v>1133</v>
      </c>
      <c r="F496" s="5">
        <v>260000</v>
      </c>
      <c r="G496" s="5">
        <v>50000</v>
      </c>
      <c r="I496" s="7">
        <v>42801</v>
      </c>
      <c r="J496" s="5">
        <f>F496-G496-H496</f>
        <v>210000</v>
      </c>
      <c r="K496" s="4" t="s">
        <v>547</v>
      </c>
      <c r="L496" s="4">
        <v>2</v>
      </c>
      <c r="M496" s="4" t="s">
        <v>913</v>
      </c>
      <c r="P496" s="5">
        <f>SUM(F496:F497)</f>
        <v>260000</v>
      </c>
      <c r="Q496" s="5">
        <f>SUM(G496:H497)</f>
        <v>100000</v>
      </c>
      <c r="R496" s="5">
        <f>P496-Q496</f>
        <v>160000</v>
      </c>
      <c r="S496" s="4" t="s">
        <v>56</v>
      </c>
    </row>
    <row r="497" spans="1:19" x14ac:dyDescent="0.2">
      <c r="H497" s="5">
        <v>50000</v>
      </c>
      <c r="I497" s="7">
        <v>42829</v>
      </c>
      <c r="J497" s="5">
        <f>(J496+F497)-H497</f>
        <v>160000</v>
      </c>
      <c r="P497" s="5"/>
      <c r="Q497" s="5"/>
      <c r="R497" s="5"/>
    </row>
    <row r="498" spans="1:19" x14ac:dyDescent="0.2">
      <c r="A498" s="4">
        <v>98</v>
      </c>
      <c r="B498" s="4" t="s">
        <v>1134</v>
      </c>
      <c r="C498" s="5">
        <v>1273392</v>
      </c>
      <c r="D498" s="6">
        <v>73229962</v>
      </c>
      <c r="E498" s="4" t="s">
        <v>305</v>
      </c>
      <c r="F498" s="5">
        <v>600000</v>
      </c>
      <c r="G498" s="5">
        <v>50000</v>
      </c>
      <c r="I498" s="7">
        <v>42661</v>
      </c>
      <c r="J498" s="5">
        <f>F498-G498-H498</f>
        <v>550000</v>
      </c>
      <c r="K498" s="4" t="s">
        <v>1135</v>
      </c>
      <c r="L498" s="4">
        <v>2</v>
      </c>
      <c r="M498" s="4" t="s">
        <v>913</v>
      </c>
      <c r="O498" s="4" t="s">
        <v>642</v>
      </c>
      <c r="P498" s="5">
        <f>SUM(F498:F510)</f>
        <v>600000</v>
      </c>
      <c r="Q498" s="5">
        <f>SUM(G498:H510)</f>
        <v>540000</v>
      </c>
      <c r="R498" s="5">
        <f>P498-Q498</f>
        <v>60000</v>
      </c>
      <c r="S498" s="4" t="s">
        <v>43</v>
      </c>
    </row>
    <row r="499" spans="1:19" x14ac:dyDescent="0.2">
      <c r="D499" s="6">
        <v>94584969</v>
      </c>
      <c r="E499" s="4" t="s">
        <v>306</v>
      </c>
      <c r="H499" s="5">
        <v>50000</v>
      </c>
      <c r="I499" s="7">
        <v>42668</v>
      </c>
      <c r="J499" s="5">
        <f t="shared" ref="J499:J507" si="27">(J498+F499)-H499</f>
        <v>500000</v>
      </c>
      <c r="P499" s="5"/>
      <c r="Q499" s="5"/>
      <c r="R499" s="5"/>
    </row>
    <row r="500" spans="1:19" x14ac:dyDescent="0.2">
      <c r="E500" s="4" t="s">
        <v>507</v>
      </c>
      <c r="H500" s="5">
        <v>50000</v>
      </c>
      <c r="I500" s="7">
        <v>42682</v>
      </c>
      <c r="J500" s="5">
        <f t="shared" si="27"/>
        <v>450000</v>
      </c>
      <c r="P500" s="5"/>
      <c r="Q500" s="5"/>
      <c r="R500" s="5"/>
    </row>
    <row r="501" spans="1:19" x14ac:dyDescent="0.2">
      <c r="H501" s="5">
        <v>50000</v>
      </c>
      <c r="I501" s="7">
        <v>42703</v>
      </c>
      <c r="J501" s="5">
        <f t="shared" si="27"/>
        <v>400000</v>
      </c>
      <c r="P501" s="5"/>
      <c r="Q501" s="5"/>
      <c r="R501" s="5"/>
    </row>
    <row r="502" spans="1:19" x14ac:dyDescent="0.2">
      <c r="H502" s="5">
        <v>50000</v>
      </c>
      <c r="I502" s="7">
        <v>42717</v>
      </c>
      <c r="J502" s="5">
        <f t="shared" si="27"/>
        <v>350000</v>
      </c>
      <c r="P502" s="5"/>
      <c r="Q502" s="5"/>
      <c r="R502" s="5"/>
    </row>
    <row r="503" spans="1:19" x14ac:dyDescent="0.2">
      <c r="H503" s="5">
        <v>50000</v>
      </c>
      <c r="I503" s="7">
        <v>42724</v>
      </c>
      <c r="J503" s="5">
        <f t="shared" si="27"/>
        <v>300000</v>
      </c>
      <c r="P503" s="5"/>
      <c r="Q503" s="5"/>
      <c r="R503" s="5"/>
    </row>
    <row r="504" spans="1:19" x14ac:dyDescent="0.2">
      <c r="H504" s="5">
        <v>50000</v>
      </c>
      <c r="I504" s="7">
        <v>42738</v>
      </c>
      <c r="J504" s="5">
        <f t="shared" si="27"/>
        <v>250000</v>
      </c>
      <c r="P504" s="5"/>
      <c r="Q504" s="5"/>
      <c r="R504" s="5"/>
    </row>
    <row r="505" spans="1:19" x14ac:dyDescent="0.2">
      <c r="H505" s="5">
        <v>30000</v>
      </c>
      <c r="I505" s="7">
        <v>42752</v>
      </c>
      <c r="J505" s="5">
        <f t="shared" si="27"/>
        <v>220000</v>
      </c>
    </row>
    <row r="506" spans="1:19" x14ac:dyDescent="0.2">
      <c r="H506" s="5">
        <v>50000</v>
      </c>
      <c r="I506" s="7">
        <v>42785</v>
      </c>
      <c r="J506" s="5">
        <f t="shared" si="27"/>
        <v>170000</v>
      </c>
      <c r="P506" s="5"/>
      <c r="Q506" s="5"/>
      <c r="R506" s="5"/>
    </row>
    <row r="507" spans="1:19" x14ac:dyDescent="0.2">
      <c r="H507" s="5">
        <v>30000</v>
      </c>
      <c r="I507" s="7">
        <v>42801</v>
      </c>
      <c r="J507" s="5">
        <f t="shared" si="27"/>
        <v>140000</v>
      </c>
      <c r="P507" s="5"/>
      <c r="Q507" s="5"/>
      <c r="R507" s="5"/>
    </row>
    <row r="508" spans="1:19" x14ac:dyDescent="0.2">
      <c r="H508" s="5">
        <v>30000</v>
      </c>
      <c r="I508" s="7">
        <v>42815</v>
      </c>
      <c r="J508" s="5">
        <f>(J507+F508)-H508</f>
        <v>110000</v>
      </c>
      <c r="P508" s="5"/>
      <c r="Q508" s="5"/>
      <c r="R508" s="5"/>
    </row>
    <row r="509" spans="1:19" x14ac:dyDescent="0.2">
      <c r="A509" s="4" t="s">
        <v>974</v>
      </c>
      <c r="H509" s="5">
        <v>30000</v>
      </c>
      <c r="I509" s="7">
        <v>42829</v>
      </c>
      <c r="J509" s="5">
        <f>(J508+F509)-H509</f>
        <v>80000</v>
      </c>
      <c r="P509" s="5"/>
      <c r="Q509" s="5"/>
      <c r="R509" s="5"/>
    </row>
    <row r="510" spans="1:19" x14ac:dyDescent="0.2">
      <c r="H510" s="5">
        <v>20000</v>
      </c>
      <c r="I510" s="7">
        <v>42843</v>
      </c>
      <c r="J510" s="5">
        <f>(J509+F510)-H510</f>
        <v>60000</v>
      </c>
      <c r="P510" s="5"/>
      <c r="Q510" s="5"/>
      <c r="R510" s="5"/>
    </row>
    <row r="511" spans="1:19" x14ac:dyDescent="0.2">
      <c r="A511" s="4">
        <v>99</v>
      </c>
      <c r="B511" s="4" t="s">
        <v>1136</v>
      </c>
      <c r="C511" s="5">
        <v>4333729</v>
      </c>
      <c r="D511" s="6">
        <v>75886023</v>
      </c>
      <c r="E511" s="4" t="s">
        <v>793</v>
      </c>
      <c r="F511" s="5">
        <v>460000</v>
      </c>
      <c r="G511" s="5">
        <v>60000</v>
      </c>
      <c r="I511" s="7">
        <v>42619</v>
      </c>
      <c r="J511" s="5">
        <f>F511-G511-H511</f>
        <v>400000</v>
      </c>
      <c r="K511" s="4" t="s">
        <v>1137</v>
      </c>
      <c r="L511" s="4">
        <v>2</v>
      </c>
      <c r="M511" s="4" t="s">
        <v>913</v>
      </c>
      <c r="P511" s="5">
        <f>SUM(F511:F512)</f>
        <v>460000</v>
      </c>
      <c r="Q511" s="5">
        <f>SUM(G511:H512)</f>
        <v>110000</v>
      </c>
      <c r="R511" s="5">
        <f>P511-Q511</f>
        <v>350000</v>
      </c>
      <c r="S511" s="4" t="s">
        <v>56</v>
      </c>
    </row>
    <row r="512" spans="1:19" x14ac:dyDescent="0.2">
      <c r="H512" s="5">
        <v>50000</v>
      </c>
      <c r="I512" s="7">
        <v>42647</v>
      </c>
      <c r="J512" s="5">
        <f>(J511+F512)-H512</f>
        <v>350000</v>
      </c>
      <c r="P512" s="5"/>
      <c r="Q512" s="5"/>
      <c r="R512" s="5"/>
    </row>
    <row r="513" spans="1:19" x14ac:dyDescent="0.2">
      <c r="A513" s="4">
        <v>101</v>
      </c>
      <c r="B513" s="4" t="s">
        <v>1138</v>
      </c>
      <c r="C513" s="5">
        <v>5477476</v>
      </c>
      <c r="D513" s="6">
        <v>75919880</v>
      </c>
      <c r="E513" s="4" t="s">
        <v>95</v>
      </c>
      <c r="F513" s="5">
        <v>260000</v>
      </c>
      <c r="G513" s="5">
        <v>50000</v>
      </c>
      <c r="I513" s="7">
        <v>42626</v>
      </c>
      <c r="J513" s="5">
        <f>F513-G513-H513</f>
        <v>210000</v>
      </c>
      <c r="K513" s="4" t="s">
        <v>977</v>
      </c>
      <c r="L513" s="4">
        <v>2</v>
      </c>
      <c r="M513" s="4" t="s">
        <v>913</v>
      </c>
      <c r="N513" s="4" t="s">
        <v>1005</v>
      </c>
      <c r="O513" s="4" t="s">
        <v>642</v>
      </c>
      <c r="P513" s="5">
        <f>SUM(F513:F519)</f>
        <v>520000</v>
      </c>
      <c r="Q513" s="5">
        <f>SUM(G513:H519)</f>
        <v>370000</v>
      </c>
      <c r="R513" s="5">
        <f>P513-Q513</f>
        <v>150000</v>
      </c>
      <c r="S513" s="4" t="s">
        <v>44</v>
      </c>
    </row>
    <row r="514" spans="1:19" x14ac:dyDescent="0.2">
      <c r="H514" s="5">
        <v>50000</v>
      </c>
      <c r="I514" s="7">
        <v>42654</v>
      </c>
      <c r="J514" s="5">
        <f t="shared" ref="J514:J519" si="28">(J513+F514)-H514</f>
        <v>160000</v>
      </c>
      <c r="P514" s="5"/>
      <c r="Q514" s="5"/>
      <c r="R514" s="5"/>
    </row>
    <row r="515" spans="1:19" x14ac:dyDescent="0.2">
      <c r="H515" s="5">
        <v>50000</v>
      </c>
      <c r="I515" s="7">
        <v>42682</v>
      </c>
      <c r="J515" s="5">
        <f t="shared" si="28"/>
        <v>110000</v>
      </c>
      <c r="P515" s="5"/>
      <c r="Q515" s="5"/>
      <c r="R515" s="5"/>
    </row>
    <row r="516" spans="1:19" x14ac:dyDescent="0.2">
      <c r="H516" s="5">
        <v>50000</v>
      </c>
      <c r="I516" s="7">
        <v>42710</v>
      </c>
      <c r="J516" s="5">
        <f t="shared" si="28"/>
        <v>60000</v>
      </c>
      <c r="P516" s="5"/>
      <c r="Q516" s="5"/>
      <c r="R516" s="5"/>
    </row>
    <row r="517" spans="1:19" x14ac:dyDescent="0.2">
      <c r="F517" s="5">
        <v>260000</v>
      </c>
      <c r="H517" s="5">
        <v>70000</v>
      </c>
      <c r="I517" s="7">
        <v>42738</v>
      </c>
      <c r="J517" s="5">
        <f t="shared" si="28"/>
        <v>250000</v>
      </c>
      <c r="P517" s="5"/>
      <c r="Q517" s="5"/>
      <c r="R517" s="5"/>
    </row>
    <row r="518" spans="1:19" x14ac:dyDescent="0.2">
      <c r="H518" s="5">
        <v>50000</v>
      </c>
      <c r="I518" s="7">
        <v>42794</v>
      </c>
      <c r="J518" s="5">
        <f t="shared" si="28"/>
        <v>200000</v>
      </c>
      <c r="P518" s="5"/>
      <c r="Q518" s="5"/>
      <c r="R518" s="5"/>
    </row>
    <row r="519" spans="1:19" x14ac:dyDescent="0.2">
      <c r="H519" s="5">
        <v>50000</v>
      </c>
      <c r="I519" s="7">
        <v>42829</v>
      </c>
      <c r="J519" s="5">
        <f t="shared" si="28"/>
        <v>150000</v>
      </c>
      <c r="P519" s="5"/>
      <c r="Q519" s="5"/>
      <c r="R519" s="5"/>
    </row>
    <row r="520" spans="1:19" x14ac:dyDescent="0.2">
      <c r="A520" s="4">
        <v>102</v>
      </c>
      <c r="B520" s="4" t="s">
        <v>1139</v>
      </c>
      <c r="C520" s="5">
        <v>4468805</v>
      </c>
      <c r="D520" s="6">
        <v>73679089</v>
      </c>
      <c r="E520" s="4" t="s">
        <v>1140</v>
      </c>
      <c r="F520" s="5">
        <v>240000</v>
      </c>
      <c r="G520" s="5">
        <v>50000</v>
      </c>
      <c r="I520" s="7">
        <v>42724</v>
      </c>
      <c r="J520" s="5">
        <f>F520-G520-H520</f>
        <v>190000</v>
      </c>
      <c r="K520" s="4" t="s">
        <v>547</v>
      </c>
      <c r="L520" s="4">
        <v>2</v>
      </c>
      <c r="M520" s="4" t="s">
        <v>913</v>
      </c>
      <c r="N520" s="4" t="s">
        <v>1141</v>
      </c>
      <c r="O520" s="4" t="s">
        <v>642</v>
      </c>
      <c r="P520" s="5">
        <f>SUM(F520:F522)</f>
        <v>240000</v>
      </c>
      <c r="Q520" s="5">
        <f>SUM(G520:H522)</f>
        <v>160000</v>
      </c>
      <c r="R520" s="5">
        <f>P520-Q520</f>
        <v>80000</v>
      </c>
      <c r="S520" s="4" t="s">
        <v>56</v>
      </c>
    </row>
    <row r="521" spans="1:19" x14ac:dyDescent="0.2">
      <c r="H521" s="5">
        <v>60000</v>
      </c>
      <c r="I521" s="7">
        <v>42794</v>
      </c>
      <c r="J521" s="5">
        <f>(J520+F521)-H521</f>
        <v>130000</v>
      </c>
      <c r="K521" s="4" t="s">
        <v>1142</v>
      </c>
    </row>
    <row r="522" spans="1:19" x14ac:dyDescent="0.2">
      <c r="H522" s="5">
        <v>50000</v>
      </c>
      <c r="I522" s="7">
        <v>42829</v>
      </c>
      <c r="J522" s="5">
        <f>(J521+F522)-H522</f>
        <v>80000</v>
      </c>
      <c r="P522" s="5"/>
      <c r="Q522" s="5"/>
      <c r="R522" s="5"/>
    </row>
    <row r="523" spans="1:19" x14ac:dyDescent="0.2">
      <c r="A523" s="4">
        <v>103</v>
      </c>
      <c r="B523" s="4" t="s">
        <v>1143</v>
      </c>
      <c r="C523" s="5">
        <v>4891744</v>
      </c>
      <c r="D523" s="6">
        <v>75852391</v>
      </c>
      <c r="E523" s="4" t="s">
        <v>1021</v>
      </c>
      <c r="F523" s="5">
        <v>320000</v>
      </c>
      <c r="I523" s="7">
        <v>42661</v>
      </c>
      <c r="J523" s="5">
        <f>F523-G523-H523</f>
        <v>320000</v>
      </c>
      <c r="K523" s="4" t="s">
        <v>652</v>
      </c>
      <c r="L523" s="4">
        <v>2</v>
      </c>
      <c r="M523" s="4" t="s">
        <v>913</v>
      </c>
      <c r="O523" s="4" t="s">
        <v>642</v>
      </c>
      <c r="P523" s="5">
        <f>SUM(F523:F533)</f>
        <v>320000</v>
      </c>
      <c r="Q523" s="5">
        <f>SUM(G523:H533)</f>
        <v>315000</v>
      </c>
      <c r="R523" s="5">
        <f>P523-Q523</f>
        <v>5000</v>
      </c>
      <c r="S523" s="4" t="s">
        <v>43</v>
      </c>
    </row>
    <row r="524" spans="1:19" x14ac:dyDescent="0.2">
      <c r="H524" s="5">
        <v>50000</v>
      </c>
      <c r="I524" s="7">
        <v>42668</v>
      </c>
      <c r="J524" s="5">
        <f t="shared" ref="J524:J533" si="29">(J523+F524)-H524</f>
        <v>270000</v>
      </c>
      <c r="P524" s="5"/>
      <c r="Q524" s="5"/>
      <c r="R524" s="5"/>
    </row>
    <row r="525" spans="1:19" x14ac:dyDescent="0.2">
      <c r="H525" s="5">
        <v>30000</v>
      </c>
      <c r="I525" s="7">
        <v>42682</v>
      </c>
      <c r="J525" s="5">
        <f t="shared" si="29"/>
        <v>240000</v>
      </c>
      <c r="P525" s="5"/>
      <c r="Q525" s="5"/>
      <c r="R525" s="5"/>
    </row>
    <row r="526" spans="1:19" x14ac:dyDescent="0.2">
      <c r="H526" s="5">
        <v>30000</v>
      </c>
      <c r="I526" s="7">
        <v>42710</v>
      </c>
      <c r="J526" s="5">
        <f t="shared" si="29"/>
        <v>210000</v>
      </c>
      <c r="P526" s="5"/>
      <c r="Q526" s="5"/>
      <c r="R526" s="5"/>
    </row>
    <row r="527" spans="1:19" x14ac:dyDescent="0.2">
      <c r="H527" s="5">
        <v>30000</v>
      </c>
      <c r="I527" s="7">
        <v>42724</v>
      </c>
      <c r="J527" s="5">
        <f t="shared" si="29"/>
        <v>180000</v>
      </c>
      <c r="P527" s="5"/>
      <c r="Q527" s="5"/>
      <c r="R527" s="5"/>
    </row>
    <row r="528" spans="1:19" x14ac:dyDescent="0.2">
      <c r="H528" s="5">
        <v>30000</v>
      </c>
      <c r="I528" s="7">
        <v>42745</v>
      </c>
      <c r="J528" s="5">
        <f t="shared" si="29"/>
        <v>150000</v>
      </c>
      <c r="P528" s="5"/>
      <c r="Q528" s="5"/>
      <c r="R528" s="5"/>
    </row>
    <row r="529" spans="1:19" x14ac:dyDescent="0.2">
      <c r="H529" s="5">
        <v>30000</v>
      </c>
      <c r="I529" s="7">
        <v>42759</v>
      </c>
      <c r="J529" s="5">
        <f t="shared" si="29"/>
        <v>120000</v>
      </c>
      <c r="P529" s="5"/>
      <c r="Q529" s="5"/>
      <c r="R529" s="5"/>
    </row>
    <row r="530" spans="1:19" x14ac:dyDescent="0.2">
      <c r="H530" s="5">
        <v>30000</v>
      </c>
      <c r="I530" s="7">
        <v>42780</v>
      </c>
      <c r="J530" s="5">
        <f t="shared" si="29"/>
        <v>90000</v>
      </c>
    </row>
    <row r="531" spans="1:19" x14ac:dyDescent="0.2">
      <c r="H531" s="5">
        <v>30000</v>
      </c>
      <c r="I531" s="7">
        <v>42794</v>
      </c>
      <c r="J531" s="5">
        <f t="shared" si="29"/>
        <v>60000</v>
      </c>
      <c r="P531" s="5"/>
      <c r="Q531" s="5"/>
      <c r="R531" s="5"/>
    </row>
    <row r="532" spans="1:19" x14ac:dyDescent="0.2">
      <c r="H532" s="5">
        <v>30000</v>
      </c>
      <c r="I532" s="7">
        <v>42808</v>
      </c>
      <c r="J532" s="5">
        <f t="shared" si="29"/>
        <v>30000</v>
      </c>
      <c r="P532" s="5"/>
      <c r="Q532" s="5"/>
      <c r="R532" s="5"/>
    </row>
    <row r="533" spans="1:19" x14ac:dyDescent="0.2">
      <c r="H533" s="5">
        <v>25000</v>
      </c>
      <c r="I533" s="7">
        <v>42822</v>
      </c>
      <c r="J533" s="5">
        <f t="shared" si="29"/>
        <v>5000</v>
      </c>
      <c r="P533" s="5"/>
      <c r="Q533" s="5"/>
      <c r="R533" s="5"/>
    </row>
    <row r="534" spans="1:19" x14ac:dyDescent="0.2">
      <c r="A534" s="4">
        <v>104</v>
      </c>
      <c r="B534" s="4" t="s">
        <v>1144</v>
      </c>
      <c r="C534" s="5">
        <v>4524285</v>
      </c>
      <c r="D534" s="6">
        <v>81690882</v>
      </c>
      <c r="E534" s="4" t="s">
        <v>95</v>
      </c>
      <c r="F534" s="5">
        <v>260000</v>
      </c>
      <c r="I534" s="7">
        <v>42703</v>
      </c>
      <c r="J534" s="5">
        <f>F534-G534-H534</f>
        <v>260000</v>
      </c>
      <c r="K534" s="4" t="s">
        <v>1145</v>
      </c>
      <c r="L534" s="4">
        <v>2</v>
      </c>
      <c r="M534" s="4" t="s">
        <v>913</v>
      </c>
      <c r="N534" s="4" t="s">
        <v>1146</v>
      </c>
      <c r="O534" s="4" t="s">
        <v>642</v>
      </c>
      <c r="P534" s="5">
        <f>SUM(F534:F536)</f>
        <v>260000</v>
      </c>
      <c r="Q534" s="5">
        <f>SUM(G534:H536)</f>
        <v>100000</v>
      </c>
      <c r="R534" s="5">
        <f>P534-Q534</f>
        <v>160000</v>
      </c>
      <c r="S534" s="4" t="s">
        <v>56</v>
      </c>
    </row>
    <row r="535" spans="1:19" x14ac:dyDescent="0.2">
      <c r="H535" s="5">
        <v>50000</v>
      </c>
      <c r="I535" s="7">
        <v>42724</v>
      </c>
      <c r="J535" s="5">
        <f>(J534+F535)-H535</f>
        <v>210000</v>
      </c>
    </row>
    <row r="536" spans="1:19" x14ac:dyDescent="0.2">
      <c r="H536" s="5">
        <v>50000</v>
      </c>
      <c r="I536" s="7">
        <v>42759</v>
      </c>
      <c r="J536" s="5">
        <f>(J535+F536)-H536</f>
        <v>160000</v>
      </c>
      <c r="P536" s="5"/>
      <c r="Q536" s="5"/>
      <c r="R536" s="5"/>
    </row>
    <row r="537" spans="1:19" x14ac:dyDescent="0.2">
      <c r="A537" s="4">
        <v>105</v>
      </c>
      <c r="B537" s="4" t="s">
        <v>1147</v>
      </c>
      <c r="D537" s="6">
        <v>75519880</v>
      </c>
      <c r="E537" s="4" t="s">
        <v>190</v>
      </c>
      <c r="F537" s="5">
        <v>520000</v>
      </c>
      <c r="G537" s="5">
        <v>100000</v>
      </c>
      <c r="I537" s="7">
        <v>42752</v>
      </c>
      <c r="J537" s="5">
        <f>F537-G537-H537</f>
        <v>420000</v>
      </c>
      <c r="K537" s="4" t="s">
        <v>244</v>
      </c>
      <c r="L537" s="4">
        <v>2</v>
      </c>
      <c r="M537" s="4" t="s">
        <v>913</v>
      </c>
      <c r="O537" s="4" t="s">
        <v>642</v>
      </c>
      <c r="P537" s="5">
        <f>SUM(F537:F540)</f>
        <v>520000</v>
      </c>
      <c r="Q537" s="5">
        <f>SUM(G537:H540)</f>
        <v>210000</v>
      </c>
      <c r="R537" s="5">
        <f>P537-Q537</f>
        <v>310000</v>
      </c>
      <c r="S537" s="4" t="s">
        <v>56</v>
      </c>
    </row>
    <row r="538" spans="1:19" x14ac:dyDescent="0.2">
      <c r="E538" s="4" t="s">
        <v>260</v>
      </c>
      <c r="H538" s="5">
        <v>50000</v>
      </c>
      <c r="I538" s="7">
        <v>42801</v>
      </c>
      <c r="J538" s="5">
        <f>(J537+F538)-H538</f>
        <v>370000</v>
      </c>
      <c r="P538" s="5"/>
      <c r="Q538" s="5"/>
      <c r="R538" s="5"/>
    </row>
    <row r="539" spans="1:19" x14ac:dyDescent="0.2">
      <c r="H539" s="5">
        <v>30000</v>
      </c>
      <c r="I539" s="7">
        <v>42817</v>
      </c>
      <c r="J539" s="5">
        <f>(J538+F539)-H539</f>
        <v>340000</v>
      </c>
      <c r="P539" s="5"/>
      <c r="Q539" s="5"/>
      <c r="R539" s="5"/>
    </row>
    <row r="540" spans="1:19" x14ac:dyDescent="0.2">
      <c r="H540" s="5">
        <v>30000</v>
      </c>
      <c r="I540" s="7">
        <v>42836</v>
      </c>
      <c r="J540" s="5">
        <f>(J539+F540)-H540</f>
        <v>310000</v>
      </c>
      <c r="P540" s="5"/>
      <c r="Q540" s="5"/>
      <c r="R540" s="5"/>
    </row>
    <row r="541" spans="1:19" x14ac:dyDescent="0.2">
      <c r="A541" s="4">
        <v>106</v>
      </c>
      <c r="B541" s="4" t="s">
        <v>1148</v>
      </c>
      <c r="D541" s="6">
        <v>73159288</v>
      </c>
      <c r="E541" s="4" t="s">
        <v>1149</v>
      </c>
      <c r="F541" s="5">
        <v>240000</v>
      </c>
      <c r="I541" s="7">
        <v>42752</v>
      </c>
      <c r="J541" s="5">
        <f>F541-G541-H541</f>
        <v>240000</v>
      </c>
      <c r="K541" s="4" t="s">
        <v>1150</v>
      </c>
      <c r="L541" s="4">
        <v>2</v>
      </c>
      <c r="M541" s="4" t="s">
        <v>913</v>
      </c>
      <c r="O541" s="4" t="s">
        <v>642</v>
      </c>
      <c r="P541" s="5">
        <f>SUM(F541:F546)</f>
        <v>240000</v>
      </c>
      <c r="Q541" s="5">
        <f>SUM(G541:H546)</f>
        <v>210000</v>
      </c>
      <c r="R541" s="5">
        <f>P541-Q541</f>
        <v>30000</v>
      </c>
      <c r="S541" s="4" t="s">
        <v>56</v>
      </c>
    </row>
    <row r="542" spans="1:19" x14ac:dyDescent="0.2">
      <c r="H542" s="5">
        <v>50000</v>
      </c>
      <c r="I542" s="7">
        <v>42759</v>
      </c>
      <c r="J542" s="5">
        <f>(J541+F542)-H542</f>
        <v>190000</v>
      </c>
      <c r="P542" s="5"/>
      <c r="Q542" s="5"/>
      <c r="R542" s="5"/>
    </row>
    <row r="543" spans="1:19" x14ac:dyDescent="0.2">
      <c r="H543" s="5">
        <v>50000</v>
      </c>
      <c r="I543" s="7">
        <v>42773</v>
      </c>
      <c r="J543" s="5">
        <f>(J542+F543)-H543</f>
        <v>140000</v>
      </c>
      <c r="P543" s="5"/>
      <c r="Q543" s="5"/>
      <c r="R543" s="5"/>
    </row>
    <row r="544" spans="1:19" x14ac:dyDescent="0.2">
      <c r="H544" s="5">
        <v>50000</v>
      </c>
      <c r="I544" s="7">
        <v>42801</v>
      </c>
      <c r="J544" s="5">
        <f>(J543+F544)-H544</f>
        <v>90000</v>
      </c>
      <c r="P544" s="5"/>
      <c r="Q544" s="5"/>
      <c r="R544" s="5"/>
    </row>
    <row r="545" spans="1:19" x14ac:dyDescent="0.2">
      <c r="H545" s="5">
        <v>30000</v>
      </c>
      <c r="I545" s="7">
        <v>42822</v>
      </c>
      <c r="J545" s="5">
        <f>(J544+F545)-H545</f>
        <v>60000</v>
      </c>
      <c r="P545" s="5"/>
      <c r="Q545" s="5"/>
      <c r="R545" s="5"/>
    </row>
    <row r="546" spans="1:19" x14ac:dyDescent="0.2">
      <c r="H546" s="5">
        <v>30000</v>
      </c>
      <c r="I546" s="7">
        <v>42836</v>
      </c>
      <c r="J546" s="5">
        <f>(J545+F546)-H546</f>
        <v>30000</v>
      </c>
      <c r="P546" s="5"/>
      <c r="Q546" s="5"/>
      <c r="R546" s="5"/>
    </row>
    <row r="547" spans="1:19" x14ac:dyDescent="0.2">
      <c r="A547" s="4">
        <v>107</v>
      </c>
      <c r="B547" s="4" t="s">
        <v>1151</v>
      </c>
      <c r="D547" s="6">
        <v>86671944</v>
      </c>
      <c r="E547" s="4" t="s">
        <v>111</v>
      </c>
      <c r="F547" s="5">
        <v>240000</v>
      </c>
      <c r="G547" s="5">
        <v>40000</v>
      </c>
      <c r="I547" s="7">
        <v>42773</v>
      </c>
      <c r="J547" s="5">
        <f>F547-G547-H547</f>
        <v>200000</v>
      </c>
      <c r="K547" s="4" t="s">
        <v>1179</v>
      </c>
      <c r="L547" s="4">
        <v>2</v>
      </c>
      <c r="M547" s="4" t="s">
        <v>913</v>
      </c>
      <c r="O547" s="4" t="s">
        <v>642</v>
      </c>
      <c r="P547" s="5">
        <f>SUM(F547:F700)</f>
        <v>8713000</v>
      </c>
      <c r="Q547" s="5">
        <f>SUM(G547:H700)</f>
        <v>5140000</v>
      </c>
      <c r="R547" s="5">
        <f>P547-Q547</f>
        <v>3573000</v>
      </c>
      <c r="S547" s="4" t="s">
        <v>44</v>
      </c>
    </row>
    <row r="548" spans="1:19" x14ac:dyDescent="0.2">
      <c r="H548" s="5">
        <v>30000</v>
      </c>
      <c r="I548" s="7">
        <v>42787</v>
      </c>
      <c r="J548" s="5">
        <f t="shared" ref="J548:J553" si="30">(J547+F548)-H548</f>
        <v>170000</v>
      </c>
      <c r="P548" s="5"/>
      <c r="Q548" s="5"/>
      <c r="R548" s="5"/>
    </row>
    <row r="549" spans="1:19" x14ac:dyDescent="0.2">
      <c r="H549" s="5">
        <v>30000</v>
      </c>
      <c r="I549" s="7">
        <v>42801</v>
      </c>
      <c r="J549" s="5">
        <f t="shared" si="30"/>
        <v>140000</v>
      </c>
      <c r="P549" s="5"/>
      <c r="Q549" s="5"/>
      <c r="R549" s="5"/>
    </row>
    <row r="550" spans="1:19" x14ac:dyDescent="0.2">
      <c r="H550" s="5">
        <v>30000</v>
      </c>
      <c r="I550" s="7">
        <v>42815</v>
      </c>
      <c r="J550" s="5">
        <f t="shared" si="30"/>
        <v>110000</v>
      </c>
      <c r="P550" s="5"/>
      <c r="Q550" s="5"/>
      <c r="R550" s="5"/>
    </row>
    <row r="551" spans="1:19" x14ac:dyDescent="0.2">
      <c r="E551" s="4" t="s">
        <v>1152</v>
      </c>
      <c r="F551" s="5">
        <v>170000</v>
      </c>
      <c r="I551" s="7">
        <v>42829</v>
      </c>
      <c r="J551" s="5">
        <f t="shared" si="30"/>
        <v>280000</v>
      </c>
      <c r="P551" s="5"/>
      <c r="Q551" s="5"/>
      <c r="R551" s="5"/>
    </row>
    <row r="552" spans="1:19" x14ac:dyDescent="0.2">
      <c r="H552" s="5">
        <v>30000</v>
      </c>
      <c r="I552" s="7">
        <v>42829</v>
      </c>
      <c r="J552" s="5">
        <f t="shared" si="30"/>
        <v>250000</v>
      </c>
      <c r="P552" s="5"/>
      <c r="Q552" s="5"/>
      <c r="R552" s="5"/>
    </row>
    <row r="553" spans="1:19" x14ac:dyDescent="0.2">
      <c r="H553" s="5">
        <v>30000</v>
      </c>
      <c r="I553" s="7">
        <v>42843</v>
      </c>
      <c r="J553" s="5">
        <f t="shared" si="30"/>
        <v>220000</v>
      </c>
      <c r="P553" s="5"/>
      <c r="Q553" s="5"/>
      <c r="R553" s="5"/>
    </row>
    <row r="554" spans="1:19" x14ac:dyDescent="0.2">
      <c r="A554" s="4">
        <v>108</v>
      </c>
      <c r="B554" s="4" t="s">
        <v>1153</v>
      </c>
      <c r="C554" s="5">
        <v>5493136</v>
      </c>
      <c r="D554" s="6">
        <v>83281039</v>
      </c>
      <c r="E554" s="4" t="s">
        <v>95</v>
      </c>
      <c r="F554" s="5">
        <v>260000</v>
      </c>
      <c r="I554" s="7">
        <v>42668</v>
      </c>
      <c r="J554" s="5">
        <f>F554-G554-H554</f>
        <v>260000</v>
      </c>
      <c r="K554" s="4" t="s">
        <v>953</v>
      </c>
      <c r="L554" s="4">
        <v>2</v>
      </c>
      <c r="M554" s="4" t="s">
        <v>913</v>
      </c>
      <c r="N554" s="4" t="s">
        <v>1155</v>
      </c>
      <c r="O554" s="4" t="s">
        <v>642</v>
      </c>
      <c r="P554" s="5">
        <f>SUM(F554:F555)</f>
        <v>260000</v>
      </c>
      <c r="Q554" s="5">
        <f>SUM(G554:H555)</f>
        <v>50000</v>
      </c>
      <c r="R554" s="5">
        <f>P554-Q554</f>
        <v>210000</v>
      </c>
      <c r="S554" s="4" t="s">
        <v>56</v>
      </c>
    </row>
    <row r="555" spans="1:19" x14ac:dyDescent="0.2">
      <c r="H555" s="5">
        <v>50000</v>
      </c>
      <c r="I555" s="7">
        <v>42689</v>
      </c>
      <c r="J555" s="5">
        <f>(J554+F555)-H555</f>
        <v>210000</v>
      </c>
      <c r="P555" s="5"/>
      <c r="Q555" s="5"/>
      <c r="R555" s="5"/>
    </row>
    <row r="556" spans="1:19" x14ac:dyDescent="0.2">
      <c r="A556" s="4">
        <v>109</v>
      </c>
      <c r="B556" s="4" t="s">
        <v>1156</v>
      </c>
      <c r="C556" s="5">
        <v>7786067</v>
      </c>
      <c r="E556" s="4" t="s">
        <v>149</v>
      </c>
      <c r="F556" s="5">
        <v>260000</v>
      </c>
      <c r="I556" s="7">
        <v>42668</v>
      </c>
      <c r="J556" s="5">
        <f>F556-G556-H556</f>
        <v>260000</v>
      </c>
      <c r="K556" s="4" t="s">
        <v>953</v>
      </c>
      <c r="L556" s="4">
        <v>2</v>
      </c>
      <c r="M556" s="4" t="s">
        <v>913</v>
      </c>
      <c r="N556" s="4" t="s">
        <v>1154</v>
      </c>
      <c r="O556" s="4" t="s">
        <v>642</v>
      </c>
      <c r="P556" s="5">
        <f>SUM(F556:F558)</f>
        <v>260000</v>
      </c>
      <c r="Q556" s="5">
        <f>SUM(G556:H558)</f>
        <v>100000</v>
      </c>
      <c r="R556" s="5">
        <f>P556-Q556</f>
        <v>160000</v>
      </c>
      <c r="S556" s="4" t="s">
        <v>56</v>
      </c>
    </row>
    <row r="557" spans="1:19" x14ac:dyDescent="0.2">
      <c r="H557" s="5">
        <v>50000</v>
      </c>
      <c r="I557" s="7">
        <v>42682</v>
      </c>
      <c r="J557" s="5">
        <f>(J556+F557)-H557</f>
        <v>210000</v>
      </c>
    </row>
    <row r="558" spans="1:19" x14ac:dyDescent="0.2">
      <c r="H558" s="5">
        <v>50000</v>
      </c>
      <c r="I558" s="7">
        <v>42689</v>
      </c>
      <c r="J558" s="5">
        <f>(J557+F558)-H558</f>
        <v>160000</v>
      </c>
      <c r="P558" s="5"/>
      <c r="Q558" s="5"/>
      <c r="R558" s="5"/>
    </row>
    <row r="559" spans="1:19" x14ac:dyDescent="0.2">
      <c r="A559" s="4">
        <v>110</v>
      </c>
      <c r="B559" s="4" t="s">
        <v>1157</v>
      </c>
      <c r="C559" s="5">
        <v>1611425</v>
      </c>
      <c r="D559" s="6">
        <v>83364793</v>
      </c>
      <c r="E559" s="4" t="s">
        <v>1159</v>
      </c>
      <c r="F559" s="5">
        <v>220000</v>
      </c>
      <c r="G559" s="5">
        <v>40000</v>
      </c>
      <c r="I559" s="7">
        <v>42675</v>
      </c>
      <c r="J559" s="5">
        <f>F559-G559-H559</f>
        <v>180000</v>
      </c>
      <c r="K559" s="4" t="s">
        <v>175</v>
      </c>
      <c r="L559" s="4">
        <v>2</v>
      </c>
      <c r="M559" s="4" t="s">
        <v>913</v>
      </c>
      <c r="N559" s="4" t="s">
        <v>1158</v>
      </c>
      <c r="O559" s="4" t="s">
        <v>642</v>
      </c>
      <c r="P559" s="5">
        <f>SUM(F559:F567)</f>
        <v>220000</v>
      </c>
      <c r="Q559" s="5">
        <f>SUM(G559:H567)</f>
        <v>200000</v>
      </c>
      <c r="R559" s="5">
        <f>P559-Q559</f>
        <v>20000</v>
      </c>
      <c r="S559" s="4" t="s">
        <v>44</v>
      </c>
    </row>
    <row r="560" spans="1:19" x14ac:dyDescent="0.2">
      <c r="H560" s="5">
        <v>20000</v>
      </c>
      <c r="I560" s="7">
        <v>42689</v>
      </c>
      <c r="J560" s="5">
        <f t="shared" ref="J560:J567" si="31">(J559+F560)-H560</f>
        <v>160000</v>
      </c>
      <c r="P560" s="5"/>
      <c r="Q560" s="5"/>
      <c r="R560" s="5"/>
    </row>
    <row r="561" spans="1:19" x14ac:dyDescent="0.2">
      <c r="H561" s="5">
        <v>20000</v>
      </c>
      <c r="I561" s="7">
        <v>42703</v>
      </c>
      <c r="J561" s="5">
        <f t="shared" si="31"/>
        <v>140000</v>
      </c>
      <c r="P561" s="5"/>
      <c r="Q561" s="5"/>
      <c r="R561" s="5"/>
    </row>
    <row r="562" spans="1:19" x14ac:dyDescent="0.2">
      <c r="H562" s="5">
        <v>20000</v>
      </c>
      <c r="I562" s="7">
        <v>42717</v>
      </c>
      <c r="J562" s="5">
        <f t="shared" si="31"/>
        <v>120000</v>
      </c>
      <c r="P562" s="5"/>
      <c r="Q562" s="5"/>
      <c r="R562" s="5"/>
    </row>
    <row r="563" spans="1:19" x14ac:dyDescent="0.2">
      <c r="H563" s="5">
        <v>10000</v>
      </c>
      <c r="I563" s="7">
        <v>42731</v>
      </c>
      <c r="J563" s="5">
        <f t="shared" si="31"/>
        <v>110000</v>
      </c>
      <c r="P563" s="5"/>
      <c r="Q563" s="5"/>
      <c r="R563" s="5"/>
    </row>
    <row r="564" spans="1:19" x14ac:dyDescent="0.2">
      <c r="H564" s="5">
        <v>20000</v>
      </c>
      <c r="I564" s="7">
        <v>42745</v>
      </c>
      <c r="J564" s="5">
        <f t="shared" si="31"/>
        <v>90000</v>
      </c>
      <c r="P564" s="5"/>
      <c r="Q564" s="5"/>
      <c r="R564" s="5"/>
    </row>
    <row r="565" spans="1:19" x14ac:dyDescent="0.2">
      <c r="H565" s="5">
        <v>10000</v>
      </c>
      <c r="I565" s="7">
        <v>42780</v>
      </c>
      <c r="J565" s="5">
        <f t="shared" si="31"/>
        <v>80000</v>
      </c>
      <c r="P565" s="5"/>
      <c r="Q565" s="5"/>
      <c r="R565" s="5"/>
    </row>
    <row r="566" spans="1:19" x14ac:dyDescent="0.2">
      <c r="H566" s="5">
        <v>40000</v>
      </c>
      <c r="I566" s="7">
        <v>42818</v>
      </c>
      <c r="J566" s="5">
        <f t="shared" si="31"/>
        <v>40000</v>
      </c>
    </row>
    <row r="567" spans="1:19" x14ac:dyDescent="0.2">
      <c r="H567" s="5">
        <v>20000</v>
      </c>
      <c r="I567" s="7">
        <v>42822</v>
      </c>
      <c r="J567" s="5">
        <f t="shared" si="31"/>
        <v>20000</v>
      </c>
      <c r="P567" s="5"/>
      <c r="Q567" s="5"/>
      <c r="R567" s="5"/>
    </row>
    <row r="568" spans="1:19" x14ac:dyDescent="0.2">
      <c r="A568" s="4">
        <v>111</v>
      </c>
      <c r="B568" s="4" t="s">
        <v>1160</v>
      </c>
      <c r="C568" s="5">
        <v>1971805</v>
      </c>
      <c r="D568" s="6">
        <v>85135152</v>
      </c>
      <c r="E568" s="4" t="s">
        <v>95</v>
      </c>
      <c r="F568" s="5">
        <v>260000</v>
      </c>
      <c r="G568" s="5">
        <v>40000</v>
      </c>
      <c r="I568" s="7">
        <v>42675</v>
      </c>
      <c r="J568" s="5">
        <f>F568-G568-H568</f>
        <v>220000</v>
      </c>
      <c r="K568" s="4" t="s">
        <v>1161</v>
      </c>
      <c r="L568" s="4">
        <v>2</v>
      </c>
      <c r="M568" s="4" t="s">
        <v>913</v>
      </c>
      <c r="O568" s="4" t="s">
        <v>642</v>
      </c>
      <c r="P568" s="5">
        <f>SUM(F568:F571)</f>
        <v>260000</v>
      </c>
      <c r="Q568" s="5">
        <f>SUM(G568:H571)</f>
        <v>130000</v>
      </c>
      <c r="R568" s="5">
        <f>P568-Q568</f>
        <v>130000</v>
      </c>
      <c r="S568" s="4" t="s">
        <v>56</v>
      </c>
    </row>
    <row r="569" spans="1:19" x14ac:dyDescent="0.2">
      <c r="H569" s="5">
        <v>30000</v>
      </c>
      <c r="I569" s="7">
        <v>42752</v>
      </c>
      <c r="J569" s="5">
        <f>(J568+F569)-H569</f>
        <v>190000</v>
      </c>
      <c r="P569" s="5"/>
      <c r="Q569" s="5"/>
      <c r="R569" s="5"/>
    </row>
    <row r="570" spans="1:19" x14ac:dyDescent="0.2">
      <c r="H570" s="5">
        <v>30000</v>
      </c>
      <c r="I570" s="7">
        <v>42766</v>
      </c>
      <c r="J570" s="5">
        <f>(J569+F570)-H570</f>
        <v>160000</v>
      </c>
      <c r="P570" s="5"/>
      <c r="Q570" s="5"/>
      <c r="R570" s="5"/>
    </row>
    <row r="571" spans="1:19" x14ac:dyDescent="0.2">
      <c r="H571" s="5">
        <v>30000</v>
      </c>
      <c r="I571" s="7">
        <v>42787</v>
      </c>
      <c r="J571" s="5">
        <f>(J570+F571)-H571</f>
        <v>130000</v>
      </c>
      <c r="P571" s="5"/>
      <c r="Q571" s="5"/>
      <c r="R571" s="5"/>
    </row>
    <row r="572" spans="1:19" x14ac:dyDescent="0.2">
      <c r="A572" s="4">
        <v>112</v>
      </c>
      <c r="B572" s="4" t="s">
        <v>1162</v>
      </c>
      <c r="C572" s="5">
        <v>3863779</v>
      </c>
      <c r="D572" s="6">
        <v>85260718</v>
      </c>
      <c r="E572" s="4" t="s">
        <v>170</v>
      </c>
      <c r="F572" s="5">
        <v>295000</v>
      </c>
      <c r="G572" s="5">
        <v>40000</v>
      </c>
      <c r="I572" s="7">
        <v>42675</v>
      </c>
      <c r="J572" s="5">
        <f>F572-G572-H572</f>
        <v>255000</v>
      </c>
      <c r="K572" s="4" t="s">
        <v>1163</v>
      </c>
      <c r="L572" s="4">
        <v>2</v>
      </c>
      <c r="M572" s="4" t="s">
        <v>806</v>
      </c>
      <c r="N572" s="4" t="s">
        <v>1164</v>
      </c>
      <c r="O572" s="4" t="s">
        <v>18</v>
      </c>
      <c r="P572" s="5">
        <f>SUM(F572:F584)</f>
        <v>295000</v>
      </c>
      <c r="Q572" s="5">
        <f>SUM(G572:H584)</f>
        <v>280000</v>
      </c>
      <c r="R572" s="5">
        <f>P572-Q572</f>
        <v>15000</v>
      </c>
      <c r="S572" s="4" t="s">
        <v>44</v>
      </c>
    </row>
    <row r="573" spans="1:19" x14ac:dyDescent="0.2">
      <c r="H573" s="5">
        <v>20000</v>
      </c>
      <c r="I573" s="7">
        <v>42682</v>
      </c>
      <c r="J573" s="5">
        <f t="shared" ref="J573:J580" si="32">(J572+F573)-H573</f>
        <v>235000</v>
      </c>
      <c r="P573" s="5"/>
      <c r="Q573" s="5"/>
      <c r="R573" s="5"/>
    </row>
    <row r="574" spans="1:19" x14ac:dyDescent="0.2">
      <c r="H574" s="5">
        <v>20000</v>
      </c>
      <c r="I574" s="7">
        <v>42689</v>
      </c>
      <c r="J574" s="5">
        <f t="shared" si="32"/>
        <v>215000</v>
      </c>
      <c r="P574" s="5"/>
      <c r="Q574" s="5"/>
      <c r="R574" s="5"/>
    </row>
    <row r="575" spans="1:19" x14ac:dyDescent="0.2">
      <c r="H575" s="5">
        <v>20000</v>
      </c>
      <c r="I575" s="7">
        <v>42703</v>
      </c>
      <c r="J575" s="5">
        <f t="shared" si="32"/>
        <v>195000</v>
      </c>
      <c r="P575" s="5"/>
      <c r="Q575" s="5"/>
      <c r="R575" s="5"/>
    </row>
    <row r="576" spans="1:19" x14ac:dyDescent="0.2">
      <c r="H576" s="5">
        <v>20000</v>
      </c>
      <c r="I576" s="7">
        <v>42710</v>
      </c>
      <c r="J576" s="5">
        <f t="shared" si="32"/>
        <v>175000</v>
      </c>
      <c r="P576" s="5"/>
      <c r="Q576" s="5"/>
      <c r="R576" s="5"/>
    </row>
    <row r="577" spans="1:19" x14ac:dyDescent="0.2">
      <c r="H577" s="5">
        <v>20000</v>
      </c>
      <c r="I577" s="7">
        <v>42717</v>
      </c>
      <c r="J577" s="5">
        <f t="shared" si="32"/>
        <v>155000</v>
      </c>
      <c r="P577" s="5"/>
      <c r="Q577" s="5"/>
      <c r="R577" s="5"/>
    </row>
    <row r="578" spans="1:19" x14ac:dyDescent="0.2">
      <c r="H578" s="5">
        <v>20000</v>
      </c>
      <c r="I578" s="7">
        <v>42724</v>
      </c>
      <c r="J578" s="5">
        <f t="shared" si="32"/>
        <v>135000</v>
      </c>
      <c r="P578" s="5"/>
      <c r="Q578" s="5"/>
      <c r="R578" s="5"/>
    </row>
    <row r="579" spans="1:19" x14ac:dyDescent="0.2">
      <c r="H579" s="5">
        <v>20000</v>
      </c>
      <c r="I579" s="7">
        <v>42731</v>
      </c>
      <c r="J579" s="5">
        <f t="shared" si="32"/>
        <v>115000</v>
      </c>
    </row>
    <row r="580" spans="1:19" x14ac:dyDescent="0.2">
      <c r="H580" s="5">
        <v>20000</v>
      </c>
      <c r="I580" s="7">
        <v>42738</v>
      </c>
      <c r="J580" s="5">
        <f t="shared" si="32"/>
        <v>95000</v>
      </c>
      <c r="P580" s="5"/>
      <c r="Q580" s="5"/>
      <c r="R580" s="5"/>
    </row>
    <row r="581" spans="1:19" x14ac:dyDescent="0.2">
      <c r="H581" s="5">
        <v>20000</v>
      </c>
      <c r="I581" s="7">
        <v>42745</v>
      </c>
      <c r="J581" s="5">
        <f>(J580+F581)-H581</f>
        <v>75000</v>
      </c>
      <c r="P581" s="5"/>
      <c r="Q581" s="5"/>
      <c r="R581" s="5"/>
    </row>
    <row r="582" spans="1:19" x14ac:dyDescent="0.2">
      <c r="H582" s="5">
        <v>20000</v>
      </c>
      <c r="I582" s="7">
        <v>42759</v>
      </c>
      <c r="J582" s="5">
        <f>(J581+F582)-H582</f>
        <v>55000</v>
      </c>
      <c r="P582" s="5"/>
      <c r="Q582" s="5"/>
      <c r="R582" s="5"/>
    </row>
    <row r="583" spans="1:19" x14ac:dyDescent="0.2">
      <c r="H583" s="5">
        <v>20000</v>
      </c>
      <c r="I583" s="7">
        <v>42763</v>
      </c>
      <c r="J583" s="5">
        <f>(J582+F583)-H583</f>
        <v>35000</v>
      </c>
    </row>
    <row r="584" spans="1:19" x14ac:dyDescent="0.2">
      <c r="H584" s="5">
        <v>20000</v>
      </c>
      <c r="I584" s="7">
        <v>42843</v>
      </c>
      <c r="J584" s="5">
        <f>(J583+F584)-H584</f>
        <v>15000</v>
      </c>
      <c r="P584" s="5"/>
      <c r="Q584" s="5"/>
      <c r="R584" s="5"/>
    </row>
    <row r="585" spans="1:19" x14ac:dyDescent="0.2">
      <c r="A585" s="4">
        <v>113</v>
      </c>
      <c r="B585" s="4" t="s">
        <v>1165</v>
      </c>
      <c r="C585" s="5">
        <v>6520243</v>
      </c>
      <c r="E585" s="4" t="s">
        <v>1166</v>
      </c>
      <c r="F585" s="5">
        <v>660000</v>
      </c>
      <c r="G585" s="5">
        <v>230000</v>
      </c>
      <c r="I585" s="7">
        <v>42836</v>
      </c>
      <c r="J585" s="5">
        <f>F585-G585-H585</f>
        <v>430000</v>
      </c>
      <c r="K585" s="4" t="s">
        <v>953</v>
      </c>
      <c r="L585" s="4">
        <v>2</v>
      </c>
      <c r="M585" s="4" t="s">
        <v>913</v>
      </c>
      <c r="O585" s="4" t="s">
        <v>23</v>
      </c>
      <c r="P585" s="5">
        <f>F585</f>
        <v>660000</v>
      </c>
      <c r="Q585" s="5">
        <f>SUM(G585:H585)</f>
        <v>230000</v>
      </c>
      <c r="R585" s="5">
        <f>P585-Q585</f>
        <v>430000</v>
      </c>
      <c r="S585" s="4" t="s">
        <v>56</v>
      </c>
    </row>
    <row r="586" spans="1:19" x14ac:dyDescent="0.2">
      <c r="A586" s="4">
        <v>114</v>
      </c>
      <c r="B586" s="4" t="s">
        <v>1167</v>
      </c>
      <c r="C586" s="5">
        <v>3869126</v>
      </c>
      <c r="D586" s="6">
        <v>84339743</v>
      </c>
      <c r="E586" s="4" t="s">
        <v>97</v>
      </c>
      <c r="F586" s="5">
        <v>260000</v>
      </c>
      <c r="G586" s="5">
        <v>30000</v>
      </c>
      <c r="I586" s="7">
        <v>42675</v>
      </c>
      <c r="J586" s="5">
        <f>F586-G586-H586</f>
        <v>230000</v>
      </c>
      <c r="K586" s="4" t="s">
        <v>1163</v>
      </c>
      <c r="L586" s="4">
        <v>2</v>
      </c>
      <c r="M586" s="4" t="s">
        <v>806</v>
      </c>
      <c r="N586" s="4" t="s">
        <v>1164</v>
      </c>
      <c r="O586" s="4" t="s">
        <v>18</v>
      </c>
      <c r="P586" s="5">
        <f>SUM(F586:F598)</f>
        <v>260000</v>
      </c>
      <c r="Q586" s="5">
        <f>SUM(G586:H598)</f>
        <v>250000</v>
      </c>
      <c r="R586" s="5">
        <f>P586-Q586</f>
        <v>10000</v>
      </c>
      <c r="S586" s="4" t="s">
        <v>43</v>
      </c>
    </row>
    <row r="587" spans="1:19" x14ac:dyDescent="0.2">
      <c r="H587" s="5">
        <v>20000</v>
      </c>
      <c r="I587" s="7">
        <v>42682</v>
      </c>
      <c r="J587" s="5">
        <f t="shared" ref="J587:J598" si="33">(J586+F587)-H587</f>
        <v>210000</v>
      </c>
      <c r="P587" s="5"/>
      <c r="Q587" s="5"/>
      <c r="R587" s="5"/>
    </row>
    <row r="588" spans="1:19" x14ac:dyDescent="0.2">
      <c r="H588" s="5">
        <v>20000</v>
      </c>
      <c r="I588" s="7">
        <v>42689</v>
      </c>
      <c r="J588" s="5">
        <f t="shared" si="33"/>
        <v>190000</v>
      </c>
      <c r="P588" s="5"/>
      <c r="Q588" s="5"/>
      <c r="R588" s="5"/>
    </row>
    <row r="589" spans="1:19" x14ac:dyDescent="0.2">
      <c r="H589" s="5">
        <v>15000</v>
      </c>
      <c r="I589" s="7">
        <v>42703</v>
      </c>
      <c r="J589" s="5">
        <f t="shared" si="33"/>
        <v>175000</v>
      </c>
      <c r="P589" s="5"/>
      <c r="Q589" s="5"/>
      <c r="R589" s="5"/>
    </row>
    <row r="590" spans="1:19" x14ac:dyDescent="0.2">
      <c r="H590" s="5">
        <v>20000</v>
      </c>
      <c r="I590" s="7">
        <v>42766</v>
      </c>
      <c r="J590" s="5">
        <f t="shared" si="33"/>
        <v>155000</v>
      </c>
      <c r="P590" s="5"/>
      <c r="Q590" s="5"/>
      <c r="R590" s="5"/>
    </row>
    <row r="591" spans="1:19" x14ac:dyDescent="0.2">
      <c r="H591" s="5">
        <v>20000</v>
      </c>
      <c r="I591" s="7">
        <v>42772</v>
      </c>
      <c r="J591" s="5">
        <f t="shared" si="33"/>
        <v>135000</v>
      </c>
      <c r="P591" s="5"/>
      <c r="Q591" s="5"/>
      <c r="R591" s="5"/>
    </row>
    <row r="592" spans="1:19" x14ac:dyDescent="0.2">
      <c r="H592" s="5">
        <v>20000</v>
      </c>
      <c r="I592" s="7">
        <v>42780</v>
      </c>
      <c r="J592" s="5">
        <f t="shared" si="33"/>
        <v>115000</v>
      </c>
      <c r="P592" s="5"/>
      <c r="Q592" s="5"/>
      <c r="R592" s="5"/>
    </row>
    <row r="593" spans="1:19" x14ac:dyDescent="0.2">
      <c r="H593" s="5">
        <v>20000</v>
      </c>
      <c r="I593" s="7">
        <v>42787</v>
      </c>
      <c r="J593" s="5">
        <f t="shared" si="33"/>
        <v>95000</v>
      </c>
    </row>
    <row r="594" spans="1:19" x14ac:dyDescent="0.2">
      <c r="H594" s="5">
        <v>15000</v>
      </c>
      <c r="I594" s="7">
        <v>42801</v>
      </c>
      <c r="J594" s="5">
        <f t="shared" si="33"/>
        <v>80000</v>
      </c>
      <c r="P594" s="5"/>
      <c r="Q594" s="5"/>
      <c r="R594" s="5"/>
    </row>
    <row r="595" spans="1:19" x14ac:dyDescent="0.2">
      <c r="H595" s="5">
        <v>20000</v>
      </c>
      <c r="I595" s="7">
        <v>42815</v>
      </c>
      <c r="J595" s="5">
        <f t="shared" si="33"/>
        <v>60000</v>
      </c>
      <c r="P595" s="5"/>
      <c r="Q595" s="5"/>
      <c r="R595" s="5"/>
    </row>
    <row r="596" spans="1:19" x14ac:dyDescent="0.2">
      <c r="H596" s="5">
        <v>20000</v>
      </c>
      <c r="I596" s="7">
        <v>42822</v>
      </c>
      <c r="J596" s="5">
        <f t="shared" si="33"/>
        <v>40000</v>
      </c>
      <c r="P596" s="5"/>
      <c r="Q596" s="5"/>
      <c r="R596" s="5"/>
    </row>
    <row r="597" spans="1:19" x14ac:dyDescent="0.2">
      <c r="H597" s="5">
        <v>20000</v>
      </c>
      <c r="I597" s="7">
        <v>42836</v>
      </c>
      <c r="J597" s="5">
        <f t="shared" si="33"/>
        <v>20000</v>
      </c>
    </row>
    <row r="598" spans="1:19" x14ac:dyDescent="0.2">
      <c r="H598" s="5">
        <v>10000</v>
      </c>
      <c r="I598" s="7">
        <v>42843</v>
      </c>
      <c r="J598" s="5">
        <f t="shared" si="33"/>
        <v>10000</v>
      </c>
      <c r="P598" s="5"/>
      <c r="Q598" s="5"/>
      <c r="R598" s="5"/>
    </row>
    <row r="599" spans="1:19" x14ac:dyDescent="0.2">
      <c r="A599" s="4">
        <v>115</v>
      </c>
      <c r="B599" s="4" t="s">
        <v>1168</v>
      </c>
      <c r="C599" s="5">
        <v>4109614</v>
      </c>
      <c r="D599" s="6">
        <v>85918354</v>
      </c>
      <c r="E599" s="4" t="s">
        <v>170</v>
      </c>
      <c r="F599" s="5">
        <v>260000</v>
      </c>
      <c r="G599" s="5">
        <v>50000</v>
      </c>
      <c r="I599" s="7">
        <v>42815</v>
      </c>
      <c r="J599" s="5">
        <f>F599-G599-H599</f>
        <v>210000</v>
      </c>
      <c r="K599" s="4" t="s">
        <v>1169</v>
      </c>
      <c r="L599" s="4">
        <v>2</v>
      </c>
      <c r="M599" s="4" t="s">
        <v>913</v>
      </c>
      <c r="N599" s="4" t="s">
        <v>1170</v>
      </c>
      <c r="O599" s="4" t="s">
        <v>642</v>
      </c>
      <c r="P599" s="5">
        <f>SUM(F599:F600)</f>
        <v>260000</v>
      </c>
      <c r="Q599" s="5">
        <f>SUM(G599:H600)</f>
        <v>100000</v>
      </c>
      <c r="R599" s="5">
        <f>P599-Q599</f>
        <v>160000</v>
      </c>
      <c r="S599" s="4" t="s">
        <v>56</v>
      </c>
    </row>
    <row r="600" spans="1:19" x14ac:dyDescent="0.2">
      <c r="H600" s="5">
        <v>50000</v>
      </c>
      <c r="I600" s="7">
        <v>42843</v>
      </c>
      <c r="J600" s="5">
        <f>(J599+F600)-H600</f>
        <v>160000</v>
      </c>
      <c r="P600" s="5"/>
      <c r="Q600" s="5"/>
      <c r="R600" s="5"/>
    </row>
    <row r="601" spans="1:19" x14ac:dyDescent="0.2">
      <c r="A601" s="4">
        <v>116</v>
      </c>
      <c r="B601" s="4" t="s">
        <v>1171</v>
      </c>
      <c r="C601" s="5">
        <v>3267665</v>
      </c>
      <c r="D601" s="6">
        <v>83283461</v>
      </c>
      <c r="E601" s="4" t="s">
        <v>95</v>
      </c>
      <c r="F601" s="5">
        <v>260000</v>
      </c>
      <c r="I601" s="7">
        <v>42696</v>
      </c>
      <c r="J601" s="5">
        <f>F601-G601-H601</f>
        <v>260000</v>
      </c>
      <c r="K601" s="4" t="s">
        <v>1049</v>
      </c>
      <c r="L601" s="4">
        <v>2</v>
      </c>
      <c r="M601" s="4" t="s">
        <v>913</v>
      </c>
      <c r="N601" s="4" t="s">
        <v>1172</v>
      </c>
      <c r="O601" s="4" t="s">
        <v>642</v>
      </c>
      <c r="P601" s="5">
        <f>SUM(F601:F605)</f>
        <v>260000</v>
      </c>
      <c r="Q601" s="5">
        <f>SUM(G601:H605)</f>
        <v>200000</v>
      </c>
      <c r="R601" s="5">
        <f>P601-Q601</f>
        <v>60000</v>
      </c>
      <c r="S601" s="4" t="s">
        <v>56</v>
      </c>
    </row>
    <row r="602" spans="1:19" x14ac:dyDescent="0.2">
      <c r="H602" s="5">
        <v>50000</v>
      </c>
      <c r="I602" s="7">
        <v>42703</v>
      </c>
      <c r="J602" s="5">
        <f>(J601+F602)-H602</f>
        <v>210000</v>
      </c>
      <c r="P602" s="5"/>
      <c r="Q602" s="5"/>
      <c r="R602" s="5"/>
    </row>
    <row r="603" spans="1:19" x14ac:dyDescent="0.2">
      <c r="H603" s="5">
        <v>50000</v>
      </c>
      <c r="I603" s="7">
        <v>42731</v>
      </c>
      <c r="J603" s="5">
        <f>(J602+F603)-H603</f>
        <v>160000</v>
      </c>
      <c r="P603" s="5"/>
      <c r="Q603" s="5"/>
      <c r="R603" s="5"/>
    </row>
    <row r="604" spans="1:19" x14ac:dyDescent="0.2">
      <c r="H604" s="5">
        <v>50000</v>
      </c>
      <c r="I604" s="7">
        <v>42780</v>
      </c>
      <c r="J604" s="5">
        <f>(J603+F604)-H604</f>
        <v>110000</v>
      </c>
      <c r="P604" s="5"/>
      <c r="Q604" s="5"/>
      <c r="R604" s="5"/>
    </row>
    <row r="605" spans="1:19" x14ac:dyDescent="0.2">
      <c r="H605" s="5">
        <v>50000</v>
      </c>
      <c r="I605" s="7">
        <v>42815</v>
      </c>
      <c r="J605" s="5">
        <f>(J604+F605)-H605</f>
        <v>60000</v>
      </c>
      <c r="P605" s="5"/>
      <c r="Q605" s="5"/>
      <c r="R605" s="5"/>
    </row>
    <row r="606" spans="1:19" x14ac:dyDescent="0.2">
      <c r="A606" s="4">
        <v>117</v>
      </c>
      <c r="B606" s="4" t="s">
        <v>1173</v>
      </c>
      <c r="D606" s="6">
        <v>83141726</v>
      </c>
      <c r="E606" s="4" t="s">
        <v>190</v>
      </c>
      <c r="F606" s="5">
        <v>260000</v>
      </c>
      <c r="I606" s="7">
        <v>42696</v>
      </c>
      <c r="J606" s="5">
        <f>F606-G606-H606</f>
        <v>260000</v>
      </c>
      <c r="K606" s="4" t="s">
        <v>54</v>
      </c>
      <c r="L606" s="4">
        <v>2</v>
      </c>
      <c r="M606" s="4" t="s">
        <v>806</v>
      </c>
      <c r="O606" s="4" t="s">
        <v>23</v>
      </c>
      <c r="P606" s="5">
        <f>SUM(F606:F614)</f>
        <v>260000</v>
      </c>
      <c r="Q606" s="5">
        <f>SUM(G606:H614)</f>
        <v>190000</v>
      </c>
      <c r="R606" s="5">
        <f>P606-Q606</f>
        <v>70000</v>
      </c>
      <c r="S606" s="4" t="s">
        <v>44</v>
      </c>
    </row>
    <row r="607" spans="1:19" x14ac:dyDescent="0.2">
      <c r="H607" s="5">
        <v>40000</v>
      </c>
      <c r="I607" s="7">
        <v>42703</v>
      </c>
      <c r="J607" s="5">
        <f t="shared" ref="J607:J614" si="34">(J606+F607)-H607</f>
        <v>220000</v>
      </c>
      <c r="P607" s="5"/>
      <c r="Q607" s="5"/>
      <c r="R607" s="5"/>
    </row>
    <row r="608" spans="1:19" x14ac:dyDescent="0.2">
      <c r="H608" s="5">
        <v>30000</v>
      </c>
      <c r="I608" s="7">
        <v>42724</v>
      </c>
      <c r="J608" s="5">
        <f t="shared" si="34"/>
        <v>190000</v>
      </c>
      <c r="P608" s="5"/>
      <c r="Q608" s="5"/>
      <c r="R608" s="5"/>
    </row>
    <row r="609" spans="1:19" x14ac:dyDescent="0.2">
      <c r="H609" s="5">
        <v>20000</v>
      </c>
      <c r="I609" s="7">
        <v>42738</v>
      </c>
      <c r="J609" s="5">
        <f t="shared" si="34"/>
        <v>170000</v>
      </c>
      <c r="P609" s="5"/>
      <c r="Q609" s="5"/>
      <c r="R609" s="5"/>
    </row>
    <row r="610" spans="1:19" x14ac:dyDescent="0.2">
      <c r="H610" s="5">
        <v>20000</v>
      </c>
      <c r="I610" s="7">
        <v>42752</v>
      </c>
      <c r="J610" s="5">
        <f t="shared" si="34"/>
        <v>150000</v>
      </c>
      <c r="P610" s="5"/>
      <c r="Q610" s="5"/>
      <c r="R610" s="5"/>
    </row>
    <row r="611" spans="1:19" x14ac:dyDescent="0.2">
      <c r="H611" s="5">
        <v>20000</v>
      </c>
      <c r="I611" s="7">
        <v>42780</v>
      </c>
      <c r="J611" s="5">
        <f t="shared" si="34"/>
        <v>130000</v>
      </c>
      <c r="P611" s="5"/>
      <c r="Q611" s="5"/>
      <c r="R611" s="5"/>
    </row>
    <row r="612" spans="1:19" x14ac:dyDescent="0.2">
      <c r="H612" s="5">
        <v>20000</v>
      </c>
      <c r="I612" s="7">
        <v>42794</v>
      </c>
      <c r="J612" s="5">
        <f t="shared" si="34"/>
        <v>110000</v>
      </c>
      <c r="P612" s="5"/>
      <c r="Q612" s="5"/>
      <c r="R612" s="5"/>
    </row>
    <row r="613" spans="1:19" x14ac:dyDescent="0.2">
      <c r="H613" s="5">
        <v>20000</v>
      </c>
      <c r="I613" s="7">
        <v>42808</v>
      </c>
      <c r="J613" s="5">
        <f t="shared" si="34"/>
        <v>90000</v>
      </c>
    </row>
    <row r="614" spans="1:19" x14ac:dyDescent="0.2">
      <c r="H614" s="5">
        <v>20000</v>
      </c>
      <c r="I614" s="7">
        <v>42836</v>
      </c>
      <c r="J614" s="5">
        <f t="shared" si="34"/>
        <v>70000</v>
      </c>
      <c r="P614" s="5"/>
      <c r="Q614" s="5"/>
      <c r="R614" s="5"/>
    </row>
    <row r="615" spans="1:19" x14ac:dyDescent="0.2">
      <c r="A615" s="4">
        <v>118</v>
      </c>
      <c r="B615" s="4" t="s">
        <v>1174</v>
      </c>
      <c r="C615" s="5">
        <v>4191066</v>
      </c>
      <c r="D615" s="6">
        <v>73825675</v>
      </c>
      <c r="E615" s="4" t="s">
        <v>260</v>
      </c>
      <c r="F615" s="5">
        <v>260000</v>
      </c>
      <c r="I615" s="7">
        <v>42696</v>
      </c>
      <c r="J615" s="5">
        <f>F615-G615-H615</f>
        <v>260000</v>
      </c>
      <c r="K615" s="4" t="s">
        <v>1049</v>
      </c>
      <c r="L615" s="4">
        <v>2</v>
      </c>
      <c r="M615" s="4" t="s">
        <v>913</v>
      </c>
      <c r="N615" s="4" t="s">
        <v>124</v>
      </c>
      <c r="O615" s="4" t="s">
        <v>642</v>
      </c>
      <c r="P615" s="5">
        <f>SUM(F615:F619)</f>
        <v>260000</v>
      </c>
      <c r="Q615" s="5">
        <f>SUM(G615:H619)</f>
        <v>140000</v>
      </c>
      <c r="R615" s="5">
        <f>P615-Q615</f>
        <v>120000</v>
      </c>
      <c r="S615" s="4" t="s">
        <v>56</v>
      </c>
    </row>
    <row r="616" spans="1:19" x14ac:dyDescent="0.2">
      <c r="H616" s="5">
        <v>30000</v>
      </c>
      <c r="I616" s="7">
        <v>42710</v>
      </c>
      <c r="J616" s="5">
        <f>(J615+F616)-H616</f>
        <v>230000</v>
      </c>
      <c r="P616" s="5"/>
      <c r="Q616" s="5"/>
      <c r="R616" s="5"/>
    </row>
    <row r="617" spans="1:19" x14ac:dyDescent="0.2">
      <c r="H617" s="5">
        <v>30000</v>
      </c>
      <c r="I617" s="7">
        <v>42733</v>
      </c>
      <c r="J617" s="5">
        <f>(J616+F617)-H617</f>
        <v>200000</v>
      </c>
      <c r="P617" s="5"/>
      <c r="Q617" s="5"/>
      <c r="R617" s="5"/>
    </row>
    <row r="618" spans="1:19" x14ac:dyDescent="0.2">
      <c r="H618" s="5">
        <v>25000</v>
      </c>
      <c r="I618" s="7">
        <v>42766</v>
      </c>
      <c r="J618" s="5">
        <f>(J617+F618)-H618</f>
        <v>175000</v>
      </c>
      <c r="P618" s="5"/>
      <c r="Q618" s="5"/>
      <c r="R618" s="5"/>
    </row>
    <row r="619" spans="1:19" x14ac:dyDescent="0.2">
      <c r="H619" s="5">
        <v>55000</v>
      </c>
      <c r="I619" s="7">
        <v>42794</v>
      </c>
      <c r="J619" s="5">
        <f>(J618+F619)-H619</f>
        <v>120000</v>
      </c>
      <c r="P619" s="5"/>
      <c r="Q619" s="5"/>
      <c r="R619" s="5"/>
    </row>
    <row r="620" spans="1:19" x14ac:dyDescent="0.2">
      <c r="A620" s="4">
        <v>119</v>
      </c>
      <c r="B620" s="4" t="s">
        <v>1175</v>
      </c>
      <c r="C620" s="5">
        <v>1348855</v>
      </c>
      <c r="D620" s="6">
        <v>83139582</v>
      </c>
      <c r="E620" s="4" t="s">
        <v>1176</v>
      </c>
      <c r="F620" s="5">
        <v>240000</v>
      </c>
      <c r="G620" s="5">
        <v>50000</v>
      </c>
      <c r="I620" s="7">
        <v>42815</v>
      </c>
      <c r="J620" s="5">
        <f>F620-G620-H620</f>
        <v>190000</v>
      </c>
      <c r="K620" s="4" t="s">
        <v>547</v>
      </c>
      <c r="L620" s="4">
        <v>2</v>
      </c>
      <c r="M620" s="4" t="s">
        <v>913</v>
      </c>
      <c r="O620" s="4" t="s">
        <v>642</v>
      </c>
      <c r="P620" s="5">
        <f>SUM(F620:F624)</f>
        <v>360000</v>
      </c>
      <c r="Q620" s="5">
        <f>SUM(G620:H624)</f>
        <v>110000</v>
      </c>
      <c r="R620" s="5">
        <f>P620-Q620</f>
        <v>250000</v>
      </c>
      <c r="S620" s="4" t="s">
        <v>56</v>
      </c>
    </row>
    <row r="621" spans="1:19" x14ac:dyDescent="0.2">
      <c r="E621" s="4" t="s">
        <v>1177</v>
      </c>
      <c r="F621" s="5">
        <v>120000</v>
      </c>
      <c r="I621" s="7">
        <v>42829</v>
      </c>
      <c r="J621" s="5">
        <f>(J620+F621)-H621</f>
        <v>310000</v>
      </c>
      <c r="P621" s="5"/>
      <c r="Q621" s="5"/>
      <c r="R621" s="5"/>
    </row>
    <row r="622" spans="1:19" x14ac:dyDescent="0.2">
      <c r="H622" s="5">
        <v>20000</v>
      </c>
      <c r="I622" s="7">
        <v>42829</v>
      </c>
      <c r="J622" s="5">
        <f>(J621+F622)-H622</f>
        <v>290000</v>
      </c>
      <c r="P622" s="5"/>
      <c r="Q622" s="5"/>
      <c r="R622" s="5"/>
    </row>
    <row r="623" spans="1:19" x14ac:dyDescent="0.2">
      <c r="H623" s="5">
        <v>20000</v>
      </c>
      <c r="I623" s="7">
        <v>42836</v>
      </c>
      <c r="J623" s="5">
        <f>(J622+F623)-H623</f>
        <v>270000</v>
      </c>
      <c r="P623" s="5"/>
      <c r="Q623" s="5"/>
      <c r="R623" s="5"/>
    </row>
    <row r="624" spans="1:19" x14ac:dyDescent="0.2">
      <c r="H624" s="5">
        <v>20000</v>
      </c>
      <c r="I624" s="7">
        <v>42843</v>
      </c>
      <c r="J624" s="5">
        <f>(J623+F624)-H624</f>
        <v>250000</v>
      </c>
      <c r="P624" s="5"/>
      <c r="Q624" s="5"/>
      <c r="R624" s="5"/>
    </row>
    <row r="625" spans="1:19" x14ac:dyDescent="0.2">
      <c r="A625" s="4">
        <v>120</v>
      </c>
      <c r="B625" s="4" t="s">
        <v>1178</v>
      </c>
      <c r="D625" s="6">
        <v>85244939</v>
      </c>
      <c r="E625" s="4" t="s">
        <v>190</v>
      </c>
      <c r="F625" s="5">
        <v>240000</v>
      </c>
      <c r="I625" s="7">
        <v>42773</v>
      </c>
      <c r="J625" s="5">
        <f>F625-G625-H625</f>
        <v>240000</v>
      </c>
      <c r="K625" s="4" t="s">
        <v>1179</v>
      </c>
      <c r="L625" s="4">
        <v>2</v>
      </c>
      <c r="M625" s="4" t="s">
        <v>913</v>
      </c>
      <c r="O625" s="4" t="s">
        <v>18</v>
      </c>
      <c r="P625" s="5">
        <f>SUM(F625:F701)</f>
        <v>4688000</v>
      </c>
      <c r="Q625" s="5">
        <f>SUM(G625:H701)</f>
        <v>3020000</v>
      </c>
      <c r="R625" s="5">
        <f>P625-Q625</f>
        <v>1668000</v>
      </c>
      <c r="S625" s="4" t="s">
        <v>43</v>
      </c>
    </row>
    <row r="626" spans="1:19" x14ac:dyDescent="0.2">
      <c r="H626" s="5">
        <v>40000</v>
      </c>
      <c r="I626" s="7">
        <v>42780</v>
      </c>
      <c r="J626" s="5">
        <f t="shared" ref="J626:J635" si="35">(J625+F626)-H626</f>
        <v>200000</v>
      </c>
      <c r="P626" s="5"/>
      <c r="Q626" s="5"/>
      <c r="R626" s="5"/>
    </row>
    <row r="627" spans="1:19" x14ac:dyDescent="0.2">
      <c r="H627" s="5">
        <v>20000</v>
      </c>
      <c r="I627" s="7">
        <v>42787</v>
      </c>
      <c r="J627" s="5">
        <f t="shared" si="35"/>
        <v>180000</v>
      </c>
      <c r="P627" s="5"/>
      <c r="Q627" s="5"/>
      <c r="R627" s="5"/>
    </row>
    <row r="628" spans="1:19" x14ac:dyDescent="0.2">
      <c r="H628" s="5">
        <v>20000</v>
      </c>
      <c r="I628" s="7">
        <v>42794</v>
      </c>
      <c r="J628" s="5">
        <f t="shared" si="35"/>
        <v>160000</v>
      </c>
      <c r="P628" s="5"/>
      <c r="Q628" s="5"/>
      <c r="R628" s="5"/>
    </row>
    <row r="629" spans="1:19" x14ac:dyDescent="0.2">
      <c r="H629" s="5">
        <v>20000</v>
      </c>
      <c r="I629" s="7">
        <v>42801</v>
      </c>
      <c r="J629" s="5">
        <f t="shared" si="35"/>
        <v>140000</v>
      </c>
      <c r="P629" s="5"/>
      <c r="Q629" s="5"/>
      <c r="R629" s="5"/>
    </row>
    <row r="630" spans="1:19" x14ac:dyDescent="0.2">
      <c r="H630" s="5">
        <v>20000</v>
      </c>
      <c r="I630" s="7">
        <v>42808</v>
      </c>
      <c r="J630" s="5">
        <f t="shared" si="35"/>
        <v>120000</v>
      </c>
      <c r="P630" s="5"/>
      <c r="Q630" s="5"/>
      <c r="R630" s="5"/>
    </row>
    <row r="631" spans="1:19" x14ac:dyDescent="0.2">
      <c r="H631" s="5">
        <v>20000</v>
      </c>
      <c r="I631" s="7">
        <v>42815</v>
      </c>
      <c r="J631" s="5">
        <f t="shared" si="35"/>
        <v>100000</v>
      </c>
      <c r="P631" s="5"/>
      <c r="Q631" s="5"/>
      <c r="R631" s="5"/>
    </row>
    <row r="632" spans="1:19" x14ac:dyDescent="0.2">
      <c r="H632" s="5">
        <v>20000</v>
      </c>
      <c r="I632" s="7">
        <v>42822</v>
      </c>
      <c r="J632" s="5">
        <f t="shared" si="35"/>
        <v>80000</v>
      </c>
    </row>
    <row r="633" spans="1:19" x14ac:dyDescent="0.2">
      <c r="H633" s="5">
        <v>20000</v>
      </c>
      <c r="I633" s="7">
        <v>42829</v>
      </c>
      <c r="J633" s="5">
        <f t="shared" si="35"/>
        <v>60000</v>
      </c>
      <c r="P633" s="5"/>
      <c r="Q633" s="5"/>
      <c r="R633" s="5"/>
    </row>
    <row r="634" spans="1:19" x14ac:dyDescent="0.2">
      <c r="H634" s="5">
        <v>20000</v>
      </c>
      <c r="I634" s="7">
        <v>42836</v>
      </c>
      <c r="J634" s="5">
        <f t="shared" si="35"/>
        <v>40000</v>
      </c>
      <c r="P634" s="5"/>
      <c r="Q634" s="5"/>
      <c r="R634" s="5"/>
    </row>
    <row r="635" spans="1:19" x14ac:dyDescent="0.2">
      <c r="H635" s="5">
        <v>20000</v>
      </c>
      <c r="I635" s="7">
        <v>42843</v>
      </c>
      <c r="J635" s="5">
        <f t="shared" si="35"/>
        <v>20000</v>
      </c>
      <c r="P635" s="5"/>
      <c r="Q635" s="5"/>
      <c r="R635" s="5"/>
    </row>
    <row r="636" spans="1:19" x14ac:dyDescent="0.2">
      <c r="A636" s="4">
        <v>121</v>
      </c>
      <c r="B636" s="4" t="s">
        <v>1180</v>
      </c>
      <c r="C636" s="5">
        <v>4899840</v>
      </c>
      <c r="D636" s="6">
        <v>86411977</v>
      </c>
      <c r="E636" s="4" t="s">
        <v>89</v>
      </c>
      <c r="F636" s="5">
        <v>298000</v>
      </c>
      <c r="I636" s="7">
        <v>42696</v>
      </c>
      <c r="J636" s="5">
        <f>F636-G636-H636</f>
        <v>298000</v>
      </c>
      <c r="K636" s="4" t="s">
        <v>1181</v>
      </c>
      <c r="L636" s="4">
        <v>2</v>
      </c>
      <c r="M636" s="4" t="s">
        <v>913</v>
      </c>
      <c r="O636" s="4" t="s">
        <v>642</v>
      </c>
      <c r="P636" s="5">
        <f>SUM(F636:F641)</f>
        <v>298000</v>
      </c>
      <c r="Q636" s="5">
        <f>SUM(G636:H641)</f>
        <v>230000</v>
      </c>
      <c r="R636" s="5">
        <f>P636-Q636</f>
        <v>68000</v>
      </c>
      <c r="S636" s="4" t="s">
        <v>56</v>
      </c>
    </row>
    <row r="637" spans="1:19" x14ac:dyDescent="0.2">
      <c r="H637" s="5">
        <v>50000</v>
      </c>
      <c r="I637" s="7">
        <v>42703</v>
      </c>
      <c r="J637" s="5">
        <f>(J636+F637)-H637</f>
        <v>248000</v>
      </c>
      <c r="P637" s="5"/>
      <c r="Q637" s="5"/>
      <c r="R637" s="5"/>
    </row>
    <row r="638" spans="1:19" x14ac:dyDescent="0.2">
      <c r="H638" s="5">
        <v>50000</v>
      </c>
      <c r="I638" s="7">
        <v>42731</v>
      </c>
      <c r="J638" s="5">
        <f>(J637+F638)-H638</f>
        <v>198000</v>
      </c>
      <c r="P638" s="5"/>
      <c r="Q638" s="5"/>
      <c r="R638" s="5"/>
    </row>
    <row r="639" spans="1:19" x14ac:dyDescent="0.2">
      <c r="H639" s="5">
        <v>50000</v>
      </c>
      <c r="I639" s="7">
        <v>42766</v>
      </c>
      <c r="J639" s="5">
        <f>(J638+F639)-H639</f>
        <v>148000</v>
      </c>
      <c r="P639" s="5"/>
      <c r="Q639" s="5"/>
      <c r="R639" s="5"/>
    </row>
    <row r="640" spans="1:19" x14ac:dyDescent="0.2">
      <c r="H640" s="5">
        <v>50000</v>
      </c>
      <c r="I640" s="7">
        <v>42794</v>
      </c>
      <c r="J640" s="5">
        <f>(J639+F640)-H640</f>
        <v>98000</v>
      </c>
      <c r="P640" s="5"/>
      <c r="Q640" s="5"/>
      <c r="R640" s="5"/>
    </row>
    <row r="641" spans="1:19" x14ac:dyDescent="0.2">
      <c r="H641" s="5">
        <v>30000</v>
      </c>
      <c r="I641" s="7">
        <v>42822</v>
      </c>
      <c r="J641" s="5">
        <f>(J640+F641)-H641</f>
        <v>68000</v>
      </c>
      <c r="P641" s="5"/>
      <c r="Q641" s="5"/>
      <c r="R641" s="5"/>
    </row>
    <row r="642" spans="1:19" x14ac:dyDescent="0.2">
      <c r="A642" s="4">
        <v>122</v>
      </c>
      <c r="B642" s="4" t="s">
        <v>1182</v>
      </c>
      <c r="C642" s="5">
        <v>6288065</v>
      </c>
      <c r="D642" s="6">
        <v>73598796</v>
      </c>
      <c r="E642" s="4" t="s">
        <v>95</v>
      </c>
      <c r="F642" s="5">
        <v>260000</v>
      </c>
      <c r="G642" s="5">
        <v>50000</v>
      </c>
      <c r="I642" s="7">
        <v>42703</v>
      </c>
      <c r="J642" s="5">
        <f>F642-G642-H642</f>
        <v>210000</v>
      </c>
      <c r="K642" s="4" t="s">
        <v>1183</v>
      </c>
      <c r="L642" s="4">
        <v>2</v>
      </c>
      <c r="M642" s="4" t="s">
        <v>913</v>
      </c>
      <c r="O642" s="4" t="s">
        <v>642</v>
      </c>
      <c r="P642" s="5">
        <f>SUM(F642:F646)</f>
        <v>260000</v>
      </c>
      <c r="Q642" s="5">
        <f>SUM(G642:H646)</f>
        <v>230000</v>
      </c>
      <c r="R642" s="5">
        <f>P642-Q642</f>
        <v>30000</v>
      </c>
      <c r="S642" s="4" t="s">
        <v>56</v>
      </c>
    </row>
    <row r="643" spans="1:19" x14ac:dyDescent="0.2">
      <c r="H643" s="5">
        <v>50000</v>
      </c>
      <c r="I643" s="7">
        <v>42724</v>
      </c>
      <c r="J643" s="5">
        <f>(J642+F643)-H643</f>
        <v>160000</v>
      </c>
      <c r="P643" s="5"/>
      <c r="Q643" s="5"/>
      <c r="R643" s="5"/>
    </row>
    <row r="644" spans="1:19" x14ac:dyDescent="0.2">
      <c r="H644" s="5">
        <v>50000</v>
      </c>
      <c r="I644" s="7">
        <v>42759</v>
      </c>
      <c r="J644" s="5">
        <f>(J643+F644)-H644</f>
        <v>110000</v>
      </c>
      <c r="P644" s="5"/>
      <c r="Q644" s="5"/>
      <c r="R644" s="5"/>
    </row>
    <row r="645" spans="1:19" x14ac:dyDescent="0.2">
      <c r="H645" s="5">
        <v>50000</v>
      </c>
      <c r="I645" s="7">
        <v>42801</v>
      </c>
      <c r="J645" s="5">
        <f>(J644+F645)-H645</f>
        <v>60000</v>
      </c>
      <c r="P645" s="5"/>
      <c r="Q645" s="5"/>
      <c r="R645" s="5"/>
    </row>
    <row r="646" spans="1:19" x14ac:dyDescent="0.2">
      <c r="H646" s="5">
        <v>30000</v>
      </c>
      <c r="I646" s="7">
        <v>42836</v>
      </c>
      <c r="J646" s="5">
        <f>(J645+F646)-H646</f>
        <v>30000</v>
      </c>
      <c r="P646" s="5"/>
      <c r="Q646" s="5"/>
      <c r="R646" s="5"/>
    </row>
    <row r="647" spans="1:19" x14ac:dyDescent="0.2">
      <c r="A647" s="4">
        <v>123</v>
      </c>
      <c r="B647" s="4" t="s">
        <v>1184</v>
      </c>
      <c r="D647" s="6">
        <v>75352163</v>
      </c>
      <c r="E647" s="4" t="s">
        <v>79</v>
      </c>
      <c r="F647" s="5">
        <v>260000</v>
      </c>
      <c r="G647" s="5">
        <v>40000</v>
      </c>
      <c r="I647" s="7">
        <v>42745</v>
      </c>
      <c r="J647" s="5">
        <f>F647-G647-H647</f>
        <v>220000</v>
      </c>
      <c r="K647" s="4" t="s">
        <v>1064</v>
      </c>
      <c r="L647" s="4">
        <v>2</v>
      </c>
      <c r="M647" s="4" t="s">
        <v>913</v>
      </c>
      <c r="N647" s="4" t="s">
        <v>1208</v>
      </c>
      <c r="O647" s="4" t="s">
        <v>23</v>
      </c>
      <c r="P647" s="5">
        <f>SUM(F647:F653)</f>
        <v>260000</v>
      </c>
      <c r="Q647" s="5">
        <f>SUM(G647:H653)</f>
        <v>240000</v>
      </c>
      <c r="R647" s="5">
        <f>P647-Q647</f>
        <v>20000</v>
      </c>
      <c r="S647" s="4" t="s">
        <v>44</v>
      </c>
    </row>
    <row r="648" spans="1:19" x14ac:dyDescent="0.2">
      <c r="H648" s="5">
        <v>30000</v>
      </c>
      <c r="I648" s="7">
        <v>42759</v>
      </c>
      <c r="J648" s="5">
        <f t="shared" ref="J648:J653" si="36">(J647+F648)-H648</f>
        <v>190000</v>
      </c>
      <c r="P648" s="5"/>
      <c r="Q648" s="5"/>
      <c r="R648" s="5"/>
    </row>
    <row r="649" spans="1:19" x14ac:dyDescent="0.2">
      <c r="H649" s="5">
        <v>30000</v>
      </c>
      <c r="I649" s="7">
        <v>42773</v>
      </c>
      <c r="J649" s="5">
        <f t="shared" si="36"/>
        <v>160000</v>
      </c>
      <c r="P649" s="5"/>
      <c r="Q649" s="5"/>
      <c r="R649" s="5"/>
    </row>
    <row r="650" spans="1:19" x14ac:dyDescent="0.2">
      <c r="H650" s="5">
        <v>30000</v>
      </c>
      <c r="I650" s="7">
        <v>42787</v>
      </c>
      <c r="J650" s="5">
        <f t="shared" si="36"/>
        <v>130000</v>
      </c>
      <c r="P650" s="5"/>
      <c r="Q650" s="5"/>
      <c r="R650" s="5"/>
    </row>
    <row r="651" spans="1:19" x14ac:dyDescent="0.2">
      <c r="H651" s="5">
        <v>30000</v>
      </c>
      <c r="I651" s="7">
        <v>42801</v>
      </c>
      <c r="J651" s="5">
        <f t="shared" si="36"/>
        <v>100000</v>
      </c>
      <c r="P651" s="5"/>
      <c r="Q651" s="5"/>
      <c r="R651" s="5"/>
    </row>
    <row r="652" spans="1:19" x14ac:dyDescent="0.2">
      <c r="H652" s="5">
        <v>30000</v>
      </c>
      <c r="I652" s="7">
        <v>42815</v>
      </c>
      <c r="J652" s="5">
        <f t="shared" si="36"/>
        <v>70000</v>
      </c>
      <c r="P652" s="5"/>
      <c r="Q652" s="5"/>
      <c r="R652" s="5"/>
    </row>
    <row r="653" spans="1:19" x14ac:dyDescent="0.2">
      <c r="H653" s="5">
        <v>50000</v>
      </c>
      <c r="I653" s="7">
        <v>42843</v>
      </c>
      <c r="J653" s="5">
        <f t="shared" si="36"/>
        <v>20000</v>
      </c>
      <c r="P653" s="5"/>
      <c r="Q653" s="5"/>
      <c r="R653" s="5"/>
    </row>
    <row r="654" spans="1:19" x14ac:dyDescent="0.2">
      <c r="A654" s="4">
        <v>124</v>
      </c>
      <c r="B654" s="4" t="s">
        <v>1185</v>
      </c>
      <c r="D654" s="6">
        <v>73441372</v>
      </c>
      <c r="E654" s="4" t="s">
        <v>260</v>
      </c>
      <c r="F654" s="5">
        <v>260000</v>
      </c>
      <c r="G654" s="5">
        <v>40000</v>
      </c>
      <c r="I654" s="7">
        <v>42717</v>
      </c>
      <c r="J654" s="5">
        <f>F654-G654-H654</f>
        <v>220000</v>
      </c>
      <c r="K654" s="4" t="s">
        <v>1186</v>
      </c>
      <c r="L654" s="4">
        <v>2</v>
      </c>
      <c r="M654" s="4" t="s">
        <v>913</v>
      </c>
      <c r="N654" s="4" t="s">
        <v>1187</v>
      </c>
      <c r="O654" s="4" t="s">
        <v>642</v>
      </c>
      <c r="P654" s="5">
        <f>SUM(F654:F660)</f>
        <v>590000</v>
      </c>
      <c r="Q654" s="5">
        <f>SUM(G654:H660)</f>
        <v>420000</v>
      </c>
      <c r="R654" s="5">
        <f>P654-Q654</f>
        <v>170000</v>
      </c>
      <c r="S654" s="4" t="s">
        <v>56</v>
      </c>
    </row>
    <row r="655" spans="1:19" x14ac:dyDescent="0.2">
      <c r="H655" s="5">
        <v>50000</v>
      </c>
      <c r="I655" s="7">
        <v>42724</v>
      </c>
      <c r="J655" s="5">
        <f t="shared" ref="J655:J660" si="37">(J654+F655)-H655</f>
        <v>170000</v>
      </c>
      <c r="P655" s="5"/>
      <c r="Q655" s="5"/>
      <c r="R655" s="5"/>
    </row>
    <row r="656" spans="1:19" x14ac:dyDescent="0.2">
      <c r="E656" s="4" t="s">
        <v>260</v>
      </c>
      <c r="F656" s="5">
        <v>330000</v>
      </c>
      <c r="I656" s="7">
        <v>42752</v>
      </c>
      <c r="J656" s="5">
        <f t="shared" si="37"/>
        <v>500000</v>
      </c>
      <c r="P656" s="5"/>
      <c r="Q656" s="5"/>
      <c r="R656" s="5"/>
    </row>
    <row r="657" spans="1:19" x14ac:dyDescent="0.2">
      <c r="H657" s="5">
        <v>50000</v>
      </c>
      <c r="I657" s="7">
        <v>42759</v>
      </c>
      <c r="J657" s="5">
        <f t="shared" si="37"/>
        <v>450000</v>
      </c>
      <c r="P657" s="5"/>
      <c r="Q657" s="5"/>
      <c r="R657" s="5"/>
    </row>
    <row r="658" spans="1:19" x14ac:dyDescent="0.2">
      <c r="H658" s="5">
        <v>100000</v>
      </c>
      <c r="I658" s="7">
        <v>42773</v>
      </c>
      <c r="J658" s="5">
        <f t="shared" si="37"/>
        <v>350000</v>
      </c>
      <c r="P658" s="5"/>
      <c r="Q658" s="5"/>
      <c r="R658" s="5"/>
    </row>
    <row r="659" spans="1:19" x14ac:dyDescent="0.2">
      <c r="H659" s="5">
        <v>80000</v>
      </c>
      <c r="I659" s="7">
        <v>42801</v>
      </c>
      <c r="J659" s="5">
        <f t="shared" si="37"/>
        <v>270000</v>
      </c>
      <c r="P659" s="5"/>
      <c r="Q659" s="5"/>
      <c r="R659" s="5"/>
    </row>
    <row r="660" spans="1:19" x14ac:dyDescent="0.2">
      <c r="H660" s="5">
        <v>100000</v>
      </c>
      <c r="I660" s="7">
        <v>42829</v>
      </c>
      <c r="J660" s="5">
        <f t="shared" si="37"/>
        <v>170000</v>
      </c>
      <c r="P660" s="5"/>
      <c r="Q660" s="5"/>
      <c r="R660" s="5"/>
    </row>
    <row r="661" spans="1:19" x14ac:dyDescent="0.2">
      <c r="A661" s="4">
        <v>125</v>
      </c>
      <c r="B661" s="4" t="s">
        <v>1188</v>
      </c>
      <c r="C661" s="5">
        <v>1628150</v>
      </c>
      <c r="D661" s="6">
        <v>83518885</v>
      </c>
      <c r="E661" s="4" t="s">
        <v>1149</v>
      </c>
      <c r="F661" s="5">
        <v>240000</v>
      </c>
      <c r="G661" s="5">
        <v>40000</v>
      </c>
      <c r="I661" s="7">
        <v>42724</v>
      </c>
      <c r="J661" s="5">
        <f>F661-G661-H661</f>
        <v>200000</v>
      </c>
      <c r="K661" s="4" t="s">
        <v>1064</v>
      </c>
      <c r="L661" s="4">
        <v>2</v>
      </c>
      <c r="N661" s="4" t="s">
        <v>1189</v>
      </c>
      <c r="O661" s="4" t="s">
        <v>642</v>
      </c>
      <c r="P661" s="5">
        <f>SUM(F661:F668)</f>
        <v>240000</v>
      </c>
      <c r="Q661" s="5">
        <f>SUM(G661:H668)</f>
        <v>180000</v>
      </c>
      <c r="R661" s="5">
        <f>P661-Q661</f>
        <v>60000</v>
      </c>
      <c r="S661" s="4" t="s">
        <v>43</v>
      </c>
    </row>
    <row r="662" spans="1:19" x14ac:dyDescent="0.2">
      <c r="H662" s="5">
        <v>20000</v>
      </c>
      <c r="I662" s="7">
        <v>42731</v>
      </c>
      <c r="J662" s="5">
        <f t="shared" ref="J662:J668" si="38">(J661+F662)-H662</f>
        <v>180000</v>
      </c>
      <c r="P662" s="5"/>
      <c r="Q662" s="5"/>
      <c r="R662" s="5"/>
    </row>
    <row r="663" spans="1:19" x14ac:dyDescent="0.2">
      <c r="H663" s="5">
        <v>20000</v>
      </c>
      <c r="I663" s="7">
        <v>42759</v>
      </c>
      <c r="J663" s="5">
        <f t="shared" si="38"/>
        <v>160000</v>
      </c>
      <c r="P663" s="5"/>
      <c r="Q663" s="5"/>
      <c r="R663" s="5"/>
    </row>
    <row r="664" spans="1:19" x14ac:dyDescent="0.2">
      <c r="H664" s="5">
        <v>20000</v>
      </c>
      <c r="I664" s="7">
        <v>42766</v>
      </c>
      <c r="J664" s="5">
        <f t="shared" si="38"/>
        <v>140000</v>
      </c>
      <c r="P664" s="5"/>
      <c r="Q664" s="5"/>
      <c r="R664" s="5"/>
    </row>
    <row r="665" spans="1:19" x14ac:dyDescent="0.2">
      <c r="H665" s="5">
        <v>20000</v>
      </c>
      <c r="I665" s="7">
        <v>42773</v>
      </c>
      <c r="J665" s="5">
        <f t="shared" si="38"/>
        <v>120000</v>
      </c>
      <c r="P665" s="5"/>
      <c r="Q665" s="5"/>
      <c r="R665" s="5"/>
    </row>
    <row r="666" spans="1:19" x14ac:dyDescent="0.2">
      <c r="H666" s="5">
        <v>20000</v>
      </c>
      <c r="I666" s="7">
        <v>42794</v>
      </c>
      <c r="J666" s="5">
        <f t="shared" si="38"/>
        <v>100000</v>
      </c>
      <c r="P666" s="5"/>
      <c r="Q666" s="5"/>
      <c r="R666" s="5"/>
    </row>
    <row r="667" spans="1:19" x14ac:dyDescent="0.2">
      <c r="H667" s="5">
        <v>20000</v>
      </c>
      <c r="I667" s="7">
        <v>42829</v>
      </c>
      <c r="J667" s="5">
        <f t="shared" si="38"/>
        <v>80000</v>
      </c>
      <c r="P667" s="5"/>
      <c r="Q667" s="5"/>
      <c r="R667" s="5"/>
    </row>
    <row r="668" spans="1:19" x14ac:dyDescent="0.2">
      <c r="H668" s="5">
        <v>20000</v>
      </c>
      <c r="I668" s="7">
        <v>42836</v>
      </c>
      <c r="J668" s="5">
        <f t="shared" si="38"/>
        <v>60000</v>
      </c>
    </row>
    <row r="669" spans="1:19" x14ac:dyDescent="0.2">
      <c r="A669" s="4">
        <v>126</v>
      </c>
      <c r="B669" s="4" t="s">
        <v>1190</v>
      </c>
      <c r="C669" s="5">
        <v>5057723</v>
      </c>
      <c r="D669" s="6">
        <v>73889927</v>
      </c>
      <c r="E669" s="4" t="s">
        <v>864</v>
      </c>
      <c r="F669" s="5">
        <v>240000</v>
      </c>
      <c r="G669" s="5">
        <v>40000</v>
      </c>
      <c r="I669" s="7">
        <v>42724</v>
      </c>
      <c r="J669" s="5">
        <f>F669-G669-H669</f>
        <v>200000</v>
      </c>
      <c r="K669" s="4" t="s">
        <v>547</v>
      </c>
      <c r="L669" s="4">
        <v>2</v>
      </c>
      <c r="M669" s="4" t="s">
        <v>913</v>
      </c>
      <c r="N669" s="4" t="s">
        <v>1191</v>
      </c>
      <c r="O669" s="4" t="s">
        <v>642</v>
      </c>
      <c r="P669" s="5">
        <f>SUM(F669:F671)</f>
        <v>240000</v>
      </c>
      <c r="Q669" s="5">
        <f>SUM(G669:H671)</f>
        <v>140000</v>
      </c>
      <c r="R669" s="5">
        <f>P669-Q669</f>
        <v>100000</v>
      </c>
      <c r="S669" s="4" t="s">
        <v>56</v>
      </c>
    </row>
    <row r="670" spans="1:19" x14ac:dyDescent="0.2">
      <c r="H670" s="5">
        <v>50000</v>
      </c>
      <c r="I670" s="7">
        <v>42794</v>
      </c>
      <c r="J670" s="5">
        <f>(J669+F670)-H670</f>
        <v>150000</v>
      </c>
      <c r="N670" s="4" t="s">
        <v>1192</v>
      </c>
    </row>
    <row r="671" spans="1:19" x14ac:dyDescent="0.2">
      <c r="H671" s="5">
        <v>50000</v>
      </c>
      <c r="I671" s="7">
        <v>42829</v>
      </c>
      <c r="J671" s="5">
        <f>(J670+F671)-H671</f>
        <v>100000</v>
      </c>
      <c r="P671" s="5"/>
      <c r="Q671" s="5"/>
      <c r="R671" s="5"/>
    </row>
    <row r="672" spans="1:19" x14ac:dyDescent="0.2">
      <c r="A672" s="4">
        <v>127</v>
      </c>
      <c r="B672" s="4" t="s">
        <v>1193</v>
      </c>
      <c r="C672" s="5">
        <v>2949332</v>
      </c>
      <c r="D672" s="6">
        <v>83684449</v>
      </c>
      <c r="E672" s="4" t="s">
        <v>1149</v>
      </c>
      <c r="F672" s="5">
        <v>240000</v>
      </c>
      <c r="G672" s="5">
        <v>40000</v>
      </c>
      <c r="I672" s="7">
        <v>42773</v>
      </c>
      <c r="J672" s="5">
        <f>F672-G672-H672</f>
        <v>200000</v>
      </c>
      <c r="K672" s="4" t="s">
        <v>1049</v>
      </c>
      <c r="L672" s="4">
        <v>2</v>
      </c>
      <c r="M672" s="4" t="s">
        <v>913</v>
      </c>
      <c r="N672" s="4" t="s">
        <v>1194</v>
      </c>
      <c r="O672" s="4" t="s">
        <v>642</v>
      </c>
      <c r="P672" s="5">
        <f>SUM(F672:F673)</f>
        <v>240000</v>
      </c>
      <c r="Q672" s="5">
        <f>SUM(G672:H673)</f>
        <v>90000</v>
      </c>
      <c r="R672" s="5">
        <f>P672-Q672</f>
        <v>150000</v>
      </c>
      <c r="S672" s="4" t="s">
        <v>56</v>
      </c>
    </row>
    <row r="673" spans="1:19" x14ac:dyDescent="0.2">
      <c r="H673" s="5">
        <v>50000</v>
      </c>
      <c r="I673" s="7">
        <v>42801</v>
      </c>
      <c r="J673" s="5">
        <f>(J672+F673)-H673</f>
        <v>150000</v>
      </c>
      <c r="P673" s="5"/>
      <c r="Q673" s="5"/>
      <c r="R673" s="5"/>
    </row>
    <row r="674" spans="1:19" x14ac:dyDescent="0.2">
      <c r="A674" s="4">
        <v>128</v>
      </c>
      <c r="B674" s="4" t="s">
        <v>1195</v>
      </c>
      <c r="D674" s="6">
        <v>73119037</v>
      </c>
      <c r="E674" s="4" t="s">
        <v>225</v>
      </c>
      <c r="F674" s="5">
        <v>240000</v>
      </c>
      <c r="I674" s="7">
        <v>43089</v>
      </c>
      <c r="J674" s="5">
        <f>F674-G674-H674</f>
        <v>240000</v>
      </c>
      <c r="K674" s="4" t="s">
        <v>1196</v>
      </c>
      <c r="L674" s="4">
        <v>2</v>
      </c>
      <c r="M674" s="4" t="s">
        <v>1130</v>
      </c>
      <c r="N674" s="4" t="s">
        <v>1197</v>
      </c>
      <c r="O674" s="4" t="s">
        <v>642</v>
      </c>
      <c r="P674" s="5">
        <f>SUM(F674:F675)</f>
        <v>240000</v>
      </c>
      <c r="Q674" s="5">
        <f>SUM(G674:H675)</f>
        <v>40000</v>
      </c>
      <c r="R674" s="5">
        <f>P674-Q674</f>
        <v>200000</v>
      </c>
      <c r="S674" s="4" t="s">
        <v>56</v>
      </c>
    </row>
    <row r="675" spans="1:19" x14ac:dyDescent="0.2">
      <c r="D675" s="6">
        <v>83362254</v>
      </c>
      <c r="H675" s="5">
        <v>40000</v>
      </c>
      <c r="I675" s="7">
        <v>42759</v>
      </c>
      <c r="J675" s="5">
        <f>(J674+F675)-H675</f>
        <v>200000</v>
      </c>
      <c r="P675" s="5"/>
      <c r="Q675" s="5"/>
      <c r="R675" s="5"/>
    </row>
    <row r="676" spans="1:19" x14ac:dyDescent="0.2">
      <c r="A676" s="4">
        <v>129</v>
      </c>
      <c r="B676" s="4" t="s">
        <v>1198</v>
      </c>
      <c r="C676" s="5">
        <v>1177878</v>
      </c>
      <c r="D676" s="6">
        <v>83691440</v>
      </c>
      <c r="E676" s="4" t="s">
        <v>507</v>
      </c>
      <c r="F676" s="5">
        <v>260000</v>
      </c>
      <c r="I676" s="7">
        <v>42724</v>
      </c>
      <c r="J676" s="5">
        <f>F676-G676-H676</f>
        <v>260000</v>
      </c>
      <c r="K676" s="4" t="s">
        <v>961</v>
      </c>
      <c r="L676" s="4">
        <v>2</v>
      </c>
      <c r="M676" s="4" t="s">
        <v>913</v>
      </c>
      <c r="O676" s="4" t="s">
        <v>642</v>
      </c>
      <c r="P676" s="5">
        <f>SUM(F676:F679)</f>
        <v>260000</v>
      </c>
      <c r="Q676" s="5">
        <f>SUM(G676:H679)</f>
        <v>150000</v>
      </c>
      <c r="R676" s="5">
        <f>P676-Q676</f>
        <v>110000</v>
      </c>
      <c r="S676" s="4" t="s">
        <v>56</v>
      </c>
    </row>
    <row r="677" spans="1:19" x14ac:dyDescent="0.2">
      <c r="H677" s="5">
        <v>50000</v>
      </c>
      <c r="I677" s="7">
        <v>42731</v>
      </c>
      <c r="J677" s="5">
        <f>(J676+F677)-H677</f>
        <v>210000</v>
      </c>
      <c r="P677" s="5"/>
      <c r="Q677" s="5"/>
      <c r="R677" s="5"/>
    </row>
    <row r="678" spans="1:19" x14ac:dyDescent="0.2">
      <c r="H678" s="5">
        <v>50000</v>
      </c>
      <c r="I678" s="7">
        <v>42808</v>
      </c>
      <c r="J678" s="5">
        <f>(J677+F678)-H678</f>
        <v>160000</v>
      </c>
      <c r="P678" s="5"/>
      <c r="Q678" s="5"/>
      <c r="R678" s="5"/>
    </row>
    <row r="679" spans="1:19" x14ac:dyDescent="0.2">
      <c r="H679" s="5">
        <v>50000</v>
      </c>
      <c r="I679" s="7">
        <v>42829</v>
      </c>
      <c r="J679" s="5">
        <f>(J678+F679)-H679</f>
        <v>110000</v>
      </c>
      <c r="P679" s="5"/>
      <c r="Q679" s="5"/>
      <c r="R679" s="5"/>
    </row>
    <row r="680" spans="1:19" x14ac:dyDescent="0.2">
      <c r="A680" s="4">
        <v>130</v>
      </c>
      <c r="B680" s="4" t="s">
        <v>1199</v>
      </c>
      <c r="C680" s="5">
        <v>3809238</v>
      </c>
      <c r="D680" s="6">
        <v>82429709</v>
      </c>
      <c r="E680" s="4" t="s">
        <v>1200</v>
      </c>
      <c r="F680" s="5">
        <v>240000</v>
      </c>
      <c r="I680" s="7">
        <v>42752</v>
      </c>
      <c r="J680" s="5">
        <f>F680-G680-H680</f>
        <v>240000</v>
      </c>
      <c r="K680" s="4" t="s">
        <v>961</v>
      </c>
      <c r="L680" s="4">
        <v>2</v>
      </c>
      <c r="M680" s="4" t="s">
        <v>913</v>
      </c>
      <c r="O680" s="4" t="s">
        <v>642</v>
      </c>
      <c r="P680" s="5">
        <f>SUM(F680:F683)</f>
        <v>240000</v>
      </c>
      <c r="Q680" s="5">
        <f>SUM(G680:H683)</f>
        <v>140000</v>
      </c>
      <c r="R680" s="5">
        <f>P680-Q680</f>
        <v>100000</v>
      </c>
      <c r="S680" s="4" t="s">
        <v>56</v>
      </c>
    </row>
    <row r="681" spans="1:19" x14ac:dyDescent="0.2">
      <c r="H681" s="5">
        <v>50000</v>
      </c>
      <c r="I681" s="7">
        <v>42766</v>
      </c>
      <c r="J681" s="5">
        <f>(J680+F681)-H681</f>
        <v>190000</v>
      </c>
      <c r="P681" s="5"/>
      <c r="Q681" s="5"/>
      <c r="R681" s="5"/>
    </row>
    <row r="682" spans="1:19" x14ac:dyDescent="0.2">
      <c r="H682" s="5">
        <v>40000</v>
      </c>
      <c r="I682" s="7">
        <v>42801</v>
      </c>
      <c r="J682" s="5">
        <f>(J681+F682)-H682</f>
        <v>150000</v>
      </c>
      <c r="P682" s="5"/>
      <c r="Q682" s="5"/>
      <c r="R682" s="5"/>
    </row>
    <row r="683" spans="1:19" x14ac:dyDescent="0.2">
      <c r="H683" s="5">
        <v>50000</v>
      </c>
      <c r="I683" s="7">
        <v>42829</v>
      </c>
      <c r="J683" s="5">
        <f>(J682+F683)-H683</f>
        <v>100000</v>
      </c>
      <c r="P683" s="5"/>
      <c r="Q683" s="5"/>
      <c r="R683" s="5"/>
    </row>
    <row r="684" spans="1:19" x14ac:dyDescent="0.2">
      <c r="A684" s="4">
        <v>131</v>
      </c>
      <c r="B684" s="4" t="s">
        <v>1201</v>
      </c>
      <c r="C684" s="5">
        <v>2233650</v>
      </c>
      <c r="D684" s="6">
        <v>83198344</v>
      </c>
      <c r="E684" s="4" t="s">
        <v>1202</v>
      </c>
      <c r="F684" s="5">
        <v>500000</v>
      </c>
      <c r="I684" s="7">
        <v>42724</v>
      </c>
      <c r="J684" s="5">
        <f>F684-G684-H684</f>
        <v>500000</v>
      </c>
      <c r="K684" s="4" t="s">
        <v>1064</v>
      </c>
      <c r="L684" s="4">
        <v>2</v>
      </c>
      <c r="N684" s="4" t="s">
        <v>1204</v>
      </c>
      <c r="O684" s="4" t="s">
        <v>642</v>
      </c>
      <c r="P684" s="5">
        <f>SUM(F684:F689)</f>
        <v>820000</v>
      </c>
      <c r="Q684" s="5">
        <f>SUM(G684:H689)</f>
        <v>400000</v>
      </c>
      <c r="R684" s="5">
        <f>P684-Q684</f>
        <v>420000</v>
      </c>
      <c r="S684" s="4" t="s">
        <v>43</v>
      </c>
    </row>
    <row r="685" spans="1:19" x14ac:dyDescent="0.2">
      <c r="H685" s="5">
        <v>100000</v>
      </c>
      <c r="I685" s="7">
        <v>42745</v>
      </c>
      <c r="J685" s="5">
        <f>(J684+F685)-H685</f>
        <v>400000</v>
      </c>
      <c r="P685" s="5"/>
      <c r="Q685" s="5"/>
      <c r="R685" s="5"/>
    </row>
    <row r="686" spans="1:19" x14ac:dyDescent="0.2">
      <c r="E686" s="4" t="s">
        <v>1203</v>
      </c>
      <c r="F686" s="5">
        <v>320000</v>
      </c>
      <c r="I686" s="7">
        <v>42745</v>
      </c>
      <c r="J686" s="5">
        <f>(J685+F686)-H686</f>
        <v>720000</v>
      </c>
      <c r="P686" s="5"/>
      <c r="Q686" s="5"/>
      <c r="R686" s="5"/>
    </row>
    <row r="687" spans="1:19" x14ac:dyDescent="0.2">
      <c r="H687" s="5">
        <v>100000</v>
      </c>
      <c r="I687" s="7">
        <v>42772</v>
      </c>
      <c r="J687" s="5">
        <f>(J686+F687)-H687</f>
        <v>620000</v>
      </c>
      <c r="P687" s="5"/>
      <c r="Q687" s="5"/>
      <c r="R687" s="5"/>
    </row>
    <row r="688" spans="1:19" x14ac:dyDescent="0.2">
      <c r="H688" s="5">
        <v>100000</v>
      </c>
      <c r="I688" s="7">
        <v>42801</v>
      </c>
      <c r="J688" s="5">
        <f>(J687+F688)-H688</f>
        <v>520000</v>
      </c>
      <c r="P688" s="5"/>
      <c r="Q688" s="5"/>
      <c r="R688" s="5"/>
    </row>
    <row r="689" spans="1:19" x14ac:dyDescent="0.2">
      <c r="H689" s="5">
        <v>100000</v>
      </c>
      <c r="I689" s="7">
        <v>42836</v>
      </c>
      <c r="J689" s="5">
        <f>(J688+F689)-H689</f>
        <v>420000</v>
      </c>
      <c r="P689" s="5"/>
      <c r="Q689" s="5"/>
      <c r="R689" s="5"/>
    </row>
    <row r="690" spans="1:19" x14ac:dyDescent="0.2">
      <c r="A690" s="4">
        <v>132</v>
      </c>
      <c r="B690" s="4" t="s">
        <v>1205</v>
      </c>
      <c r="C690" s="5">
        <v>5602087</v>
      </c>
      <c r="D690" s="6">
        <v>75839764</v>
      </c>
      <c r="E690" s="4" t="s">
        <v>481</v>
      </c>
      <c r="F690" s="5">
        <v>260000</v>
      </c>
      <c r="G690" s="5">
        <v>50000</v>
      </c>
      <c r="I690" s="7">
        <v>42780</v>
      </c>
      <c r="J690" s="5">
        <f>F690-G690-H690</f>
        <v>210000</v>
      </c>
      <c r="K690" s="4" t="s">
        <v>1055</v>
      </c>
      <c r="L690" s="4">
        <v>2</v>
      </c>
      <c r="M690" s="4" t="s">
        <v>913</v>
      </c>
      <c r="O690" s="4" t="s">
        <v>642</v>
      </c>
      <c r="P690" s="5">
        <f>SUM(F690:F692)</f>
        <v>260000</v>
      </c>
      <c r="Q690" s="5">
        <f>SUM(G690:H692)</f>
        <v>150000</v>
      </c>
      <c r="R690" s="5">
        <f>P690-Q690</f>
        <v>110000</v>
      </c>
      <c r="S690" s="4" t="s">
        <v>56</v>
      </c>
    </row>
    <row r="691" spans="1:19" x14ac:dyDescent="0.2">
      <c r="H691" s="5">
        <v>50000</v>
      </c>
      <c r="I691" s="7">
        <v>42801</v>
      </c>
      <c r="J691" s="5">
        <f>(J690+F691)-H691</f>
        <v>160000</v>
      </c>
    </row>
    <row r="692" spans="1:19" x14ac:dyDescent="0.2">
      <c r="H692" s="5">
        <v>50000</v>
      </c>
      <c r="I692" s="7">
        <v>42829</v>
      </c>
      <c r="J692" s="5">
        <f>(J691+F692)-H692</f>
        <v>110000</v>
      </c>
      <c r="P692" s="5"/>
      <c r="Q692" s="5"/>
      <c r="R692" s="5"/>
    </row>
    <row r="693" spans="1:19" x14ac:dyDescent="0.2">
      <c r="A693" s="4">
        <v>134</v>
      </c>
      <c r="B693" s="4" t="s">
        <v>1206</v>
      </c>
      <c r="C693" s="5">
        <v>3979481</v>
      </c>
      <c r="D693" s="6">
        <v>73571441</v>
      </c>
      <c r="E693" s="4" t="s">
        <v>566</v>
      </c>
      <c r="F693" s="5">
        <v>240000</v>
      </c>
      <c r="I693" s="7">
        <v>42731</v>
      </c>
      <c r="J693" s="5">
        <f>F693-G693-H693</f>
        <v>240000</v>
      </c>
      <c r="K693" s="4" t="s">
        <v>547</v>
      </c>
      <c r="L693" s="4">
        <v>2</v>
      </c>
      <c r="M693" s="4" t="s">
        <v>913</v>
      </c>
      <c r="N693" s="4" t="s">
        <v>1207</v>
      </c>
      <c r="O693" s="4" t="s">
        <v>642</v>
      </c>
      <c r="P693" s="5">
        <f>SUM(F693:F700)</f>
        <v>500000</v>
      </c>
      <c r="Q693" s="5">
        <f>SUM(G693:H700)</f>
        <v>340000</v>
      </c>
      <c r="R693" s="5">
        <f>P693-Q693</f>
        <v>160000</v>
      </c>
      <c r="S693" s="4" t="s">
        <v>56</v>
      </c>
    </row>
    <row r="694" spans="1:19" x14ac:dyDescent="0.2">
      <c r="H694" s="5">
        <v>40000</v>
      </c>
      <c r="I694" s="7">
        <v>42738</v>
      </c>
      <c r="J694" s="5">
        <f>(J693+F694)-H694</f>
        <v>200000</v>
      </c>
      <c r="P694" s="5"/>
      <c r="Q694" s="5"/>
      <c r="R694" s="5"/>
    </row>
    <row r="695" spans="1:19" x14ac:dyDescent="0.2">
      <c r="H695" s="5">
        <v>50000</v>
      </c>
      <c r="I695" s="7">
        <v>42766</v>
      </c>
      <c r="J695" s="5">
        <f>(J694+F695)-H695</f>
        <v>150000</v>
      </c>
      <c r="P695" s="5"/>
      <c r="Q695" s="5"/>
      <c r="R695" s="5"/>
    </row>
    <row r="696" spans="1:19" x14ac:dyDescent="0.2">
      <c r="H696" s="5">
        <v>50000</v>
      </c>
      <c r="I696" s="7">
        <v>42794</v>
      </c>
      <c r="J696" s="5">
        <f>(J695+F696)-H696</f>
        <v>100000</v>
      </c>
      <c r="P696" s="5"/>
      <c r="Q696" s="5"/>
      <c r="R696" s="5"/>
    </row>
    <row r="697" spans="1:19" x14ac:dyDescent="0.2">
      <c r="H697" s="5">
        <v>50000</v>
      </c>
      <c r="I697" s="7">
        <v>42829</v>
      </c>
      <c r="J697" s="5">
        <f>(J696+F697)-H697</f>
        <v>50000</v>
      </c>
      <c r="P697" s="5"/>
      <c r="Q697" s="5"/>
      <c r="R697" s="5"/>
    </row>
    <row r="698" spans="1:19" x14ac:dyDescent="0.2">
      <c r="A698" s="4">
        <v>136</v>
      </c>
      <c r="B698" s="4" t="s">
        <v>1209</v>
      </c>
      <c r="C698" s="5">
        <v>4333689</v>
      </c>
      <c r="D698" s="6">
        <v>83319892</v>
      </c>
      <c r="E698" s="4" t="s">
        <v>97</v>
      </c>
      <c r="F698" s="5">
        <v>260000</v>
      </c>
      <c r="G698" s="5">
        <v>50000</v>
      </c>
      <c r="I698" s="7">
        <v>42731</v>
      </c>
      <c r="J698" s="5">
        <f>F698-G698-H698</f>
        <v>210000</v>
      </c>
      <c r="K698" s="4" t="s">
        <v>1064</v>
      </c>
      <c r="L698" s="4">
        <v>2</v>
      </c>
      <c r="M698" s="4" t="s">
        <v>913</v>
      </c>
      <c r="N698" s="4" t="s">
        <v>1210</v>
      </c>
      <c r="O698" s="4" t="s">
        <v>642</v>
      </c>
      <c r="P698" s="5">
        <f>SUM(F698:F701)</f>
        <v>260000</v>
      </c>
      <c r="Q698" s="5">
        <f>SUM(G698:H701)</f>
        <v>200000</v>
      </c>
      <c r="R698" s="5">
        <f>P698-Q698</f>
        <v>60000</v>
      </c>
      <c r="S698" s="4" t="s">
        <v>56</v>
      </c>
    </row>
    <row r="699" spans="1:19" x14ac:dyDescent="0.2">
      <c r="H699" s="5">
        <v>50000</v>
      </c>
      <c r="I699" s="7">
        <v>42766</v>
      </c>
      <c r="J699" s="5">
        <f>(J698+F699)-H699</f>
        <v>160000</v>
      </c>
      <c r="P699" s="5"/>
      <c r="Q699" s="5"/>
      <c r="R699" s="5"/>
    </row>
    <row r="700" spans="1:19" x14ac:dyDescent="0.2">
      <c r="H700" s="5">
        <v>50000</v>
      </c>
      <c r="I700" s="7">
        <v>42794</v>
      </c>
      <c r="J700" s="5">
        <f>(J699+F700)-H700</f>
        <v>110000</v>
      </c>
      <c r="P700" s="5"/>
      <c r="Q700" s="5"/>
      <c r="R700" s="5"/>
    </row>
    <row r="701" spans="1:19" x14ac:dyDescent="0.2">
      <c r="H701" s="5">
        <v>50000</v>
      </c>
      <c r="I701" s="7">
        <v>42822</v>
      </c>
      <c r="J701" s="5">
        <f>(J700+F701)-H701</f>
        <v>60000</v>
      </c>
      <c r="P701" s="5"/>
      <c r="Q701" s="5"/>
      <c r="R701" s="5"/>
    </row>
    <row r="702" spans="1:19" x14ac:dyDescent="0.2">
      <c r="A702" s="4">
        <v>137</v>
      </c>
      <c r="B702" s="4" t="s">
        <v>1211</v>
      </c>
      <c r="C702" s="5">
        <v>4468179</v>
      </c>
      <c r="D702" s="6">
        <v>71301153</v>
      </c>
      <c r="E702" s="4" t="s">
        <v>79</v>
      </c>
      <c r="F702" s="5">
        <v>260000</v>
      </c>
      <c r="G702" s="5">
        <v>60000</v>
      </c>
      <c r="I702" s="7">
        <v>42731</v>
      </c>
      <c r="J702" s="5">
        <f>F702-G702-H702</f>
        <v>200000</v>
      </c>
      <c r="K702" s="4" t="s">
        <v>1212</v>
      </c>
      <c r="L702" s="4">
        <v>2</v>
      </c>
      <c r="M702" s="4" t="s">
        <v>913</v>
      </c>
      <c r="N702" s="4" t="s">
        <v>1210</v>
      </c>
      <c r="O702" s="4" t="s">
        <v>642</v>
      </c>
      <c r="P702" s="5">
        <f>SUM(F702:F705)</f>
        <v>260000</v>
      </c>
      <c r="Q702" s="5">
        <f>SUM(G702:H705)</f>
        <v>210000</v>
      </c>
      <c r="R702" s="5">
        <f>P702-Q702</f>
        <v>50000</v>
      </c>
      <c r="S702" s="4" t="s">
        <v>56</v>
      </c>
    </row>
    <row r="703" spans="1:19" x14ac:dyDescent="0.2">
      <c r="H703" s="5">
        <v>50000</v>
      </c>
      <c r="I703" s="7">
        <v>42766</v>
      </c>
      <c r="J703" s="5">
        <f>(J702+F703)-H703</f>
        <v>150000</v>
      </c>
      <c r="P703" s="5"/>
      <c r="Q703" s="5"/>
      <c r="R703" s="5"/>
    </row>
    <row r="704" spans="1:19" x14ac:dyDescent="0.2">
      <c r="H704" s="5">
        <v>50000</v>
      </c>
      <c r="I704" s="7">
        <v>42794</v>
      </c>
      <c r="J704" s="5">
        <f>(J703+F704)-H704</f>
        <v>100000</v>
      </c>
      <c r="P704" s="5"/>
      <c r="Q704" s="5"/>
      <c r="R704" s="5"/>
    </row>
    <row r="705" spans="1:19" x14ac:dyDescent="0.2">
      <c r="H705" s="5">
        <v>50000</v>
      </c>
      <c r="I705" s="7">
        <v>42822</v>
      </c>
      <c r="J705" s="5">
        <f>(J704+F705)-H705</f>
        <v>50000</v>
      </c>
      <c r="P705" s="5"/>
      <c r="Q705" s="5"/>
      <c r="R705" s="5"/>
    </row>
    <row r="706" spans="1:19" x14ac:dyDescent="0.2">
      <c r="A706" s="4">
        <v>139</v>
      </c>
      <c r="B706" s="4" t="s">
        <v>1213</v>
      </c>
      <c r="C706" s="5">
        <v>4373635</v>
      </c>
      <c r="D706" s="6">
        <v>73337419</v>
      </c>
      <c r="E706" s="4" t="s">
        <v>61</v>
      </c>
      <c r="F706" s="5">
        <v>240000</v>
      </c>
      <c r="G706" s="5">
        <v>50000</v>
      </c>
      <c r="I706" s="7">
        <v>42801</v>
      </c>
      <c r="J706" s="5">
        <f>F706-G706-H706</f>
        <v>190000</v>
      </c>
      <c r="K706" s="4" t="s">
        <v>1214</v>
      </c>
      <c r="L706" s="4">
        <v>2</v>
      </c>
      <c r="M706" s="4" t="s">
        <v>913</v>
      </c>
      <c r="O706" s="4" t="s">
        <v>642</v>
      </c>
      <c r="P706" s="5">
        <f>SUM(F706:F707)</f>
        <v>240000</v>
      </c>
      <c r="Q706" s="5">
        <f>SUM(G706:H707)</f>
        <v>100000</v>
      </c>
      <c r="R706" s="5">
        <f>P706-Q706</f>
        <v>140000</v>
      </c>
      <c r="S706" s="4" t="s">
        <v>56</v>
      </c>
    </row>
    <row r="707" spans="1:19" x14ac:dyDescent="0.2">
      <c r="H707" s="5">
        <v>50000</v>
      </c>
      <c r="I707" s="7">
        <v>42829</v>
      </c>
      <c r="J707" s="5">
        <f>(J706+F707)-H707</f>
        <v>140000</v>
      </c>
      <c r="P707" s="5"/>
      <c r="Q707" s="5"/>
      <c r="R707" s="5"/>
    </row>
    <row r="708" spans="1:19" x14ac:dyDescent="0.2">
      <c r="A708" s="4">
        <v>140</v>
      </c>
      <c r="B708" s="4" t="s">
        <v>1215</v>
      </c>
      <c r="C708" s="5">
        <v>1185019</v>
      </c>
      <c r="D708" s="6">
        <v>92791451</v>
      </c>
      <c r="E708" s="4" t="s">
        <v>743</v>
      </c>
      <c r="F708" s="5">
        <v>390000</v>
      </c>
      <c r="G708" s="5">
        <v>50000</v>
      </c>
      <c r="I708" s="7">
        <v>42738</v>
      </c>
      <c r="J708" s="5">
        <f>F708-G708-H708</f>
        <v>340000</v>
      </c>
      <c r="K708" s="4" t="s">
        <v>1216</v>
      </c>
      <c r="L708" s="4">
        <v>2</v>
      </c>
      <c r="M708" s="4" t="s">
        <v>806</v>
      </c>
      <c r="O708" s="4" t="s">
        <v>23</v>
      </c>
      <c r="P708" s="5">
        <f>SUM(F708:F711)</f>
        <v>390000</v>
      </c>
      <c r="Q708" s="5">
        <f>SUM(G708:H711)</f>
        <v>110000</v>
      </c>
      <c r="R708" s="5">
        <f>P708-Q708</f>
        <v>280000</v>
      </c>
      <c r="S708" s="4" t="s">
        <v>56</v>
      </c>
    </row>
    <row r="709" spans="1:19" x14ac:dyDescent="0.2">
      <c r="H709" s="5">
        <v>20000</v>
      </c>
      <c r="I709" s="7">
        <v>42745</v>
      </c>
      <c r="J709" s="5">
        <f>(J708+F709)-H709</f>
        <v>320000</v>
      </c>
      <c r="P709" s="5"/>
      <c r="Q709" s="5"/>
      <c r="R709" s="5"/>
    </row>
    <row r="710" spans="1:19" x14ac:dyDescent="0.2">
      <c r="H710" s="5">
        <v>20000</v>
      </c>
      <c r="I710" s="7">
        <v>42759</v>
      </c>
      <c r="J710" s="5">
        <f>(J709+F710)-H710</f>
        <v>300000</v>
      </c>
      <c r="P710" s="5"/>
      <c r="Q710" s="5"/>
      <c r="R710" s="5"/>
    </row>
    <row r="711" spans="1:19" x14ac:dyDescent="0.2">
      <c r="H711" s="5">
        <v>20000</v>
      </c>
      <c r="I711" s="7">
        <v>42815</v>
      </c>
      <c r="J711" s="5">
        <f>(J710+F711)-H711</f>
        <v>280000</v>
      </c>
      <c r="P711" s="5"/>
      <c r="Q711" s="5"/>
      <c r="R711" s="5"/>
    </row>
    <row r="712" spans="1:19" x14ac:dyDescent="0.2">
      <c r="A712" s="4">
        <v>141</v>
      </c>
      <c r="B712" s="4" t="s">
        <v>1217</v>
      </c>
      <c r="D712" s="6">
        <v>75631491</v>
      </c>
      <c r="E712" s="4" t="s">
        <v>61</v>
      </c>
      <c r="F712" s="5">
        <v>220000</v>
      </c>
      <c r="I712" s="7">
        <v>42738</v>
      </c>
      <c r="J712" s="5">
        <f>F712-G712-H712</f>
        <v>220000</v>
      </c>
      <c r="L712" s="4">
        <v>2</v>
      </c>
      <c r="M712" s="4" t="s">
        <v>913</v>
      </c>
      <c r="N712" s="4" t="s">
        <v>1218</v>
      </c>
      <c r="O712" s="4" t="s">
        <v>23</v>
      </c>
      <c r="P712" s="5">
        <f>SUM(F712:F717)</f>
        <v>515000</v>
      </c>
      <c r="Q712" s="5">
        <f>SUM(G712:H717)</f>
        <v>140000</v>
      </c>
      <c r="R712" s="5">
        <f>P712-Q712</f>
        <v>375000</v>
      </c>
      <c r="S712" s="4" t="s">
        <v>44</v>
      </c>
    </row>
    <row r="713" spans="1:19" x14ac:dyDescent="0.2">
      <c r="H713" s="5">
        <v>40000</v>
      </c>
      <c r="I713" s="7">
        <v>42745</v>
      </c>
      <c r="J713" s="5">
        <f>(J712+F713)-H713</f>
        <v>180000</v>
      </c>
      <c r="P713" s="5"/>
      <c r="Q713" s="5"/>
      <c r="R713" s="5"/>
    </row>
    <row r="714" spans="1:19" x14ac:dyDescent="0.2">
      <c r="E714" s="4" t="s">
        <v>260</v>
      </c>
      <c r="F714" s="5">
        <v>295000</v>
      </c>
      <c r="I714" s="7">
        <v>42780</v>
      </c>
      <c r="J714" s="5">
        <f>(J713+F714)-H714</f>
        <v>475000</v>
      </c>
      <c r="P714" s="5"/>
      <c r="Q714" s="5"/>
      <c r="R714" s="5"/>
    </row>
    <row r="715" spans="1:19" x14ac:dyDescent="0.2">
      <c r="H715" s="5">
        <v>50000</v>
      </c>
      <c r="I715" s="7">
        <v>42787</v>
      </c>
      <c r="J715" s="5">
        <f>(J714+F715)-H715</f>
        <v>425000</v>
      </c>
      <c r="P715" s="5"/>
      <c r="Q715" s="5"/>
      <c r="R715" s="5"/>
    </row>
    <row r="716" spans="1:19" x14ac:dyDescent="0.2">
      <c r="H716" s="5">
        <v>30000</v>
      </c>
      <c r="I716" s="7">
        <v>42822</v>
      </c>
      <c r="J716" s="5">
        <f>(J715+F716)-H716</f>
        <v>395000</v>
      </c>
      <c r="P716" s="5"/>
      <c r="Q716" s="5"/>
      <c r="R716" s="5"/>
    </row>
    <row r="717" spans="1:19" x14ac:dyDescent="0.2">
      <c r="H717" s="5">
        <v>20000</v>
      </c>
      <c r="I717" s="7">
        <v>42829</v>
      </c>
      <c r="J717" s="5">
        <f>(J716+F717)-H717</f>
        <v>375000</v>
      </c>
      <c r="P717" s="5"/>
      <c r="Q717" s="5"/>
      <c r="R717" s="5"/>
    </row>
    <row r="718" spans="1:19" x14ac:dyDescent="0.2">
      <c r="A718" s="4">
        <v>142</v>
      </c>
      <c r="B718" s="4" t="s">
        <v>1219</v>
      </c>
      <c r="C718" s="5">
        <v>4109602</v>
      </c>
      <c r="D718" s="6">
        <v>83345280</v>
      </c>
      <c r="E718" s="4" t="s">
        <v>1133</v>
      </c>
      <c r="F718" s="5">
        <v>240000</v>
      </c>
      <c r="G718" s="5">
        <v>40000</v>
      </c>
      <c r="I718" s="7">
        <v>42752</v>
      </c>
      <c r="J718" s="5">
        <f>F718-G718-H718</f>
        <v>200000</v>
      </c>
      <c r="K718" s="4" t="s">
        <v>1123</v>
      </c>
      <c r="L718" s="4">
        <v>2</v>
      </c>
      <c r="M718" s="4" t="s">
        <v>913</v>
      </c>
      <c r="O718" s="4" t="s">
        <v>642</v>
      </c>
      <c r="P718" s="5">
        <f>SUM(F718:F721)</f>
        <v>240000</v>
      </c>
      <c r="Q718" s="5">
        <f>SUM(G718:H721)</f>
        <v>190000</v>
      </c>
      <c r="R718" s="5">
        <f>P718-Q718</f>
        <v>50000</v>
      </c>
      <c r="S718" s="4" t="s">
        <v>56</v>
      </c>
    </row>
    <row r="719" spans="1:19" x14ac:dyDescent="0.2">
      <c r="H719" s="5">
        <v>50000</v>
      </c>
      <c r="I719" s="7">
        <v>42787</v>
      </c>
      <c r="J719" s="5">
        <f>(J718+F719)-H719</f>
        <v>150000</v>
      </c>
      <c r="P719" s="5"/>
      <c r="Q719" s="5"/>
      <c r="R719" s="5"/>
    </row>
    <row r="720" spans="1:19" x14ac:dyDescent="0.2">
      <c r="H720" s="5">
        <v>50000</v>
      </c>
      <c r="I720" s="7">
        <v>42815</v>
      </c>
      <c r="J720" s="5">
        <f>(J719+F720)-H720</f>
        <v>100000</v>
      </c>
      <c r="P720" s="5"/>
      <c r="Q720" s="5"/>
      <c r="R720" s="5"/>
    </row>
    <row r="721" spans="1:19" x14ac:dyDescent="0.2">
      <c r="H721" s="5">
        <v>50000</v>
      </c>
      <c r="I721" s="7">
        <v>42836</v>
      </c>
      <c r="J721" s="5">
        <f>(J720+F721)-H721</f>
        <v>50000</v>
      </c>
      <c r="P721" s="5"/>
      <c r="Q721" s="5"/>
      <c r="R721" s="5"/>
    </row>
    <row r="722" spans="1:19" x14ac:dyDescent="0.2">
      <c r="A722" s="4">
        <v>143</v>
      </c>
      <c r="B722" s="4" t="s">
        <v>1220</v>
      </c>
      <c r="C722" s="5">
        <v>4227277</v>
      </c>
      <c r="D722" s="6">
        <v>83252367</v>
      </c>
      <c r="E722" s="4" t="s">
        <v>1221</v>
      </c>
      <c r="F722" s="5">
        <v>640000</v>
      </c>
      <c r="G722" s="5">
        <v>100000</v>
      </c>
      <c r="I722" s="7">
        <v>42752</v>
      </c>
      <c r="J722" s="5">
        <f>F722-G722-H722</f>
        <v>540000</v>
      </c>
      <c r="K722" s="4" t="s">
        <v>920</v>
      </c>
      <c r="L722" s="4">
        <v>2</v>
      </c>
      <c r="M722" s="4" t="s">
        <v>913</v>
      </c>
      <c r="O722" s="4" t="s">
        <v>23</v>
      </c>
      <c r="P722" s="5">
        <f>SUM(F722:F725)</f>
        <v>640000</v>
      </c>
      <c r="Q722" s="5">
        <f>SUM(G722:H725)</f>
        <v>400000</v>
      </c>
      <c r="R722" s="5">
        <f>P722-Q722</f>
        <v>240000</v>
      </c>
      <c r="S722" s="4" t="s">
        <v>56</v>
      </c>
    </row>
    <row r="723" spans="1:19" x14ac:dyDescent="0.2">
      <c r="H723" s="5">
        <v>100000</v>
      </c>
      <c r="I723" s="7">
        <v>42773</v>
      </c>
      <c r="J723" s="5">
        <f>(J722+F723)-H723</f>
        <v>440000</v>
      </c>
      <c r="P723" s="5"/>
      <c r="Q723" s="5"/>
      <c r="R723" s="5"/>
    </row>
    <row r="724" spans="1:19" x14ac:dyDescent="0.2">
      <c r="H724" s="5">
        <v>100000</v>
      </c>
      <c r="I724" s="7">
        <v>42801</v>
      </c>
      <c r="J724" s="5">
        <f>(J723+F724)-H724</f>
        <v>340000</v>
      </c>
      <c r="P724" s="5"/>
      <c r="Q724" s="5"/>
      <c r="R724" s="5"/>
    </row>
    <row r="725" spans="1:19" x14ac:dyDescent="0.2">
      <c r="H725" s="5">
        <v>100000</v>
      </c>
      <c r="I725" s="7">
        <v>42829</v>
      </c>
      <c r="J725" s="5">
        <f>(J724+F725)-H725</f>
        <v>240000</v>
      </c>
      <c r="P725" s="5"/>
      <c r="Q725" s="5"/>
      <c r="R725" s="5"/>
    </row>
    <row r="726" spans="1:19" x14ac:dyDescent="0.2">
      <c r="A726" s="4">
        <v>144</v>
      </c>
      <c r="B726" s="4" t="s">
        <v>1222</v>
      </c>
      <c r="D726" s="6">
        <v>82921847</v>
      </c>
      <c r="E726" s="4" t="s">
        <v>26</v>
      </c>
      <c r="F726" s="5">
        <v>260000</v>
      </c>
      <c r="I726" s="7">
        <v>42752</v>
      </c>
      <c r="J726" s="5">
        <f>F726-G726-H726</f>
        <v>260000</v>
      </c>
      <c r="K726" s="4" t="s">
        <v>1064</v>
      </c>
      <c r="L726" s="4">
        <v>2</v>
      </c>
      <c r="N726" s="4" t="s">
        <v>1223</v>
      </c>
      <c r="O726" s="4" t="s">
        <v>23</v>
      </c>
      <c r="P726" s="5">
        <f>SUM(F726:F734)</f>
        <v>560000</v>
      </c>
      <c r="Q726" s="5">
        <f>SUM(G726:H734)</f>
        <v>235000</v>
      </c>
      <c r="R726" s="5">
        <f>P726-Q726</f>
        <v>325000</v>
      </c>
      <c r="S726" s="4" t="s">
        <v>43</v>
      </c>
    </row>
    <row r="727" spans="1:19" x14ac:dyDescent="0.2">
      <c r="H727" s="5">
        <v>20000</v>
      </c>
      <c r="I727" s="7">
        <v>42759</v>
      </c>
      <c r="J727" s="5">
        <f t="shared" ref="J727:J733" si="39">(J726+F727)-H727</f>
        <v>240000</v>
      </c>
      <c r="P727" s="5"/>
      <c r="Q727" s="5"/>
      <c r="R727" s="5"/>
    </row>
    <row r="728" spans="1:19" x14ac:dyDescent="0.2">
      <c r="H728" s="5">
        <v>20000</v>
      </c>
      <c r="I728" s="7">
        <v>42766</v>
      </c>
      <c r="J728" s="5">
        <f t="shared" si="39"/>
        <v>220000</v>
      </c>
      <c r="P728" s="5"/>
      <c r="Q728" s="5"/>
      <c r="R728" s="5"/>
    </row>
    <row r="729" spans="1:19" x14ac:dyDescent="0.2">
      <c r="H729" s="5">
        <v>20000</v>
      </c>
      <c r="I729" s="7">
        <v>42794</v>
      </c>
      <c r="J729" s="5">
        <f t="shared" si="39"/>
        <v>200000</v>
      </c>
      <c r="P729" s="5"/>
      <c r="Q729" s="5"/>
      <c r="R729" s="5"/>
    </row>
    <row r="730" spans="1:19" x14ac:dyDescent="0.2">
      <c r="F730" s="5">
        <v>300000</v>
      </c>
      <c r="H730" s="5">
        <v>60000</v>
      </c>
      <c r="I730" s="7">
        <v>42801</v>
      </c>
      <c r="J730" s="5">
        <f t="shared" si="39"/>
        <v>440000</v>
      </c>
      <c r="P730" s="5"/>
      <c r="Q730" s="5"/>
      <c r="R730" s="5"/>
    </row>
    <row r="731" spans="1:19" x14ac:dyDescent="0.2">
      <c r="H731" s="5">
        <v>30000</v>
      </c>
      <c r="I731" s="7">
        <v>42808</v>
      </c>
      <c r="J731" s="5">
        <f t="shared" si="39"/>
        <v>410000</v>
      </c>
      <c r="P731" s="5"/>
      <c r="Q731" s="5"/>
      <c r="R731" s="5"/>
    </row>
    <row r="732" spans="1:19" x14ac:dyDescent="0.2">
      <c r="H732" s="5">
        <v>30000</v>
      </c>
      <c r="I732" s="7">
        <v>42815</v>
      </c>
      <c r="J732" s="5">
        <f t="shared" si="39"/>
        <v>380000</v>
      </c>
      <c r="P732" s="5"/>
      <c r="Q732" s="5"/>
      <c r="R732" s="5"/>
    </row>
    <row r="733" spans="1:19" x14ac:dyDescent="0.2">
      <c r="H733" s="5">
        <v>30000</v>
      </c>
      <c r="I733" s="7">
        <v>42822</v>
      </c>
      <c r="J733" s="5">
        <f t="shared" si="39"/>
        <v>350000</v>
      </c>
    </row>
    <row r="734" spans="1:19" x14ac:dyDescent="0.2">
      <c r="H734" s="5">
        <v>25000</v>
      </c>
      <c r="I734" s="7">
        <v>42843</v>
      </c>
      <c r="J734" s="5">
        <f>(J733+F734)-H734</f>
        <v>325000</v>
      </c>
    </row>
    <row r="735" spans="1:19" x14ac:dyDescent="0.2">
      <c r="A735" s="4">
        <v>145</v>
      </c>
      <c r="B735" s="4" t="s">
        <v>1224</v>
      </c>
      <c r="D735" s="6">
        <v>84795097</v>
      </c>
      <c r="E735" s="4" t="s">
        <v>170</v>
      </c>
      <c r="F735" s="5">
        <v>260000</v>
      </c>
      <c r="I735" s="7">
        <v>42752</v>
      </c>
      <c r="J735" s="5">
        <f>F735-G735-H735</f>
        <v>260000</v>
      </c>
      <c r="K735" s="4" t="s">
        <v>1087</v>
      </c>
      <c r="L735" s="4">
        <v>2</v>
      </c>
      <c r="M735" s="4" t="s">
        <v>913</v>
      </c>
      <c r="O735" s="4" t="s">
        <v>23</v>
      </c>
      <c r="P735" s="5">
        <f>SUM(F735:F740)</f>
        <v>260000</v>
      </c>
      <c r="Q735" s="5">
        <f>SUM(G735:H740)</f>
        <v>160000</v>
      </c>
      <c r="R735" s="5">
        <f>P735-Q735</f>
        <v>100000</v>
      </c>
      <c r="S735" s="4" t="s">
        <v>44</v>
      </c>
    </row>
    <row r="736" spans="1:19" x14ac:dyDescent="0.2">
      <c r="H736" s="5">
        <v>40000</v>
      </c>
      <c r="I736" s="7">
        <v>42759</v>
      </c>
      <c r="J736" s="5">
        <f>(J735+F736)-H736</f>
        <v>220000</v>
      </c>
      <c r="P736" s="5"/>
      <c r="Q736" s="5"/>
      <c r="R736" s="5"/>
    </row>
    <row r="737" spans="1:19" x14ac:dyDescent="0.2">
      <c r="H737" s="5">
        <v>30000</v>
      </c>
      <c r="I737" s="7">
        <v>42780</v>
      </c>
      <c r="J737" s="5">
        <f>(J736+F737)-H737</f>
        <v>190000</v>
      </c>
      <c r="P737" s="5"/>
      <c r="Q737" s="5"/>
      <c r="R737" s="5"/>
    </row>
    <row r="738" spans="1:19" x14ac:dyDescent="0.2">
      <c r="H738" s="5">
        <v>30000</v>
      </c>
      <c r="I738" s="7">
        <v>42801</v>
      </c>
      <c r="J738" s="5">
        <f>(J737+F738)-H738</f>
        <v>160000</v>
      </c>
      <c r="P738" s="5"/>
      <c r="Q738" s="5"/>
      <c r="R738" s="5"/>
    </row>
    <row r="739" spans="1:19" x14ac:dyDescent="0.2">
      <c r="H739" s="5">
        <v>30000</v>
      </c>
      <c r="I739" s="7">
        <v>42822</v>
      </c>
      <c r="J739" s="5">
        <f>(J738+F739)-H739</f>
        <v>130000</v>
      </c>
      <c r="P739" s="5"/>
      <c r="Q739" s="5"/>
      <c r="R739" s="5"/>
    </row>
    <row r="740" spans="1:19" x14ac:dyDescent="0.2">
      <c r="H740" s="5">
        <v>30000</v>
      </c>
      <c r="I740" s="7">
        <v>42836</v>
      </c>
      <c r="J740" s="5">
        <f>(J739+F740)-H740</f>
        <v>100000</v>
      </c>
      <c r="P740" s="5"/>
      <c r="Q740" s="5"/>
      <c r="R740" s="5"/>
    </row>
    <row r="741" spans="1:19" x14ac:dyDescent="0.2">
      <c r="A741" s="4">
        <v>147</v>
      </c>
      <c r="B741" s="4" t="s">
        <v>1225</v>
      </c>
      <c r="C741" s="5">
        <v>5127585</v>
      </c>
      <c r="D741" s="6">
        <v>75558147</v>
      </c>
      <c r="E741" s="4" t="s">
        <v>260</v>
      </c>
      <c r="F741" s="5">
        <v>260000</v>
      </c>
      <c r="I741" s="7">
        <v>42758</v>
      </c>
      <c r="J741" s="5">
        <f>F741-G741-H741</f>
        <v>260000</v>
      </c>
      <c r="K741" s="4" t="s">
        <v>1226</v>
      </c>
      <c r="L741" s="4">
        <v>2</v>
      </c>
      <c r="M741" s="4" t="s">
        <v>913</v>
      </c>
      <c r="O741" s="4" t="s">
        <v>23</v>
      </c>
      <c r="P741" s="5">
        <f>SUM(F741:F746)</f>
        <v>260000</v>
      </c>
      <c r="Q741" s="5">
        <f>SUM(G741:H746)</f>
        <v>180000</v>
      </c>
      <c r="R741" s="5">
        <f>P741-Q741</f>
        <v>80000</v>
      </c>
      <c r="S741" s="4" t="s">
        <v>44</v>
      </c>
    </row>
    <row r="742" spans="1:19" x14ac:dyDescent="0.2">
      <c r="H742" s="5">
        <v>40000</v>
      </c>
      <c r="I742" s="7">
        <v>42766</v>
      </c>
      <c r="J742" s="5">
        <f>(J741+F742)-H742</f>
        <v>220000</v>
      </c>
      <c r="P742" s="5"/>
      <c r="Q742" s="5"/>
      <c r="R742" s="5"/>
    </row>
    <row r="743" spans="1:19" x14ac:dyDescent="0.2">
      <c r="H743" s="5">
        <v>40000</v>
      </c>
      <c r="I743" s="7">
        <v>42780</v>
      </c>
      <c r="J743" s="5">
        <f>(J742+F743)-H743</f>
        <v>180000</v>
      </c>
      <c r="P743" s="5"/>
      <c r="Q743" s="5"/>
      <c r="R743" s="5"/>
    </row>
    <row r="744" spans="1:19" x14ac:dyDescent="0.2">
      <c r="H744" s="5">
        <v>40000</v>
      </c>
      <c r="I744" s="7">
        <v>42794</v>
      </c>
      <c r="J744" s="5">
        <f>(J743+F744)-H744</f>
        <v>140000</v>
      </c>
      <c r="P744" s="5"/>
      <c r="Q744" s="5"/>
      <c r="R744" s="5"/>
    </row>
    <row r="745" spans="1:19" x14ac:dyDescent="0.2">
      <c r="H745" s="5">
        <v>30000</v>
      </c>
      <c r="I745" s="7">
        <v>42829</v>
      </c>
      <c r="J745" s="5">
        <f>(J744+F745)-H745</f>
        <v>110000</v>
      </c>
      <c r="P745" s="5"/>
      <c r="Q745" s="5"/>
      <c r="R745" s="5"/>
    </row>
    <row r="746" spans="1:19" x14ac:dyDescent="0.2">
      <c r="H746" s="5">
        <v>30000</v>
      </c>
      <c r="I746" s="7">
        <v>42836</v>
      </c>
      <c r="J746" s="5">
        <f>(J745+F746)-H746</f>
        <v>80000</v>
      </c>
      <c r="P746" s="5"/>
      <c r="Q746" s="5"/>
      <c r="R746" s="5"/>
    </row>
    <row r="747" spans="1:19" x14ac:dyDescent="0.2">
      <c r="A747" s="4">
        <v>148</v>
      </c>
      <c r="B747" s="4" t="s">
        <v>1227</v>
      </c>
      <c r="C747" s="5">
        <v>226374</v>
      </c>
      <c r="D747" s="6">
        <v>75822725</v>
      </c>
      <c r="E747" s="4" t="s">
        <v>92</v>
      </c>
      <c r="F747" s="5">
        <v>260000</v>
      </c>
      <c r="I747" s="7">
        <v>42758</v>
      </c>
      <c r="J747" s="5">
        <f>F747-G747-H747</f>
        <v>260000</v>
      </c>
      <c r="K747" s="4" t="s">
        <v>1226</v>
      </c>
      <c r="L747" s="4">
        <v>2</v>
      </c>
      <c r="M747" s="4" t="s">
        <v>913</v>
      </c>
      <c r="O747" s="4" t="s">
        <v>23</v>
      </c>
      <c r="P747" s="5">
        <f>SUM(F747:F750)</f>
        <v>260000</v>
      </c>
      <c r="Q747" s="5">
        <f>SUM(G747:H750)</f>
        <v>140000</v>
      </c>
      <c r="R747" s="5">
        <f>P747-Q747</f>
        <v>120000</v>
      </c>
      <c r="S747" s="4" t="s">
        <v>44</v>
      </c>
    </row>
    <row r="748" spans="1:19" x14ac:dyDescent="0.2">
      <c r="H748" s="5">
        <v>40000</v>
      </c>
      <c r="I748" s="7">
        <v>42766</v>
      </c>
      <c r="J748" s="5">
        <f>(J747+F748)-H748</f>
        <v>220000</v>
      </c>
      <c r="P748" s="5"/>
      <c r="Q748" s="5"/>
      <c r="R748" s="5"/>
    </row>
    <row r="749" spans="1:19" x14ac:dyDescent="0.2">
      <c r="H749" s="5">
        <v>50000</v>
      </c>
      <c r="I749" s="7">
        <v>42794</v>
      </c>
      <c r="J749" s="5">
        <f>(J748+F749)-H749</f>
        <v>170000</v>
      </c>
      <c r="P749" s="5"/>
      <c r="Q749" s="5"/>
      <c r="R749" s="5"/>
    </row>
    <row r="750" spans="1:19" x14ac:dyDescent="0.2">
      <c r="H750" s="5">
        <v>50000</v>
      </c>
      <c r="I750" s="7">
        <v>42822</v>
      </c>
      <c r="J750" s="5">
        <f>(J749+F750)-H750</f>
        <v>120000</v>
      </c>
      <c r="P750" s="5"/>
      <c r="Q750" s="5"/>
      <c r="R750" s="5"/>
    </row>
    <row r="751" spans="1:19" x14ac:dyDescent="0.2">
      <c r="A751" s="4">
        <v>149</v>
      </c>
      <c r="B751" s="4" t="s">
        <v>1228</v>
      </c>
      <c r="C751" s="5">
        <v>7080225</v>
      </c>
      <c r="D751" s="6">
        <v>84257812</v>
      </c>
      <c r="E751" s="4" t="s">
        <v>481</v>
      </c>
      <c r="F751" s="5">
        <v>260000</v>
      </c>
      <c r="G751" s="5">
        <v>40000</v>
      </c>
      <c r="I751" s="7">
        <v>42758</v>
      </c>
      <c r="J751" s="5">
        <f>F751-G751-H751</f>
        <v>220000</v>
      </c>
      <c r="K751" s="4" t="s">
        <v>1229</v>
      </c>
      <c r="L751" s="4">
        <v>2</v>
      </c>
      <c r="M751" s="4" t="s">
        <v>913</v>
      </c>
      <c r="O751" s="4" t="s">
        <v>642</v>
      </c>
      <c r="P751" s="5">
        <f>SUM(F751:F753)</f>
        <v>260000</v>
      </c>
      <c r="Q751" s="5">
        <f>SUM(G751:H753)</f>
        <v>140000</v>
      </c>
      <c r="R751" s="5">
        <f>P751-Q751</f>
        <v>120000</v>
      </c>
      <c r="S751" s="4" t="s">
        <v>56</v>
      </c>
    </row>
    <row r="752" spans="1:19" x14ac:dyDescent="0.2">
      <c r="H752" s="5">
        <v>50000</v>
      </c>
      <c r="I752" s="7">
        <v>42794</v>
      </c>
      <c r="J752" s="5">
        <f>(J751+F752)-H752</f>
        <v>170000</v>
      </c>
    </row>
    <row r="753" spans="1:19" x14ac:dyDescent="0.2">
      <c r="H753" s="5">
        <v>50000</v>
      </c>
      <c r="I753" s="7">
        <v>42829</v>
      </c>
      <c r="J753" s="5">
        <f>(J752+F753)-H753</f>
        <v>120000</v>
      </c>
      <c r="P753" s="5"/>
      <c r="Q753" s="5"/>
      <c r="R753" s="5"/>
    </row>
    <row r="754" spans="1:19" x14ac:dyDescent="0.2">
      <c r="A754" s="4">
        <v>151</v>
      </c>
      <c r="B754" s="4" t="s">
        <v>1230</v>
      </c>
      <c r="E754" s="4" t="s">
        <v>111</v>
      </c>
      <c r="F754" s="5">
        <v>240000</v>
      </c>
      <c r="I754" s="7">
        <v>42758</v>
      </c>
      <c r="J754" s="5">
        <f>F754-G754-H754</f>
        <v>240000</v>
      </c>
      <c r="K754" s="4" t="s">
        <v>1231</v>
      </c>
      <c r="L754" s="4">
        <v>2</v>
      </c>
      <c r="M754" s="4" t="s">
        <v>913</v>
      </c>
      <c r="N754" s="4" t="s">
        <v>1232</v>
      </c>
      <c r="O754" s="4" t="s">
        <v>642</v>
      </c>
      <c r="P754" s="5">
        <f>SUM(F754:F756)</f>
        <v>240000</v>
      </c>
      <c r="Q754" s="5">
        <f>SUM(G754:H756)</f>
        <v>150000</v>
      </c>
      <c r="R754" s="5">
        <f>P754-Q754</f>
        <v>90000</v>
      </c>
      <c r="S754" s="4" t="s">
        <v>56</v>
      </c>
    </row>
    <row r="755" spans="1:19" x14ac:dyDescent="0.2">
      <c r="H755" s="5">
        <v>100000</v>
      </c>
      <c r="I755" s="7">
        <v>42794</v>
      </c>
      <c r="J755" s="5">
        <f>(J754+F755)-H755</f>
        <v>140000</v>
      </c>
    </row>
    <row r="756" spans="1:19" x14ac:dyDescent="0.2">
      <c r="H756" s="5">
        <v>50000</v>
      </c>
      <c r="I756" s="7">
        <v>42822</v>
      </c>
      <c r="J756" s="5">
        <f>(J755+F756)-H756</f>
        <v>90000</v>
      </c>
      <c r="P756" s="5"/>
      <c r="Q756" s="5"/>
      <c r="R756" s="5"/>
    </row>
    <row r="757" spans="1:19" x14ac:dyDescent="0.2">
      <c r="A757" s="4">
        <v>152</v>
      </c>
      <c r="B757" s="4" t="s">
        <v>1233</v>
      </c>
      <c r="C757" s="5">
        <v>4373644</v>
      </c>
      <c r="D757" s="6">
        <v>71285265</v>
      </c>
      <c r="E757" s="4" t="s">
        <v>566</v>
      </c>
      <c r="F757" s="5">
        <v>240000</v>
      </c>
      <c r="G757" s="5">
        <v>30000</v>
      </c>
      <c r="I757" s="7">
        <v>42759</v>
      </c>
      <c r="J757" s="5">
        <f>F757-G757-H757</f>
        <v>210000</v>
      </c>
      <c r="K757" s="4" t="s">
        <v>1234</v>
      </c>
      <c r="L757" s="4">
        <v>2</v>
      </c>
      <c r="M757" s="4" t="s">
        <v>913</v>
      </c>
      <c r="N757" s="4" t="s">
        <v>1235</v>
      </c>
      <c r="O757" s="4" t="s">
        <v>642</v>
      </c>
      <c r="P757" s="5">
        <f>SUM(F757:F766)</f>
        <v>240000</v>
      </c>
      <c r="Q757" s="5">
        <f>SUM(G757:H766)</f>
        <v>200000</v>
      </c>
      <c r="R757" s="5">
        <f>P757-Q757</f>
        <v>40000</v>
      </c>
      <c r="S757" s="4" t="s">
        <v>43</v>
      </c>
    </row>
    <row r="758" spans="1:19" x14ac:dyDescent="0.2">
      <c r="H758" s="5">
        <v>10000</v>
      </c>
      <c r="I758" s="7">
        <v>42766</v>
      </c>
      <c r="J758" s="5">
        <f t="shared" ref="J758:J766" si="40">(J757+F758)-H758</f>
        <v>200000</v>
      </c>
      <c r="P758" s="5"/>
      <c r="Q758" s="5"/>
      <c r="R758" s="5"/>
    </row>
    <row r="759" spans="1:19" x14ac:dyDescent="0.2">
      <c r="H759" s="5">
        <v>20000</v>
      </c>
      <c r="I759" s="7">
        <v>42773</v>
      </c>
      <c r="J759" s="5">
        <f t="shared" si="40"/>
        <v>180000</v>
      </c>
      <c r="P759" s="5"/>
      <c r="Q759" s="5"/>
      <c r="R759" s="5"/>
    </row>
    <row r="760" spans="1:19" x14ac:dyDescent="0.2">
      <c r="H760" s="5">
        <v>20000</v>
      </c>
      <c r="I760" s="7">
        <v>42787</v>
      </c>
      <c r="J760" s="5">
        <f t="shared" si="40"/>
        <v>160000</v>
      </c>
      <c r="P760" s="5"/>
      <c r="Q760" s="5"/>
      <c r="R760" s="5"/>
    </row>
    <row r="761" spans="1:19" x14ac:dyDescent="0.2">
      <c r="H761" s="5">
        <v>20000</v>
      </c>
      <c r="I761" s="7">
        <v>42794</v>
      </c>
      <c r="J761" s="5">
        <f t="shared" si="40"/>
        <v>140000</v>
      </c>
      <c r="P761" s="5"/>
      <c r="Q761" s="5"/>
      <c r="R761" s="5"/>
    </row>
    <row r="762" spans="1:19" x14ac:dyDescent="0.2">
      <c r="H762" s="5">
        <v>20000</v>
      </c>
      <c r="I762" s="7">
        <v>42801</v>
      </c>
      <c r="J762" s="5">
        <f t="shared" si="40"/>
        <v>120000</v>
      </c>
      <c r="P762" s="5"/>
      <c r="Q762" s="5"/>
      <c r="R762" s="5"/>
    </row>
    <row r="763" spans="1:19" x14ac:dyDescent="0.2">
      <c r="H763" s="5">
        <v>20000</v>
      </c>
      <c r="I763" s="7">
        <v>42808</v>
      </c>
      <c r="J763" s="5">
        <f t="shared" si="40"/>
        <v>100000</v>
      </c>
      <c r="P763" s="5"/>
      <c r="Q763" s="5"/>
      <c r="R763" s="5"/>
    </row>
    <row r="764" spans="1:19" x14ac:dyDescent="0.2">
      <c r="H764" s="5">
        <v>20000</v>
      </c>
      <c r="I764" s="7">
        <v>42821</v>
      </c>
      <c r="J764" s="5">
        <f t="shared" si="40"/>
        <v>80000</v>
      </c>
    </row>
    <row r="765" spans="1:19" x14ac:dyDescent="0.2">
      <c r="H765" s="5">
        <v>20000</v>
      </c>
      <c r="I765" s="7">
        <v>42829</v>
      </c>
      <c r="J765" s="5">
        <f t="shared" si="40"/>
        <v>60000</v>
      </c>
      <c r="P765" s="5"/>
      <c r="Q765" s="5"/>
      <c r="R765" s="5"/>
    </row>
    <row r="766" spans="1:19" x14ac:dyDescent="0.2">
      <c r="H766" s="5">
        <v>20000</v>
      </c>
      <c r="I766" s="7">
        <v>42843</v>
      </c>
      <c r="J766" s="5">
        <f t="shared" si="40"/>
        <v>40000</v>
      </c>
      <c r="P766" s="5"/>
      <c r="Q766" s="5"/>
      <c r="R766" s="5"/>
    </row>
    <row r="767" spans="1:19" x14ac:dyDescent="0.2">
      <c r="A767" s="4">
        <v>153</v>
      </c>
      <c r="B767" s="4" t="s">
        <v>1236</v>
      </c>
      <c r="D767" s="6">
        <v>83277022</v>
      </c>
      <c r="E767" s="4" t="s">
        <v>225</v>
      </c>
      <c r="F767" s="5">
        <v>240000</v>
      </c>
      <c r="G767" s="5">
        <v>50000</v>
      </c>
      <c r="I767" s="7">
        <v>42759</v>
      </c>
      <c r="J767" s="5">
        <f>F767-G767-H767</f>
        <v>190000</v>
      </c>
      <c r="K767" s="4" t="s">
        <v>1237</v>
      </c>
      <c r="L767" s="4">
        <v>2</v>
      </c>
      <c r="M767" s="4" t="s">
        <v>913</v>
      </c>
      <c r="N767" s="4" t="s">
        <v>1238</v>
      </c>
      <c r="O767" s="4" t="s">
        <v>23</v>
      </c>
      <c r="P767" s="5">
        <f>SUM(F767:F769)</f>
        <v>240000</v>
      </c>
      <c r="Q767" s="5">
        <f>SUM(G767:H769)</f>
        <v>140000</v>
      </c>
      <c r="R767" s="5">
        <f>P767-Q767</f>
        <v>100000</v>
      </c>
      <c r="S767" s="4" t="s">
        <v>56</v>
      </c>
    </row>
    <row r="768" spans="1:19" x14ac:dyDescent="0.2">
      <c r="H768" s="5">
        <v>50000</v>
      </c>
      <c r="I768" s="7">
        <v>42787</v>
      </c>
      <c r="J768" s="5">
        <f>(J767+F768)-H768</f>
        <v>140000</v>
      </c>
    </row>
    <row r="769" spans="1:19" x14ac:dyDescent="0.2">
      <c r="H769" s="5">
        <v>40000</v>
      </c>
      <c r="I769" s="7">
        <v>42815</v>
      </c>
      <c r="J769" s="5">
        <f>(J768+F769)-H769</f>
        <v>100000</v>
      </c>
      <c r="P769" s="5"/>
      <c r="Q769" s="5"/>
      <c r="R769" s="5"/>
    </row>
    <row r="770" spans="1:19" x14ac:dyDescent="0.2">
      <c r="A770" s="4">
        <v>154</v>
      </c>
      <c r="B770" s="4" t="s">
        <v>1063</v>
      </c>
      <c r="D770" s="6">
        <v>81630598</v>
      </c>
      <c r="E770" s="4" t="s">
        <v>1012</v>
      </c>
      <c r="F770" s="5">
        <v>240000</v>
      </c>
      <c r="G770" s="5">
        <v>50000</v>
      </c>
      <c r="I770" s="7">
        <v>42780</v>
      </c>
      <c r="J770" s="5">
        <f>F770-G770-H770</f>
        <v>190000</v>
      </c>
      <c r="K770" s="4" t="s">
        <v>1064</v>
      </c>
      <c r="L770" s="4">
        <v>2</v>
      </c>
      <c r="M770" s="4" t="s">
        <v>913</v>
      </c>
      <c r="N770" s="4" t="s">
        <v>1239</v>
      </c>
      <c r="O770" s="4" t="s">
        <v>642</v>
      </c>
      <c r="P770" s="5">
        <f>SUM(F770:F771)</f>
        <v>240000</v>
      </c>
      <c r="Q770" s="5">
        <f>SUM(G770:H771)</f>
        <v>80000</v>
      </c>
      <c r="R770" s="5">
        <f>P770-Q770</f>
        <v>160000</v>
      </c>
      <c r="S770" s="4" t="s">
        <v>56</v>
      </c>
    </row>
    <row r="771" spans="1:19" x14ac:dyDescent="0.2">
      <c r="H771" s="5">
        <v>30000</v>
      </c>
      <c r="I771" s="7">
        <v>42836</v>
      </c>
      <c r="J771" s="5">
        <f>(J770+F771)-H771</f>
        <v>160000</v>
      </c>
      <c r="P771" s="5"/>
      <c r="Q771" s="5"/>
      <c r="R771" s="5"/>
    </row>
    <row r="772" spans="1:19" x14ac:dyDescent="0.2">
      <c r="A772" s="4">
        <v>155</v>
      </c>
      <c r="B772" s="4" t="s">
        <v>1240</v>
      </c>
      <c r="C772" s="5">
        <v>3974387</v>
      </c>
      <c r="D772" s="6">
        <v>73885661</v>
      </c>
      <c r="E772" s="4" t="s">
        <v>358</v>
      </c>
      <c r="F772" s="5">
        <v>220000</v>
      </c>
      <c r="G772" s="5">
        <v>50000</v>
      </c>
      <c r="I772" s="7">
        <v>42759</v>
      </c>
      <c r="J772" s="5">
        <f>F772-G772-H772</f>
        <v>170000</v>
      </c>
      <c r="K772" s="4" t="s">
        <v>1241</v>
      </c>
      <c r="L772" s="4">
        <v>2</v>
      </c>
      <c r="M772" s="4" t="s">
        <v>913</v>
      </c>
      <c r="O772" s="4" t="s">
        <v>23</v>
      </c>
      <c r="P772" s="5">
        <f>SUM(F772:F774)</f>
        <v>220000</v>
      </c>
      <c r="Q772" s="5">
        <f>SUM(G772:H774)</f>
        <v>150000</v>
      </c>
      <c r="R772" s="5">
        <f>P772-Q772</f>
        <v>70000</v>
      </c>
      <c r="S772" s="4" t="s">
        <v>56</v>
      </c>
    </row>
    <row r="773" spans="1:19" x14ac:dyDescent="0.2">
      <c r="H773" s="5">
        <v>50000</v>
      </c>
      <c r="I773" s="7">
        <v>42787</v>
      </c>
      <c r="J773" s="5">
        <f>(J772+F773)-H773</f>
        <v>120000</v>
      </c>
    </row>
    <row r="774" spans="1:19" x14ac:dyDescent="0.2">
      <c r="H774" s="5">
        <v>50000</v>
      </c>
      <c r="I774" s="7">
        <v>42815</v>
      </c>
      <c r="J774" s="5">
        <f>(J773+F774)-H774</f>
        <v>70000</v>
      </c>
      <c r="P774" s="5"/>
      <c r="Q774" s="5"/>
      <c r="R774" s="5"/>
    </row>
    <row r="775" spans="1:19" x14ac:dyDescent="0.2">
      <c r="A775" s="4">
        <v>156</v>
      </c>
      <c r="B775" s="4" t="s">
        <v>1242</v>
      </c>
      <c r="C775" s="5">
        <v>3522393</v>
      </c>
      <c r="D775" s="6">
        <v>82743873</v>
      </c>
      <c r="E775" s="4" t="s">
        <v>95</v>
      </c>
      <c r="F775" s="5">
        <v>260000</v>
      </c>
      <c r="G775" s="5">
        <v>50000</v>
      </c>
      <c r="I775" s="7">
        <v>42780</v>
      </c>
      <c r="J775" s="5">
        <f>F775-G775-H775</f>
        <v>210000</v>
      </c>
      <c r="K775" s="4" t="s">
        <v>1049</v>
      </c>
      <c r="L775" s="4">
        <v>2</v>
      </c>
      <c r="M775" s="4" t="s">
        <v>913</v>
      </c>
      <c r="N775" s="4" t="s">
        <v>1243</v>
      </c>
      <c r="O775" s="4" t="s">
        <v>642</v>
      </c>
      <c r="P775" s="5">
        <f>SUM(F775:F777)</f>
        <v>260000</v>
      </c>
      <c r="Q775" s="5">
        <f>SUM(G775:H777)</f>
        <v>150000</v>
      </c>
      <c r="R775" s="5">
        <f>P775-Q775</f>
        <v>110000</v>
      </c>
      <c r="S775" s="4" t="s">
        <v>56</v>
      </c>
    </row>
    <row r="776" spans="1:19" x14ac:dyDescent="0.2">
      <c r="H776" s="5">
        <v>50000</v>
      </c>
      <c r="I776" s="7">
        <v>42808</v>
      </c>
      <c r="J776" s="5">
        <f>(J775+F776)-H776</f>
        <v>160000</v>
      </c>
    </row>
    <row r="777" spans="1:19" x14ac:dyDescent="0.2">
      <c r="H777" s="5">
        <v>50000</v>
      </c>
      <c r="I777" s="7">
        <v>42829</v>
      </c>
      <c r="J777" s="5">
        <f>(J776+F777)-H777</f>
        <v>110000</v>
      </c>
      <c r="P777" s="5"/>
      <c r="Q777" s="5"/>
      <c r="R777" s="5"/>
    </row>
    <row r="778" spans="1:19" x14ac:dyDescent="0.2">
      <c r="A778" s="4">
        <v>157</v>
      </c>
      <c r="B778" s="4" t="s">
        <v>1244</v>
      </c>
      <c r="C778" s="5">
        <v>2273788</v>
      </c>
      <c r="D778" s="6">
        <v>82125118</v>
      </c>
      <c r="E778" s="4" t="s">
        <v>48</v>
      </c>
      <c r="F778" s="5">
        <v>220000</v>
      </c>
      <c r="I778" s="7">
        <v>42780</v>
      </c>
      <c r="J778" s="5">
        <f>F778-G778-H778</f>
        <v>220000</v>
      </c>
      <c r="K778" s="4" t="s">
        <v>1245</v>
      </c>
      <c r="L778" s="4">
        <v>2</v>
      </c>
      <c r="M778" s="4" t="s">
        <v>913</v>
      </c>
      <c r="O778" s="4" t="s">
        <v>642</v>
      </c>
      <c r="P778" s="5">
        <f>SUM(F778:F780)</f>
        <v>220000</v>
      </c>
      <c r="Q778" s="5">
        <f>SUM(G778:H780)</f>
        <v>100000</v>
      </c>
      <c r="R778" s="5">
        <f>P778-Q778</f>
        <v>120000</v>
      </c>
      <c r="S778" s="4" t="s">
        <v>56</v>
      </c>
    </row>
    <row r="779" spans="1:19" x14ac:dyDescent="0.2">
      <c r="H779" s="5">
        <v>50000</v>
      </c>
      <c r="I779" s="7">
        <v>42814</v>
      </c>
      <c r="J779" s="5">
        <f>(J778+F779)-H779</f>
        <v>170000</v>
      </c>
    </row>
    <row r="780" spans="1:19" x14ac:dyDescent="0.2">
      <c r="H780" s="5">
        <v>50000</v>
      </c>
      <c r="I780" s="7">
        <v>42822</v>
      </c>
      <c r="J780" s="5">
        <f>(J779+F780)-H780</f>
        <v>120000</v>
      </c>
      <c r="P780" s="5"/>
      <c r="Q780" s="5"/>
      <c r="R780" s="5"/>
    </row>
    <row r="781" spans="1:19" x14ac:dyDescent="0.2">
      <c r="A781" s="4">
        <v>158</v>
      </c>
      <c r="B781" s="4" t="s">
        <v>1246</v>
      </c>
      <c r="C781" s="5">
        <v>4311253</v>
      </c>
      <c r="D781" s="6">
        <v>83851563</v>
      </c>
      <c r="E781" s="4" t="s">
        <v>1247</v>
      </c>
      <c r="F781" s="5">
        <v>480000</v>
      </c>
      <c r="I781" s="7">
        <v>42780</v>
      </c>
      <c r="J781" s="5">
        <f>F781-G781-H781</f>
        <v>480000</v>
      </c>
      <c r="K781" s="4" t="s">
        <v>1019</v>
      </c>
      <c r="L781" s="4">
        <v>2</v>
      </c>
      <c r="M781" s="4" t="s">
        <v>913</v>
      </c>
      <c r="O781" s="4" t="s">
        <v>642</v>
      </c>
      <c r="P781" s="5">
        <f>SUM(F781:F782)</f>
        <v>480000</v>
      </c>
      <c r="Q781" s="5">
        <f>SUM(G781:H782)</f>
        <v>100000</v>
      </c>
      <c r="R781" s="5">
        <f>P781-Q781</f>
        <v>380000</v>
      </c>
      <c r="S781" s="4" t="s">
        <v>56</v>
      </c>
    </row>
    <row r="782" spans="1:19" x14ac:dyDescent="0.2">
      <c r="H782" s="5">
        <v>100000</v>
      </c>
      <c r="I782" s="7">
        <v>42787</v>
      </c>
      <c r="J782" s="5">
        <f>(J781+F782)-H782</f>
        <v>380000</v>
      </c>
      <c r="P782" s="5"/>
      <c r="Q782" s="5"/>
      <c r="R782" s="5"/>
    </row>
    <row r="783" spans="1:19" x14ac:dyDescent="0.2">
      <c r="A783" s="4">
        <v>159</v>
      </c>
      <c r="B783" s="4" t="s">
        <v>1248</v>
      </c>
      <c r="C783" s="5">
        <v>2005210</v>
      </c>
      <c r="D783" s="6">
        <v>73630859</v>
      </c>
      <c r="E783" s="4" t="s">
        <v>76</v>
      </c>
      <c r="F783" s="5">
        <v>240000</v>
      </c>
      <c r="I783" s="7">
        <v>42780</v>
      </c>
      <c r="J783" s="5">
        <f>F783-G783-H783</f>
        <v>240000</v>
      </c>
      <c r="K783" s="4" t="s">
        <v>1019</v>
      </c>
      <c r="L783" s="4">
        <v>2</v>
      </c>
      <c r="M783" s="4" t="s">
        <v>913</v>
      </c>
      <c r="N783" s="4" t="s">
        <v>1249</v>
      </c>
      <c r="O783" s="4" t="s">
        <v>642</v>
      </c>
      <c r="P783" s="5">
        <f>SUM(F783:F787)</f>
        <v>240000</v>
      </c>
      <c r="Q783" s="5">
        <f>SUM(G783:H787)</f>
        <v>110000</v>
      </c>
      <c r="R783" s="5">
        <f>P783-Q783</f>
        <v>130000</v>
      </c>
      <c r="S783" s="4" t="s">
        <v>44</v>
      </c>
    </row>
    <row r="784" spans="1:19" x14ac:dyDescent="0.2">
      <c r="H784" s="5">
        <v>40000</v>
      </c>
      <c r="I784" s="7">
        <v>42794</v>
      </c>
      <c r="J784" s="5">
        <f>(J783+F784)-H784</f>
        <v>200000</v>
      </c>
      <c r="P784" s="5"/>
      <c r="Q784" s="5"/>
      <c r="R784" s="5"/>
    </row>
    <row r="785" spans="1:19" x14ac:dyDescent="0.2">
      <c r="H785" s="5">
        <v>30000</v>
      </c>
      <c r="I785" s="7">
        <v>42808</v>
      </c>
      <c r="J785" s="5">
        <f>(J784+F785)-H785</f>
        <v>170000</v>
      </c>
      <c r="P785" s="5"/>
      <c r="Q785" s="5"/>
      <c r="R785" s="5"/>
    </row>
    <row r="786" spans="1:19" x14ac:dyDescent="0.2">
      <c r="H786" s="5">
        <v>20000</v>
      </c>
      <c r="I786" s="7">
        <v>42822</v>
      </c>
      <c r="J786" s="5">
        <f>(J785+F786)-H786</f>
        <v>150000</v>
      </c>
      <c r="P786" s="5"/>
      <c r="Q786" s="5"/>
      <c r="R786" s="5"/>
    </row>
    <row r="787" spans="1:19" x14ac:dyDescent="0.2">
      <c r="H787" s="5">
        <v>20000</v>
      </c>
      <c r="I787" s="7">
        <v>42836</v>
      </c>
      <c r="J787" s="5">
        <f>(J786+F787)-H787</f>
        <v>130000</v>
      </c>
      <c r="P787" s="5"/>
      <c r="Q787" s="5"/>
      <c r="R787" s="5"/>
    </row>
    <row r="788" spans="1:19" x14ac:dyDescent="0.2">
      <c r="A788" s="4">
        <v>160</v>
      </c>
      <c r="B788" s="4" t="s">
        <v>1250</v>
      </c>
      <c r="D788" s="6">
        <v>82134317</v>
      </c>
      <c r="E788" s="4" t="s">
        <v>1251</v>
      </c>
      <c r="F788" s="5">
        <v>360000</v>
      </c>
      <c r="I788" s="7">
        <v>42780</v>
      </c>
      <c r="J788" s="5">
        <f>F788-G788-H788</f>
        <v>360000</v>
      </c>
      <c r="K788" s="4" t="s">
        <v>175</v>
      </c>
      <c r="L788" s="4">
        <v>2</v>
      </c>
      <c r="M788" s="4" t="s">
        <v>913</v>
      </c>
      <c r="N788" s="4" t="s">
        <v>1252</v>
      </c>
      <c r="O788" s="4" t="s">
        <v>642</v>
      </c>
      <c r="P788" s="5">
        <f>SUM(F788:F790)</f>
        <v>360000</v>
      </c>
      <c r="Q788" s="5">
        <f>SUM(G788:H790)</f>
        <v>100000</v>
      </c>
      <c r="R788" s="5">
        <f>P788-Q788</f>
        <v>260000</v>
      </c>
      <c r="S788" s="4" t="s">
        <v>56</v>
      </c>
    </row>
    <row r="789" spans="1:19" x14ac:dyDescent="0.2">
      <c r="H789" s="5">
        <v>50000</v>
      </c>
      <c r="I789" s="7">
        <v>42794</v>
      </c>
      <c r="J789" s="5">
        <f>(J788+F789)-H789</f>
        <v>310000</v>
      </c>
    </row>
    <row r="790" spans="1:19" x14ac:dyDescent="0.2">
      <c r="H790" s="5">
        <v>50000</v>
      </c>
      <c r="I790" s="7">
        <v>42836</v>
      </c>
      <c r="J790" s="5">
        <f>(J789+F790)-H790</f>
        <v>260000</v>
      </c>
      <c r="P790" s="5"/>
      <c r="Q790" s="5"/>
      <c r="R790" s="5"/>
    </row>
    <row r="791" spans="1:19" x14ac:dyDescent="0.2">
      <c r="A791" s="4">
        <v>161</v>
      </c>
      <c r="B791" s="4" t="s">
        <v>1253</v>
      </c>
      <c r="D791" s="6">
        <v>83468678</v>
      </c>
      <c r="E791" s="4" t="s">
        <v>414</v>
      </c>
      <c r="F791" s="5">
        <v>240000</v>
      </c>
      <c r="I791" s="7">
        <v>42783</v>
      </c>
      <c r="J791" s="5">
        <f>F791-G791-H791</f>
        <v>240000</v>
      </c>
      <c r="K791" s="4" t="s">
        <v>1254</v>
      </c>
      <c r="L791" s="4">
        <v>2</v>
      </c>
      <c r="M791" s="4" t="s">
        <v>913</v>
      </c>
      <c r="O791" s="4" t="s">
        <v>642</v>
      </c>
      <c r="P791" s="5">
        <f>SUM(F791:F798)</f>
        <v>240000</v>
      </c>
      <c r="Q791" s="5">
        <f>SUM(G791:H798)</f>
        <v>190000</v>
      </c>
      <c r="R791" s="5">
        <f>P791-Q791</f>
        <v>50000</v>
      </c>
      <c r="S791" s="4" t="s">
        <v>43</v>
      </c>
    </row>
    <row r="792" spans="1:19" x14ac:dyDescent="0.2">
      <c r="H792" s="5">
        <v>50000</v>
      </c>
      <c r="I792" s="7">
        <v>42787</v>
      </c>
      <c r="J792" s="5">
        <f t="shared" ref="J792:J798" si="41">(J791+F792)-H792</f>
        <v>190000</v>
      </c>
      <c r="P792" s="5"/>
      <c r="Q792" s="5"/>
      <c r="R792" s="5"/>
    </row>
    <row r="793" spans="1:19" x14ac:dyDescent="0.2">
      <c r="H793" s="5">
        <v>15000</v>
      </c>
      <c r="I793" s="7">
        <v>42794</v>
      </c>
      <c r="J793" s="5">
        <f t="shared" si="41"/>
        <v>175000</v>
      </c>
      <c r="P793" s="5"/>
      <c r="Q793" s="5"/>
      <c r="R793" s="5"/>
    </row>
    <row r="794" spans="1:19" x14ac:dyDescent="0.2">
      <c r="H794" s="5">
        <v>30000</v>
      </c>
      <c r="I794" s="7">
        <v>42801</v>
      </c>
      <c r="J794" s="5">
        <f t="shared" si="41"/>
        <v>145000</v>
      </c>
      <c r="P794" s="5"/>
      <c r="Q794" s="5"/>
      <c r="R794" s="5"/>
    </row>
    <row r="795" spans="1:19" x14ac:dyDescent="0.2">
      <c r="H795" s="5">
        <v>15000</v>
      </c>
      <c r="I795" s="7">
        <v>42808</v>
      </c>
      <c r="J795" s="5">
        <f t="shared" si="41"/>
        <v>130000</v>
      </c>
      <c r="P795" s="5"/>
      <c r="Q795" s="5"/>
      <c r="R795" s="5"/>
    </row>
    <row r="796" spans="1:19" x14ac:dyDescent="0.2">
      <c r="H796" s="5">
        <v>30000</v>
      </c>
      <c r="I796" s="7">
        <v>42822</v>
      </c>
      <c r="J796" s="5">
        <f t="shared" si="41"/>
        <v>100000</v>
      </c>
      <c r="P796" s="5"/>
      <c r="Q796" s="5"/>
      <c r="R796" s="5"/>
    </row>
    <row r="797" spans="1:19" x14ac:dyDescent="0.2">
      <c r="H797" s="5">
        <v>20000</v>
      </c>
      <c r="I797" s="7">
        <v>42836</v>
      </c>
      <c r="J797" s="5">
        <f t="shared" si="41"/>
        <v>80000</v>
      </c>
      <c r="P797" s="5"/>
      <c r="Q797" s="5"/>
      <c r="R797" s="5"/>
    </row>
    <row r="798" spans="1:19" x14ac:dyDescent="0.2">
      <c r="H798" s="5">
        <v>30000</v>
      </c>
      <c r="I798" s="7">
        <v>42843</v>
      </c>
      <c r="J798" s="5">
        <f t="shared" si="41"/>
        <v>50000</v>
      </c>
    </row>
    <row r="799" spans="1:19" x14ac:dyDescent="0.2">
      <c r="A799" s="4">
        <v>162</v>
      </c>
      <c r="B799" s="4" t="s">
        <v>1255</v>
      </c>
      <c r="C799" s="5">
        <v>4534220</v>
      </c>
      <c r="D799" s="6">
        <v>86949167</v>
      </c>
      <c r="E799" s="4" t="s">
        <v>864</v>
      </c>
      <c r="F799" s="5">
        <v>240000</v>
      </c>
      <c r="I799" s="7">
        <v>42780</v>
      </c>
      <c r="J799" s="5">
        <f>F799-G799-H799</f>
        <v>240000</v>
      </c>
      <c r="K799" s="4" t="s">
        <v>547</v>
      </c>
      <c r="L799" s="4">
        <v>2</v>
      </c>
      <c r="M799" s="4" t="s">
        <v>913</v>
      </c>
      <c r="N799" s="4" t="s">
        <v>1256</v>
      </c>
      <c r="O799" s="4" t="s">
        <v>642</v>
      </c>
      <c r="P799" s="5">
        <f>SUM(F799:F800)</f>
        <v>240000</v>
      </c>
      <c r="Q799" s="5">
        <f>SUM(G799:H800)</f>
        <v>50000</v>
      </c>
      <c r="R799" s="5">
        <f>P799-Q799</f>
        <v>190000</v>
      </c>
      <c r="S799" s="4" t="s">
        <v>56</v>
      </c>
    </row>
    <row r="800" spans="1:19" x14ac:dyDescent="0.2">
      <c r="H800" s="5">
        <v>50000</v>
      </c>
      <c r="I800" s="7">
        <v>42787</v>
      </c>
      <c r="J800" s="5">
        <f>(J799+F800)-H800</f>
        <v>190000</v>
      </c>
      <c r="P800" s="5"/>
      <c r="Q800" s="5"/>
      <c r="R800" s="5"/>
    </row>
    <row r="801" spans="1:19" x14ac:dyDescent="0.2">
      <c r="A801" s="4">
        <v>163</v>
      </c>
      <c r="B801" s="4" t="s">
        <v>1257</v>
      </c>
      <c r="D801" s="6">
        <v>82945709</v>
      </c>
      <c r="E801" s="4" t="s">
        <v>481</v>
      </c>
      <c r="F801" s="5">
        <v>295000</v>
      </c>
      <c r="I801" s="7">
        <v>42787</v>
      </c>
      <c r="J801" s="5">
        <f>F801-G801-H801</f>
        <v>295000</v>
      </c>
      <c r="K801" s="4" t="s">
        <v>665</v>
      </c>
      <c r="L801" s="4">
        <v>2</v>
      </c>
      <c r="M801" s="4" t="s">
        <v>913</v>
      </c>
      <c r="O801" s="4" t="s">
        <v>642</v>
      </c>
      <c r="P801" s="5">
        <f>SUM(F801:F803)</f>
        <v>295000</v>
      </c>
      <c r="Q801" s="5">
        <f>SUM(G801:H803)</f>
        <v>95000</v>
      </c>
      <c r="R801" s="5">
        <f>P801-Q801</f>
        <v>200000</v>
      </c>
      <c r="S801" s="4" t="s">
        <v>43</v>
      </c>
    </row>
    <row r="802" spans="1:19" x14ac:dyDescent="0.2">
      <c r="H802" s="5">
        <v>50000</v>
      </c>
      <c r="I802" s="7">
        <v>42829</v>
      </c>
      <c r="J802" s="5">
        <f>(J801+F802)-H802</f>
        <v>245000</v>
      </c>
      <c r="P802" s="5"/>
      <c r="Q802" s="5"/>
      <c r="R802" s="5"/>
    </row>
    <row r="803" spans="1:19" x14ac:dyDescent="0.2">
      <c r="H803" s="5">
        <v>45000</v>
      </c>
      <c r="I803" s="7">
        <v>42836</v>
      </c>
      <c r="J803" s="5">
        <f>(J802+F803)-H803</f>
        <v>200000</v>
      </c>
      <c r="P803" s="5"/>
      <c r="Q803" s="5"/>
      <c r="R803" s="5"/>
    </row>
    <row r="804" spans="1:19" x14ac:dyDescent="0.2">
      <c r="A804" s="4">
        <v>164</v>
      </c>
      <c r="B804" s="4" t="s">
        <v>1258</v>
      </c>
      <c r="C804" s="5">
        <v>4228019</v>
      </c>
      <c r="D804" s="6">
        <v>86512250</v>
      </c>
      <c r="E804" s="4" t="s">
        <v>84</v>
      </c>
      <c r="F804" s="5">
        <v>260000</v>
      </c>
      <c r="G804" s="5">
        <v>20000</v>
      </c>
      <c r="I804" s="7">
        <v>42808</v>
      </c>
      <c r="J804" s="5">
        <f>F804-G804-H804</f>
        <v>240000</v>
      </c>
      <c r="K804" s="4" t="s">
        <v>1169</v>
      </c>
      <c r="L804" s="4">
        <v>2</v>
      </c>
      <c r="M804" s="4" t="s">
        <v>913</v>
      </c>
      <c r="N804" s="4" t="s">
        <v>1259</v>
      </c>
      <c r="O804" s="4" t="s">
        <v>642</v>
      </c>
      <c r="P804" s="5">
        <f>SUM(F804:F807)</f>
        <v>500000</v>
      </c>
      <c r="Q804" s="5">
        <f>SUM(G804:H807)</f>
        <v>190000</v>
      </c>
      <c r="R804" s="5">
        <f>P804-Q804</f>
        <v>310000</v>
      </c>
      <c r="S804" s="4" t="s">
        <v>44</v>
      </c>
    </row>
    <row r="805" spans="1:19" x14ac:dyDescent="0.2">
      <c r="H805" s="5">
        <v>50000</v>
      </c>
      <c r="I805" s="7">
        <v>42815</v>
      </c>
      <c r="J805" s="5">
        <f>(J804+F805)-H805</f>
        <v>190000</v>
      </c>
      <c r="P805" s="5"/>
      <c r="Q805" s="5"/>
      <c r="R805" s="5"/>
    </row>
    <row r="806" spans="1:19" x14ac:dyDescent="0.2">
      <c r="H806" s="5">
        <v>20000</v>
      </c>
      <c r="I806" s="7">
        <v>42822</v>
      </c>
      <c r="J806" s="5">
        <f>(J805+F806)-H806</f>
        <v>170000</v>
      </c>
      <c r="P806" s="5"/>
      <c r="Q806" s="5"/>
      <c r="R806" s="5"/>
    </row>
    <row r="807" spans="1:19" x14ac:dyDescent="0.2">
      <c r="E807" s="4" t="s">
        <v>1260</v>
      </c>
      <c r="F807" s="5">
        <v>240000</v>
      </c>
      <c r="H807" s="5">
        <v>100000</v>
      </c>
      <c r="I807" s="7">
        <v>42843</v>
      </c>
      <c r="J807" s="5">
        <f>(J806+F807)-H807</f>
        <v>310000</v>
      </c>
      <c r="P807" s="5"/>
      <c r="Q807" s="5"/>
      <c r="R807" s="5"/>
    </row>
    <row r="808" spans="1:19" x14ac:dyDescent="0.2">
      <c r="A808" s="4">
        <v>165</v>
      </c>
      <c r="B808" s="4" t="s">
        <v>1261</v>
      </c>
      <c r="C808" s="5">
        <v>6288046</v>
      </c>
      <c r="D808" s="6">
        <v>83433739</v>
      </c>
      <c r="E808" s="4" t="s">
        <v>580</v>
      </c>
      <c r="F808" s="5">
        <v>260000</v>
      </c>
      <c r="I808" s="7">
        <v>42808</v>
      </c>
      <c r="J808" s="5">
        <f>F808-G808-H808</f>
        <v>260000</v>
      </c>
      <c r="K808" s="4" t="s">
        <v>1169</v>
      </c>
      <c r="L808" s="4">
        <v>2</v>
      </c>
      <c r="M808" s="4" t="s">
        <v>913</v>
      </c>
      <c r="O808" s="4" t="s">
        <v>642</v>
      </c>
      <c r="P808" s="5">
        <f>SUM(F808:F811)</f>
        <v>260000</v>
      </c>
      <c r="Q808" s="5">
        <f>SUM(G808:H811)</f>
        <v>200000</v>
      </c>
      <c r="R808" s="5">
        <f>P808-Q808</f>
        <v>60000</v>
      </c>
      <c r="S808" s="4" t="s">
        <v>44</v>
      </c>
    </row>
    <row r="809" spans="1:19" x14ac:dyDescent="0.2">
      <c r="H809" s="5">
        <v>100000</v>
      </c>
      <c r="I809" s="7">
        <v>42815</v>
      </c>
      <c r="J809" s="5">
        <f>(J808+F809)-H809</f>
        <v>160000</v>
      </c>
      <c r="P809" s="5"/>
      <c r="Q809" s="5"/>
      <c r="R809" s="5"/>
    </row>
    <row r="810" spans="1:19" x14ac:dyDescent="0.2">
      <c r="H810" s="5">
        <v>50000</v>
      </c>
      <c r="I810" s="7">
        <v>42822</v>
      </c>
      <c r="J810" s="5">
        <f>(J809+F810)-H810</f>
        <v>110000</v>
      </c>
      <c r="P810" s="5"/>
      <c r="Q810" s="5"/>
      <c r="R810" s="5"/>
    </row>
    <row r="811" spans="1:19" x14ac:dyDescent="0.2">
      <c r="H811" s="5">
        <v>50000</v>
      </c>
      <c r="I811" s="7">
        <v>42836</v>
      </c>
      <c r="J811" s="5">
        <f>(J810+F811)-H811</f>
        <v>60000</v>
      </c>
      <c r="P811" s="5"/>
      <c r="Q811" s="5"/>
      <c r="R811" s="5"/>
    </row>
    <row r="812" spans="1:19" x14ac:dyDescent="0.2">
      <c r="A812" s="4">
        <v>166</v>
      </c>
      <c r="B812" s="4" t="s">
        <v>1263</v>
      </c>
      <c r="D812" s="6">
        <v>85768047</v>
      </c>
      <c r="E812" s="4" t="s">
        <v>358</v>
      </c>
      <c r="F812" s="5">
        <v>220000</v>
      </c>
      <c r="G812" s="5">
        <v>40000</v>
      </c>
      <c r="I812" s="7">
        <v>42808</v>
      </c>
      <c r="J812" s="5">
        <f>F812-G812-H812</f>
        <v>180000</v>
      </c>
      <c r="K812" s="4" t="s">
        <v>1262</v>
      </c>
      <c r="L812" s="4">
        <v>2</v>
      </c>
      <c r="M812" s="4" t="s">
        <v>913</v>
      </c>
      <c r="O812" s="4" t="s">
        <v>642</v>
      </c>
      <c r="P812" s="5">
        <f>SUM(F812:F814)</f>
        <v>220000</v>
      </c>
      <c r="Q812" s="5">
        <f>SUM(G812:H814)</f>
        <v>100000</v>
      </c>
      <c r="R812" s="5">
        <f>P812-Q812</f>
        <v>120000</v>
      </c>
      <c r="S812" s="4" t="s">
        <v>43</v>
      </c>
    </row>
    <row r="813" spans="1:19" x14ac:dyDescent="0.2">
      <c r="H813" s="5">
        <v>30000</v>
      </c>
      <c r="I813" s="7">
        <v>42822</v>
      </c>
      <c r="J813" s="5">
        <f>(J812+F813)-H813</f>
        <v>150000</v>
      </c>
      <c r="P813" s="5"/>
      <c r="Q813" s="5"/>
      <c r="R813" s="5"/>
    </row>
    <row r="814" spans="1:19" x14ac:dyDescent="0.2">
      <c r="H814" s="5">
        <v>30000</v>
      </c>
      <c r="I814" s="7">
        <v>42836</v>
      </c>
      <c r="J814" s="5">
        <f>(J813+F814)-H814</f>
        <v>120000</v>
      </c>
      <c r="P814" s="5"/>
      <c r="Q814" s="5"/>
      <c r="R814" s="5"/>
    </row>
    <row r="815" spans="1:19" x14ac:dyDescent="0.2">
      <c r="A815" s="4">
        <v>167</v>
      </c>
      <c r="B815" s="4" t="s">
        <v>1265</v>
      </c>
      <c r="C815" s="5">
        <v>1260205</v>
      </c>
      <c r="D815" s="6">
        <v>81548761</v>
      </c>
      <c r="E815" s="4" t="s">
        <v>1264</v>
      </c>
      <c r="F815" s="5">
        <v>260000</v>
      </c>
      <c r="G815" s="5">
        <v>40000</v>
      </c>
      <c r="I815" s="7">
        <v>42808</v>
      </c>
      <c r="J815" s="5">
        <f>F815-G815-H815</f>
        <v>220000</v>
      </c>
      <c r="K815" s="4" t="s">
        <v>961</v>
      </c>
      <c r="L815" s="4">
        <v>2</v>
      </c>
      <c r="M815" s="4" t="s">
        <v>913</v>
      </c>
      <c r="O815" s="4" t="s">
        <v>642</v>
      </c>
      <c r="P815" s="5">
        <f>SUM(F815:F816)</f>
        <v>260000</v>
      </c>
      <c r="Q815" s="5">
        <f>SUM(G815:H816)</f>
        <v>160000</v>
      </c>
      <c r="R815" s="5">
        <f>P815-Q815</f>
        <v>100000</v>
      </c>
      <c r="S815" s="4" t="s">
        <v>56</v>
      </c>
    </row>
    <row r="816" spans="1:19" x14ac:dyDescent="0.2">
      <c r="H816" s="5">
        <v>120000</v>
      </c>
      <c r="I816" s="7">
        <v>42829</v>
      </c>
      <c r="J816" s="5">
        <f>(J815+F816)-H816</f>
        <v>100000</v>
      </c>
      <c r="P816" s="5"/>
      <c r="Q816" s="5"/>
      <c r="R816" s="5"/>
    </row>
    <row r="817" spans="1:19" x14ac:dyDescent="0.2">
      <c r="A817" s="4">
        <v>168</v>
      </c>
      <c r="B817" s="4" t="s">
        <v>1266</v>
      </c>
      <c r="D817" s="6">
        <v>83284372</v>
      </c>
      <c r="E817" s="4" t="s">
        <v>222</v>
      </c>
      <c r="F817" s="5">
        <v>240000</v>
      </c>
      <c r="I817" s="7">
        <v>42808</v>
      </c>
      <c r="J817" s="5">
        <f>F817-G817-H817</f>
        <v>240000</v>
      </c>
      <c r="K817" s="4" t="s">
        <v>547</v>
      </c>
      <c r="L817" s="4">
        <v>2</v>
      </c>
      <c r="M817" s="4" t="s">
        <v>913</v>
      </c>
      <c r="N817" s="4" t="s">
        <v>1267</v>
      </c>
      <c r="O817" s="4" t="s">
        <v>642</v>
      </c>
      <c r="P817" s="5">
        <f>F817</f>
        <v>240000</v>
      </c>
      <c r="Q817" s="5">
        <f>SUM(G817:H817)</f>
        <v>0</v>
      </c>
      <c r="R817" s="5">
        <f>P817-Q817</f>
        <v>240000</v>
      </c>
      <c r="S817" s="4" t="s">
        <v>56</v>
      </c>
    </row>
    <row r="818" spans="1:19" x14ac:dyDescent="0.2">
      <c r="A818" s="4">
        <v>169</v>
      </c>
      <c r="B818" s="4" t="s">
        <v>1054</v>
      </c>
      <c r="D818" s="6">
        <v>73239326</v>
      </c>
      <c r="E818" s="4" t="s">
        <v>26</v>
      </c>
      <c r="F818" s="5">
        <v>260000</v>
      </c>
      <c r="G818" s="5">
        <v>50000</v>
      </c>
      <c r="I818" s="7">
        <v>42815</v>
      </c>
      <c r="J818" s="5">
        <f>F818-G818-H818</f>
        <v>210000</v>
      </c>
      <c r="K818" s="4" t="s">
        <v>1055</v>
      </c>
      <c r="L818" s="4">
        <v>2</v>
      </c>
      <c r="M818" s="4" t="s">
        <v>913</v>
      </c>
      <c r="O818" s="4" t="s">
        <v>642</v>
      </c>
      <c r="P818" s="5">
        <f>F818</f>
        <v>260000</v>
      </c>
      <c r="Q818" s="5">
        <f>SUM(G818:H818)</f>
        <v>50000</v>
      </c>
      <c r="R818" s="5">
        <f>P818-Q818</f>
        <v>210000</v>
      </c>
      <c r="S818" s="4" t="s">
        <v>56</v>
      </c>
    </row>
    <row r="819" spans="1:19" x14ac:dyDescent="0.2">
      <c r="A819" s="4">
        <v>170</v>
      </c>
      <c r="B819" s="4" t="s">
        <v>1268</v>
      </c>
      <c r="C819" s="5">
        <v>2392938</v>
      </c>
      <c r="D819" s="6">
        <v>83488340</v>
      </c>
      <c r="E819" s="4" t="s">
        <v>95</v>
      </c>
      <c r="F819" s="5">
        <v>260000</v>
      </c>
      <c r="I819" s="7">
        <v>42815</v>
      </c>
      <c r="J819" s="5">
        <f>F819-G819-H819</f>
        <v>260000</v>
      </c>
      <c r="K819" s="4" t="s">
        <v>1269</v>
      </c>
      <c r="L819" s="4">
        <v>2</v>
      </c>
      <c r="M819" s="4" t="s">
        <v>913</v>
      </c>
      <c r="O819" s="4" t="s">
        <v>642</v>
      </c>
      <c r="P819" s="5">
        <f>SUM(F819:F821)</f>
        <v>260000</v>
      </c>
      <c r="Q819" s="5">
        <f>SUM(G819:H821)</f>
        <v>100000</v>
      </c>
      <c r="R819" s="5">
        <f>P819-Q819</f>
        <v>160000</v>
      </c>
      <c r="S819" s="4" t="s">
        <v>43</v>
      </c>
    </row>
    <row r="820" spans="1:19" x14ac:dyDescent="0.2">
      <c r="H820" s="5">
        <v>50000</v>
      </c>
      <c r="I820" s="7">
        <v>42822</v>
      </c>
      <c r="J820" s="5">
        <f>(J819+F820)-H820</f>
        <v>210000</v>
      </c>
      <c r="P820" s="5"/>
      <c r="Q820" s="5"/>
      <c r="R820" s="5"/>
    </row>
    <row r="821" spans="1:19" x14ac:dyDescent="0.2">
      <c r="H821" s="5">
        <v>50000</v>
      </c>
      <c r="I821" s="7">
        <v>42836</v>
      </c>
      <c r="J821" s="5">
        <f>(J820+F821)-H821</f>
        <v>160000</v>
      </c>
      <c r="P821" s="5"/>
      <c r="Q821" s="5"/>
      <c r="R821" s="5"/>
    </row>
    <row r="822" spans="1:19" x14ac:dyDescent="0.2">
      <c r="A822" s="4">
        <v>171</v>
      </c>
      <c r="B822" s="4" t="s">
        <v>1270</v>
      </c>
      <c r="C822" s="5">
        <v>1534587</v>
      </c>
      <c r="D822" s="6">
        <v>82809681</v>
      </c>
      <c r="E822" s="4" t="s">
        <v>1264</v>
      </c>
      <c r="F822" s="5">
        <v>260000</v>
      </c>
      <c r="I822" s="7">
        <v>42815</v>
      </c>
      <c r="J822" s="5">
        <f>F822-G822-H822</f>
        <v>260000</v>
      </c>
      <c r="K822" s="4" t="s">
        <v>1269</v>
      </c>
      <c r="L822" s="4">
        <v>2</v>
      </c>
      <c r="M822" s="4" t="s">
        <v>913</v>
      </c>
      <c r="O822" s="4" t="s">
        <v>642</v>
      </c>
      <c r="P822" s="5">
        <f>SUM(F822:F824)</f>
        <v>260000</v>
      </c>
      <c r="Q822" s="5">
        <f>SUM(G822:H824)</f>
        <v>100000</v>
      </c>
      <c r="R822" s="5">
        <f>P822-Q822</f>
        <v>160000</v>
      </c>
      <c r="S822" s="4" t="s">
        <v>43</v>
      </c>
    </row>
    <row r="823" spans="1:19" x14ac:dyDescent="0.2">
      <c r="H823" s="5">
        <v>50000</v>
      </c>
      <c r="I823" s="7">
        <v>42822</v>
      </c>
      <c r="J823" s="5">
        <f>(J822+F823)-H823</f>
        <v>210000</v>
      </c>
      <c r="P823" s="5"/>
      <c r="Q823" s="5"/>
      <c r="R823" s="5"/>
    </row>
    <row r="824" spans="1:19" x14ac:dyDescent="0.2">
      <c r="H824" s="5">
        <v>50000</v>
      </c>
      <c r="I824" s="7">
        <v>42836</v>
      </c>
      <c r="J824" s="5">
        <f>(J823+F824)-H824</f>
        <v>160000</v>
      </c>
      <c r="P824" s="5"/>
      <c r="Q824" s="5"/>
      <c r="R824" s="5"/>
    </row>
    <row r="825" spans="1:19" x14ac:dyDescent="0.2">
      <c r="A825" s="4">
        <v>172</v>
      </c>
      <c r="B825" s="4" t="s">
        <v>1271</v>
      </c>
      <c r="C825" s="5">
        <v>6868612</v>
      </c>
      <c r="D825" s="6">
        <v>86457396</v>
      </c>
      <c r="E825" s="4" t="s">
        <v>580</v>
      </c>
      <c r="F825" s="5">
        <v>260000</v>
      </c>
      <c r="I825" s="7">
        <v>42815</v>
      </c>
      <c r="J825" s="5">
        <f>F825-G825-H825</f>
        <v>260000</v>
      </c>
      <c r="K825" s="4" t="s">
        <v>1272</v>
      </c>
      <c r="L825" s="4">
        <v>2</v>
      </c>
      <c r="M825" s="4" t="s">
        <v>913</v>
      </c>
      <c r="O825" s="4" t="s">
        <v>642</v>
      </c>
      <c r="P825" s="5">
        <f>SUM(F825:F826)</f>
        <v>260000</v>
      </c>
      <c r="Q825" s="5">
        <f>SUM(G825:H826)</f>
        <v>50000</v>
      </c>
      <c r="R825" s="5">
        <f>P825-Q825</f>
        <v>210000</v>
      </c>
      <c r="S825" s="4" t="s">
        <v>56</v>
      </c>
    </row>
    <row r="826" spans="1:19" x14ac:dyDescent="0.2">
      <c r="H826" s="5">
        <v>50000</v>
      </c>
      <c r="I826" s="7">
        <v>42822</v>
      </c>
      <c r="J826" s="5">
        <f>(J825+F826)-H826</f>
        <v>210000</v>
      </c>
      <c r="P826" s="5"/>
      <c r="Q826" s="5"/>
      <c r="R826" s="5"/>
    </row>
    <row r="827" spans="1:19" x14ac:dyDescent="0.2">
      <c r="A827" s="4">
        <v>173</v>
      </c>
      <c r="B827" s="4" t="s">
        <v>1273</v>
      </c>
      <c r="D827" s="6">
        <v>73829655</v>
      </c>
      <c r="E827" s="4" t="s">
        <v>170</v>
      </c>
      <c r="F827" s="5">
        <v>260000</v>
      </c>
      <c r="I827" s="7">
        <v>42822</v>
      </c>
      <c r="J827" s="5">
        <f>F827-G827-H827</f>
        <v>260000</v>
      </c>
      <c r="K827" s="4" t="s">
        <v>175</v>
      </c>
      <c r="L827" s="4">
        <v>2</v>
      </c>
      <c r="M827" s="4" t="s">
        <v>913</v>
      </c>
      <c r="N827" s="4" t="s">
        <v>1274</v>
      </c>
      <c r="O827" s="4" t="s">
        <v>642</v>
      </c>
      <c r="P827" s="5">
        <f>SUM(F827:F828)</f>
        <v>260000</v>
      </c>
      <c r="Q827" s="5">
        <f>SUM(G827:H828)</f>
        <v>50000</v>
      </c>
      <c r="R827" s="5">
        <f>P827-Q827</f>
        <v>210000</v>
      </c>
      <c r="S827" s="4" t="s">
        <v>56</v>
      </c>
    </row>
    <row r="828" spans="1:19" x14ac:dyDescent="0.2">
      <c r="H828" s="5">
        <v>50000</v>
      </c>
      <c r="I828" s="7">
        <v>42836</v>
      </c>
      <c r="J828" s="5">
        <f>(J827+F828)-H828</f>
        <v>210000</v>
      </c>
      <c r="P828" s="5"/>
      <c r="Q828" s="5"/>
      <c r="R828" s="5"/>
    </row>
    <row r="829" spans="1:19" x14ac:dyDescent="0.2">
      <c r="A829" s="4">
        <v>174</v>
      </c>
      <c r="B829" s="4" t="s">
        <v>919</v>
      </c>
      <c r="C829" s="5">
        <v>1473586</v>
      </c>
      <c r="D829" s="6">
        <v>94190760</v>
      </c>
      <c r="E829" s="4" t="s">
        <v>920</v>
      </c>
      <c r="F829" s="5">
        <v>290000</v>
      </c>
      <c r="I829" s="7">
        <v>42822</v>
      </c>
      <c r="J829" s="5">
        <f>F829-G829-H829</f>
        <v>290000</v>
      </c>
      <c r="K829" s="4" t="s">
        <v>1275</v>
      </c>
      <c r="L829" s="4">
        <v>2</v>
      </c>
      <c r="M829" s="4" t="s">
        <v>913</v>
      </c>
      <c r="O829" s="4" t="s">
        <v>642</v>
      </c>
      <c r="P829" s="5">
        <f>SUM(F829:F830)</f>
        <v>290000</v>
      </c>
      <c r="Q829" s="5">
        <f>SUM(G829:H830)</f>
        <v>50000</v>
      </c>
      <c r="R829" s="5">
        <f>P829-Q829</f>
        <v>240000</v>
      </c>
      <c r="S829" s="4" t="s">
        <v>56</v>
      </c>
    </row>
    <row r="830" spans="1:19" x14ac:dyDescent="0.2">
      <c r="H830" s="5">
        <v>50000</v>
      </c>
      <c r="I830" s="7">
        <v>42829</v>
      </c>
      <c r="J830" s="5">
        <f>(J829+F830)-H830</f>
        <v>240000</v>
      </c>
      <c r="P830" s="5"/>
      <c r="Q830" s="5"/>
      <c r="R830" s="5"/>
    </row>
    <row r="831" spans="1:19" x14ac:dyDescent="0.2">
      <c r="A831" s="4">
        <v>176</v>
      </c>
      <c r="B831" s="4" t="s">
        <v>1276</v>
      </c>
      <c r="C831" s="5">
        <v>5060133</v>
      </c>
      <c r="D831" s="6">
        <v>83678495</v>
      </c>
      <c r="E831" s="4" t="s">
        <v>580</v>
      </c>
      <c r="F831" s="5">
        <v>260000</v>
      </c>
      <c r="G831" s="5">
        <v>50000</v>
      </c>
      <c r="I831" s="7">
        <v>42822</v>
      </c>
      <c r="J831" s="5">
        <f>F831-G831-H831</f>
        <v>210000</v>
      </c>
      <c r="K831" s="4" t="s">
        <v>175</v>
      </c>
      <c r="L831" s="4">
        <v>2</v>
      </c>
      <c r="M831" s="4" t="s">
        <v>913</v>
      </c>
      <c r="N831" s="4" t="s">
        <v>1277</v>
      </c>
      <c r="O831" s="4" t="s">
        <v>642</v>
      </c>
      <c r="P831" s="5">
        <f>F831</f>
        <v>260000</v>
      </c>
      <c r="Q831" s="5">
        <f>SUM(G831:H831)</f>
        <v>50000</v>
      </c>
      <c r="R831" s="5">
        <f>P831-Q831</f>
        <v>210000</v>
      </c>
      <c r="S831" s="4" t="s">
        <v>56</v>
      </c>
    </row>
    <row r="832" spans="1:19" x14ac:dyDescent="0.2">
      <c r="A832" s="4">
        <v>177</v>
      </c>
      <c r="B832" s="4" t="s">
        <v>1278</v>
      </c>
      <c r="C832" s="5">
        <v>1943706</v>
      </c>
      <c r="D832" s="6">
        <v>83329508</v>
      </c>
      <c r="E832" s="4" t="s">
        <v>1029</v>
      </c>
      <c r="F832" s="5">
        <v>240000</v>
      </c>
      <c r="I832" s="7">
        <v>42822</v>
      </c>
      <c r="J832" s="5">
        <f>F832-G832-H832</f>
        <v>240000</v>
      </c>
      <c r="K832" s="4" t="s">
        <v>1279</v>
      </c>
      <c r="L832" s="4">
        <v>2</v>
      </c>
      <c r="M832" s="4" t="s">
        <v>913</v>
      </c>
      <c r="O832" s="4" t="s">
        <v>642</v>
      </c>
      <c r="P832" s="5">
        <f>SUM(F832:F835)</f>
        <v>240000</v>
      </c>
      <c r="Q832" s="5">
        <f>SUM(G832:H835)</f>
        <v>90000</v>
      </c>
      <c r="R832" s="5">
        <f>P832-Q832</f>
        <v>150000</v>
      </c>
      <c r="S832" s="4" t="s">
        <v>43</v>
      </c>
    </row>
    <row r="833" spans="3:18" x14ac:dyDescent="0.2">
      <c r="H833" s="5">
        <v>50000</v>
      </c>
      <c r="I833" s="7">
        <v>42829</v>
      </c>
      <c r="J833" s="5">
        <f>(J832+F833)-H833</f>
        <v>190000</v>
      </c>
      <c r="P833" s="5"/>
      <c r="Q833" s="5"/>
      <c r="R833" s="5"/>
    </row>
    <row r="834" spans="3:18" x14ac:dyDescent="0.2">
      <c r="H834" s="5">
        <v>20000</v>
      </c>
      <c r="I834" s="7">
        <v>42836</v>
      </c>
      <c r="J834" s="5">
        <f>(J833+F834)-H834</f>
        <v>170000</v>
      </c>
      <c r="P834" s="5"/>
      <c r="Q834" s="5"/>
      <c r="R834" s="5"/>
    </row>
    <row r="835" spans="3:18" x14ac:dyDescent="0.2">
      <c r="H835" s="5">
        <v>20000</v>
      </c>
      <c r="I835" s="7">
        <v>42843</v>
      </c>
      <c r="J835" s="5">
        <f>(J834+F835)-H835</f>
        <v>150000</v>
      </c>
      <c r="P835" s="5"/>
      <c r="Q835" s="5"/>
      <c r="R835" s="5"/>
    </row>
    <row r="836" spans="3:18" x14ac:dyDescent="0.2">
      <c r="I836" s="7"/>
      <c r="P836" s="5"/>
      <c r="Q836" s="5"/>
      <c r="R836" s="5"/>
    </row>
    <row r="837" spans="3:18" s="10" customFormat="1" x14ac:dyDescent="0.2">
      <c r="C837" s="8"/>
      <c r="D837" s="9"/>
      <c r="F837" s="8"/>
      <c r="G837" s="8"/>
      <c r="H837" s="8"/>
      <c r="J837" s="8"/>
      <c r="P837" s="8">
        <f>SUM(P2:P836)</f>
        <v>164043000</v>
      </c>
      <c r="Q837" s="8">
        <f>SUM(Q2:Q836)</f>
        <v>87438000</v>
      </c>
      <c r="R837" s="8">
        <f>SUM(R2:R836)</f>
        <v>76605000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9"/>
  <sheetViews>
    <sheetView topLeftCell="A169" workbookViewId="0">
      <selection activeCell="D187" sqref="D187"/>
    </sheetView>
  </sheetViews>
  <sheetFormatPr baseColWidth="10" defaultRowHeight="12.75" x14ac:dyDescent="0.2"/>
  <cols>
    <col min="1" max="1" width="4" style="4" bestFit="1" customWidth="1"/>
    <col min="2" max="2" width="26" style="4" bestFit="1" customWidth="1"/>
    <col min="3" max="3" width="8.85546875" style="5" bestFit="1" customWidth="1"/>
    <col min="4" max="4" width="12.7109375" style="6" bestFit="1" customWidth="1"/>
    <col min="5" max="5" width="21.5703125" style="4" bestFit="1" customWidth="1"/>
    <col min="6" max="6" width="8.85546875" style="5" bestFit="1" customWidth="1"/>
    <col min="7" max="7" width="7.7109375" style="5" bestFit="1" customWidth="1"/>
    <col min="8" max="8" width="7.42578125" style="5" bestFit="1" customWidth="1"/>
    <col min="9" max="9" width="15.140625" style="4" bestFit="1" customWidth="1"/>
    <col min="10" max="10" width="8.85546875" style="5" bestFit="1" customWidth="1"/>
    <col min="11" max="11" width="38.28515625" style="4" bestFit="1" customWidth="1"/>
    <col min="12" max="12" width="5.42578125" style="4" bestFit="1" customWidth="1"/>
    <col min="13" max="13" width="11.5703125" style="4" bestFit="1" customWidth="1"/>
    <col min="14" max="14" width="32.28515625" style="4" bestFit="1" customWidth="1"/>
    <col min="15" max="15" width="10" style="4" bestFit="1" customWidth="1"/>
    <col min="16" max="18" width="9.85546875" style="4" bestFit="1" customWidth="1"/>
    <col min="19" max="19" width="16.28515625" style="4" bestFit="1" customWidth="1"/>
    <col min="20" max="16384" width="11.42578125" style="4"/>
  </cols>
  <sheetData>
    <row r="1" spans="1:19" s="1" customFormat="1" x14ac:dyDescent="0.25">
      <c r="A1" s="1" t="s">
        <v>2</v>
      </c>
      <c r="B1" s="1" t="s">
        <v>1</v>
      </c>
      <c r="C1" s="2" t="s">
        <v>3</v>
      </c>
      <c r="D1" s="3" t="s">
        <v>7</v>
      </c>
      <c r="E1" s="1" t="s">
        <v>4</v>
      </c>
      <c r="F1" s="2" t="s">
        <v>5</v>
      </c>
      <c r="G1" s="2" t="s">
        <v>6</v>
      </c>
      <c r="H1" s="2" t="s">
        <v>9</v>
      </c>
      <c r="I1" s="1" t="s">
        <v>10</v>
      </c>
      <c r="J1" s="2" t="s">
        <v>15</v>
      </c>
      <c r="K1" s="1" t="s">
        <v>8</v>
      </c>
      <c r="L1" s="1" t="s">
        <v>0</v>
      </c>
      <c r="M1" s="1" t="s">
        <v>12</v>
      </c>
      <c r="N1" s="1" t="s">
        <v>13</v>
      </c>
      <c r="O1" s="1" t="s">
        <v>11</v>
      </c>
      <c r="P1" s="1" t="s">
        <v>30</v>
      </c>
      <c r="Q1" s="1" t="s">
        <v>31</v>
      </c>
      <c r="R1" s="1" t="s">
        <v>15</v>
      </c>
      <c r="S1" s="1" t="s">
        <v>42</v>
      </c>
    </row>
    <row r="2" spans="1:19" x14ac:dyDescent="0.2">
      <c r="A2" s="4">
        <v>1</v>
      </c>
      <c r="B2" s="4" t="s">
        <v>223</v>
      </c>
      <c r="C2" s="5">
        <v>3405853</v>
      </c>
      <c r="D2" s="6">
        <v>93532959</v>
      </c>
      <c r="E2" s="4" t="s">
        <v>225</v>
      </c>
      <c r="F2" s="5">
        <v>320000</v>
      </c>
      <c r="G2" s="5">
        <v>20000</v>
      </c>
      <c r="I2" s="7">
        <v>42665</v>
      </c>
      <c r="J2" s="5">
        <f>F2-G2-H2</f>
        <v>300000</v>
      </c>
      <c r="K2" s="4" t="s">
        <v>224</v>
      </c>
      <c r="L2" s="4">
        <v>3</v>
      </c>
      <c r="M2" s="4" t="s">
        <v>221</v>
      </c>
      <c r="O2" s="4" t="s">
        <v>18</v>
      </c>
      <c r="P2" s="5">
        <f>SUM(F2:F9)</f>
        <v>320000</v>
      </c>
      <c r="Q2" s="5">
        <f>SUM(G2:H9)</f>
        <v>155000</v>
      </c>
      <c r="R2" s="5">
        <f>P2-Q2</f>
        <v>165000</v>
      </c>
      <c r="S2" s="4" t="s">
        <v>43</v>
      </c>
    </row>
    <row r="3" spans="1:19" x14ac:dyDescent="0.2">
      <c r="H3" s="5">
        <v>20000</v>
      </c>
      <c r="I3" s="7">
        <v>42672</v>
      </c>
      <c r="J3" s="5">
        <f t="shared" ref="J3:J28" si="0">(J2+F3)-H3</f>
        <v>280000</v>
      </c>
    </row>
    <row r="4" spans="1:19" x14ac:dyDescent="0.2">
      <c r="H4" s="5">
        <v>20000</v>
      </c>
      <c r="I4" s="7">
        <v>42679</v>
      </c>
      <c r="J4" s="5">
        <f t="shared" si="0"/>
        <v>260000</v>
      </c>
    </row>
    <row r="5" spans="1:19" x14ac:dyDescent="0.2">
      <c r="H5" s="5">
        <v>20000</v>
      </c>
      <c r="I5" s="7">
        <v>42699</v>
      </c>
      <c r="J5" s="5">
        <f t="shared" si="0"/>
        <v>240000</v>
      </c>
    </row>
    <row r="6" spans="1:19" x14ac:dyDescent="0.2">
      <c r="H6" s="5">
        <v>20000</v>
      </c>
      <c r="I6" s="7">
        <v>42720</v>
      </c>
      <c r="J6" s="5">
        <f t="shared" si="0"/>
        <v>220000</v>
      </c>
    </row>
    <row r="7" spans="1:19" x14ac:dyDescent="0.2">
      <c r="H7" s="5">
        <v>20000</v>
      </c>
      <c r="I7" s="7">
        <v>42734</v>
      </c>
      <c r="J7" s="5">
        <f t="shared" si="0"/>
        <v>200000</v>
      </c>
    </row>
    <row r="8" spans="1:19" x14ac:dyDescent="0.2">
      <c r="H8" s="5">
        <v>20000</v>
      </c>
      <c r="I8" s="7">
        <v>42748</v>
      </c>
      <c r="J8" s="5">
        <f t="shared" si="0"/>
        <v>180000</v>
      </c>
    </row>
    <row r="9" spans="1:19" x14ac:dyDescent="0.2">
      <c r="H9" s="5">
        <v>15000</v>
      </c>
      <c r="I9" s="7">
        <v>42797</v>
      </c>
      <c r="J9" s="5">
        <f t="shared" si="0"/>
        <v>165000</v>
      </c>
    </row>
    <row r="10" spans="1:19" x14ac:dyDescent="0.2">
      <c r="A10" s="4">
        <v>2</v>
      </c>
      <c r="B10" s="4" t="s">
        <v>226</v>
      </c>
      <c r="E10" s="4" t="s">
        <v>227</v>
      </c>
      <c r="F10" s="5">
        <v>480000</v>
      </c>
      <c r="G10" s="5">
        <v>50000</v>
      </c>
      <c r="I10" s="7">
        <v>42796</v>
      </c>
      <c r="J10" s="5">
        <f>F10-G10-H10</f>
        <v>430000</v>
      </c>
      <c r="L10" s="4">
        <v>3</v>
      </c>
      <c r="M10" s="4" t="s">
        <v>228</v>
      </c>
      <c r="O10" s="4" t="s">
        <v>229</v>
      </c>
      <c r="P10" s="5">
        <f>SUM(F10:F15)</f>
        <v>480000</v>
      </c>
      <c r="Q10" s="5">
        <f>SUM(G10:H15)</f>
        <v>300000</v>
      </c>
      <c r="R10" s="5">
        <f>P10-Q10</f>
        <v>180000</v>
      </c>
      <c r="S10" s="4" t="s">
        <v>43</v>
      </c>
    </row>
    <row r="11" spans="1:19" x14ac:dyDescent="0.2">
      <c r="H11" s="5">
        <v>30000</v>
      </c>
      <c r="I11" s="7">
        <v>42810</v>
      </c>
      <c r="J11" s="5">
        <f t="shared" si="0"/>
        <v>400000</v>
      </c>
    </row>
    <row r="12" spans="1:19" x14ac:dyDescent="0.2">
      <c r="H12" s="5">
        <v>50000</v>
      </c>
      <c r="I12" s="7">
        <v>42824</v>
      </c>
      <c r="J12" s="5">
        <f t="shared" si="0"/>
        <v>350000</v>
      </c>
    </row>
    <row r="13" spans="1:19" x14ac:dyDescent="0.2">
      <c r="H13" s="5">
        <v>70000</v>
      </c>
      <c r="I13" s="7">
        <v>42837</v>
      </c>
      <c r="J13" s="5">
        <f t="shared" si="0"/>
        <v>280000</v>
      </c>
    </row>
    <row r="14" spans="1:19" x14ac:dyDescent="0.2">
      <c r="H14" s="5">
        <v>50000</v>
      </c>
      <c r="I14" s="7">
        <v>42838</v>
      </c>
      <c r="J14" s="5">
        <f t="shared" si="0"/>
        <v>230000</v>
      </c>
    </row>
    <row r="15" spans="1:19" x14ac:dyDescent="0.2">
      <c r="H15" s="5">
        <v>50000</v>
      </c>
      <c r="I15" s="7">
        <v>42846</v>
      </c>
      <c r="J15" s="5">
        <f t="shared" si="0"/>
        <v>180000</v>
      </c>
    </row>
    <row r="16" spans="1:19" x14ac:dyDescent="0.2">
      <c r="A16" s="4">
        <v>3</v>
      </c>
      <c r="B16" s="4" t="s">
        <v>230</v>
      </c>
      <c r="C16" s="5">
        <v>4534296</v>
      </c>
      <c r="D16" s="6">
        <v>85975284</v>
      </c>
      <c r="E16" s="4" t="s">
        <v>95</v>
      </c>
      <c r="F16" s="5">
        <v>260000</v>
      </c>
      <c r="G16" s="5">
        <v>40000</v>
      </c>
      <c r="I16" s="7">
        <v>42665</v>
      </c>
      <c r="J16" s="5">
        <f>F16-G16-H16</f>
        <v>220000</v>
      </c>
      <c r="K16" s="4" t="s">
        <v>231</v>
      </c>
      <c r="L16" s="4">
        <v>3</v>
      </c>
      <c r="M16" s="4" t="s">
        <v>221</v>
      </c>
      <c r="N16" s="4" t="s">
        <v>232</v>
      </c>
      <c r="O16" s="4" t="s">
        <v>18</v>
      </c>
      <c r="P16" s="5">
        <f>SUM(F16:F21)</f>
        <v>520000</v>
      </c>
      <c r="Q16" s="5">
        <f>SUM(G16:H21)</f>
        <v>270000</v>
      </c>
      <c r="R16" s="5">
        <f>P16-Q16</f>
        <v>250000</v>
      </c>
      <c r="S16" s="4" t="s">
        <v>44</v>
      </c>
    </row>
    <row r="17" spans="1:19" x14ac:dyDescent="0.2">
      <c r="D17" s="6">
        <v>71416708</v>
      </c>
      <c r="H17" s="5">
        <v>100000</v>
      </c>
      <c r="I17" s="7">
        <v>42741</v>
      </c>
      <c r="J17" s="5">
        <f t="shared" si="0"/>
        <v>120000</v>
      </c>
      <c r="N17" s="4" t="s">
        <v>233</v>
      </c>
    </row>
    <row r="18" spans="1:19" x14ac:dyDescent="0.2">
      <c r="H18" s="5">
        <v>50000</v>
      </c>
      <c r="I18" s="7">
        <v>42776</v>
      </c>
      <c r="J18" s="5">
        <f t="shared" si="0"/>
        <v>70000</v>
      </c>
    </row>
    <row r="19" spans="1:19" x14ac:dyDescent="0.2">
      <c r="F19" s="5">
        <v>260000</v>
      </c>
      <c r="I19" s="7">
        <v>42783</v>
      </c>
      <c r="J19" s="5">
        <f t="shared" si="0"/>
        <v>330000</v>
      </c>
    </row>
    <row r="20" spans="1:19" x14ac:dyDescent="0.2">
      <c r="H20" s="5">
        <v>30000</v>
      </c>
      <c r="I20" s="7">
        <v>42797</v>
      </c>
      <c r="J20" s="5">
        <f t="shared" si="0"/>
        <v>300000</v>
      </c>
    </row>
    <row r="21" spans="1:19" x14ac:dyDescent="0.2">
      <c r="H21" s="5">
        <v>50000</v>
      </c>
      <c r="I21" s="7">
        <v>42838</v>
      </c>
      <c r="J21" s="5">
        <f t="shared" si="0"/>
        <v>250000</v>
      </c>
      <c r="P21" s="5"/>
      <c r="Q21" s="5"/>
      <c r="R21" s="5"/>
    </row>
    <row r="22" spans="1:19" x14ac:dyDescent="0.2">
      <c r="A22" s="4">
        <v>4</v>
      </c>
      <c r="B22" s="4" t="s">
        <v>234</v>
      </c>
      <c r="C22" s="5">
        <v>4439667</v>
      </c>
      <c r="D22" s="6">
        <v>94477896</v>
      </c>
      <c r="E22" s="4" t="s">
        <v>235</v>
      </c>
      <c r="F22" s="5">
        <v>260000</v>
      </c>
      <c r="I22" s="7">
        <v>42748</v>
      </c>
      <c r="J22" s="5">
        <f>F22-G22-H22</f>
        <v>260000</v>
      </c>
      <c r="K22" s="4" t="s">
        <v>236</v>
      </c>
      <c r="L22" s="4">
        <v>3</v>
      </c>
      <c r="M22" s="4" t="s">
        <v>221</v>
      </c>
      <c r="O22" s="4" t="s">
        <v>23</v>
      </c>
      <c r="P22" s="5">
        <f>SUM(F22:F25)</f>
        <v>260000</v>
      </c>
      <c r="Q22" s="5">
        <f>SUM(G22:H25)</f>
        <v>150000</v>
      </c>
      <c r="R22" s="5">
        <f>P22-Q22</f>
        <v>110000</v>
      </c>
      <c r="S22" s="4" t="s">
        <v>56</v>
      </c>
    </row>
    <row r="23" spans="1:19" x14ac:dyDescent="0.2">
      <c r="H23" s="5">
        <v>50000</v>
      </c>
      <c r="I23" s="7">
        <v>42769</v>
      </c>
      <c r="J23" s="5">
        <f t="shared" si="0"/>
        <v>210000</v>
      </c>
    </row>
    <row r="24" spans="1:19" x14ac:dyDescent="0.2">
      <c r="H24" s="5">
        <v>50000</v>
      </c>
      <c r="I24" s="7">
        <v>42797</v>
      </c>
      <c r="J24" s="5">
        <f t="shared" si="0"/>
        <v>160000</v>
      </c>
    </row>
    <row r="25" spans="1:19" x14ac:dyDescent="0.2">
      <c r="H25" s="5">
        <v>50000</v>
      </c>
      <c r="I25" s="7">
        <v>42825</v>
      </c>
      <c r="J25" s="5">
        <f t="shared" si="0"/>
        <v>110000</v>
      </c>
    </row>
    <row r="26" spans="1:19" x14ac:dyDescent="0.2">
      <c r="A26" s="4">
        <v>5</v>
      </c>
      <c r="B26" s="4" t="s">
        <v>237</v>
      </c>
      <c r="D26" s="6">
        <v>81820734</v>
      </c>
      <c r="E26" s="4" t="s">
        <v>193</v>
      </c>
      <c r="F26" s="5">
        <v>240000</v>
      </c>
      <c r="I26" s="7">
        <v>42832</v>
      </c>
      <c r="J26" s="5">
        <f>F26-G26-H26</f>
        <v>240000</v>
      </c>
      <c r="K26" s="4" t="s">
        <v>238</v>
      </c>
      <c r="L26" s="4">
        <v>3</v>
      </c>
      <c r="M26" s="4" t="s">
        <v>221</v>
      </c>
      <c r="O26" s="4" t="s">
        <v>23</v>
      </c>
      <c r="P26" s="5">
        <f>SUM(F26:F29)</f>
        <v>240000</v>
      </c>
      <c r="Q26" s="5">
        <f>SUM(G26:H29)</f>
        <v>80000</v>
      </c>
      <c r="R26" s="5">
        <f>P26-Q26</f>
        <v>160000</v>
      </c>
      <c r="S26" s="4" t="s">
        <v>43</v>
      </c>
    </row>
    <row r="27" spans="1:19" x14ac:dyDescent="0.2">
      <c r="H27" s="5">
        <v>40000</v>
      </c>
      <c r="I27" s="7">
        <v>42838</v>
      </c>
      <c r="J27" s="5">
        <f t="shared" si="0"/>
        <v>200000</v>
      </c>
    </row>
    <row r="28" spans="1:19" x14ac:dyDescent="0.2">
      <c r="H28" s="5">
        <v>20000</v>
      </c>
      <c r="I28" s="7">
        <v>42846</v>
      </c>
      <c r="J28" s="5">
        <f t="shared" si="0"/>
        <v>180000</v>
      </c>
    </row>
    <row r="29" spans="1:19" x14ac:dyDescent="0.2">
      <c r="H29" s="5">
        <v>20000</v>
      </c>
      <c r="I29" s="7">
        <v>42853</v>
      </c>
      <c r="J29" s="5">
        <f>(J28+F29)-H29</f>
        <v>160000</v>
      </c>
    </row>
    <row r="30" spans="1:19" x14ac:dyDescent="0.2">
      <c r="A30" s="4">
        <v>6</v>
      </c>
      <c r="B30" s="4" t="s">
        <v>239</v>
      </c>
      <c r="D30" s="6">
        <v>94145977</v>
      </c>
      <c r="E30" s="4" t="s">
        <v>227</v>
      </c>
      <c r="F30" s="5">
        <v>500000</v>
      </c>
      <c r="G30" s="5">
        <v>100000</v>
      </c>
      <c r="I30" s="7">
        <v>42825</v>
      </c>
      <c r="J30" s="5">
        <f>F30-G30-H30</f>
        <v>400000</v>
      </c>
      <c r="L30" s="4">
        <v>3</v>
      </c>
      <c r="M30" s="4" t="s">
        <v>228</v>
      </c>
      <c r="O30" s="4" t="s">
        <v>229</v>
      </c>
      <c r="P30" s="5">
        <f>SUM(F30:F33)</f>
        <v>740000</v>
      </c>
      <c r="Q30" s="5">
        <f>SUM(G30:H33)</f>
        <v>300000</v>
      </c>
      <c r="R30" s="5">
        <f>P30-Q30</f>
        <v>440000</v>
      </c>
      <c r="S30" s="4" t="s">
        <v>56</v>
      </c>
    </row>
    <row r="31" spans="1:19" x14ac:dyDescent="0.2">
      <c r="H31" s="5">
        <v>100000</v>
      </c>
      <c r="I31" s="7">
        <v>42838</v>
      </c>
      <c r="J31" s="5">
        <f t="shared" ref="J31:J52" si="1">(J30+F31)-H31</f>
        <v>300000</v>
      </c>
    </row>
    <row r="32" spans="1:19" x14ac:dyDescent="0.2">
      <c r="E32" s="4" t="s">
        <v>222</v>
      </c>
      <c r="F32" s="5">
        <v>240000</v>
      </c>
      <c r="H32" s="5">
        <v>50000</v>
      </c>
      <c r="I32" s="7">
        <v>42846</v>
      </c>
      <c r="J32" s="5">
        <f t="shared" si="1"/>
        <v>490000</v>
      </c>
    </row>
    <row r="33" spans="1:19" x14ac:dyDescent="0.2">
      <c r="H33" s="5">
        <v>50000</v>
      </c>
      <c r="I33" s="7">
        <v>42853</v>
      </c>
      <c r="J33" s="5">
        <f>(J32+F33)-H33</f>
        <v>440000</v>
      </c>
    </row>
    <row r="34" spans="1:19" x14ac:dyDescent="0.2">
      <c r="A34" s="4">
        <v>7</v>
      </c>
      <c r="B34" s="4" t="s">
        <v>240</v>
      </c>
      <c r="C34" s="5">
        <v>6083262</v>
      </c>
      <c r="D34" s="6">
        <v>86756866</v>
      </c>
      <c r="E34" s="4" t="s">
        <v>95</v>
      </c>
      <c r="F34" s="5">
        <v>520000</v>
      </c>
      <c r="I34" s="7">
        <v>42776</v>
      </c>
      <c r="J34" s="5">
        <f>F34-G34-H34</f>
        <v>520000</v>
      </c>
      <c r="K34" s="4" t="s">
        <v>241</v>
      </c>
      <c r="L34" s="4">
        <v>3</v>
      </c>
      <c r="M34" s="4" t="s">
        <v>221</v>
      </c>
      <c r="O34" s="4" t="s">
        <v>23</v>
      </c>
      <c r="P34" s="5">
        <f>SUM(F34:F35)</f>
        <v>520000</v>
      </c>
      <c r="Q34" s="5">
        <f>SUM(G34:H35)</f>
        <v>50000</v>
      </c>
      <c r="R34" s="5">
        <f>P34-Q34</f>
        <v>470000</v>
      </c>
      <c r="S34" s="4" t="s">
        <v>43</v>
      </c>
    </row>
    <row r="35" spans="1:19" x14ac:dyDescent="0.2">
      <c r="E35" s="4" t="s">
        <v>580</v>
      </c>
      <c r="H35" s="5">
        <v>50000</v>
      </c>
      <c r="I35" s="7">
        <v>42783</v>
      </c>
      <c r="J35" s="5">
        <f t="shared" si="1"/>
        <v>470000</v>
      </c>
    </row>
    <row r="36" spans="1:19" x14ac:dyDescent="0.2">
      <c r="A36" s="4">
        <v>8</v>
      </c>
      <c r="B36" s="4" t="s">
        <v>242</v>
      </c>
      <c r="D36" s="6">
        <v>75913274</v>
      </c>
      <c r="E36" s="4" t="s">
        <v>89</v>
      </c>
      <c r="F36" s="5">
        <v>250000</v>
      </c>
      <c r="G36" s="5">
        <v>20000</v>
      </c>
      <c r="I36" s="7">
        <v>42681</v>
      </c>
      <c r="J36" s="5">
        <f>F36-G36-H36</f>
        <v>230000</v>
      </c>
      <c r="K36" s="4" t="s">
        <v>175</v>
      </c>
      <c r="L36" s="4">
        <v>3</v>
      </c>
      <c r="M36" s="4" t="s">
        <v>221</v>
      </c>
      <c r="N36" s="4" t="s">
        <v>55</v>
      </c>
      <c r="O36" s="4" t="s">
        <v>23</v>
      </c>
      <c r="P36" s="5">
        <f>SUM(F36:F52)</f>
        <v>480000</v>
      </c>
      <c r="Q36" s="5">
        <f>SUM(G36:H52)</f>
        <v>350000</v>
      </c>
      <c r="R36" s="5">
        <f>P36-Q36</f>
        <v>130000</v>
      </c>
      <c r="S36" s="4" t="s">
        <v>44</v>
      </c>
    </row>
    <row r="37" spans="1:19" x14ac:dyDescent="0.2">
      <c r="H37" s="5">
        <v>20000</v>
      </c>
      <c r="I37" s="7">
        <v>42695</v>
      </c>
      <c r="J37" s="5">
        <f t="shared" si="1"/>
        <v>210000</v>
      </c>
    </row>
    <row r="38" spans="1:19" x14ac:dyDescent="0.2">
      <c r="H38" s="5">
        <v>20000</v>
      </c>
      <c r="I38" s="7">
        <v>42709</v>
      </c>
      <c r="J38" s="5">
        <f t="shared" si="1"/>
        <v>190000</v>
      </c>
    </row>
    <row r="39" spans="1:19" x14ac:dyDescent="0.2">
      <c r="H39" s="5">
        <v>20000</v>
      </c>
      <c r="I39" s="7">
        <v>42723</v>
      </c>
      <c r="J39" s="5">
        <f t="shared" si="1"/>
        <v>170000</v>
      </c>
    </row>
    <row r="40" spans="1:19" x14ac:dyDescent="0.2">
      <c r="H40" s="5">
        <v>20000</v>
      </c>
      <c r="I40" s="7">
        <v>42765</v>
      </c>
      <c r="J40" s="5">
        <f t="shared" si="1"/>
        <v>150000</v>
      </c>
    </row>
    <row r="41" spans="1:19" x14ac:dyDescent="0.2">
      <c r="H41" s="5">
        <v>20000</v>
      </c>
      <c r="I41" s="7">
        <v>42427</v>
      </c>
      <c r="J41" s="5">
        <f t="shared" si="1"/>
        <v>130000</v>
      </c>
    </row>
    <row r="42" spans="1:19" x14ac:dyDescent="0.2">
      <c r="H42" s="5">
        <v>20000</v>
      </c>
      <c r="I42" s="7">
        <v>42455</v>
      </c>
      <c r="J42" s="5">
        <f t="shared" si="1"/>
        <v>110000</v>
      </c>
    </row>
    <row r="43" spans="1:19" x14ac:dyDescent="0.2">
      <c r="H43" s="5">
        <v>20000</v>
      </c>
      <c r="I43" s="7">
        <v>42469</v>
      </c>
      <c r="J43" s="5">
        <f t="shared" si="1"/>
        <v>90000</v>
      </c>
    </row>
    <row r="44" spans="1:19" x14ac:dyDescent="0.2">
      <c r="F44" s="5">
        <v>230000</v>
      </c>
      <c r="H44" s="5">
        <v>40000</v>
      </c>
      <c r="I44" s="7">
        <v>42497</v>
      </c>
      <c r="J44" s="5">
        <f t="shared" si="1"/>
        <v>280000</v>
      </c>
    </row>
    <row r="45" spans="1:19" x14ac:dyDescent="0.2">
      <c r="H45" s="5">
        <v>20000</v>
      </c>
      <c r="I45" s="7">
        <v>42511</v>
      </c>
      <c r="J45" s="5">
        <f t="shared" si="1"/>
        <v>260000</v>
      </c>
    </row>
    <row r="46" spans="1:19" x14ac:dyDescent="0.2">
      <c r="H46" s="5">
        <v>20000</v>
      </c>
      <c r="I46" s="7">
        <v>42571</v>
      </c>
      <c r="J46" s="5">
        <f t="shared" si="1"/>
        <v>240000</v>
      </c>
    </row>
    <row r="47" spans="1:19" x14ac:dyDescent="0.2">
      <c r="H47" s="5">
        <v>20000</v>
      </c>
      <c r="I47" s="7">
        <v>42609</v>
      </c>
      <c r="J47" s="5">
        <f t="shared" si="1"/>
        <v>220000</v>
      </c>
    </row>
    <row r="48" spans="1:19" x14ac:dyDescent="0.2">
      <c r="H48" s="5">
        <v>10000</v>
      </c>
      <c r="I48" s="7">
        <v>42644</v>
      </c>
      <c r="J48" s="5">
        <f t="shared" si="1"/>
        <v>210000</v>
      </c>
    </row>
    <row r="49" spans="1:19" x14ac:dyDescent="0.2">
      <c r="H49" s="5">
        <v>20000</v>
      </c>
      <c r="I49" s="7">
        <v>42679</v>
      </c>
      <c r="J49" s="5">
        <f t="shared" si="1"/>
        <v>190000</v>
      </c>
    </row>
    <row r="50" spans="1:19" x14ac:dyDescent="0.2">
      <c r="H50" s="5">
        <v>20000</v>
      </c>
      <c r="I50" s="7">
        <v>42727</v>
      </c>
      <c r="J50" s="5">
        <f t="shared" si="1"/>
        <v>170000</v>
      </c>
    </row>
    <row r="51" spans="1:19" x14ac:dyDescent="0.2">
      <c r="H51" s="5">
        <v>20000</v>
      </c>
      <c r="I51" s="7">
        <v>42804</v>
      </c>
      <c r="J51" s="5">
        <f t="shared" si="1"/>
        <v>150000</v>
      </c>
    </row>
    <row r="52" spans="1:19" x14ac:dyDescent="0.2">
      <c r="H52" s="5">
        <v>20000</v>
      </c>
      <c r="I52" s="7">
        <v>42846</v>
      </c>
      <c r="J52" s="5">
        <f t="shared" si="1"/>
        <v>130000</v>
      </c>
    </row>
    <row r="53" spans="1:19" x14ac:dyDescent="0.2">
      <c r="A53" s="4">
        <v>9</v>
      </c>
      <c r="B53" s="4" t="s">
        <v>243</v>
      </c>
      <c r="D53" s="6">
        <v>71417899</v>
      </c>
      <c r="E53" s="4" t="s">
        <v>92</v>
      </c>
      <c r="F53" s="5">
        <v>260000</v>
      </c>
      <c r="I53" s="7">
        <v>42825</v>
      </c>
      <c r="J53" s="5">
        <f>F53-G53-H53</f>
        <v>260000</v>
      </c>
      <c r="K53" s="4" t="s">
        <v>244</v>
      </c>
      <c r="L53" s="4">
        <v>3</v>
      </c>
      <c r="M53" s="4" t="s">
        <v>221</v>
      </c>
      <c r="N53" s="4" t="s">
        <v>245</v>
      </c>
      <c r="O53" s="4" t="s">
        <v>23</v>
      </c>
      <c r="P53" s="5">
        <f>SUM(F53:F55)</f>
        <v>260000</v>
      </c>
      <c r="Q53" s="5">
        <f>SUM(G53:H55)</f>
        <v>40000</v>
      </c>
      <c r="R53" s="5">
        <f>P53-Q53</f>
        <v>220000</v>
      </c>
      <c r="S53" s="4" t="s">
        <v>44</v>
      </c>
    </row>
    <row r="54" spans="1:19" x14ac:dyDescent="0.2">
      <c r="H54" s="5">
        <v>20000</v>
      </c>
      <c r="I54" s="7">
        <v>42832</v>
      </c>
      <c r="J54" s="5">
        <f>(J53+F54)-H54</f>
        <v>240000</v>
      </c>
    </row>
    <row r="55" spans="1:19" x14ac:dyDescent="0.2">
      <c r="H55" s="5">
        <v>20000</v>
      </c>
      <c r="I55" s="7">
        <v>42846</v>
      </c>
      <c r="J55" s="5">
        <f>(J54+F55)-H55</f>
        <v>220000</v>
      </c>
    </row>
    <row r="56" spans="1:19" x14ac:dyDescent="0.2">
      <c r="A56" s="4">
        <v>10</v>
      </c>
      <c r="B56" s="4" t="s">
        <v>247</v>
      </c>
      <c r="C56" s="5">
        <v>5109397</v>
      </c>
      <c r="D56" s="6">
        <v>86835327</v>
      </c>
      <c r="E56" s="4" t="s">
        <v>248</v>
      </c>
      <c r="F56" s="5">
        <v>298000</v>
      </c>
      <c r="G56" s="5">
        <v>60000</v>
      </c>
      <c r="I56" s="7">
        <v>42623</v>
      </c>
      <c r="J56" s="5">
        <f>F56-G56-H56</f>
        <v>238000</v>
      </c>
      <c r="K56" s="4" t="s">
        <v>54</v>
      </c>
      <c r="L56" s="4">
        <v>3</v>
      </c>
      <c r="M56" s="4" t="s">
        <v>221</v>
      </c>
      <c r="O56" s="4" t="s">
        <v>246</v>
      </c>
      <c r="P56" s="5">
        <f>SUM(F56:F84)</f>
        <v>960000</v>
      </c>
      <c r="Q56" s="5">
        <f>SUM(G56:H84)</f>
        <v>640000</v>
      </c>
      <c r="R56" s="5">
        <f>P56-Q56</f>
        <v>320000</v>
      </c>
      <c r="S56" s="4" t="s">
        <v>43</v>
      </c>
    </row>
    <row r="57" spans="1:19" x14ac:dyDescent="0.2">
      <c r="H57" s="5">
        <v>20000</v>
      </c>
      <c r="I57" s="7">
        <v>42629</v>
      </c>
      <c r="J57" s="5">
        <f t="shared" ref="J57:J122" si="2">(J56+F57)-H57</f>
        <v>218000</v>
      </c>
      <c r="P57" s="5"/>
      <c r="Q57" s="5"/>
      <c r="R57" s="5"/>
    </row>
    <row r="58" spans="1:19" x14ac:dyDescent="0.2">
      <c r="H58" s="5">
        <v>20000</v>
      </c>
      <c r="I58" s="7">
        <v>42637</v>
      </c>
      <c r="J58" s="5">
        <f t="shared" si="2"/>
        <v>198000</v>
      </c>
      <c r="P58" s="5"/>
      <c r="Q58" s="5"/>
      <c r="R58" s="5"/>
    </row>
    <row r="59" spans="1:19" x14ac:dyDescent="0.2">
      <c r="H59" s="5">
        <v>20000</v>
      </c>
      <c r="I59" s="7">
        <v>42644</v>
      </c>
      <c r="J59" s="5">
        <f t="shared" si="2"/>
        <v>178000</v>
      </c>
      <c r="P59" s="5"/>
      <c r="Q59" s="5"/>
      <c r="R59" s="5"/>
    </row>
    <row r="60" spans="1:19" x14ac:dyDescent="0.2">
      <c r="H60" s="5">
        <v>20000</v>
      </c>
      <c r="I60" s="7">
        <v>42651</v>
      </c>
      <c r="J60" s="5">
        <f t="shared" si="2"/>
        <v>158000</v>
      </c>
      <c r="P60" s="5"/>
      <c r="Q60" s="5"/>
      <c r="R60" s="5"/>
    </row>
    <row r="61" spans="1:19" x14ac:dyDescent="0.2">
      <c r="H61" s="5">
        <v>20000</v>
      </c>
      <c r="I61" s="7">
        <v>42658</v>
      </c>
      <c r="J61" s="5">
        <f t="shared" si="2"/>
        <v>138000</v>
      </c>
      <c r="P61" s="5"/>
      <c r="Q61" s="5"/>
      <c r="R61" s="5"/>
    </row>
    <row r="62" spans="1:19" x14ac:dyDescent="0.2">
      <c r="H62" s="5">
        <v>20000</v>
      </c>
      <c r="I62" s="7">
        <v>42665</v>
      </c>
      <c r="J62" s="5">
        <f t="shared" si="2"/>
        <v>118000</v>
      </c>
      <c r="P62" s="5"/>
      <c r="Q62" s="5"/>
      <c r="R62" s="5"/>
    </row>
    <row r="63" spans="1:19" x14ac:dyDescent="0.2">
      <c r="H63" s="5">
        <v>20000</v>
      </c>
      <c r="I63" s="7">
        <v>42672</v>
      </c>
      <c r="J63" s="5">
        <f t="shared" si="2"/>
        <v>98000</v>
      </c>
      <c r="P63" s="5"/>
      <c r="Q63" s="5"/>
      <c r="R63" s="5"/>
    </row>
    <row r="64" spans="1:19" x14ac:dyDescent="0.2">
      <c r="H64" s="5">
        <v>20000</v>
      </c>
      <c r="I64" s="7">
        <v>42679</v>
      </c>
      <c r="J64" s="5">
        <f t="shared" si="2"/>
        <v>78000</v>
      </c>
      <c r="P64" s="5"/>
      <c r="Q64" s="5"/>
      <c r="R64" s="5"/>
    </row>
    <row r="65" spans="6:18" x14ac:dyDescent="0.2">
      <c r="H65" s="5">
        <v>20000</v>
      </c>
      <c r="I65" s="7">
        <v>42686</v>
      </c>
      <c r="J65" s="5">
        <f t="shared" si="2"/>
        <v>58000</v>
      </c>
      <c r="P65" s="5"/>
      <c r="Q65" s="5"/>
      <c r="R65" s="5"/>
    </row>
    <row r="66" spans="6:18" x14ac:dyDescent="0.2">
      <c r="H66" s="5">
        <v>20000</v>
      </c>
      <c r="I66" s="7">
        <v>42693</v>
      </c>
      <c r="J66" s="5">
        <f t="shared" si="2"/>
        <v>38000</v>
      </c>
      <c r="P66" s="5"/>
      <c r="Q66" s="5"/>
      <c r="R66" s="5"/>
    </row>
    <row r="67" spans="6:18" x14ac:dyDescent="0.2">
      <c r="F67" s="5">
        <v>422000</v>
      </c>
      <c r="H67" s="5">
        <v>40000</v>
      </c>
      <c r="I67" s="7">
        <v>42699</v>
      </c>
      <c r="J67" s="5">
        <f t="shared" si="2"/>
        <v>420000</v>
      </c>
      <c r="P67" s="5"/>
      <c r="Q67" s="5"/>
      <c r="R67" s="5"/>
    </row>
    <row r="68" spans="6:18" x14ac:dyDescent="0.2">
      <c r="H68" s="5">
        <v>20000</v>
      </c>
      <c r="I68" s="7">
        <v>42706</v>
      </c>
      <c r="J68" s="5">
        <f t="shared" si="2"/>
        <v>400000</v>
      </c>
      <c r="P68" s="5"/>
      <c r="Q68" s="5"/>
      <c r="R68" s="5"/>
    </row>
    <row r="69" spans="6:18" x14ac:dyDescent="0.2">
      <c r="H69" s="5">
        <v>20000</v>
      </c>
      <c r="I69" s="7">
        <v>42713</v>
      </c>
      <c r="J69" s="5">
        <f t="shared" si="2"/>
        <v>380000</v>
      </c>
      <c r="P69" s="5"/>
      <c r="Q69" s="5"/>
      <c r="R69" s="5"/>
    </row>
    <row r="70" spans="6:18" x14ac:dyDescent="0.2">
      <c r="H70" s="5">
        <v>20000</v>
      </c>
      <c r="I70" s="7">
        <v>42720</v>
      </c>
      <c r="J70" s="5">
        <f t="shared" si="2"/>
        <v>360000</v>
      </c>
      <c r="P70" s="5"/>
      <c r="Q70" s="5"/>
      <c r="R70" s="5"/>
    </row>
    <row r="71" spans="6:18" x14ac:dyDescent="0.2">
      <c r="H71" s="5">
        <v>20000</v>
      </c>
      <c r="I71" s="7">
        <v>42727</v>
      </c>
      <c r="J71" s="5">
        <f t="shared" si="2"/>
        <v>340000</v>
      </c>
      <c r="P71" s="5"/>
      <c r="Q71" s="5"/>
      <c r="R71" s="5"/>
    </row>
    <row r="72" spans="6:18" x14ac:dyDescent="0.2">
      <c r="H72" s="5">
        <v>20000</v>
      </c>
      <c r="I72" s="7">
        <v>42734</v>
      </c>
      <c r="J72" s="5">
        <f t="shared" si="2"/>
        <v>320000</v>
      </c>
      <c r="P72" s="5"/>
      <c r="Q72" s="5"/>
      <c r="R72" s="5"/>
    </row>
    <row r="73" spans="6:18" x14ac:dyDescent="0.2">
      <c r="H73" s="5">
        <v>20000</v>
      </c>
      <c r="I73" s="7">
        <v>42741</v>
      </c>
      <c r="J73" s="5">
        <f t="shared" si="2"/>
        <v>300000</v>
      </c>
      <c r="P73" s="5"/>
      <c r="Q73" s="5"/>
      <c r="R73" s="5"/>
    </row>
    <row r="74" spans="6:18" x14ac:dyDescent="0.2">
      <c r="H74" s="5">
        <v>20000</v>
      </c>
      <c r="I74" s="7">
        <v>42755</v>
      </c>
      <c r="J74" s="5">
        <f t="shared" si="2"/>
        <v>280000</v>
      </c>
      <c r="P74" s="5"/>
      <c r="Q74" s="5"/>
      <c r="R74" s="5"/>
    </row>
    <row r="75" spans="6:18" x14ac:dyDescent="0.2">
      <c r="H75" s="5">
        <v>20000</v>
      </c>
      <c r="I75" s="7">
        <v>42762</v>
      </c>
      <c r="J75" s="5">
        <f t="shared" si="2"/>
        <v>260000</v>
      </c>
      <c r="P75" s="5"/>
      <c r="Q75" s="5"/>
      <c r="R75" s="5"/>
    </row>
    <row r="76" spans="6:18" x14ac:dyDescent="0.2">
      <c r="H76" s="5">
        <v>20000</v>
      </c>
      <c r="I76" s="7">
        <v>42769</v>
      </c>
      <c r="J76" s="5">
        <f t="shared" si="2"/>
        <v>240000</v>
      </c>
      <c r="P76" s="5"/>
      <c r="Q76" s="5"/>
      <c r="R76" s="5"/>
    </row>
    <row r="77" spans="6:18" x14ac:dyDescent="0.2">
      <c r="H77" s="5">
        <v>20000</v>
      </c>
      <c r="I77" s="7">
        <v>42776</v>
      </c>
      <c r="J77" s="5">
        <f t="shared" si="2"/>
        <v>220000</v>
      </c>
      <c r="P77" s="5"/>
      <c r="Q77" s="5"/>
      <c r="R77" s="5"/>
    </row>
    <row r="78" spans="6:18" x14ac:dyDescent="0.2">
      <c r="H78" s="5">
        <v>20000</v>
      </c>
      <c r="I78" s="7">
        <v>42790</v>
      </c>
      <c r="J78" s="5">
        <f t="shared" si="2"/>
        <v>200000</v>
      </c>
      <c r="P78" s="5"/>
      <c r="Q78" s="5"/>
      <c r="R78" s="5"/>
    </row>
    <row r="79" spans="6:18" x14ac:dyDescent="0.2">
      <c r="H79" s="5">
        <v>20000</v>
      </c>
      <c r="I79" s="7">
        <v>42811</v>
      </c>
      <c r="J79" s="5">
        <f t="shared" si="2"/>
        <v>180000</v>
      </c>
      <c r="P79" s="5"/>
      <c r="Q79" s="5"/>
      <c r="R79" s="5"/>
    </row>
    <row r="80" spans="6:18" x14ac:dyDescent="0.2">
      <c r="H80" s="5">
        <v>20000</v>
      </c>
      <c r="I80" s="7">
        <v>42818</v>
      </c>
      <c r="J80" s="5">
        <f t="shared" si="2"/>
        <v>160000</v>
      </c>
      <c r="P80" s="5"/>
      <c r="Q80" s="5"/>
      <c r="R80" s="5"/>
    </row>
    <row r="81" spans="1:19" x14ac:dyDescent="0.2">
      <c r="F81" s="5">
        <v>240000</v>
      </c>
      <c r="H81" s="5">
        <v>20000</v>
      </c>
      <c r="I81" s="7">
        <v>42832</v>
      </c>
      <c r="J81" s="5">
        <f t="shared" si="2"/>
        <v>380000</v>
      </c>
      <c r="P81" s="5"/>
      <c r="Q81" s="5"/>
      <c r="R81" s="5"/>
    </row>
    <row r="82" spans="1:19" x14ac:dyDescent="0.2">
      <c r="H82" s="5">
        <v>20000</v>
      </c>
      <c r="I82" s="7">
        <v>42838</v>
      </c>
      <c r="J82" s="5">
        <f t="shared" si="2"/>
        <v>360000</v>
      </c>
      <c r="P82" s="5"/>
      <c r="Q82" s="5"/>
      <c r="R82" s="5"/>
    </row>
    <row r="83" spans="1:19" x14ac:dyDescent="0.2">
      <c r="H83" s="5">
        <v>20000</v>
      </c>
      <c r="I83" s="7">
        <v>42846</v>
      </c>
      <c r="J83" s="5">
        <f t="shared" si="2"/>
        <v>340000</v>
      </c>
    </row>
    <row r="84" spans="1:19" x14ac:dyDescent="0.2">
      <c r="H84" s="5">
        <v>20000</v>
      </c>
      <c r="I84" s="7">
        <v>42853</v>
      </c>
      <c r="J84" s="5">
        <f>(J83+F84)-H84</f>
        <v>320000</v>
      </c>
    </row>
    <row r="85" spans="1:19" x14ac:dyDescent="0.2">
      <c r="A85" s="4">
        <v>11</v>
      </c>
      <c r="B85" s="4" t="s">
        <v>249</v>
      </c>
      <c r="D85" s="6">
        <v>75493569</v>
      </c>
      <c r="E85" s="4" t="s">
        <v>250</v>
      </c>
      <c r="F85" s="5">
        <v>520000</v>
      </c>
      <c r="G85" s="5">
        <v>100000</v>
      </c>
      <c r="I85" s="7">
        <v>42803</v>
      </c>
      <c r="J85" s="5">
        <f>F85-G85-H85</f>
        <v>420000</v>
      </c>
      <c r="L85" s="4">
        <v>3</v>
      </c>
      <c r="M85" s="4" t="s">
        <v>228</v>
      </c>
      <c r="O85" s="4" t="s">
        <v>23</v>
      </c>
      <c r="P85" s="5">
        <f>SUM(F85:F89)</f>
        <v>1020000</v>
      </c>
      <c r="Q85" s="5">
        <f>SUM(G85:H89)</f>
        <v>340000</v>
      </c>
      <c r="R85" s="5">
        <f>P85-Q85</f>
        <v>680000</v>
      </c>
      <c r="S85" s="4" t="s">
        <v>56</v>
      </c>
    </row>
    <row r="86" spans="1:19" x14ac:dyDescent="0.2">
      <c r="H86" s="5">
        <v>80000</v>
      </c>
      <c r="I86" s="7">
        <v>42810</v>
      </c>
      <c r="J86" s="5">
        <f t="shared" si="2"/>
        <v>340000</v>
      </c>
    </row>
    <row r="87" spans="1:19" x14ac:dyDescent="0.2">
      <c r="H87" s="5">
        <v>80000</v>
      </c>
      <c r="I87" s="7">
        <v>42817</v>
      </c>
      <c r="J87" s="5">
        <f t="shared" si="2"/>
        <v>260000</v>
      </c>
    </row>
    <row r="88" spans="1:19" x14ac:dyDescent="0.2">
      <c r="H88" s="5">
        <v>80000</v>
      </c>
      <c r="I88" s="7">
        <v>42831</v>
      </c>
      <c r="J88" s="5">
        <f t="shared" si="2"/>
        <v>180000</v>
      </c>
    </row>
    <row r="89" spans="1:19" x14ac:dyDescent="0.2">
      <c r="E89" s="4" t="s">
        <v>1280</v>
      </c>
      <c r="F89" s="5">
        <v>500000</v>
      </c>
      <c r="I89" s="7">
        <v>42846</v>
      </c>
      <c r="J89" s="5">
        <f t="shared" si="2"/>
        <v>680000</v>
      </c>
    </row>
    <row r="90" spans="1:19" x14ac:dyDescent="0.2">
      <c r="A90" s="4">
        <v>12</v>
      </c>
      <c r="B90" s="4" t="s">
        <v>251</v>
      </c>
      <c r="C90" s="5">
        <v>4381565</v>
      </c>
      <c r="D90" s="6">
        <v>83838994</v>
      </c>
      <c r="E90" s="4" t="s">
        <v>26</v>
      </c>
      <c r="F90" s="5">
        <v>230000</v>
      </c>
      <c r="G90" s="5">
        <v>30000</v>
      </c>
      <c r="I90" s="7" t="s">
        <v>255</v>
      </c>
      <c r="J90" s="5">
        <f>F90-G90-H90</f>
        <v>200000</v>
      </c>
      <c r="K90" s="4" t="s">
        <v>253</v>
      </c>
      <c r="L90" s="4">
        <v>3</v>
      </c>
      <c r="M90" s="4" t="s">
        <v>221</v>
      </c>
      <c r="N90" s="4" t="s">
        <v>254</v>
      </c>
      <c r="O90" s="4" t="s">
        <v>252</v>
      </c>
      <c r="P90" s="5">
        <f>SUM(F90:F106)</f>
        <v>700000</v>
      </c>
      <c r="Q90" s="5">
        <f>SUM(G90:H106)</f>
        <v>540000</v>
      </c>
      <c r="R90" s="5">
        <f>P90-Q90</f>
        <v>160000</v>
      </c>
      <c r="S90" s="4" t="s">
        <v>56</v>
      </c>
    </row>
    <row r="91" spans="1:19" x14ac:dyDescent="0.2">
      <c r="H91" s="5">
        <v>50000</v>
      </c>
      <c r="I91" s="7">
        <v>42483</v>
      </c>
      <c r="J91" s="5">
        <f t="shared" si="2"/>
        <v>150000</v>
      </c>
    </row>
    <row r="92" spans="1:19" x14ac:dyDescent="0.2">
      <c r="H92" s="5">
        <v>50000</v>
      </c>
      <c r="I92" s="7">
        <v>42539</v>
      </c>
      <c r="J92" s="5">
        <f t="shared" si="2"/>
        <v>100000</v>
      </c>
    </row>
    <row r="93" spans="1:19" x14ac:dyDescent="0.2">
      <c r="H93" s="5">
        <v>30000</v>
      </c>
      <c r="I93" s="7">
        <v>42581</v>
      </c>
      <c r="J93" s="5">
        <f t="shared" si="2"/>
        <v>70000</v>
      </c>
    </row>
    <row r="94" spans="1:19" x14ac:dyDescent="0.2">
      <c r="H94" s="5">
        <v>20000</v>
      </c>
      <c r="I94" s="7">
        <v>42602</v>
      </c>
      <c r="J94" s="5">
        <f t="shared" si="2"/>
        <v>50000</v>
      </c>
    </row>
    <row r="95" spans="1:19" x14ac:dyDescent="0.2">
      <c r="E95" s="4" t="s">
        <v>95</v>
      </c>
      <c r="F95" s="5">
        <v>150000</v>
      </c>
      <c r="H95" s="5">
        <v>50000</v>
      </c>
      <c r="I95" s="7">
        <v>42609</v>
      </c>
      <c r="J95" s="5">
        <f t="shared" si="2"/>
        <v>150000</v>
      </c>
    </row>
    <row r="96" spans="1:19" x14ac:dyDescent="0.2">
      <c r="H96" s="5">
        <v>40000</v>
      </c>
      <c r="I96" s="7">
        <v>42629</v>
      </c>
      <c r="J96" s="5">
        <f t="shared" si="2"/>
        <v>110000</v>
      </c>
    </row>
    <row r="97" spans="1:19" x14ac:dyDescent="0.2">
      <c r="H97" s="5">
        <v>20000</v>
      </c>
      <c r="I97" s="7">
        <v>42665</v>
      </c>
      <c r="J97" s="5">
        <f t="shared" si="2"/>
        <v>90000</v>
      </c>
    </row>
    <row r="98" spans="1:19" x14ac:dyDescent="0.2">
      <c r="H98" s="5">
        <v>20000</v>
      </c>
      <c r="I98" s="7">
        <v>42672</v>
      </c>
      <c r="J98" s="5">
        <f t="shared" si="2"/>
        <v>70000</v>
      </c>
    </row>
    <row r="99" spans="1:19" x14ac:dyDescent="0.2">
      <c r="F99" s="5">
        <v>320000</v>
      </c>
      <c r="H99" s="5">
        <v>70000</v>
      </c>
      <c r="I99" s="7">
        <v>42693</v>
      </c>
      <c r="J99" s="5">
        <f t="shared" si="2"/>
        <v>320000</v>
      </c>
    </row>
    <row r="100" spans="1:19" x14ac:dyDescent="0.2">
      <c r="H100" s="5">
        <v>20000</v>
      </c>
      <c r="I100" s="7">
        <v>42706</v>
      </c>
      <c r="J100" s="5">
        <f t="shared" si="2"/>
        <v>300000</v>
      </c>
    </row>
    <row r="101" spans="1:19" x14ac:dyDescent="0.2">
      <c r="H101" s="5">
        <v>20000</v>
      </c>
      <c r="I101" s="7">
        <v>42720</v>
      </c>
      <c r="J101" s="5">
        <f t="shared" si="2"/>
        <v>280000</v>
      </c>
    </row>
    <row r="102" spans="1:19" x14ac:dyDescent="0.2">
      <c r="H102" s="5">
        <v>20000</v>
      </c>
      <c r="I102" s="7">
        <v>42727</v>
      </c>
      <c r="J102" s="5">
        <f t="shared" si="2"/>
        <v>260000</v>
      </c>
    </row>
    <row r="103" spans="1:19" x14ac:dyDescent="0.2">
      <c r="H103" s="5">
        <v>20000</v>
      </c>
      <c r="I103" s="7">
        <v>42755</v>
      </c>
      <c r="J103" s="5">
        <f t="shared" si="2"/>
        <v>240000</v>
      </c>
    </row>
    <row r="104" spans="1:19" s="13" customFormat="1" x14ac:dyDescent="0.2">
      <c r="C104" s="14"/>
      <c r="D104" s="19"/>
      <c r="F104" s="14"/>
      <c r="G104" s="14"/>
      <c r="H104" s="14">
        <v>20000</v>
      </c>
      <c r="I104" s="16">
        <v>42797</v>
      </c>
      <c r="J104" s="5">
        <f t="shared" si="2"/>
        <v>220000</v>
      </c>
    </row>
    <row r="105" spans="1:19" x14ac:dyDescent="0.2">
      <c r="H105" s="5">
        <v>40000</v>
      </c>
      <c r="I105" s="7">
        <v>42818</v>
      </c>
      <c r="J105" s="5">
        <f t="shared" si="2"/>
        <v>180000</v>
      </c>
    </row>
    <row r="106" spans="1:19" x14ac:dyDescent="0.2">
      <c r="H106" s="5">
        <v>20000</v>
      </c>
      <c r="I106" s="7">
        <v>42832</v>
      </c>
      <c r="J106" s="5">
        <f t="shared" si="2"/>
        <v>160000</v>
      </c>
    </row>
    <row r="107" spans="1:19" x14ac:dyDescent="0.2">
      <c r="A107" s="4">
        <v>13</v>
      </c>
      <c r="B107" s="4" t="s">
        <v>256</v>
      </c>
      <c r="D107" s="6">
        <v>71163665</v>
      </c>
      <c r="E107" s="4" t="s">
        <v>225</v>
      </c>
      <c r="F107" s="5">
        <v>290000</v>
      </c>
      <c r="I107" s="7">
        <v>42315</v>
      </c>
      <c r="J107" s="5">
        <f>F107-G107-H107</f>
        <v>290000</v>
      </c>
      <c r="K107" s="4" t="s">
        <v>257</v>
      </c>
      <c r="L107" s="4">
        <v>3</v>
      </c>
      <c r="M107" s="4" t="s">
        <v>221</v>
      </c>
      <c r="P107" s="5">
        <f>SUM(F107:F120)</f>
        <v>290000</v>
      </c>
      <c r="Q107" s="5">
        <f>SUM(G107:H120)</f>
        <v>260000</v>
      </c>
      <c r="R107" s="5">
        <f>P107-Q107</f>
        <v>30000</v>
      </c>
      <c r="S107" s="4" t="s">
        <v>56</v>
      </c>
    </row>
    <row r="108" spans="1:19" x14ac:dyDescent="0.2">
      <c r="H108" s="5">
        <v>20000</v>
      </c>
      <c r="I108" s="7">
        <v>42329</v>
      </c>
      <c r="J108" s="5">
        <f t="shared" si="2"/>
        <v>270000</v>
      </c>
    </row>
    <row r="109" spans="1:19" x14ac:dyDescent="0.2">
      <c r="H109" s="5">
        <v>20000</v>
      </c>
      <c r="I109" s="7">
        <v>42343</v>
      </c>
      <c r="J109" s="5">
        <f t="shared" si="2"/>
        <v>250000</v>
      </c>
    </row>
    <row r="110" spans="1:19" x14ac:dyDescent="0.2">
      <c r="H110" s="5">
        <v>20000</v>
      </c>
      <c r="I110" s="7">
        <v>42357</v>
      </c>
      <c r="J110" s="5">
        <f t="shared" si="2"/>
        <v>230000</v>
      </c>
    </row>
    <row r="111" spans="1:19" x14ac:dyDescent="0.2">
      <c r="H111" s="5">
        <v>20000</v>
      </c>
      <c r="I111" s="7">
        <v>42427</v>
      </c>
      <c r="J111" s="5">
        <f t="shared" si="2"/>
        <v>210000</v>
      </c>
    </row>
    <row r="112" spans="1:19" x14ac:dyDescent="0.2">
      <c r="H112" s="5">
        <v>20000</v>
      </c>
      <c r="I112" s="7">
        <v>42469</v>
      </c>
      <c r="J112" s="5">
        <f t="shared" si="2"/>
        <v>190000</v>
      </c>
    </row>
    <row r="113" spans="1:19" x14ac:dyDescent="0.2">
      <c r="H113" s="5">
        <v>20000</v>
      </c>
      <c r="I113" s="7">
        <v>42483</v>
      </c>
      <c r="J113" s="5">
        <f t="shared" si="2"/>
        <v>170000</v>
      </c>
    </row>
    <row r="114" spans="1:19" x14ac:dyDescent="0.2">
      <c r="H114" s="5">
        <v>20000</v>
      </c>
      <c r="I114" s="7">
        <v>42511</v>
      </c>
      <c r="J114" s="5">
        <f t="shared" si="2"/>
        <v>150000</v>
      </c>
    </row>
    <row r="115" spans="1:19" x14ac:dyDescent="0.2">
      <c r="H115" s="5">
        <v>20000</v>
      </c>
      <c r="I115" s="7">
        <v>42623</v>
      </c>
      <c r="J115" s="5">
        <f t="shared" si="2"/>
        <v>130000</v>
      </c>
    </row>
    <row r="116" spans="1:19" x14ac:dyDescent="0.2">
      <c r="H116" s="5">
        <v>20000</v>
      </c>
      <c r="I116" s="7">
        <v>42679</v>
      </c>
      <c r="J116" s="5">
        <f t="shared" si="2"/>
        <v>110000</v>
      </c>
    </row>
    <row r="117" spans="1:19" x14ac:dyDescent="0.2">
      <c r="H117" s="5">
        <v>20000</v>
      </c>
      <c r="I117" s="7">
        <v>42684</v>
      </c>
      <c r="J117" s="5">
        <f t="shared" si="2"/>
        <v>90000</v>
      </c>
    </row>
    <row r="118" spans="1:19" x14ac:dyDescent="0.2">
      <c r="H118" s="5">
        <v>20000</v>
      </c>
      <c r="I118" s="7">
        <v>42727</v>
      </c>
      <c r="J118" s="5">
        <f t="shared" si="2"/>
        <v>70000</v>
      </c>
    </row>
    <row r="119" spans="1:19" x14ac:dyDescent="0.2">
      <c r="H119" s="5">
        <v>20000</v>
      </c>
      <c r="I119" s="7">
        <v>42762</v>
      </c>
      <c r="J119" s="5">
        <f t="shared" si="2"/>
        <v>50000</v>
      </c>
    </row>
    <row r="120" spans="1:19" x14ac:dyDescent="0.2">
      <c r="H120" s="5">
        <v>20000</v>
      </c>
      <c r="I120" s="7">
        <v>42776</v>
      </c>
      <c r="J120" s="5">
        <f t="shared" si="2"/>
        <v>30000</v>
      </c>
    </row>
    <row r="121" spans="1:19" x14ac:dyDescent="0.2">
      <c r="A121" s="4">
        <v>14</v>
      </c>
      <c r="B121" s="4" t="s">
        <v>258</v>
      </c>
      <c r="C121" s="5">
        <v>3432421</v>
      </c>
      <c r="D121" s="6">
        <v>76475809</v>
      </c>
      <c r="E121" s="4" t="s">
        <v>259</v>
      </c>
      <c r="F121" s="5">
        <v>220000</v>
      </c>
      <c r="I121" s="7">
        <v>42609</v>
      </c>
      <c r="J121" s="5">
        <f>F121-G121-H121</f>
        <v>220000</v>
      </c>
      <c r="K121" s="4" t="s">
        <v>261</v>
      </c>
      <c r="L121" s="4">
        <v>3</v>
      </c>
      <c r="M121" s="4" t="s">
        <v>221</v>
      </c>
      <c r="N121" s="4" t="s">
        <v>262</v>
      </c>
      <c r="O121" s="4" t="s">
        <v>246</v>
      </c>
      <c r="P121" s="5">
        <f>SUM(F121:F129)</f>
        <v>480000</v>
      </c>
      <c r="Q121" s="5">
        <f>SUM(G121:H129)</f>
        <v>370000</v>
      </c>
      <c r="R121" s="5">
        <f>P121-Q121</f>
        <v>110000</v>
      </c>
      <c r="S121" s="4" t="s">
        <v>56</v>
      </c>
    </row>
    <row r="122" spans="1:19" x14ac:dyDescent="0.2">
      <c r="H122" s="5">
        <v>50000</v>
      </c>
      <c r="I122" s="7">
        <v>42629</v>
      </c>
      <c r="J122" s="5">
        <f t="shared" si="2"/>
        <v>170000</v>
      </c>
      <c r="P122" s="5"/>
      <c r="Q122" s="5"/>
      <c r="R122" s="5"/>
    </row>
    <row r="123" spans="1:19" x14ac:dyDescent="0.2">
      <c r="H123" s="5">
        <v>50000</v>
      </c>
      <c r="I123" s="7">
        <v>42658</v>
      </c>
      <c r="J123" s="5">
        <f t="shared" ref="J123:J129" si="3">(J122+F123)-H123</f>
        <v>120000</v>
      </c>
      <c r="P123" s="5"/>
      <c r="Q123" s="5"/>
      <c r="R123" s="5"/>
    </row>
    <row r="124" spans="1:19" x14ac:dyDescent="0.2">
      <c r="H124" s="5">
        <v>50000</v>
      </c>
      <c r="I124" s="7">
        <v>42693</v>
      </c>
      <c r="J124" s="5">
        <f t="shared" si="3"/>
        <v>70000</v>
      </c>
      <c r="P124" s="5"/>
      <c r="Q124" s="5"/>
      <c r="R124" s="5"/>
    </row>
    <row r="125" spans="1:19" x14ac:dyDescent="0.2">
      <c r="E125" s="4" t="s">
        <v>260</v>
      </c>
      <c r="F125" s="5">
        <v>260000</v>
      </c>
      <c r="H125" s="5">
        <v>50000</v>
      </c>
      <c r="I125" s="7">
        <v>42720</v>
      </c>
      <c r="J125" s="5">
        <f t="shared" si="3"/>
        <v>280000</v>
      </c>
    </row>
    <row r="126" spans="1:19" x14ac:dyDescent="0.2">
      <c r="H126" s="5">
        <v>20000</v>
      </c>
      <c r="I126" s="7">
        <v>42727</v>
      </c>
      <c r="J126" s="5">
        <f t="shared" si="3"/>
        <v>260000</v>
      </c>
    </row>
    <row r="127" spans="1:19" x14ac:dyDescent="0.2">
      <c r="H127" s="5">
        <v>50000</v>
      </c>
      <c r="I127" s="7">
        <v>42734</v>
      </c>
      <c r="J127" s="5">
        <f t="shared" si="3"/>
        <v>210000</v>
      </c>
    </row>
    <row r="128" spans="1:19" x14ac:dyDescent="0.2">
      <c r="H128" s="5">
        <v>50000</v>
      </c>
      <c r="I128" s="7">
        <v>42811</v>
      </c>
      <c r="J128" s="5">
        <f t="shared" si="3"/>
        <v>160000</v>
      </c>
    </row>
    <row r="129" spans="1:19" x14ac:dyDescent="0.2">
      <c r="H129" s="5">
        <v>50000</v>
      </c>
      <c r="I129" s="7">
        <v>42839</v>
      </c>
      <c r="J129" s="5">
        <f t="shared" si="3"/>
        <v>110000</v>
      </c>
    </row>
    <row r="130" spans="1:19" x14ac:dyDescent="0.2">
      <c r="A130" s="4">
        <v>15</v>
      </c>
      <c r="B130" s="4" t="s">
        <v>263</v>
      </c>
      <c r="E130" s="4" t="s">
        <v>225</v>
      </c>
      <c r="F130" s="5">
        <v>290000</v>
      </c>
      <c r="G130" s="5">
        <v>30000</v>
      </c>
      <c r="I130" s="7">
        <v>42320</v>
      </c>
      <c r="J130" s="5">
        <f>F130-G130-H130</f>
        <v>260000</v>
      </c>
      <c r="K130" s="4" t="s">
        <v>257</v>
      </c>
      <c r="L130" s="4">
        <v>3</v>
      </c>
      <c r="M130" s="4" t="s">
        <v>221</v>
      </c>
      <c r="N130" s="4" t="s">
        <v>264</v>
      </c>
      <c r="P130" s="5">
        <f>SUM(F130:F145)</f>
        <v>670000</v>
      </c>
      <c r="Q130" s="5">
        <f>SUM(G130:H145)</f>
        <v>480000</v>
      </c>
      <c r="R130" s="5">
        <f>P130-Q130</f>
        <v>190000</v>
      </c>
      <c r="S130" s="4" t="s">
        <v>44</v>
      </c>
    </row>
    <row r="131" spans="1:19" x14ac:dyDescent="0.2">
      <c r="H131" s="5">
        <v>30000</v>
      </c>
      <c r="I131" s="7"/>
      <c r="J131" s="5">
        <f t="shared" ref="J131:J194" si="4">(J130+F131)-H131</f>
        <v>230000</v>
      </c>
      <c r="N131" s="4" t="s">
        <v>265</v>
      </c>
      <c r="P131" s="5"/>
      <c r="Q131" s="5"/>
      <c r="R131" s="5"/>
    </row>
    <row r="132" spans="1:19" x14ac:dyDescent="0.2">
      <c r="H132" s="5">
        <v>30000</v>
      </c>
      <c r="I132" s="7"/>
      <c r="J132" s="5">
        <f t="shared" si="4"/>
        <v>200000</v>
      </c>
      <c r="P132" s="5"/>
      <c r="Q132" s="5"/>
      <c r="R132" s="5"/>
    </row>
    <row r="133" spans="1:19" x14ac:dyDescent="0.2">
      <c r="H133" s="5">
        <v>50000</v>
      </c>
      <c r="I133" s="7"/>
      <c r="J133" s="5">
        <f t="shared" si="4"/>
        <v>150000</v>
      </c>
      <c r="P133" s="5"/>
      <c r="Q133" s="5"/>
      <c r="R133" s="5"/>
    </row>
    <row r="134" spans="1:19" x14ac:dyDescent="0.2">
      <c r="H134" s="5">
        <v>30000</v>
      </c>
      <c r="I134" s="7">
        <v>42203</v>
      </c>
      <c r="J134" s="5">
        <f t="shared" si="4"/>
        <v>120000</v>
      </c>
      <c r="P134" s="5"/>
      <c r="Q134" s="5"/>
      <c r="R134" s="5"/>
    </row>
    <row r="135" spans="1:19" x14ac:dyDescent="0.2">
      <c r="H135" s="5">
        <v>50000</v>
      </c>
      <c r="I135" s="7">
        <v>42245</v>
      </c>
      <c r="J135" s="5">
        <f t="shared" si="4"/>
        <v>70000</v>
      </c>
      <c r="P135" s="5"/>
      <c r="Q135" s="5"/>
      <c r="R135" s="5"/>
    </row>
    <row r="136" spans="1:19" x14ac:dyDescent="0.2">
      <c r="H136" s="5">
        <v>30000</v>
      </c>
      <c r="I136" s="7">
        <v>42301</v>
      </c>
      <c r="J136" s="5">
        <f t="shared" si="4"/>
        <v>40000</v>
      </c>
      <c r="P136" s="5"/>
      <c r="Q136" s="5"/>
      <c r="R136" s="5"/>
    </row>
    <row r="137" spans="1:19" x14ac:dyDescent="0.2">
      <c r="H137" s="5">
        <v>40000</v>
      </c>
      <c r="I137" s="7">
        <v>42315</v>
      </c>
      <c r="J137" s="5">
        <f t="shared" si="4"/>
        <v>0</v>
      </c>
      <c r="P137" s="5"/>
      <c r="Q137" s="5"/>
      <c r="R137" s="5"/>
    </row>
    <row r="138" spans="1:19" x14ac:dyDescent="0.2">
      <c r="F138" s="5">
        <v>160000</v>
      </c>
      <c r="H138" s="5">
        <v>20000</v>
      </c>
      <c r="I138" s="7">
        <v>42315</v>
      </c>
      <c r="J138" s="5">
        <f t="shared" si="4"/>
        <v>140000</v>
      </c>
      <c r="P138" s="5"/>
      <c r="Q138" s="5"/>
      <c r="R138" s="5"/>
    </row>
    <row r="139" spans="1:19" x14ac:dyDescent="0.2">
      <c r="H139" s="5">
        <v>20000</v>
      </c>
      <c r="I139" s="7">
        <v>42329</v>
      </c>
      <c r="J139" s="5">
        <f t="shared" si="4"/>
        <v>120000</v>
      </c>
      <c r="P139" s="5"/>
      <c r="Q139" s="5"/>
      <c r="R139" s="5"/>
    </row>
    <row r="140" spans="1:19" x14ac:dyDescent="0.2">
      <c r="H140" s="5">
        <v>20000</v>
      </c>
      <c r="I140" s="7">
        <v>42408</v>
      </c>
      <c r="J140" s="5">
        <f t="shared" si="4"/>
        <v>100000</v>
      </c>
      <c r="P140" s="5"/>
      <c r="Q140" s="5"/>
      <c r="R140" s="5"/>
    </row>
    <row r="141" spans="1:19" x14ac:dyDescent="0.2">
      <c r="H141" s="5">
        <v>30000</v>
      </c>
      <c r="I141" s="7">
        <v>42427</v>
      </c>
      <c r="J141" s="5">
        <f t="shared" si="4"/>
        <v>70000</v>
      </c>
      <c r="P141" s="5"/>
      <c r="Q141" s="5"/>
      <c r="R141" s="5"/>
    </row>
    <row r="142" spans="1:19" x14ac:dyDescent="0.2">
      <c r="E142" s="4" t="s">
        <v>168</v>
      </c>
      <c r="F142" s="5">
        <v>220000</v>
      </c>
      <c r="I142" s="7">
        <v>42427</v>
      </c>
      <c r="J142" s="5">
        <f t="shared" si="4"/>
        <v>290000</v>
      </c>
      <c r="P142" s="5"/>
      <c r="Q142" s="5"/>
      <c r="R142" s="5"/>
    </row>
    <row r="143" spans="1:19" x14ac:dyDescent="0.2">
      <c r="H143" s="5">
        <v>30000</v>
      </c>
      <c r="I143" s="7"/>
      <c r="J143" s="5">
        <f t="shared" si="4"/>
        <v>260000</v>
      </c>
      <c r="P143" s="5"/>
      <c r="Q143" s="5"/>
      <c r="R143" s="5"/>
    </row>
    <row r="144" spans="1:19" x14ac:dyDescent="0.2">
      <c r="H144" s="5">
        <v>30000</v>
      </c>
      <c r="I144" s="7">
        <v>42483</v>
      </c>
      <c r="J144" s="5">
        <f t="shared" si="4"/>
        <v>230000</v>
      </c>
      <c r="P144" s="5"/>
      <c r="Q144" s="5"/>
      <c r="R144" s="5"/>
    </row>
    <row r="145" spans="1:19" x14ac:dyDescent="0.2">
      <c r="H145" s="5">
        <v>40000</v>
      </c>
      <c r="I145" s="7">
        <v>42511</v>
      </c>
      <c r="J145" s="5">
        <f t="shared" si="4"/>
        <v>190000</v>
      </c>
      <c r="P145" s="5"/>
      <c r="Q145" s="5"/>
      <c r="R145" s="5"/>
    </row>
    <row r="146" spans="1:19" x14ac:dyDescent="0.2">
      <c r="A146" s="4">
        <v>16</v>
      </c>
      <c r="B146" s="4" t="s">
        <v>266</v>
      </c>
      <c r="D146" s="6">
        <v>76496184</v>
      </c>
      <c r="E146" s="4" t="s">
        <v>267</v>
      </c>
      <c r="F146" s="5">
        <v>170000</v>
      </c>
      <c r="G146" s="5">
        <v>20000</v>
      </c>
      <c r="I146" s="7">
        <v>42211</v>
      </c>
      <c r="J146" s="5">
        <f>F146-G146-H146</f>
        <v>150000</v>
      </c>
      <c r="K146" s="4" t="s">
        <v>257</v>
      </c>
      <c r="L146" s="4">
        <v>3</v>
      </c>
      <c r="M146" s="4" t="s">
        <v>221</v>
      </c>
      <c r="P146" s="5">
        <f>SUM(F146:F168)</f>
        <v>520000</v>
      </c>
      <c r="Q146" s="5">
        <f>SUM(G146:H168)</f>
        <v>490000</v>
      </c>
      <c r="R146" s="5">
        <f>P146-Q146</f>
        <v>30000</v>
      </c>
      <c r="S146" s="4" t="s">
        <v>44</v>
      </c>
    </row>
    <row r="147" spans="1:19" x14ac:dyDescent="0.2">
      <c r="H147" s="5">
        <v>20000</v>
      </c>
      <c r="I147" s="7">
        <v>42225</v>
      </c>
      <c r="J147" s="5">
        <f t="shared" si="4"/>
        <v>130000</v>
      </c>
      <c r="P147" s="5"/>
      <c r="Q147" s="5"/>
      <c r="R147" s="5"/>
    </row>
    <row r="148" spans="1:19" x14ac:dyDescent="0.2">
      <c r="H148" s="5">
        <v>20000</v>
      </c>
      <c r="I148" s="7">
        <v>42239</v>
      </c>
      <c r="J148" s="5">
        <f t="shared" si="4"/>
        <v>110000</v>
      </c>
      <c r="P148" s="5"/>
      <c r="Q148" s="5"/>
      <c r="R148" s="5"/>
    </row>
    <row r="149" spans="1:19" x14ac:dyDescent="0.2">
      <c r="H149" s="5">
        <v>20000</v>
      </c>
      <c r="I149" s="7"/>
      <c r="J149" s="5">
        <f t="shared" si="4"/>
        <v>90000</v>
      </c>
      <c r="P149" s="5"/>
      <c r="Q149" s="5"/>
      <c r="R149" s="5"/>
    </row>
    <row r="150" spans="1:19" x14ac:dyDescent="0.2">
      <c r="H150" s="5">
        <v>20000</v>
      </c>
      <c r="I150" s="7"/>
      <c r="J150" s="5">
        <f t="shared" si="4"/>
        <v>70000</v>
      </c>
      <c r="P150" s="5"/>
      <c r="Q150" s="5"/>
      <c r="R150" s="5"/>
    </row>
    <row r="151" spans="1:19" x14ac:dyDescent="0.2">
      <c r="H151" s="5">
        <v>20000</v>
      </c>
      <c r="I151" s="7"/>
      <c r="J151" s="5">
        <f t="shared" si="4"/>
        <v>50000</v>
      </c>
      <c r="P151" s="5"/>
      <c r="Q151" s="5"/>
      <c r="R151" s="5"/>
    </row>
    <row r="152" spans="1:19" x14ac:dyDescent="0.2">
      <c r="F152" s="5">
        <v>350000</v>
      </c>
      <c r="I152" s="7"/>
      <c r="J152" s="5">
        <f t="shared" si="4"/>
        <v>400000</v>
      </c>
      <c r="P152" s="5"/>
      <c r="Q152" s="5"/>
      <c r="R152" s="5"/>
    </row>
    <row r="153" spans="1:19" x14ac:dyDescent="0.2">
      <c r="H153" s="5">
        <v>50000</v>
      </c>
      <c r="I153" s="7">
        <v>42309</v>
      </c>
      <c r="J153" s="5">
        <f t="shared" si="4"/>
        <v>350000</v>
      </c>
      <c r="P153" s="5"/>
      <c r="Q153" s="5"/>
      <c r="R153" s="5"/>
    </row>
    <row r="154" spans="1:19" x14ac:dyDescent="0.2">
      <c r="H154" s="5">
        <v>20000</v>
      </c>
      <c r="I154" s="7">
        <v>42323</v>
      </c>
      <c r="J154" s="5">
        <f t="shared" si="4"/>
        <v>330000</v>
      </c>
      <c r="P154" s="5"/>
      <c r="Q154" s="5"/>
      <c r="R154" s="5"/>
    </row>
    <row r="155" spans="1:19" x14ac:dyDescent="0.2">
      <c r="H155" s="5">
        <v>20000</v>
      </c>
      <c r="I155" s="7"/>
      <c r="J155" s="5">
        <f t="shared" si="4"/>
        <v>310000</v>
      </c>
      <c r="P155" s="5"/>
      <c r="Q155" s="5"/>
      <c r="R155" s="5"/>
    </row>
    <row r="156" spans="1:19" x14ac:dyDescent="0.2">
      <c r="H156" s="5">
        <v>20000</v>
      </c>
      <c r="I156" s="7"/>
      <c r="J156" s="5">
        <f t="shared" si="4"/>
        <v>290000</v>
      </c>
      <c r="P156" s="5"/>
      <c r="Q156" s="5"/>
      <c r="R156" s="5"/>
    </row>
    <row r="157" spans="1:19" x14ac:dyDescent="0.2">
      <c r="H157" s="5">
        <v>20000</v>
      </c>
      <c r="I157" s="7"/>
      <c r="J157" s="5">
        <f t="shared" si="4"/>
        <v>270000</v>
      </c>
      <c r="P157" s="5"/>
      <c r="Q157" s="5"/>
      <c r="R157" s="5"/>
    </row>
    <row r="158" spans="1:19" x14ac:dyDescent="0.2">
      <c r="H158" s="5">
        <v>20000</v>
      </c>
      <c r="I158" s="7">
        <v>42443</v>
      </c>
      <c r="J158" s="5">
        <f t="shared" si="4"/>
        <v>250000</v>
      </c>
      <c r="P158" s="5"/>
      <c r="Q158" s="5"/>
      <c r="R158" s="5"/>
    </row>
    <row r="159" spans="1:19" x14ac:dyDescent="0.2">
      <c r="H159" s="5">
        <v>20000</v>
      </c>
      <c r="I159" s="7">
        <v>42457</v>
      </c>
      <c r="J159" s="5">
        <f t="shared" si="4"/>
        <v>230000</v>
      </c>
      <c r="P159" s="5"/>
      <c r="Q159" s="5"/>
      <c r="R159" s="5"/>
    </row>
    <row r="160" spans="1:19" x14ac:dyDescent="0.2">
      <c r="H160" s="5">
        <v>20000</v>
      </c>
      <c r="I160" s="7">
        <v>42541</v>
      </c>
      <c r="J160" s="5">
        <f t="shared" si="4"/>
        <v>210000</v>
      </c>
      <c r="P160" s="5"/>
      <c r="Q160" s="5"/>
      <c r="R160" s="5"/>
    </row>
    <row r="161" spans="1:19" x14ac:dyDescent="0.2">
      <c r="H161" s="5">
        <v>40000</v>
      </c>
      <c r="I161" s="7">
        <v>42611</v>
      </c>
      <c r="J161" s="5">
        <f t="shared" si="4"/>
        <v>170000</v>
      </c>
      <c r="P161" s="5"/>
      <c r="Q161" s="5"/>
      <c r="R161" s="5"/>
    </row>
    <row r="162" spans="1:19" x14ac:dyDescent="0.2">
      <c r="H162" s="5">
        <v>20000</v>
      </c>
      <c r="I162" s="7">
        <v>42667</v>
      </c>
      <c r="J162" s="5">
        <f t="shared" si="4"/>
        <v>150000</v>
      </c>
    </row>
    <row r="163" spans="1:19" x14ac:dyDescent="0.2">
      <c r="H163" s="5">
        <v>20000</v>
      </c>
      <c r="I163" s="7">
        <v>42681</v>
      </c>
      <c r="J163" s="5">
        <f t="shared" si="4"/>
        <v>130000</v>
      </c>
    </row>
    <row r="164" spans="1:19" x14ac:dyDescent="0.2">
      <c r="H164" s="5">
        <v>20000</v>
      </c>
      <c r="I164" s="7">
        <v>42413</v>
      </c>
      <c r="J164" s="5">
        <f t="shared" si="4"/>
        <v>110000</v>
      </c>
      <c r="P164" s="5"/>
      <c r="Q164" s="5"/>
      <c r="R164" s="5"/>
    </row>
    <row r="165" spans="1:19" x14ac:dyDescent="0.2">
      <c r="H165" s="5">
        <v>20000</v>
      </c>
      <c r="I165" s="7">
        <v>42427</v>
      </c>
      <c r="J165" s="5">
        <f t="shared" si="4"/>
        <v>90000</v>
      </c>
    </row>
    <row r="166" spans="1:19" x14ac:dyDescent="0.2">
      <c r="H166" s="5">
        <v>20000</v>
      </c>
      <c r="I166" s="7">
        <v>42469</v>
      </c>
      <c r="J166" s="5">
        <f t="shared" si="4"/>
        <v>70000</v>
      </c>
    </row>
    <row r="167" spans="1:19" x14ac:dyDescent="0.2">
      <c r="H167" s="5">
        <v>20000</v>
      </c>
      <c r="I167" s="7">
        <v>42483</v>
      </c>
      <c r="J167" s="5">
        <f t="shared" si="4"/>
        <v>50000</v>
      </c>
    </row>
    <row r="168" spans="1:19" x14ac:dyDescent="0.2">
      <c r="H168" s="5">
        <v>20000</v>
      </c>
      <c r="I168" s="7">
        <v>42496</v>
      </c>
      <c r="J168" s="5">
        <f t="shared" si="4"/>
        <v>30000</v>
      </c>
    </row>
    <row r="169" spans="1:19" x14ac:dyDescent="0.2">
      <c r="A169" s="4">
        <v>17</v>
      </c>
      <c r="B169" s="4" t="s">
        <v>268</v>
      </c>
      <c r="D169" s="6">
        <v>92962673</v>
      </c>
      <c r="E169" s="4" t="s">
        <v>269</v>
      </c>
      <c r="F169" s="5">
        <v>240000</v>
      </c>
      <c r="G169" s="5">
        <v>40000</v>
      </c>
      <c r="I169" s="7">
        <v>42693</v>
      </c>
      <c r="J169" s="5">
        <f>F169-G169-H169</f>
        <v>200000</v>
      </c>
      <c r="K169" s="4" t="s">
        <v>270</v>
      </c>
      <c r="L169" s="4">
        <v>3</v>
      </c>
      <c r="M169" s="4" t="s">
        <v>221</v>
      </c>
      <c r="O169" s="4" t="s">
        <v>18</v>
      </c>
      <c r="P169" s="5">
        <f>SUM(F169:F175)</f>
        <v>560000</v>
      </c>
      <c r="Q169" s="5">
        <f>SUM(G169:H175)</f>
        <v>320000</v>
      </c>
      <c r="R169" s="5">
        <f>P169-Q169</f>
        <v>240000</v>
      </c>
      <c r="S169" s="4" t="s">
        <v>43</v>
      </c>
    </row>
    <row r="170" spans="1:19" x14ac:dyDescent="0.2">
      <c r="H170" s="5">
        <v>100000</v>
      </c>
      <c r="I170" s="7">
        <v>42720</v>
      </c>
      <c r="J170" s="5">
        <f t="shared" si="4"/>
        <v>100000</v>
      </c>
    </row>
    <row r="171" spans="1:19" x14ac:dyDescent="0.2">
      <c r="H171" s="5">
        <v>50000</v>
      </c>
      <c r="I171" s="7">
        <v>42727</v>
      </c>
      <c r="J171" s="5">
        <f t="shared" si="4"/>
        <v>50000</v>
      </c>
    </row>
    <row r="172" spans="1:19" x14ac:dyDescent="0.2">
      <c r="E172" s="4" t="s">
        <v>271</v>
      </c>
      <c r="F172" s="5">
        <v>320000</v>
      </c>
      <c r="I172" s="7">
        <v>42734</v>
      </c>
      <c r="J172" s="5">
        <f t="shared" si="4"/>
        <v>370000</v>
      </c>
    </row>
    <row r="173" spans="1:19" x14ac:dyDescent="0.2">
      <c r="H173" s="5">
        <v>50000</v>
      </c>
      <c r="I173" s="7">
        <v>42741</v>
      </c>
      <c r="J173" s="5">
        <f t="shared" si="4"/>
        <v>320000</v>
      </c>
    </row>
    <row r="174" spans="1:19" x14ac:dyDescent="0.2">
      <c r="H174" s="5">
        <v>50000</v>
      </c>
      <c r="I174" s="7">
        <v>42797</v>
      </c>
      <c r="J174" s="5">
        <f t="shared" si="4"/>
        <v>270000</v>
      </c>
    </row>
    <row r="175" spans="1:19" x14ac:dyDescent="0.2">
      <c r="H175" s="5">
        <v>30000</v>
      </c>
      <c r="I175" s="7">
        <v>42813</v>
      </c>
      <c r="J175" s="5">
        <f t="shared" si="4"/>
        <v>240000</v>
      </c>
    </row>
    <row r="176" spans="1:19" x14ac:dyDescent="0.2">
      <c r="A176" s="4">
        <v>18</v>
      </c>
      <c r="B176" s="4" t="s">
        <v>272</v>
      </c>
      <c r="D176" s="6">
        <v>82155312</v>
      </c>
      <c r="E176" s="4" t="s">
        <v>273</v>
      </c>
      <c r="F176" s="5">
        <v>240000</v>
      </c>
      <c r="I176" s="7">
        <v>42720</v>
      </c>
      <c r="J176" s="5">
        <f>F176-G176-H176</f>
        <v>240000</v>
      </c>
      <c r="K176" s="4" t="s">
        <v>276</v>
      </c>
      <c r="L176" s="4">
        <v>3</v>
      </c>
      <c r="M176" s="4" t="s">
        <v>221</v>
      </c>
      <c r="N176" s="4" t="s">
        <v>277</v>
      </c>
      <c r="O176" s="4" t="s">
        <v>23</v>
      </c>
      <c r="P176" s="5">
        <f>SUM(F176:F186)</f>
        <v>480000</v>
      </c>
      <c r="Q176" s="5">
        <f>SUM(G176:H186)</f>
        <v>230000</v>
      </c>
      <c r="R176" s="5">
        <f>P176-Q176</f>
        <v>250000</v>
      </c>
      <c r="S176" s="4" t="s">
        <v>43</v>
      </c>
    </row>
    <row r="177" spans="1:19" x14ac:dyDescent="0.2">
      <c r="H177" s="5">
        <v>30000</v>
      </c>
      <c r="I177" s="7">
        <v>42727</v>
      </c>
      <c r="J177" s="5">
        <f t="shared" si="4"/>
        <v>210000</v>
      </c>
    </row>
    <row r="178" spans="1:19" x14ac:dyDescent="0.2">
      <c r="H178" s="5">
        <v>30000</v>
      </c>
      <c r="I178" s="7">
        <v>42741</v>
      </c>
      <c r="J178" s="5">
        <f t="shared" si="4"/>
        <v>180000</v>
      </c>
    </row>
    <row r="179" spans="1:19" x14ac:dyDescent="0.2">
      <c r="H179" s="5">
        <v>20000</v>
      </c>
      <c r="I179" s="7">
        <v>42762</v>
      </c>
      <c r="J179" s="5">
        <f t="shared" si="4"/>
        <v>160000</v>
      </c>
    </row>
    <row r="180" spans="1:19" x14ac:dyDescent="0.2">
      <c r="H180" s="5">
        <v>30000</v>
      </c>
      <c r="I180" s="7">
        <v>42776</v>
      </c>
      <c r="J180" s="5">
        <f t="shared" si="4"/>
        <v>130000</v>
      </c>
    </row>
    <row r="181" spans="1:19" x14ac:dyDescent="0.2">
      <c r="H181" s="5">
        <v>15000</v>
      </c>
      <c r="I181" s="7">
        <v>42417</v>
      </c>
      <c r="J181" s="5">
        <f t="shared" si="4"/>
        <v>115000</v>
      </c>
    </row>
    <row r="182" spans="1:19" x14ac:dyDescent="0.2">
      <c r="H182" s="5">
        <v>15000</v>
      </c>
      <c r="I182" s="7">
        <v>42432</v>
      </c>
      <c r="J182" s="5">
        <f t="shared" si="4"/>
        <v>100000</v>
      </c>
    </row>
    <row r="183" spans="1:19" x14ac:dyDescent="0.2">
      <c r="H183" s="5">
        <v>20000</v>
      </c>
      <c r="I183" s="7">
        <v>42811</v>
      </c>
      <c r="J183" s="5">
        <f t="shared" si="4"/>
        <v>80000</v>
      </c>
    </row>
    <row r="184" spans="1:19" x14ac:dyDescent="0.2">
      <c r="E184" s="4" t="s">
        <v>273</v>
      </c>
      <c r="F184" s="5">
        <v>240000</v>
      </c>
      <c r="H184" s="5">
        <v>20000</v>
      </c>
      <c r="I184" s="7">
        <v>42818</v>
      </c>
      <c r="J184" s="5">
        <f t="shared" si="4"/>
        <v>300000</v>
      </c>
    </row>
    <row r="185" spans="1:19" x14ac:dyDescent="0.2">
      <c r="H185" s="5">
        <v>30000</v>
      </c>
      <c r="I185" s="7">
        <v>42825</v>
      </c>
      <c r="J185" s="5">
        <f t="shared" si="4"/>
        <v>270000</v>
      </c>
    </row>
    <row r="186" spans="1:19" x14ac:dyDescent="0.2">
      <c r="H186" s="5">
        <v>20000</v>
      </c>
      <c r="I186" s="7">
        <v>42832</v>
      </c>
      <c r="J186" s="5">
        <f t="shared" si="4"/>
        <v>250000</v>
      </c>
    </row>
    <row r="187" spans="1:19" x14ac:dyDescent="0.2">
      <c r="A187" s="4">
        <v>19</v>
      </c>
      <c r="B187" s="4" t="s">
        <v>274</v>
      </c>
      <c r="D187" s="6">
        <v>84908672</v>
      </c>
      <c r="E187" s="4" t="s">
        <v>149</v>
      </c>
      <c r="F187" s="5">
        <v>740000</v>
      </c>
      <c r="I187" s="7">
        <v>42628</v>
      </c>
      <c r="J187" s="5">
        <f>F187-G187-H187</f>
        <v>740000</v>
      </c>
      <c r="L187" s="4">
        <v>3</v>
      </c>
      <c r="M187" s="4" t="s">
        <v>221</v>
      </c>
      <c r="O187" s="4" t="s">
        <v>246</v>
      </c>
      <c r="P187" s="5">
        <f>SUM(F187:F196)</f>
        <v>740000</v>
      </c>
      <c r="Q187" s="5">
        <f>SUM(G187:H196)</f>
        <v>390000</v>
      </c>
      <c r="R187" s="5">
        <f>P187-Q187</f>
        <v>350000</v>
      </c>
      <c r="S187" s="4" t="s">
        <v>44</v>
      </c>
    </row>
    <row r="188" spans="1:19" x14ac:dyDescent="0.2">
      <c r="E188" s="4" t="s">
        <v>275</v>
      </c>
      <c r="H188" s="5">
        <v>50000</v>
      </c>
      <c r="I188" s="7">
        <v>42651</v>
      </c>
      <c r="J188" s="5">
        <f t="shared" si="4"/>
        <v>690000</v>
      </c>
    </row>
    <row r="189" spans="1:19" x14ac:dyDescent="0.2">
      <c r="E189" s="4" t="s">
        <v>53</v>
      </c>
      <c r="H189" s="5">
        <v>50000</v>
      </c>
      <c r="I189" s="7">
        <v>42672</v>
      </c>
      <c r="J189" s="5">
        <f t="shared" si="4"/>
        <v>640000</v>
      </c>
    </row>
    <row r="190" spans="1:19" x14ac:dyDescent="0.2">
      <c r="H190" s="5">
        <v>40000</v>
      </c>
      <c r="I190" s="7">
        <v>42686</v>
      </c>
      <c r="J190" s="5">
        <f t="shared" si="4"/>
        <v>600000</v>
      </c>
    </row>
    <row r="191" spans="1:19" x14ac:dyDescent="0.2">
      <c r="H191" s="5">
        <v>40000</v>
      </c>
      <c r="I191" s="7">
        <v>42706</v>
      </c>
      <c r="J191" s="5">
        <f t="shared" si="4"/>
        <v>560000</v>
      </c>
    </row>
    <row r="192" spans="1:19" x14ac:dyDescent="0.2">
      <c r="H192" s="5">
        <v>50000</v>
      </c>
      <c r="I192" s="7">
        <v>42741</v>
      </c>
      <c r="J192" s="5">
        <f t="shared" si="4"/>
        <v>510000</v>
      </c>
    </row>
    <row r="193" spans="1:19" x14ac:dyDescent="0.2">
      <c r="H193" s="5">
        <v>40000</v>
      </c>
      <c r="I193" s="7">
        <v>42769</v>
      </c>
      <c r="J193" s="5">
        <f t="shared" si="4"/>
        <v>470000</v>
      </c>
    </row>
    <row r="194" spans="1:19" x14ac:dyDescent="0.2">
      <c r="H194" s="5">
        <v>40000</v>
      </c>
      <c r="I194" s="7">
        <v>42783</v>
      </c>
      <c r="J194" s="5">
        <f t="shared" si="4"/>
        <v>430000</v>
      </c>
    </row>
    <row r="195" spans="1:19" x14ac:dyDescent="0.2">
      <c r="H195" s="5">
        <v>40000</v>
      </c>
      <c r="I195" s="7">
        <v>42797</v>
      </c>
      <c r="J195" s="5">
        <f>(J194+F195)-H195</f>
        <v>390000</v>
      </c>
    </row>
    <row r="196" spans="1:19" x14ac:dyDescent="0.2">
      <c r="H196" s="5">
        <v>40000</v>
      </c>
      <c r="I196" s="7">
        <v>42825</v>
      </c>
      <c r="J196" s="5">
        <f>(J195+F196)-H196</f>
        <v>350000</v>
      </c>
    </row>
    <row r="197" spans="1:19" x14ac:dyDescent="0.2">
      <c r="A197" s="4">
        <v>20</v>
      </c>
      <c r="B197" s="4" t="s">
        <v>278</v>
      </c>
      <c r="D197" s="6">
        <v>85934319</v>
      </c>
      <c r="E197" s="4" t="s">
        <v>279</v>
      </c>
      <c r="F197" s="5">
        <v>320000</v>
      </c>
      <c r="G197" s="5">
        <v>20000</v>
      </c>
      <c r="I197" s="7">
        <v>42287</v>
      </c>
      <c r="J197" s="5">
        <f>F197-G197-H197</f>
        <v>300000</v>
      </c>
      <c r="K197" s="4" t="s">
        <v>257</v>
      </c>
      <c r="L197" s="4">
        <v>3</v>
      </c>
      <c r="M197" s="4" t="s">
        <v>221</v>
      </c>
      <c r="N197" s="4" t="s">
        <v>280</v>
      </c>
      <c r="P197" s="5">
        <f>SUM(F197:F211)</f>
        <v>540000</v>
      </c>
      <c r="Q197" s="5">
        <f>SUM(G197:H211)</f>
        <v>300000</v>
      </c>
      <c r="R197" s="5">
        <f>P197-Q197</f>
        <v>240000</v>
      </c>
      <c r="S197" s="4" t="s">
        <v>43</v>
      </c>
    </row>
    <row r="198" spans="1:19" x14ac:dyDescent="0.2">
      <c r="H198" s="5">
        <v>20000</v>
      </c>
      <c r="I198" s="7">
        <v>42294</v>
      </c>
      <c r="J198" s="5">
        <f t="shared" ref="J198:J236" si="5">(J197+F198)-H198</f>
        <v>280000</v>
      </c>
      <c r="N198" s="4" t="s">
        <v>281</v>
      </c>
      <c r="P198" s="5"/>
      <c r="Q198" s="5"/>
      <c r="R198" s="5"/>
    </row>
    <row r="199" spans="1:19" x14ac:dyDescent="0.2">
      <c r="H199" s="5">
        <v>20000</v>
      </c>
      <c r="I199" s="7">
        <v>42301</v>
      </c>
      <c r="J199" s="5">
        <f t="shared" si="5"/>
        <v>260000</v>
      </c>
      <c r="P199" s="5"/>
      <c r="Q199" s="5"/>
      <c r="R199" s="5"/>
    </row>
    <row r="200" spans="1:19" x14ac:dyDescent="0.2">
      <c r="H200" s="5">
        <v>20000</v>
      </c>
      <c r="I200" s="7">
        <v>42308</v>
      </c>
      <c r="J200" s="5">
        <f t="shared" si="5"/>
        <v>240000</v>
      </c>
      <c r="P200" s="5"/>
      <c r="Q200" s="5"/>
      <c r="R200" s="5"/>
    </row>
    <row r="201" spans="1:19" x14ac:dyDescent="0.2">
      <c r="H201" s="5">
        <v>20000</v>
      </c>
      <c r="I201" s="7">
        <v>42322</v>
      </c>
      <c r="J201" s="5">
        <f t="shared" si="5"/>
        <v>220000</v>
      </c>
      <c r="P201" s="5"/>
      <c r="Q201" s="5"/>
      <c r="R201" s="5"/>
    </row>
    <row r="202" spans="1:19" x14ac:dyDescent="0.2">
      <c r="H202" s="5">
        <v>20000</v>
      </c>
      <c r="I202" s="7">
        <v>42329</v>
      </c>
      <c r="J202" s="5">
        <f t="shared" si="5"/>
        <v>200000</v>
      </c>
      <c r="P202" s="5"/>
      <c r="Q202" s="5"/>
      <c r="R202" s="5"/>
    </row>
    <row r="203" spans="1:19" x14ac:dyDescent="0.2">
      <c r="H203" s="5">
        <v>20000</v>
      </c>
      <c r="I203" s="7">
        <v>42343</v>
      </c>
      <c r="J203" s="5">
        <f t="shared" si="5"/>
        <v>180000</v>
      </c>
      <c r="P203" s="5"/>
      <c r="Q203" s="5"/>
      <c r="R203" s="5"/>
    </row>
    <row r="204" spans="1:19" x14ac:dyDescent="0.2">
      <c r="H204" s="5">
        <v>20000</v>
      </c>
      <c r="I204" s="7"/>
      <c r="J204" s="5">
        <f t="shared" si="5"/>
        <v>160000</v>
      </c>
      <c r="P204" s="5"/>
      <c r="Q204" s="5"/>
      <c r="R204" s="5"/>
    </row>
    <row r="205" spans="1:19" x14ac:dyDescent="0.2">
      <c r="F205" s="5">
        <v>220000</v>
      </c>
      <c r="I205" s="7">
        <v>42385</v>
      </c>
      <c r="J205" s="5">
        <f t="shared" si="5"/>
        <v>380000</v>
      </c>
      <c r="P205" s="5"/>
      <c r="Q205" s="5"/>
      <c r="R205" s="5"/>
    </row>
    <row r="206" spans="1:19" x14ac:dyDescent="0.2">
      <c r="H206" s="5">
        <v>40000</v>
      </c>
      <c r="I206" s="7">
        <v>42385</v>
      </c>
      <c r="J206" s="5">
        <f t="shared" si="5"/>
        <v>340000</v>
      </c>
      <c r="P206" s="5"/>
      <c r="Q206" s="5"/>
      <c r="R206" s="5"/>
    </row>
    <row r="207" spans="1:19" x14ac:dyDescent="0.2">
      <c r="H207" s="5">
        <v>20000</v>
      </c>
      <c r="I207" s="7">
        <v>42392</v>
      </c>
      <c r="J207" s="5">
        <f t="shared" si="5"/>
        <v>320000</v>
      </c>
      <c r="P207" s="5"/>
      <c r="Q207" s="5"/>
      <c r="R207" s="5"/>
    </row>
    <row r="208" spans="1:19" x14ac:dyDescent="0.2">
      <c r="H208" s="5">
        <v>20000</v>
      </c>
      <c r="I208" s="7">
        <v>42413</v>
      </c>
      <c r="J208" s="5">
        <f t="shared" si="5"/>
        <v>300000</v>
      </c>
      <c r="P208" s="5"/>
      <c r="Q208" s="5"/>
      <c r="R208" s="5"/>
    </row>
    <row r="209" spans="1:19" x14ac:dyDescent="0.2">
      <c r="H209" s="5">
        <v>20000</v>
      </c>
      <c r="I209" s="7">
        <v>42434</v>
      </c>
      <c r="J209" s="5">
        <f t="shared" si="5"/>
        <v>280000</v>
      </c>
      <c r="P209" s="5"/>
      <c r="Q209" s="5"/>
      <c r="R209" s="5"/>
    </row>
    <row r="210" spans="1:19" x14ac:dyDescent="0.2">
      <c r="H210" s="5">
        <v>20000</v>
      </c>
      <c r="I210" s="7">
        <v>42571</v>
      </c>
      <c r="J210" s="5">
        <f t="shared" si="5"/>
        <v>260000</v>
      </c>
      <c r="P210" s="5"/>
      <c r="Q210" s="5"/>
      <c r="R210" s="5"/>
    </row>
    <row r="211" spans="1:19" x14ac:dyDescent="0.2">
      <c r="H211" s="5">
        <v>20000</v>
      </c>
      <c r="I211" s="7">
        <v>42720</v>
      </c>
      <c r="J211" s="5">
        <f t="shared" si="5"/>
        <v>240000</v>
      </c>
      <c r="P211" s="5"/>
      <c r="Q211" s="5"/>
      <c r="R211" s="5"/>
    </row>
    <row r="212" spans="1:19" x14ac:dyDescent="0.2">
      <c r="A212" s="4">
        <v>21</v>
      </c>
      <c r="B212" s="4" t="s">
        <v>282</v>
      </c>
      <c r="C212" s="5">
        <v>3972135</v>
      </c>
      <c r="D212" s="6">
        <v>71480751</v>
      </c>
      <c r="E212" s="4" t="s">
        <v>269</v>
      </c>
      <c r="F212" s="5">
        <v>260000</v>
      </c>
      <c r="G212" s="5">
        <v>40000</v>
      </c>
      <c r="I212" s="7">
        <v>42619</v>
      </c>
      <c r="J212" s="5">
        <f>F212-G212-H212</f>
        <v>220000</v>
      </c>
      <c r="K212" s="4" t="s">
        <v>283</v>
      </c>
      <c r="L212" s="4">
        <v>3</v>
      </c>
      <c r="M212" s="4" t="s">
        <v>221</v>
      </c>
      <c r="N212" s="4" t="s">
        <v>284</v>
      </c>
      <c r="O212" s="4" t="s">
        <v>285</v>
      </c>
      <c r="P212" s="5">
        <f>SUM(F212:F219)</f>
        <v>520000</v>
      </c>
      <c r="Q212" s="5">
        <f>SUM(G212:H219)</f>
        <v>390000</v>
      </c>
      <c r="R212" s="5">
        <f>P212-Q212</f>
        <v>130000</v>
      </c>
      <c r="S212" s="4" t="s">
        <v>56</v>
      </c>
    </row>
    <row r="213" spans="1:19" x14ac:dyDescent="0.2">
      <c r="H213" s="5">
        <v>50000</v>
      </c>
      <c r="I213" s="7">
        <v>42651</v>
      </c>
      <c r="J213" s="5">
        <f t="shared" si="5"/>
        <v>170000</v>
      </c>
    </row>
    <row r="214" spans="1:19" x14ac:dyDescent="0.2">
      <c r="H214" s="5">
        <v>50000</v>
      </c>
      <c r="I214" s="7">
        <v>42679</v>
      </c>
      <c r="J214" s="5">
        <f t="shared" si="5"/>
        <v>120000</v>
      </c>
    </row>
    <row r="215" spans="1:19" x14ac:dyDescent="0.2">
      <c r="H215" s="5">
        <v>50000</v>
      </c>
      <c r="I215" s="7">
        <v>42713</v>
      </c>
      <c r="J215" s="5">
        <f t="shared" si="5"/>
        <v>70000</v>
      </c>
    </row>
    <row r="216" spans="1:19" x14ac:dyDescent="0.2">
      <c r="E216" s="4" t="s">
        <v>269</v>
      </c>
      <c r="F216" s="5">
        <v>260000</v>
      </c>
      <c r="H216" s="5">
        <v>50000</v>
      </c>
      <c r="I216" s="7">
        <v>42734</v>
      </c>
      <c r="J216" s="5">
        <f t="shared" si="5"/>
        <v>280000</v>
      </c>
    </row>
    <row r="217" spans="1:19" x14ac:dyDescent="0.2">
      <c r="H217" s="5">
        <v>50000</v>
      </c>
      <c r="I217" s="7">
        <v>42769</v>
      </c>
      <c r="J217" s="5">
        <f t="shared" si="5"/>
        <v>230000</v>
      </c>
    </row>
    <row r="218" spans="1:19" x14ac:dyDescent="0.2">
      <c r="H218" s="5">
        <v>50000</v>
      </c>
      <c r="I218" s="7">
        <v>42797</v>
      </c>
      <c r="J218" s="5">
        <f t="shared" si="5"/>
        <v>180000</v>
      </c>
    </row>
    <row r="219" spans="1:19" x14ac:dyDescent="0.2">
      <c r="H219" s="5">
        <v>50000</v>
      </c>
      <c r="I219" s="7">
        <v>42853</v>
      </c>
      <c r="J219" s="5">
        <f>(J218+F219)-H219</f>
        <v>130000</v>
      </c>
    </row>
    <row r="220" spans="1:19" x14ac:dyDescent="0.2">
      <c r="A220" s="4">
        <v>22</v>
      </c>
      <c r="B220" s="4" t="s">
        <v>286</v>
      </c>
      <c r="D220" s="6">
        <v>83121486</v>
      </c>
      <c r="E220" s="4" t="s">
        <v>279</v>
      </c>
      <c r="F220" s="5">
        <v>240000</v>
      </c>
      <c r="G220" s="5">
        <v>30000</v>
      </c>
      <c r="I220" s="7">
        <v>41993</v>
      </c>
      <c r="J220" s="5">
        <f>F220-G220-H220</f>
        <v>210000</v>
      </c>
      <c r="K220" s="4" t="s">
        <v>289</v>
      </c>
      <c r="L220" s="4">
        <v>3</v>
      </c>
      <c r="M220" s="4" t="s">
        <v>221</v>
      </c>
      <c r="N220" s="4" t="s">
        <v>280</v>
      </c>
      <c r="P220" s="5">
        <f>SUM(F220:F234)</f>
        <v>540000</v>
      </c>
      <c r="Q220" s="5">
        <f>SUM(G220:H234)</f>
        <v>340000</v>
      </c>
      <c r="R220" s="5">
        <f>P220-Q220</f>
        <v>200000</v>
      </c>
      <c r="S220" s="4" t="s">
        <v>44</v>
      </c>
    </row>
    <row r="221" spans="1:19" x14ac:dyDescent="0.2">
      <c r="D221" s="4" t="s">
        <v>288</v>
      </c>
      <c r="H221" s="5">
        <v>30000</v>
      </c>
      <c r="I221" s="7"/>
      <c r="J221" s="5">
        <f t="shared" si="5"/>
        <v>180000</v>
      </c>
      <c r="N221" s="4" t="s">
        <v>281</v>
      </c>
      <c r="P221" s="5"/>
      <c r="Q221" s="5"/>
      <c r="R221" s="5"/>
    </row>
    <row r="222" spans="1:19" x14ac:dyDescent="0.2">
      <c r="D222" s="6">
        <v>82681299</v>
      </c>
      <c r="F222" s="5">
        <v>300000</v>
      </c>
      <c r="I222" s="7"/>
      <c r="J222" s="5">
        <f t="shared" si="5"/>
        <v>480000</v>
      </c>
      <c r="P222" s="5"/>
      <c r="Q222" s="5"/>
      <c r="R222" s="5"/>
    </row>
    <row r="223" spans="1:19" x14ac:dyDescent="0.2">
      <c r="B223" s="4" t="s">
        <v>287</v>
      </c>
      <c r="D223" s="6">
        <v>76460328</v>
      </c>
      <c r="H223" s="5">
        <v>30000</v>
      </c>
      <c r="I223" s="7"/>
      <c r="J223" s="5">
        <f t="shared" si="5"/>
        <v>450000</v>
      </c>
      <c r="P223" s="5"/>
      <c r="Q223" s="5"/>
      <c r="R223" s="5"/>
    </row>
    <row r="224" spans="1:19" x14ac:dyDescent="0.2">
      <c r="H224" s="5">
        <v>30000</v>
      </c>
      <c r="I224" s="7">
        <v>42056</v>
      </c>
      <c r="J224" s="5">
        <f t="shared" si="5"/>
        <v>420000</v>
      </c>
      <c r="P224" s="5"/>
      <c r="Q224" s="5"/>
      <c r="R224" s="5"/>
    </row>
    <row r="225" spans="1:19" x14ac:dyDescent="0.2">
      <c r="H225" s="5">
        <v>30000</v>
      </c>
      <c r="I225" s="7">
        <v>42077</v>
      </c>
      <c r="J225" s="5">
        <f t="shared" si="5"/>
        <v>390000</v>
      </c>
      <c r="P225" s="5"/>
      <c r="Q225" s="5"/>
      <c r="R225" s="5"/>
    </row>
    <row r="226" spans="1:19" x14ac:dyDescent="0.2">
      <c r="H226" s="5">
        <v>20000</v>
      </c>
      <c r="I226" s="7">
        <v>42091</v>
      </c>
      <c r="J226" s="5">
        <f t="shared" si="5"/>
        <v>370000</v>
      </c>
      <c r="P226" s="5"/>
      <c r="Q226" s="5"/>
      <c r="R226" s="5"/>
    </row>
    <row r="227" spans="1:19" x14ac:dyDescent="0.2">
      <c r="H227" s="5">
        <v>30000</v>
      </c>
      <c r="I227" s="7">
        <v>42175</v>
      </c>
      <c r="J227" s="5">
        <f t="shared" si="5"/>
        <v>340000</v>
      </c>
      <c r="P227" s="5"/>
      <c r="Q227" s="5"/>
      <c r="R227" s="5"/>
    </row>
    <row r="228" spans="1:19" x14ac:dyDescent="0.2">
      <c r="H228" s="5">
        <v>20000</v>
      </c>
      <c r="I228" s="7">
        <v>42189</v>
      </c>
      <c r="J228" s="5">
        <f t="shared" si="5"/>
        <v>320000</v>
      </c>
      <c r="P228" s="5"/>
      <c r="Q228" s="5"/>
      <c r="R228" s="5"/>
    </row>
    <row r="229" spans="1:19" x14ac:dyDescent="0.2">
      <c r="H229" s="5">
        <v>20000</v>
      </c>
      <c r="I229" s="7">
        <v>42203</v>
      </c>
      <c r="J229" s="5">
        <f t="shared" si="5"/>
        <v>300000</v>
      </c>
      <c r="P229" s="5"/>
      <c r="Q229" s="5"/>
      <c r="R229" s="5"/>
    </row>
    <row r="230" spans="1:19" x14ac:dyDescent="0.2">
      <c r="H230" s="5">
        <v>20000</v>
      </c>
      <c r="I230" s="7">
        <v>42238</v>
      </c>
      <c r="J230" s="5">
        <f t="shared" si="5"/>
        <v>280000</v>
      </c>
      <c r="P230" s="5"/>
      <c r="Q230" s="5"/>
      <c r="R230" s="5"/>
    </row>
    <row r="231" spans="1:19" x14ac:dyDescent="0.2">
      <c r="H231" s="5">
        <v>20000</v>
      </c>
      <c r="I231" s="7">
        <v>42266</v>
      </c>
      <c r="J231" s="5">
        <f t="shared" si="5"/>
        <v>260000</v>
      </c>
      <c r="P231" s="5"/>
      <c r="Q231" s="5"/>
      <c r="R231" s="5"/>
    </row>
    <row r="232" spans="1:19" x14ac:dyDescent="0.2">
      <c r="H232" s="5">
        <v>20000</v>
      </c>
      <c r="I232" s="7">
        <v>42329</v>
      </c>
      <c r="J232" s="5">
        <f t="shared" si="5"/>
        <v>240000</v>
      </c>
      <c r="P232" s="5"/>
      <c r="Q232" s="5"/>
      <c r="R232" s="5"/>
    </row>
    <row r="233" spans="1:19" x14ac:dyDescent="0.2">
      <c r="H233" s="5">
        <v>20000</v>
      </c>
      <c r="I233" s="7">
        <v>42382</v>
      </c>
      <c r="J233" s="5">
        <f t="shared" si="5"/>
        <v>220000</v>
      </c>
      <c r="P233" s="5"/>
      <c r="Q233" s="5"/>
      <c r="R233" s="5"/>
    </row>
    <row r="234" spans="1:19" x14ac:dyDescent="0.2">
      <c r="H234" s="5">
        <v>20000</v>
      </c>
      <c r="I234" s="7">
        <v>42410</v>
      </c>
      <c r="J234" s="5">
        <f t="shared" si="5"/>
        <v>200000</v>
      </c>
      <c r="P234" s="5"/>
      <c r="Q234" s="5"/>
      <c r="R234" s="5"/>
    </row>
    <row r="235" spans="1:19" x14ac:dyDescent="0.2">
      <c r="A235" s="4">
        <v>23</v>
      </c>
      <c r="B235" s="4" t="s">
        <v>290</v>
      </c>
      <c r="D235" s="6">
        <v>73889884</v>
      </c>
      <c r="E235" s="4" t="s">
        <v>79</v>
      </c>
      <c r="F235" s="5">
        <v>260000</v>
      </c>
      <c r="I235" s="7">
        <v>42699</v>
      </c>
      <c r="J235" s="5">
        <f>F235-G235-H235</f>
        <v>260000</v>
      </c>
      <c r="K235" s="4" t="s">
        <v>292</v>
      </c>
      <c r="L235" s="4">
        <v>3</v>
      </c>
      <c r="M235" s="4" t="s">
        <v>221</v>
      </c>
      <c r="N235" s="4" t="s">
        <v>291</v>
      </c>
      <c r="O235" s="4" t="s">
        <v>23</v>
      </c>
      <c r="P235" s="5">
        <f>SUM(F235:F236)</f>
        <v>260000</v>
      </c>
      <c r="Q235" s="5">
        <f>SUM(G235:H236)</f>
        <v>20000</v>
      </c>
      <c r="R235" s="5">
        <f>P235-Q235</f>
        <v>240000</v>
      </c>
      <c r="S235" s="4" t="s">
        <v>44</v>
      </c>
    </row>
    <row r="236" spans="1:19" x14ac:dyDescent="0.2">
      <c r="D236" s="6">
        <v>91462168</v>
      </c>
      <c r="H236" s="5">
        <v>20000</v>
      </c>
      <c r="I236" s="7">
        <v>42727</v>
      </c>
      <c r="J236" s="5">
        <f t="shared" si="5"/>
        <v>240000</v>
      </c>
    </row>
    <row r="237" spans="1:19" x14ac:dyDescent="0.2">
      <c r="A237" s="4">
        <v>24</v>
      </c>
      <c r="B237" s="4" t="s">
        <v>293</v>
      </c>
      <c r="D237" s="6">
        <v>85845934</v>
      </c>
      <c r="E237" s="4" t="s">
        <v>294</v>
      </c>
      <c r="F237" s="5">
        <v>260000</v>
      </c>
      <c r="H237" s="5">
        <v>20000</v>
      </c>
      <c r="I237" s="7">
        <v>42449</v>
      </c>
      <c r="J237" s="5">
        <f>F237-G237-H237</f>
        <v>240000</v>
      </c>
      <c r="K237" s="4" t="s">
        <v>124</v>
      </c>
      <c r="L237" s="4">
        <v>3</v>
      </c>
      <c r="M237" s="4" t="s">
        <v>221</v>
      </c>
      <c r="O237" s="4" t="s">
        <v>246</v>
      </c>
      <c r="P237" s="5">
        <f>SUM(F237:F240)</f>
        <v>350000</v>
      </c>
      <c r="Q237" s="5">
        <f>SUM(G237:H240)</f>
        <v>120000</v>
      </c>
      <c r="R237" s="5">
        <f>P237-Q237</f>
        <v>230000</v>
      </c>
      <c r="S237" s="4" t="s">
        <v>56</v>
      </c>
    </row>
    <row r="238" spans="1:19" x14ac:dyDescent="0.2">
      <c r="D238" s="6">
        <v>84128020</v>
      </c>
      <c r="F238" s="5">
        <v>90000</v>
      </c>
      <c r="I238" s="7">
        <v>42628</v>
      </c>
      <c r="J238" s="5">
        <f>J237-H238+F238</f>
        <v>330000</v>
      </c>
    </row>
    <row r="239" spans="1:19" x14ac:dyDescent="0.2">
      <c r="H239" s="5">
        <v>50000</v>
      </c>
      <c r="I239" s="7">
        <v>42738</v>
      </c>
      <c r="J239" s="5">
        <f>J238-H239+F239</f>
        <v>280000</v>
      </c>
    </row>
    <row r="240" spans="1:19" x14ac:dyDescent="0.2">
      <c r="H240" s="4">
        <v>50000</v>
      </c>
      <c r="I240" s="7">
        <v>42846</v>
      </c>
      <c r="J240" s="5">
        <f>J239-H240+F240</f>
        <v>230000</v>
      </c>
    </row>
    <row r="241" spans="1:19" x14ac:dyDescent="0.2">
      <c r="A241" s="4">
        <v>25</v>
      </c>
      <c r="B241" s="4" t="s">
        <v>295</v>
      </c>
      <c r="C241" s="5">
        <v>4566698</v>
      </c>
      <c r="D241" s="6">
        <v>72956434</v>
      </c>
      <c r="E241" s="4" t="s">
        <v>296</v>
      </c>
      <c r="F241" s="5">
        <v>260000</v>
      </c>
      <c r="G241" s="5">
        <v>50000</v>
      </c>
      <c r="I241" s="7">
        <v>42651</v>
      </c>
      <c r="J241" s="5">
        <f>F241-G241-H241</f>
        <v>210000</v>
      </c>
      <c r="K241" s="4" t="s">
        <v>297</v>
      </c>
      <c r="L241" s="4">
        <v>3</v>
      </c>
      <c r="M241" s="4" t="s">
        <v>221</v>
      </c>
      <c r="O241" s="4" t="s">
        <v>246</v>
      </c>
      <c r="P241" s="5">
        <f>SUM(F241:F248)</f>
        <v>520000</v>
      </c>
      <c r="Q241" s="5">
        <f>SUM(G241:H248)</f>
        <v>350000</v>
      </c>
      <c r="R241" s="5">
        <f>P241-Q241</f>
        <v>170000</v>
      </c>
      <c r="S241" s="4" t="s">
        <v>56</v>
      </c>
    </row>
    <row r="242" spans="1:19" x14ac:dyDescent="0.2">
      <c r="H242" s="5">
        <v>50000</v>
      </c>
      <c r="I242" s="7">
        <v>42686</v>
      </c>
      <c r="J242" s="5">
        <f>J241-H242+F242</f>
        <v>160000</v>
      </c>
      <c r="P242" s="5"/>
      <c r="Q242" s="5"/>
      <c r="R242" s="5"/>
    </row>
    <row r="243" spans="1:19" x14ac:dyDescent="0.2">
      <c r="H243" s="5">
        <v>50000</v>
      </c>
      <c r="I243" s="7">
        <v>42720</v>
      </c>
      <c r="J243" s="5">
        <f t="shared" ref="J243:J248" si="6">J242-H243+F243</f>
        <v>110000</v>
      </c>
      <c r="P243" s="5"/>
      <c r="Q243" s="5"/>
      <c r="R243" s="5"/>
    </row>
    <row r="244" spans="1:19" x14ac:dyDescent="0.2">
      <c r="H244" s="5">
        <v>50000</v>
      </c>
      <c r="I244" s="7">
        <v>42748</v>
      </c>
      <c r="J244" s="5">
        <f t="shared" si="6"/>
        <v>60000</v>
      </c>
      <c r="P244" s="5"/>
      <c r="Q244" s="5"/>
      <c r="R244" s="5"/>
    </row>
    <row r="245" spans="1:19" x14ac:dyDescent="0.2">
      <c r="E245" s="4" t="s">
        <v>271</v>
      </c>
      <c r="F245" s="5">
        <v>260000</v>
      </c>
      <c r="I245" s="7">
        <v>42762</v>
      </c>
      <c r="J245" s="5">
        <f t="shared" si="6"/>
        <v>320000</v>
      </c>
    </row>
    <row r="246" spans="1:19" x14ac:dyDescent="0.2">
      <c r="H246" s="5">
        <v>50000</v>
      </c>
      <c r="I246" s="7">
        <v>42783</v>
      </c>
      <c r="J246" s="5">
        <f t="shared" si="6"/>
        <v>270000</v>
      </c>
    </row>
    <row r="247" spans="1:19" x14ac:dyDescent="0.2">
      <c r="H247" s="5">
        <v>50000</v>
      </c>
      <c r="I247" s="7">
        <v>42811</v>
      </c>
      <c r="J247" s="5">
        <f t="shared" si="6"/>
        <v>220000</v>
      </c>
    </row>
    <row r="248" spans="1:19" x14ac:dyDescent="0.2">
      <c r="H248" s="5">
        <v>50000</v>
      </c>
      <c r="I248" s="7">
        <v>42838</v>
      </c>
      <c r="J248" s="5">
        <f t="shared" si="6"/>
        <v>170000</v>
      </c>
    </row>
    <row r="249" spans="1:19" x14ac:dyDescent="0.2">
      <c r="A249" s="4">
        <v>26</v>
      </c>
      <c r="B249" s="4" t="s">
        <v>298</v>
      </c>
      <c r="D249" s="6">
        <v>86243680</v>
      </c>
      <c r="E249" s="4" t="s">
        <v>300</v>
      </c>
      <c r="F249" s="5">
        <v>60000</v>
      </c>
      <c r="G249" s="5">
        <v>20000</v>
      </c>
      <c r="I249" s="7">
        <v>42567</v>
      </c>
      <c r="J249" s="5">
        <f>F249-G249-H249</f>
        <v>40000</v>
      </c>
      <c r="K249" s="4" t="s">
        <v>175</v>
      </c>
      <c r="L249" s="4">
        <v>3</v>
      </c>
      <c r="M249" s="4" t="s">
        <v>221</v>
      </c>
      <c r="P249" s="5">
        <f>SUM(F249:F262)</f>
        <v>300000</v>
      </c>
      <c r="Q249" s="5">
        <f>SUM(G249:H262)</f>
        <v>260000</v>
      </c>
      <c r="R249" s="5">
        <f>P249-Q249</f>
        <v>40000</v>
      </c>
      <c r="S249" s="4" t="s">
        <v>44</v>
      </c>
    </row>
    <row r="250" spans="1:19" x14ac:dyDescent="0.2">
      <c r="D250" s="6">
        <v>84718544</v>
      </c>
      <c r="H250" s="5">
        <v>20000</v>
      </c>
      <c r="I250" s="7">
        <v>42609</v>
      </c>
      <c r="J250" s="5">
        <f t="shared" ref="J250:J262" si="7">J249-H250+F250</f>
        <v>20000</v>
      </c>
    </row>
    <row r="251" spans="1:19" x14ac:dyDescent="0.2">
      <c r="E251" s="4" t="s">
        <v>299</v>
      </c>
      <c r="F251" s="5">
        <v>240000</v>
      </c>
      <c r="I251" s="7">
        <v>42672</v>
      </c>
      <c r="J251" s="5">
        <f t="shared" si="7"/>
        <v>260000</v>
      </c>
    </row>
    <row r="252" spans="1:19" x14ac:dyDescent="0.2">
      <c r="H252" s="5">
        <v>20000</v>
      </c>
      <c r="I252" s="7">
        <v>42629</v>
      </c>
      <c r="J252" s="5">
        <f t="shared" si="7"/>
        <v>240000</v>
      </c>
    </row>
    <row r="253" spans="1:19" x14ac:dyDescent="0.2">
      <c r="H253" s="5">
        <v>20000</v>
      </c>
      <c r="I253" s="7">
        <v>42644</v>
      </c>
      <c r="J253" s="5">
        <f t="shared" si="7"/>
        <v>220000</v>
      </c>
    </row>
    <row r="254" spans="1:19" x14ac:dyDescent="0.2">
      <c r="H254" s="5">
        <v>20000</v>
      </c>
      <c r="I254" s="7">
        <v>42699</v>
      </c>
      <c r="J254" s="5">
        <f t="shared" si="7"/>
        <v>200000</v>
      </c>
    </row>
    <row r="255" spans="1:19" x14ac:dyDescent="0.2">
      <c r="H255" s="5">
        <v>20000</v>
      </c>
      <c r="I255" s="7">
        <v>42720</v>
      </c>
      <c r="J255" s="5">
        <f t="shared" si="7"/>
        <v>180000</v>
      </c>
    </row>
    <row r="256" spans="1:19" x14ac:dyDescent="0.2">
      <c r="H256" s="5">
        <v>20000</v>
      </c>
      <c r="I256" s="7">
        <v>42741</v>
      </c>
      <c r="J256" s="5">
        <f t="shared" si="7"/>
        <v>160000</v>
      </c>
    </row>
    <row r="257" spans="1:19" x14ac:dyDescent="0.2">
      <c r="H257" s="5">
        <v>20000</v>
      </c>
      <c r="I257" s="7">
        <v>42755</v>
      </c>
      <c r="J257" s="5">
        <f t="shared" si="7"/>
        <v>140000</v>
      </c>
    </row>
    <row r="258" spans="1:19" x14ac:dyDescent="0.2">
      <c r="H258" s="5">
        <v>20000</v>
      </c>
      <c r="I258" s="7">
        <v>42769</v>
      </c>
      <c r="J258" s="5">
        <f t="shared" si="7"/>
        <v>120000</v>
      </c>
    </row>
    <row r="259" spans="1:19" x14ac:dyDescent="0.2">
      <c r="H259" s="5">
        <v>20000</v>
      </c>
      <c r="I259" s="7">
        <v>42783</v>
      </c>
      <c r="J259" s="5">
        <f t="shared" si="7"/>
        <v>100000</v>
      </c>
    </row>
    <row r="260" spans="1:19" x14ac:dyDescent="0.2">
      <c r="H260" s="5">
        <v>20000</v>
      </c>
      <c r="I260" s="7">
        <v>42797</v>
      </c>
      <c r="J260" s="5">
        <f t="shared" si="7"/>
        <v>80000</v>
      </c>
    </row>
    <row r="261" spans="1:19" x14ac:dyDescent="0.2">
      <c r="H261" s="5">
        <v>20000</v>
      </c>
      <c r="I261" s="7">
        <v>42825</v>
      </c>
      <c r="J261" s="5">
        <f t="shared" si="7"/>
        <v>60000</v>
      </c>
    </row>
    <row r="262" spans="1:19" x14ac:dyDescent="0.2">
      <c r="H262" s="5">
        <v>20000</v>
      </c>
      <c r="I262" s="7">
        <v>42846</v>
      </c>
      <c r="J262" s="5">
        <f t="shared" si="7"/>
        <v>40000</v>
      </c>
    </row>
    <row r="263" spans="1:19" x14ac:dyDescent="0.2">
      <c r="A263" s="4">
        <v>27</v>
      </c>
      <c r="B263" s="4" t="s">
        <v>301</v>
      </c>
      <c r="D263" s="6">
        <v>81925562</v>
      </c>
      <c r="E263" s="4" t="s">
        <v>303</v>
      </c>
      <c r="F263" s="5">
        <v>820000</v>
      </c>
      <c r="G263" s="5">
        <v>50000</v>
      </c>
      <c r="I263" s="7">
        <v>42748</v>
      </c>
      <c r="J263" s="5">
        <f>F263-G263-H263</f>
        <v>770000</v>
      </c>
      <c r="K263" s="4" t="s">
        <v>175</v>
      </c>
      <c r="L263" s="4">
        <v>3</v>
      </c>
      <c r="M263" s="4" t="s">
        <v>221</v>
      </c>
      <c r="P263" s="5">
        <f>SUM(F263:F276)</f>
        <v>820000</v>
      </c>
      <c r="Q263" s="5">
        <f>SUM(G263:H276)</f>
        <v>455000</v>
      </c>
      <c r="R263" s="5">
        <f>P263-Q263</f>
        <v>365000</v>
      </c>
      <c r="S263" s="4" t="s">
        <v>43</v>
      </c>
    </row>
    <row r="264" spans="1:19" x14ac:dyDescent="0.2">
      <c r="H264" s="5">
        <v>30000</v>
      </c>
      <c r="I264" s="7">
        <v>42755</v>
      </c>
      <c r="J264" s="5">
        <f t="shared" ref="J264:J274" si="8">J263-H264+F264</f>
        <v>740000</v>
      </c>
    </row>
    <row r="265" spans="1:19" x14ac:dyDescent="0.2">
      <c r="H265" s="5">
        <v>30000</v>
      </c>
      <c r="I265" s="7">
        <v>42762</v>
      </c>
      <c r="J265" s="5">
        <f t="shared" si="8"/>
        <v>710000</v>
      </c>
    </row>
    <row r="266" spans="1:19" x14ac:dyDescent="0.2">
      <c r="H266" s="5">
        <v>30000</v>
      </c>
      <c r="I266" s="7">
        <v>42769</v>
      </c>
      <c r="J266" s="5">
        <f t="shared" si="8"/>
        <v>680000</v>
      </c>
    </row>
    <row r="267" spans="1:19" x14ac:dyDescent="0.2">
      <c r="H267" s="5">
        <v>30000</v>
      </c>
      <c r="I267" s="7">
        <v>42776</v>
      </c>
      <c r="J267" s="5">
        <f t="shared" si="8"/>
        <v>650000</v>
      </c>
    </row>
    <row r="268" spans="1:19" x14ac:dyDescent="0.2">
      <c r="H268" s="5">
        <v>30000</v>
      </c>
      <c r="I268" s="7">
        <v>42783</v>
      </c>
      <c r="J268" s="5">
        <f t="shared" si="8"/>
        <v>620000</v>
      </c>
    </row>
    <row r="269" spans="1:19" x14ac:dyDescent="0.2">
      <c r="H269" s="5">
        <v>30000</v>
      </c>
      <c r="I269" s="7">
        <v>42790</v>
      </c>
      <c r="J269" s="5">
        <f t="shared" si="8"/>
        <v>590000</v>
      </c>
    </row>
    <row r="270" spans="1:19" x14ac:dyDescent="0.2">
      <c r="H270" s="5">
        <v>30000</v>
      </c>
      <c r="I270" s="7">
        <v>42797</v>
      </c>
      <c r="J270" s="5">
        <f t="shared" si="8"/>
        <v>560000</v>
      </c>
    </row>
    <row r="271" spans="1:19" x14ac:dyDescent="0.2">
      <c r="H271" s="5">
        <v>30000</v>
      </c>
      <c r="I271" s="7">
        <v>42804</v>
      </c>
      <c r="J271" s="5">
        <f t="shared" si="8"/>
        <v>530000</v>
      </c>
    </row>
    <row r="272" spans="1:19" x14ac:dyDescent="0.2">
      <c r="H272" s="5">
        <v>30000</v>
      </c>
      <c r="I272" s="7">
        <v>42811</v>
      </c>
      <c r="J272" s="5">
        <f t="shared" si="8"/>
        <v>500000</v>
      </c>
    </row>
    <row r="273" spans="1:19" x14ac:dyDescent="0.2">
      <c r="H273" s="5">
        <v>25000</v>
      </c>
      <c r="I273" s="7">
        <v>42818</v>
      </c>
      <c r="J273" s="5">
        <f t="shared" si="8"/>
        <v>475000</v>
      </c>
    </row>
    <row r="274" spans="1:19" x14ac:dyDescent="0.2">
      <c r="H274" s="5">
        <v>30000</v>
      </c>
      <c r="I274" s="7">
        <v>42825</v>
      </c>
      <c r="J274" s="5">
        <f t="shared" si="8"/>
        <v>445000</v>
      </c>
    </row>
    <row r="275" spans="1:19" x14ac:dyDescent="0.2">
      <c r="H275" s="5">
        <v>50000</v>
      </c>
      <c r="I275" s="7">
        <v>42846</v>
      </c>
      <c r="J275" s="5">
        <f>J274-H275+F275</f>
        <v>395000</v>
      </c>
    </row>
    <row r="276" spans="1:19" x14ac:dyDescent="0.2">
      <c r="H276" s="5">
        <v>30000</v>
      </c>
      <c r="I276" s="7">
        <v>42853</v>
      </c>
      <c r="J276" s="5">
        <f>J275-H276+F276</f>
        <v>365000</v>
      </c>
    </row>
    <row r="277" spans="1:19" x14ac:dyDescent="0.2">
      <c r="A277" s="4">
        <v>28</v>
      </c>
      <c r="B277" s="4" t="s">
        <v>304</v>
      </c>
      <c r="D277" s="6">
        <v>71483457</v>
      </c>
      <c r="E277" s="4" t="s">
        <v>305</v>
      </c>
      <c r="F277" s="5">
        <v>360000</v>
      </c>
      <c r="G277" s="5">
        <v>50000</v>
      </c>
      <c r="I277" s="7">
        <v>42741</v>
      </c>
      <c r="J277" s="5">
        <f>F277-G277-H277</f>
        <v>310000</v>
      </c>
      <c r="K277" s="4" t="s">
        <v>124</v>
      </c>
      <c r="L277" s="4">
        <v>3</v>
      </c>
      <c r="M277" s="4" t="s">
        <v>221</v>
      </c>
      <c r="O277" s="4" t="s">
        <v>246</v>
      </c>
      <c r="P277" s="5">
        <f>SUM(F277:F280)</f>
        <v>360000</v>
      </c>
      <c r="Q277" s="5">
        <f>SUM(G277:H280)</f>
        <v>180000</v>
      </c>
      <c r="R277" s="5">
        <f>P277-Q277</f>
        <v>180000</v>
      </c>
      <c r="S277" s="4" t="s">
        <v>56</v>
      </c>
    </row>
    <row r="278" spans="1:19" x14ac:dyDescent="0.2">
      <c r="E278" s="4" t="s">
        <v>306</v>
      </c>
      <c r="H278" s="5">
        <v>50000</v>
      </c>
      <c r="I278" s="7">
        <v>42769</v>
      </c>
      <c r="J278" s="5">
        <f>J277-H278+F278</f>
        <v>260000</v>
      </c>
    </row>
    <row r="279" spans="1:19" x14ac:dyDescent="0.2">
      <c r="H279" s="5">
        <v>30000</v>
      </c>
      <c r="I279" s="7">
        <v>42818</v>
      </c>
      <c r="J279" s="5">
        <f>J278-H279+F279</f>
        <v>230000</v>
      </c>
    </row>
    <row r="280" spans="1:19" x14ac:dyDescent="0.2">
      <c r="H280" s="5">
        <v>50000</v>
      </c>
      <c r="I280" s="7">
        <v>42853</v>
      </c>
      <c r="J280" s="5">
        <f>J279-H280+F280</f>
        <v>180000</v>
      </c>
    </row>
    <row r="281" spans="1:19" x14ac:dyDescent="0.2">
      <c r="A281" s="4">
        <v>29</v>
      </c>
      <c r="B281" s="4" t="s">
        <v>307</v>
      </c>
      <c r="D281" s="6">
        <v>83927364</v>
      </c>
      <c r="E281" s="4" t="s">
        <v>48</v>
      </c>
      <c r="F281" s="5">
        <v>535000</v>
      </c>
      <c r="G281" s="5">
        <v>50000</v>
      </c>
      <c r="I281" s="7">
        <v>42385</v>
      </c>
      <c r="J281" s="5">
        <f>F281-G281-H281</f>
        <v>485000</v>
      </c>
      <c r="K281" s="4" t="s">
        <v>175</v>
      </c>
      <c r="L281" s="4">
        <v>3</v>
      </c>
      <c r="M281" s="4" t="s">
        <v>221</v>
      </c>
      <c r="N281" s="4" t="s">
        <v>308</v>
      </c>
      <c r="O281" s="4" t="s">
        <v>246</v>
      </c>
      <c r="P281" s="5">
        <f>SUM(F281:F297)</f>
        <v>635000</v>
      </c>
      <c r="Q281" s="5">
        <f>SUM(G281:H297)</f>
        <v>460000</v>
      </c>
      <c r="R281" s="5">
        <f>P281-Q281</f>
        <v>175000</v>
      </c>
      <c r="S281" s="4" t="s">
        <v>43</v>
      </c>
    </row>
    <row r="282" spans="1:19" x14ac:dyDescent="0.2">
      <c r="D282" s="6">
        <v>76410661</v>
      </c>
      <c r="E282" s="4" t="s">
        <v>190</v>
      </c>
      <c r="F282" s="5">
        <v>100000</v>
      </c>
      <c r="H282" s="5">
        <v>30000</v>
      </c>
      <c r="I282" s="7">
        <v>42399</v>
      </c>
      <c r="J282" s="5">
        <f t="shared" ref="J282:J309" si="9">J281-H282+F282</f>
        <v>555000</v>
      </c>
    </row>
    <row r="283" spans="1:19" x14ac:dyDescent="0.2">
      <c r="H283" s="5">
        <v>30000</v>
      </c>
      <c r="I283" s="7">
        <v>42413</v>
      </c>
      <c r="J283" s="5">
        <f t="shared" si="9"/>
        <v>525000</v>
      </c>
    </row>
    <row r="284" spans="1:19" x14ac:dyDescent="0.2">
      <c r="H284" s="5">
        <v>30000</v>
      </c>
      <c r="I284" s="7">
        <v>42427</v>
      </c>
      <c r="J284" s="5">
        <f t="shared" si="9"/>
        <v>495000</v>
      </c>
    </row>
    <row r="285" spans="1:19" x14ac:dyDescent="0.2">
      <c r="H285" s="5">
        <v>30000</v>
      </c>
      <c r="I285" s="7">
        <v>42455</v>
      </c>
      <c r="J285" s="5">
        <f t="shared" si="9"/>
        <v>465000</v>
      </c>
    </row>
    <row r="286" spans="1:19" x14ac:dyDescent="0.2">
      <c r="H286" s="5">
        <v>25000</v>
      </c>
      <c r="I286" s="7">
        <v>42483</v>
      </c>
      <c r="J286" s="5">
        <f t="shared" si="9"/>
        <v>440000</v>
      </c>
    </row>
    <row r="287" spans="1:19" x14ac:dyDescent="0.2">
      <c r="H287" s="5">
        <v>30000</v>
      </c>
      <c r="I287" s="7">
        <v>42553</v>
      </c>
      <c r="J287" s="5">
        <f t="shared" si="9"/>
        <v>410000</v>
      </c>
    </row>
    <row r="288" spans="1:19" x14ac:dyDescent="0.2">
      <c r="H288" s="5">
        <v>20000</v>
      </c>
      <c r="I288" s="7">
        <v>42567</v>
      </c>
      <c r="J288" s="5">
        <f t="shared" si="9"/>
        <v>390000</v>
      </c>
    </row>
    <row r="289" spans="1:19" x14ac:dyDescent="0.2">
      <c r="H289" s="5">
        <v>30000</v>
      </c>
      <c r="I289" s="7">
        <v>42595</v>
      </c>
      <c r="J289" s="5">
        <f t="shared" si="9"/>
        <v>360000</v>
      </c>
    </row>
    <row r="290" spans="1:19" x14ac:dyDescent="0.2">
      <c r="H290" s="5">
        <v>20000</v>
      </c>
      <c r="I290" s="7">
        <v>42609</v>
      </c>
      <c r="J290" s="5">
        <f t="shared" si="9"/>
        <v>340000</v>
      </c>
    </row>
    <row r="291" spans="1:19" x14ac:dyDescent="0.2">
      <c r="H291" s="5">
        <v>30000</v>
      </c>
      <c r="I291" s="7">
        <v>42629</v>
      </c>
      <c r="J291" s="5">
        <f t="shared" si="9"/>
        <v>310000</v>
      </c>
    </row>
    <row r="292" spans="1:19" x14ac:dyDescent="0.2">
      <c r="H292" s="5">
        <v>20000</v>
      </c>
      <c r="I292" s="7">
        <v>42672</v>
      </c>
      <c r="J292" s="5">
        <f t="shared" si="9"/>
        <v>290000</v>
      </c>
    </row>
    <row r="293" spans="1:19" x14ac:dyDescent="0.2">
      <c r="H293" s="5">
        <v>20000</v>
      </c>
      <c r="I293" s="7">
        <v>42679</v>
      </c>
      <c r="J293" s="5">
        <f t="shared" si="9"/>
        <v>270000</v>
      </c>
    </row>
    <row r="294" spans="1:19" x14ac:dyDescent="0.2">
      <c r="H294" s="5">
        <v>30000</v>
      </c>
      <c r="I294" s="7">
        <v>42720</v>
      </c>
      <c r="J294" s="5">
        <f t="shared" si="9"/>
        <v>240000</v>
      </c>
    </row>
    <row r="295" spans="1:19" x14ac:dyDescent="0.2">
      <c r="H295" s="5">
        <v>20000</v>
      </c>
      <c r="I295" s="7">
        <v>42773</v>
      </c>
      <c r="J295" s="5">
        <f t="shared" si="9"/>
        <v>220000</v>
      </c>
    </row>
    <row r="296" spans="1:19" x14ac:dyDescent="0.2">
      <c r="H296" s="5">
        <v>20000</v>
      </c>
      <c r="I296" s="7">
        <v>42790</v>
      </c>
      <c r="J296" s="5">
        <f t="shared" si="9"/>
        <v>200000</v>
      </c>
    </row>
    <row r="297" spans="1:19" x14ac:dyDescent="0.2">
      <c r="H297" s="5">
        <v>25000</v>
      </c>
      <c r="I297" s="7">
        <v>42811</v>
      </c>
      <c r="J297" s="5">
        <f t="shared" si="9"/>
        <v>175000</v>
      </c>
    </row>
    <row r="298" spans="1:19" x14ac:dyDescent="0.2">
      <c r="A298" s="4">
        <v>30</v>
      </c>
      <c r="B298" s="4" t="s">
        <v>309</v>
      </c>
      <c r="D298" s="6">
        <v>71445922</v>
      </c>
      <c r="E298" s="4" t="s">
        <v>310</v>
      </c>
      <c r="F298" s="5">
        <v>490000</v>
      </c>
      <c r="G298" s="5">
        <v>50000</v>
      </c>
      <c r="I298" s="7">
        <v>42713</v>
      </c>
      <c r="J298" s="5">
        <f>F298-G298-H298</f>
        <v>440000</v>
      </c>
      <c r="K298" s="4" t="s">
        <v>311</v>
      </c>
      <c r="L298" s="4">
        <v>3</v>
      </c>
      <c r="M298" s="4" t="s">
        <v>221</v>
      </c>
      <c r="O298" s="4" t="s">
        <v>23</v>
      </c>
      <c r="P298" s="5">
        <f>SUM(F298:F302)</f>
        <v>490000</v>
      </c>
      <c r="Q298" s="5">
        <f>SUM(G298:H302)</f>
        <v>250000</v>
      </c>
      <c r="R298" s="5">
        <f>P298-Q298</f>
        <v>240000</v>
      </c>
      <c r="S298" s="4" t="s">
        <v>44</v>
      </c>
    </row>
    <row r="299" spans="1:19" x14ac:dyDescent="0.2">
      <c r="H299" s="5">
        <v>50000</v>
      </c>
      <c r="I299" s="7">
        <v>42727</v>
      </c>
      <c r="J299" s="5">
        <f t="shared" si="9"/>
        <v>390000</v>
      </c>
      <c r="P299" s="5"/>
      <c r="Q299" s="5"/>
      <c r="R299" s="5"/>
    </row>
    <row r="300" spans="1:19" x14ac:dyDescent="0.2">
      <c r="H300" s="5">
        <v>50000</v>
      </c>
      <c r="I300" s="7">
        <v>42741</v>
      </c>
      <c r="J300" s="5">
        <f t="shared" si="9"/>
        <v>340000</v>
      </c>
      <c r="P300" s="5"/>
      <c r="Q300" s="5"/>
      <c r="R300" s="5"/>
    </row>
    <row r="301" spans="1:19" x14ac:dyDescent="0.2">
      <c r="H301" s="5">
        <v>50000</v>
      </c>
      <c r="I301" s="7">
        <v>42762</v>
      </c>
      <c r="J301" s="5">
        <f t="shared" si="9"/>
        <v>290000</v>
      </c>
      <c r="P301" s="5"/>
      <c r="Q301" s="5"/>
      <c r="R301" s="5"/>
    </row>
    <row r="302" spans="1:19" x14ac:dyDescent="0.2">
      <c r="H302" s="5">
        <v>50000</v>
      </c>
      <c r="I302" s="7">
        <v>42783</v>
      </c>
      <c r="J302" s="5">
        <f t="shared" si="9"/>
        <v>240000</v>
      </c>
      <c r="P302" s="5"/>
      <c r="Q302" s="5"/>
      <c r="R302" s="5"/>
    </row>
    <row r="303" spans="1:19" x14ac:dyDescent="0.2">
      <c r="A303" s="4">
        <v>31</v>
      </c>
      <c r="B303" s="4" t="s">
        <v>312</v>
      </c>
      <c r="D303" s="6">
        <v>83755336</v>
      </c>
      <c r="E303" s="4" t="s">
        <v>48</v>
      </c>
      <c r="F303" s="5">
        <v>220000</v>
      </c>
      <c r="I303" s="7">
        <v>42720</v>
      </c>
      <c r="J303" s="5">
        <f>F303-G303-H303</f>
        <v>220000</v>
      </c>
      <c r="K303" s="4" t="s">
        <v>313</v>
      </c>
      <c r="L303" s="4">
        <v>3</v>
      </c>
      <c r="M303" s="4" t="s">
        <v>221</v>
      </c>
      <c r="O303" s="4" t="s">
        <v>23</v>
      </c>
      <c r="P303" s="5">
        <f>SUM(F303:F310)</f>
        <v>220000</v>
      </c>
      <c r="Q303" s="5">
        <f>SUM(G303:H310)</f>
        <v>175000</v>
      </c>
      <c r="R303" s="5">
        <f>P303-Q303</f>
        <v>45000</v>
      </c>
      <c r="S303" s="4" t="s">
        <v>44</v>
      </c>
    </row>
    <row r="304" spans="1:19" x14ac:dyDescent="0.2">
      <c r="H304" s="5">
        <v>40000</v>
      </c>
      <c r="I304" s="7">
        <v>42727</v>
      </c>
      <c r="J304" s="5">
        <f t="shared" si="9"/>
        <v>180000</v>
      </c>
      <c r="P304" s="5"/>
      <c r="Q304" s="5"/>
      <c r="R304" s="5"/>
    </row>
    <row r="305" spans="1:19" x14ac:dyDescent="0.2">
      <c r="H305" s="5">
        <v>30000</v>
      </c>
      <c r="I305" s="7">
        <v>42748</v>
      </c>
      <c r="J305" s="5">
        <f t="shared" si="9"/>
        <v>150000</v>
      </c>
      <c r="P305" s="5"/>
      <c r="Q305" s="5"/>
      <c r="R305" s="5"/>
    </row>
    <row r="306" spans="1:19" x14ac:dyDescent="0.2">
      <c r="H306" s="5">
        <v>20000</v>
      </c>
      <c r="I306" s="7">
        <v>42762</v>
      </c>
      <c r="J306" s="5">
        <f t="shared" si="9"/>
        <v>130000</v>
      </c>
      <c r="P306" s="5"/>
      <c r="Q306" s="5"/>
      <c r="R306" s="5"/>
    </row>
    <row r="307" spans="1:19" x14ac:dyDescent="0.2">
      <c r="H307" s="5">
        <v>30000</v>
      </c>
      <c r="I307" s="7">
        <v>42790</v>
      </c>
      <c r="J307" s="5">
        <f t="shared" si="9"/>
        <v>100000</v>
      </c>
      <c r="P307" s="5"/>
      <c r="Q307" s="5"/>
      <c r="R307" s="5"/>
    </row>
    <row r="308" spans="1:19" x14ac:dyDescent="0.2">
      <c r="H308" s="5">
        <v>20000</v>
      </c>
      <c r="I308" s="7">
        <v>42811</v>
      </c>
      <c r="J308" s="5">
        <f t="shared" si="9"/>
        <v>80000</v>
      </c>
    </row>
    <row r="309" spans="1:19" x14ac:dyDescent="0.2">
      <c r="H309" s="5">
        <v>15000</v>
      </c>
      <c r="I309" s="7">
        <v>42838</v>
      </c>
      <c r="J309" s="5">
        <f t="shared" si="9"/>
        <v>65000</v>
      </c>
    </row>
    <row r="310" spans="1:19" x14ac:dyDescent="0.2">
      <c r="H310" s="5">
        <v>20000</v>
      </c>
      <c r="I310" s="7">
        <v>42853</v>
      </c>
      <c r="J310" s="5">
        <f>J309-H310+F310</f>
        <v>45000</v>
      </c>
    </row>
    <row r="311" spans="1:19" x14ac:dyDescent="0.2">
      <c r="A311" s="4">
        <v>32</v>
      </c>
      <c r="B311" s="4" t="s">
        <v>314</v>
      </c>
      <c r="E311" s="4" t="s">
        <v>26</v>
      </c>
      <c r="F311" s="5">
        <v>200000</v>
      </c>
      <c r="G311" s="5">
        <v>50000</v>
      </c>
      <c r="I311" s="7">
        <v>42739</v>
      </c>
      <c r="J311" s="5">
        <f>F311-G311-H311</f>
        <v>150000</v>
      </c>
      <c r="K311" s="4" t="s">
        <v>315</v>
      </c>
      <c r="L311" s="4">
        <v>3</v>
      </c>
      <c r="M311" s="4" t="s">
        <v>221</v>
      </c>
      <c r="N311" s="4" t="s">
        <v>316</v>
      </c>
      <c r="O311" s="4" t="s">
        <v>229</v>
      </c>
      <c r="P311" s="5">
        <f>SUM(F311:F312)</f>
        <v>200000</v>
      </c>
      <c r="Q311" s="5">
        <f>SUM(G311:H312)</f>
        <v>100000</v>
      </c>
      <c r="R311" s="5">
        <f>P311-Q311</f>
        <v>100000</v>
      </c>
      <c r="S311" s="4" t="s">
        <v>56</v>
      </c>
    </row>
    <row r="312" spans="1:19" x14ac:dyDescent="0.2">
      <c r="H312" s="5">
        <v>50000</v>
      </c>
      <c r="I312" s="7">
        <v>42818</v>
      </c>
      <c r="J312" s="5">
        <f>J311-H312</f>
        <v>100000</v>
      </c>
      <c r="P312" s="5"/>
      <c r="Q312" s="5"/>
      <c r="R312" s="5"/>
    </row>
    <row r="313" spans="1:19" x14ac:dyDescent="0.2">
      <c r="A313" s="4">
        <v>33</v>
      </c>
      <c r="B313" s="4" t="s">
        <v>317</v>
      </c>
      <c r="D313" s="6">
        <v>71425810</v>
      </c>
      <c r="E313" s="4" t="s">
        <v>318</v>
      </c>
      <c r="F313" s="5">
        <v>240000</v>
      </c>
      <c r="G313" s="5">
        <v>10000</v>
      </c>
      <c r="I313" s="7">
        <v>42540</v>
      </c>
      <c r="J313" s="5">
        <f>F313-G313-H313</f>
        <v>230000</v>
      </c>
      <c r="K313" s="4" t="s">
        <v>175</v>
      </c>
      <c r="L313" s="4">
        <v>3</v>
      </c>
      <c r="M313" s="4" t="s">
        <v>221</v>
      </c>
      <c r="N313" s="4" t="s">
        <v>319</v>
      </c>
      <c r="O313" s="4" t="s">
        <v>246</v>
      </c>
      <c r="P313" s="5">
        <f>SUM(F313:F321)</f>
        <v>500000</v>
      </c>
      <c r="Q313" s="5">
        <f>SUM(G313:H321)</f>
        <v>460000</v>
      </c>
      <c r="R313" s="5">
        <f>P313-Q313</f>
        <v>40000</v>
      </c>
      <c r="S313" s="4" t="s">
        <v>56</v>
      </c>
    </row>
    <row r="314" spans="1:19" x14ac:dyDescent="0.2">
      <c r="H314" s="5">
        <v>50000</v>
      </c>
      <c r="I314" s="7">
        <v>42588</v>
      </c>
      <c r="J314" s="5">
        <f t="shared" ref="J314:J379" si="10">J313-H314+F314</f>
        <v>180000</v>
      </c>
    </row>
    <row r="315" spans="1:19" x14ac:dyDescent="0.2">
      <c r="H315" s="5">
        <v>50000</v>
      </c>
      <c r="I315" s="7">
        <v>42629</v>
      </c>
      <c r="J315" s="5">
        <f t="shared" si="10"/>
        <v>130000</v>
      </c>
    </row>
    <row r="316" spans="1:19" x14ac:dyDescent="0.2">
      <c r="H316" s="5">
        <v>50000</v>
      </c>
      <c r="I316" s="7">
        <v>42651</v>
      </c>
      <c r="J316" s="5">
        <f t="shared" si="10"/>
        <v>80000</v>
      </c>
    </row>
    <row r="317" spans="1:19" x14ac:dyDescent="0.2">
      <c r="H317" s="5">
        <v>50000</v>
      </c>
      <c r="I317" s="7">
        <v>42679</v>
      </c>
      <c r="J317" s="5">
        <f t="shared" si="10"/>
        <v>30000</v>
      </c>
    </row>
    <row r="318" spans="1:19" x14ac:dyDescent="0.2">
      <c r="E318" s="4" t="s">
        <v>320</v>
      </c>
      <c r="F318" s="5">
        <v>260000</v>
      </c>
      <c r="H318" s="5">
        <v>50000</v>
      </c>
      <c r="I318" s="7">
        <v>42713</v>
      </c>
      <c r="J318" s="5">
        <f t="shared" si="10"/>
        <v>240000</v>
      </c>
    </row>
    <row r="319" spans="1:19" x14ac:dyDescent="0.2">
      <c r="H319" s="5">
        <v>50000</v>
      </c>
      <c r="I319" s="7">
        <v>42741</v>
      </c>
      <c r="J319" s="5">
        <f t="shared" si="10"/>
        <v>190000</v>
      </c>
    </row>
    <row r="320" spans="1:19" x14ac:dyDescent="0.2">
      <c r="H320" s="5">
        <v>50000</v>
      </c>
      <c r="I320" s="7">
        <v>42776</v>
      </c>
      <c r="J320" s="5">
        <f t="shared" si="10"/>
        <v>140000</v>
      </c>
    </row>
    <row r="321" spans="1:19" x14ac:dyDescent="0.2">
      <c r="H321" s="5">
        <v>100000</v>
      </c>
      <c r="I321" s="7">
        <v>42804</v>
      </c>
      <c r="J321" s="5">
        <f t="shared" si="10"/>
        <v>40000</v>
      </c>
    </row>
    <row r="322" spans="1:19" x14ac:dyDescent="0.2">
      <c r="A322" s="4">
        <v>34</v>
      </c>
      <c r="B322" s="4" t="s">
        <v>321</v>
      </c>
      <c r="D322" s="6">
        <v>75264061</v>
      </c>
      <c r="E322" s="4" t="s">
        <v>305</v>
      </c>
      <c r="F322" s="5">
        <v>360000</v>
      </c>
      <c r="I322" s="7">
        <v>42672</v>
      </c>
      <c r="J322" s="5">
        <f>F322-G322-H322</f>
        <v>360000</v>
      </c>
      <c r="K322" s="4" t="s">
        <v>313</v>
      </c>
      <c r="L322" s="4">
        <v>3</v>
      </c>
      <c r="M322" s="4" t="s">
        <v>221</v>
      </c>
      <c r="O322" s="4" t="s">
        <v>23</v>
      </c>
      <c r="P322" s="5">
        <f>SUM(F322:F328)</f>
        <v>360000</v>
      </c>
      <c r="Q322" s="5">
        <f>SUM(G322:H328)</f>
        <v>300000</v>
      </c>
      <c r="R322" s="5">
        <f>P322-Q322</f>
        <v>60000</v>
      </c>
      <c r="S322" s="4" t="s">
        <v>44</v>
      </c>
    </row>
    <row r="323" spans="1:19" x14ac:dyDescent="0.2">
      <c r="B323" s="4" t="s">
        <v>322</v>
      </c>
      <c r="E323" s="4" t="s">
        <v>306</v>
      </c>
      <c r="H323" s="5">
        <v>50000</v>
      </c>
      <c r="I323" s="7">
        <v>42679</v>
      </c>
      <c r="J323" s="5">
        <f t="shared" si="10"/>
        <v>310000</v>
      </c>
      <c r="P323" s="5"/>
      <c r="Q323" s="5"/>
      <c r="R323" s="5"/>
    </row>
    <row r="324" spans="1:19" x14ac:dyDescent="0.2">
      <c r="H324" s="5">
        <v>50000</v>
      </c>
      <c r="I324" s="7">
        <v>42706</v>
      </c>
      <c r="J324" s="5">
        <f t="shared" si="10"/>
        <v>260000</v>
      </c>
      <c r="P324" s="5"/>
      <c r="Q324" s="5"/>
      <c r="R324" s="5"/>
    </row>
    <row r="325" spans="1:19" x14ac:dyDescent="0.2">
      <c r="H325" s="5">
        <v>50000</v>
      </c>
      <c r="I325" s="7">
        <v>42755</v>
      </c>
      <c r="J325" s="5">
        <f t="shared" si="10"/>
        <v>210000</v>
      </c>
      <c r="P325" s="5"/>
      <c r="Q325" s="5"/>
      <c r="R325" s="5"/>
    </row>
    <row r="326" spans="1:19" x14ac:dyDescent="0.2">
      <c r="H326" s="5">
        <v>50000</v>
      </c>
      <c r="I326" s="7">
        <v>42769</v>
      </c>
      <c r="J326" s="5">
        <f t="shared" si="10"/>
        <v>160000</v>
      </c>
      <c r="P326" s="5"/>
      <c r="Q326" s="5"/>
      <c r="R326" s="5"/>
    </row>
    <row r="327" spans="1:19" x14ac:dyDescent="0.2">
      <c r="H327" s="5">
        <v>50000</v>
      </c>
      <c r="I327" s="7">
        <v>42811</v>
      </c>
      <c r="J327" s="5">
        <f t="shared" si="10"/>
        <v>110000</v>
      </c>
    </row>
    <row r="328" spans="1:19" x14ac:dyDescent="0.2">
      <c r="H328" s="5">
        <v>50000</v>
      </c>
      <c r="I328" s="7">
        <v>42832</v>
      </c>
      <c r="J328" s="5">
        <f t="shared" si="10"/>
        <v>60000</v>
      </c>
    </row>
    <row r="329" spans="1:19" x14ac:dyDescent="0.2">
      <c r="A329" s="4">
        <v>35</v>
      </c>
      <c r="B329" s="4" t="s">
        <v>323</v>
      </c>
      <c r="D329" s="6">
        <v>81102522</v>
      </c>
      <c r="E329" s="4" t="s">
        <v>92</v>
      </c>
      <c r="F329" s="5">
        <v>260000</v>
      </c>
      <c r="G329" s="5">
        <v>50000</v>
      </c>
      <c r="I329" s="7">
        <v>42762</v>
      </c>
      <c r="J329" s="5">
        <f>F329-G329-H329</f>
        <v>210000</v>
      </c>
      <c r="K329" s="4" t="s">
        <v>325</v>
      </c>
      <c r="L329" s="4">
        <v>3</v>
      </c>
      <c r="M329" s="4" t="s">
        <v>221</v>
      </c>
      <c r="N329" s="4" t="s">
        <v>326</v>
      </c>
      <c r="O329" s="4" t="s">
        <v>23</v>
      </c>
      <c r="P329" s="5">
        <f>SUM(F329:F339)</f>
        <v>520000</v>
      </c>
      <c r="Q329" s="5">
        <f>SUM(G329:H339)</f>
        <v>260000</v>
      </c>
      <c r="R329" s="5">
        <f>P329-Q329</f>
        <v>260000</v>
      </c>
      <c r="S329" s="4" t="s">
        <v>43</v>
      </c>
    </row>
    <row r="330" spans="1:19" x14ac:dyDescent="0.2">
      <c r="E330" s="4" t="s">
        <v>324</v>
      </c>
      <c r="F330" s="5">
        <v>260000</v>
      </c>
      <c r="H330" s="5">
        <v>40000</v>
      </c>
      <c r="I330" s="7">
        <v>42399</v>
      </c>
      <c r="J330" s="5">
        <f t="shared" si="10"/>
        <v>430000</v>
      </c>
      <c r="P330" s="5"/>
      <c r="Q330" s="5"/>
      <c r="R330" s="5"/>
    </row>
    <row r="331" spans="1:19" x14ac:dyDescent="0.2">
      <c r="H331" s="5">
        <v>20000</v>
      </c>
      <c r="I331" s="7">
        <v>42783</v>
      </c>
      <c r="J331" s="5">
        <f t="shared" si="10"/>
        <v>410000</v>
      </c>
      <c r="P331" s="5"/>
      <c r="Q331" s="5"/>
      <c r="R331" s="5"/>
    </row>
    <row r="332" spans="1:19" x14ac:dyDescent="0.2">
      <c r="H332" s="5">
        <v>20000</v>
      </c>
      <c r="I332" s="7">
        <v>42797</v>
      </c>
      <c r="J332" s="5">
        <f t="shared" si="10"/>
        <v>390000</v>
      </c>
      <c r="P332" s="5"/>
      <c r="Q332" s="5"/>
      <c r="R332" s="5"/>
    </row>
    <row r="333" spans="1:19" x14ac:dyDescent="0.2">
      <c r="H333" s="5">
        <v>20000</v>
      </c>
      <c r="I333" s="7">
        <v>42804</v>
      </c>
      <c r="J333" s="5">
        <f t="shared" si="10"/>
        <v>370000</v>
      </c>
      <c r="P333" s="5"/>
      <c r="Q333" s="5"/>
      <c r="R333" s="5"/>
    </row>
    <row r="334" spans="1:19" x14ac:dyDescent="0.2">
      <c r="H334" s="5">
        <v>20000</v>
      </c>
      <c r="I334" s="7">
        <v>42811</v>
      </c>
      <c r="J334" s="5">
        <f t="shared" si="10"/>
        <v>350000</v>
      </c>
    </row>
    <row r="335" spans="1:19" x14ac:dyDescent="0.2">
      <c r="H335" s="5">
        <v>20000</v>
      </c>
      <c r="I335" s="7">
        <v>42818</v>
      </c>
      <c r="J335" s="5">
        <f t="shared" si="10"/>
        <v>330000</v>
      </c>
    </row>
    <row r="336" spans="1:19" x14ac:dyDescent="0.2">
      <c r="H336" s="5">
        <v>10000</v>
      </c>
      <c r="I336" s="7">
        <v>42825</v>
      </c>
      <c r="J336" s="5">
        <f t="shared" si="10"/>
        <v>320000</v>
      </c>
    </row>
    <row r="337" spans="1:19" x14ac:dyDescent="0.2">
      <c r="H337" s="5">
        <v>20000</v>
      </c>
      <c r="I337" s="7">
        <v>42832</v>
      </c>
      <c r="J337" s="5">
        <f t="shared" si="10"/>
        <v>300000</v>
      </c>
    </row>
    <row r="338" spans="1:19" x14ac:dyDescent="0.2">
      <c r="H338" s="5">
        <v>20000</v>
      </c>
      <c r="I338" s="7">
        <v>42846</v>
      </c>
      <c r="J338" s="5">
        <f t="shared" si="10"/>
        <v>280000</v>
      </c>
    </row>
    <row r="339" spans="1:19" x14ac:dyDescent="0.2">
      <c r="H339" s="5">
        <v>20000</v>
      </c>
      <c r="I339" s="7">
        <v>42853</v>
      </c>
      <c r="J339" s="5">
        <f>J338-H339+F339</f>
        <v>260000</v>
      </c>
    </row>
    <row r="340" spans="1:19" x14ac:dyDescent="0.2">
      <c r="A340" s="4">
        <v>36</v>
      </c>
      <c r="B340" s="4" t="s">
        <v>327</v>
      </c>
      <c r="D340" s="6">
        <v>75261128</v>
      </c>
      <c r="E340" s="4" t="s">
        <v>328</v>
      </c>
      <c r="F340" s="5">
        <v>420000</v>
      </c>
      <c r="G340" s="5">
        <v>30000</v>
      </c>
      <c r="I340" s="7">
        <v>41664</v>
      </c>
      <c r="J340" s="5">
        <f>F340-G340-H340</f>
        <v>390000</v>
      </c>
      <c r="K340" s="4" t="s">
        <v>330</v>
      </c>
      <c r="L340" s="4">
        <v>3</v>
      </c>
      <c r="M340" s="4" t="s">
        <v>221</v>
      </c>
      <c r="N340" s="4" t="s">
        <v>332</v>
      </c>
      <c r="O340" s="4" t="s">
        <v>329</v>
      </c>
      <c r="P340" s="5">
        <f>SUM(F340:F357)</f>
        <v>1000000</v>
      </c>
      <c r="Q340" s="5">
        <f>SUM(G340:H357)</f>
        <v>660000</v>
      </c>
      <c r="R340" s="5">
        <f>P340-Q340</f>
        <v>340000</v>
      </c>
      <c r="S340" s="4" t="s">
        <v>43</v>
      </c>
    </row>
    <row r="341" spans="1:19" x14ac:dyDescent="0.2">
      <c r="D341" s="6">
        <v>85552794</v>
      </c>
      <c r="H341" s="5">
        <v>20000</v>
      </c>
      <c r="I341" s="7">
        <v>41678</v>
      </c>
      <c r="J341" s="5">
        <f t="shared" si="10"/>
        <v>370000</v>
      </c>
      <c r="K341" s="4" t="s">
        <v>331</v>
      </c>
      <c r="N341" s="4" t="s">
        <v>333</v>
      </c>
    </row>
    <row r="342" spans="1:19" x14ac:dyDescent="0.2">
      <c r="D342" s="6">
        <v>75978873</v>
      </c>
      <c r="H342" s="5">
        <v>50000</v>
      </c>
      <c r="I342" s="7">
        <v>41706</v>
      </c>
      <c r="J342" s="5">
        <f t="shared" si="10"/>
        <v>320000</v>
      </c>
    </row>
    <row r="343" spans="1:19" x14ac:dyDescent="0.2">
      <c r="D343" s="6">
        <v>71674964</v>
      </c>
      <c r="H343" s="5">
        <v>50000</v>
      </c>
      <c r="I343" s="7">
        <v>41769</v>
      </c>
      <c r="J343" s="5">
        <f t="shared" si="10"/>
        <v>270000</v>
      </c>
    </row>
    <row r="344" spans="1:19" x14ac:dyDescent="0.2">
      <c r="H344" s="5">
        <v>40000</v>
      </c>
      <c r="I344" s="7">
        <v>41818</v>
      </c>
      <c r="J344" s="5">
        <f t="shared" si="10"/>
        <v>230000</v>
      </c>
    </row>
    <row r="345" spans="1:19" x14ac:dyDescent="0.2">
      <c r="H345" s="5">
        <v>50000</v>
      </c>
      <c r="I345" s="7">
        <v>41880</v>
      </c>
      <c r="J345" s="5">
        <f t="shared" si="10"/>
        <v>180000</v>
      </c>
    </row>
    <row r="346" spans="1:19" x14ac:dyDescent="0.2">
      <c r="H346" s="5">
        <v>50000</v>
      </c>
      <c r="I346" s="7">
        <v>41908</v>
      </c>
      <c r="J346" s="5">
        <f t="shared" si="10"/>
        <v>130000</v>
      </c>
    </row>
    <row r="347" spans="1:19" x14ac:dyDescent="0.2">
      <c r="H347" s="5">
        <v>30000</v>
      </c>
      <c r="I347" s="7">
        <v>41930</v>
      </c>
      <c r="J347" s="5">
        <f t="shared" si="10"/>
        <v>100000</v>
      </c>
    </row>
    <row r="348" spans="1:19" x14ac:dyDescent="0.2">
      <c r="H348" s="5">
        <v>40000</v>
      </c>
      <c r="I348" s="7">
        <v>41944</v>
      </c>
      <c r="J348" s="5">
        <f t="shared" si="10"/>
        <v>60000</v>
      </c>
    </row>
    <row r="349" spans="1:19" x14ac:dyDescent="0.2">
      <c r="F349" s="5">
        <v>290000</v>
      </c>
      <c r="H349" s="5">
        <v>30000</v>
      </c>
      <c r="I349" s="7"/>
      <c r="J349" s="5">
        <f t="shared" si="10"/>
        <v>320000</v>
      </c>
    </row>
    <row r="350" spans="1:19" x14ac:dyDescent="0.2">
      <c r="H350" s="5">
        <v>30000</v>
      </c>
      <c r="I350" s="7" t="s">
        <v>463</v>
      </c>
      <c r="J350" s="5">
        <f t="shared" si="10"/>
        <v>290000</v>
      </c>
    </row>
    <row r="351" spans="1:19" x14ac:dyDescent="0.2">
      <c r="H351" s="5">
        <v>30000</v>
      </c>
      <c r="I351" s="7">
        <v>42070</v>
      </c>
      <c r="J351" s="5">
        <f t="shared" si="10"/>
        <v>260000</v>
      </c>
    </row>
    <row r="352" spans="1:19" x14ac:dyDescent="0.2">
      <c r="H352" s="5">
        <v>30000</v>
      </c>
      <c r="I352" s="7">
        <v>42091</v>
      </c>
      <c r="J352" s="5">
        <f t="shared" si="10"/>
        <v>230000</v>
      </c>
    </row>
    <row r="353" spans="1:19" x14ac:dyDescent="0.2">
      <c r="F353" s="5">
        <v>290000</v>
      </c>
      <c r="H353" s="5">
        <v>40000</v>
      </c>
      <c r="I353" s="7">
        <v>42133</v>
      </c>
      <c r="J353" s="5">
        <f t="shared" si="10"/>
        <v>480000</v>
      </c>
    </row>
    <row r="354" spans="1:19" x14ac:dyDescent="0.2">
      <c r="H354" s="5">
        <v>20000</v>
      </c>
      <c r="I354" s="7">
        <v>42140</v>
      </c>
      <c r="J354" s="5">
        <f t="shared" si="10"/>
        <v>460000</v>
      </c>
    </row>
    <row r="355" spans="1:19" x14ac:dyDescent="0.2">
      <c r="H355" s="5">
        <v>20000</v>
      </c>
      <c r="I355" s="7">
        <v>42161</v>
      </c>
      <c r="J355" s="5">
        <f t="shared" si="10"/>
        <v>440000</v>
      </c>
    </row>
    <row r="356" spans="1:19" x14ac:dyDescent="0.2">
      <c r="H356" s="5">
        <v>50000</v>
      </c>
      <c r="I356" s="7">
        <v>42217</v>
      </c>
      <c r="J356" s="5">
        <f t="shared" si="10"/>
        <v>390000</v>
      </c>
    </row>
    <row r="357" spans="1:19" x14ac:dyDescent="0.2">
      <c r="H357" s="5">
        <v>50000</v>
      </c>
      <c r="I357" s="7">
        <v>42257</v>
      </c>
      <c r="J357" s="5">
        <f t="shared" si="10"/>
        <v>340000</v>
      </c>
    </row>
    <row r="358" spans="1:19" x14ac:dyDescent="0.2">
      <c r="A358" s="4">
        <v>37</v>
      </c>
      <c r="B358" s="4" t="s">
        <v>334</v>
      </c>
      <c r="D358" s="6">
        <v>71427299</v>
      </c>
      <c r="E358" s="4" t="s">
        <v>335</v>
      </c>
      <c r="F358" s="5">
        <v>240000</v>
      </c>
      <c r="I358" s="7">
        <v>42762</v>
      </c>
      <c r="J358" s="5">
        <f>F358-G358-H358</f>
        <v>240000</v>
      </c>
      <c r="K358" s="4" t="s">
        <v>336</v>
      </c>
      <c r="L358" s="4">
        <v>3</v>
      </c>
      <c r="M358" s="4" t="s">
        <v>221</v>
      </c>
      <c r="O358" s="4" t="s">
        <v>18</v>
      </c>
      <c r="P358" s="5">
        <f>SUM(F358:F363)</f>
        <v>240000</v>
      </c>
      <c r="Q358" s="5">
        <f>SUM(G358:H363)</f>
        <v>120000</v>
      </c>
      <c r="R358" s="5">
        <f>P358-Q358</f>
        <v>120000</v>
      </c>
      <c r="S358" s="4" t="s">
        <v>43</v>
      </c>
    </row>
    <row r="359" spans="1:19" x14ac:dyDescent="0.2">
      <c r="H359" s="5">
        <v>40000</v>
      </c>
      <c r="I359" s="7">
        <v>42769</v>
      </c>
      <c r="J359" s="5">
        <f t="shared" si="10"/>
        <v>200000</v>
      </c>
      <c r="P359" s="5"/>
      <c r="Q359" s="5"/>
      <c r="R359" s="5"/>
    </row>
    <row r="360" spans="1:19" x14ac:dyDescent="0.2">
      <c r="H360" s="5">
        <v>20000</v>
      </c>
      <c r="I360" s="7">
        <v>42783</v>
      </c>
      <c r="J360" s="5">
        <f t="shared" si="10"/>
        <v>180000</v>
      </c>
      <c r="P360" s="5"/>
      <c r="Q360" s="5"/>
      <c r="R360" s="5"/>
    </row>
    <row r="361" spans="1:19" x14ac:dyDescent="0.2">
      <c r="H361" s="5">
        <v>20000</v>
      </c>
      <c r="I361" s="7">
        <v>42790</v>
      </c>
      <c r="J361" s="5">
        <f t="shared" si="10"/>
        <v>160000</v>
      </c>
      <c r="P361" s="5"/>
      <c r="Q361" s="5"/>
      <c r="R361" s="5"/>
    </row>
    <row r="362" spans="1:19" x14ac:dyDescent="0.2">
      <c r="H362" s="5">
        <v>20000</v>
      </c>
      <c r="I362" s="7">
        <v>42811</v>
      </c>
      <c r="J362" s="5">
        <f t="shared" si="10"/>
        <v>140000</v>
      </c>
      <c r="P362" s="5"/>
      <c r="Q362" s="5"/>
      <c r="R362" s="5"/>
    </row>
    <row r="363" spans="1:19" x14ac:dyDescent="0.2">
      <c r="H363" s="5">
        <v>20000</v>
      </c>
      <c r="I363" s="7">
        <v>42853</v>
      </c>
      <c r="J363" s="5">
        <f>J362-H363+F363</f>
        <v>120000</v>
      </c>
      <c r="P363" s="5"/>
      <c r="Q363" s="5"/>
      <c r="R363" s="5"/>
    </row>
    <row r="364" spans="1:19" x14ac:dyDescent="0.2">
      <c r="A364" s="4">
        <v>38</v>
      </c>
      <c r="B364" s="4" t="s">
        <v>337</v>
      </c>
      <c r="D364" s="6">
        <v>85575015</v>
      </c>
      <c r="E364" s="4" t="s">
        <v>338</v>
      </c>
      <c r="F364" s="5">
        <v>390000</v>
      </c>
      <c r="G364" s="5">
        <v>50000</v>
      </c>
      <c r="I364" s="7">
        <v>42734</v>
      </c>
      <c r="J364" s="5">
        <f>F364-G364-H364</f>
        <v>340000</v>
      </c>
      <c r="K364" s="4" t="s">
        <v>339</v>
      </c>
      <c r="L364" s="4">
        <v>3</v>
      </c>
      <c r="M364" s="4" t="s">
        <v>221</v>
      </c>
      <c r="O364" s="4" t="s">
        <v>23</v>
      </c>
      <c r="P364" s="5">
        <f>SUM(F364:F372)</f>
        <v>390000</v>
      </c>
      <c r="Q364" s="5">
        <f>SUM(G364:H372)</f>
        <v>235000</v>
      </c>
      <c r="R364" s="5">
        <f>P364-Q364</f>
        <v>155000</v>
      </c>
      <c r="S364" s="4" t="s">
        <v>43</v>
      </c>
    </row>
    <row r="365" spans="1:19" x14ac:dyDescent="0.2">
      <c r="H365" s="5">
        <v>30000</v>
      </c>
      <c r="I365" s="7">
        <v>42748</v>
      </c>
      <c r="J365" s="5">
        <f t="shared" si="10"/>
        <v>310000</v>
      </c>
    </row>
    <row r="366" spans="1:19" x14ac:dyDescent="0.2">
      <c r="H366" s="5">
        <v>30000</v>
      </c>
      <c r="I366" s="7">
        <v>42762</v>
      </c>
      <c r="J366" s="5">
        <f t="shared" si="10"/>
        <v>280000</v>
      </c>
    </row>
    <row r="367" spans="1:19" x14ac:dyDescent="0.2">
      <c r="H367" s="5">
        <v>25000</v>
      </c>
      <c r="I367" s="7">
        <v>42776</v>
      </c>
      <c r="J367" s="5">
        <f t="shared" si="10"/>
        <v>255000</v>
      </c>
    </row>
    <row r="368" spans="1:19" x14ac:dyDescent="0.2">
      <c r="H368" s="5">
        <v>20000</v>
      </c>
      <c r="I368" s="7">
        <v>42790</v>
      </c>
      <c r="J368" s="5">
        <f t="shared" si="10"/>
        <v>235000</v>
      </c>
    </row>
    <row r="369" spans="1:19" x14ac:dyDescent="0.2">
      <c r="H369" s="5">
        <v>20000</v>
      </c>
      <c r="I369" s="7">
        <v>42804</v>
      </c>
      <c r="J369" s="5">
        <f t="shared" si="10"/>
        <v>215000</v>
      </c>
    </row>
    <row r="370" spans="1:19" x14ac:dyDescent="0.2">
      <c r="H370" s="5">
        <v>20000</v>
      </c>
      <c r="I370" s="7">
        <v>42818</v>
      </c>
      <c r="J370" s="5">
        <f t="shared" si="10"/>
        <v>195000</v>
      </c>
    </row>
    <row r="371" spans="1:19" x14ac:dyDescent="0.2">
      <c r="H371" s="5">
        <v>20000</v>
      </c>
      <c r="I371" s="7">
        <v>42832</v>
      </c>
      <c r="J371" s="5">
        <f t="shared" si="10"/>
        <v>175000</v>
      </c>
    </row>
    <row r="372" spans="1:19" x14ac:dyDescent="0.2">
      <c r="H372" s="5">
        <v>20000</v>
      </c>
      <c r="I372" s="7">
        <v>42846</v>
      </c>
      <c r="J372" s="5">
        <f t="shared" si="10"/>
        <v>155000</v>
      </c>
    </row>
    <row r="373" spans="1:19" x14ac:dyDescent="0.2">
      <c r="A373" s="4">
        <v>39</v>
      </c>
      <c r="B373" s="4" t="s">
        <v>340</v>
      </c>
      <c r="C373" s="5">
        <v>3476061</v>
      </c>
      <c r="D373" s="6">
        <v>85892981</v>
      </c>
      <c r="E373" s="4" t="s">
        <v>95</v>
      </c>
      <c r="F373" s="5">
        <v>260000</v>
      </c>
      <c r="G373" s="5">
        <v>40000</v>
      </c>
      <c r="I373" s="7">
        <v>42658</v>
      </c>
      <c r="J373" s="5">
        <f>F373-G373-H373</f>
        <v>220000</v>
      </c>
      <c r="K373" s="4" t="s">
        <v>341</v>
      </c>
      <c r="L373" s="4">
        <v>3</v>
      </c>
      <c r="M373" s="4" t="s">
        <v>221</v>
      </c>
      <c r="O373" s="4" t="s">
        <v>342</v>
      </c>
      <c r="P373" s="5">
        <f>SUM(F373:F376)</f>
        <v>260000</v>
      </c>
      <c r="Q373" s="5">
        <f>SUM(G373:H376)</f>
        <v>190000</v>
      </c>
      <c r="R373" s="5">
        <f>P373-Q373</f>
        <v>70000</v>
      </c>
      <c r="S373" s="4" t="s">
        <v>43</v>
      </c>
    </row>
    <row r="374" spans="1:19" x14ac:dyDescent="0.2">
      <c r="H374" s="5">
        <v>50000</v>
      </c>
      <c r="I374" s="7">
        <v>42672</v>
      </c>
      <c r="J374" s="5">
        <f t="shared" si="10"/>
        <v>170000</v>
      </c>
    </row>
    <row r="375" spans="1:19" x14ac:dyDescent="0.2">
      <c r="H375" s="5">
        <v>50000</v>
      </c>
      <c r="I375" s="7">
        <v>42713</v>
      </c>
      <c r="J375" s="5">
        <f t="shared" si="10"/>
        <v>120000</v>
      </c>
    </row>
    <row r="376" spans="1:19" x14ac:dyDescent="0.2">
      <c r="H376" s="5">
        <v>50000</v>
      </c>
      <c r="I376" s="7">
        <v>42790</v>
      </c>
      <c r="J376" s="5">
        <f t="shared" si="10"/>
        <v>70000</v>
      </c>
    </row>
    <row r="377" spans="1:19" x14ac:dyDescent="0.2">
      <c r="A377" s="4">
        <v>40</v>
      </c>
      <c r="B377" s="4" t="s">
        <v>343</v>
      </c>
      <c r="C377" s="5">
        <v>4980488</v>
      </c>
      <c r="D377" s="6">
        <v>75479035</v>
      </c>
      <c r="E377" s="4" t="s">
        <v>302</v>
      </c>
      <c r="F377" s="5">
        <v>80000</v>
      </c>
      <c r="G377" s="5">
        <v>10000</v>
      </c>
      <c r="I377" s="7">
        <v>42797</v>
      </c>
      <c r="J377" s="5">
        <f>F377-G377-H377</f>
        <v>70000</v>
      </c>
      <c r="K377" s="4" t="s">
        <v>36</v>
      </c>
      <c r="L377" s="4">
        <v>3</v>
      </c>
      <c r="M377" s="4" t="s">
        <v>221</v>
      </c>
      <c r="N377" s="4" t="s">
        <v>344</v>
      </c>
      <c r="O377" s="4" t="s">
        <v>345</v>
      </c>
      <c r="P377" s="5">
        <f>SUM(F377:F384)</f>
        <v>340000</v>
      </c>
      <c r="Q377" s="5">
        <f>SUM(G377:H384)</f>
        <v>90000</v>
      </c>
      <c r="R377" s="5">
        <f>P377-Q377</f>
        <v>250000</v>
      </c>
      <c r="S377" s="4" t="s">
        <v>43</v>
      </c>
    </row>
    <row r="378" spans="1:19" x14ac:dyDescent="0.2">
      <c r="H378" s="5">
        <v>10000</v>
      </c>
      <c r="I378" s="7">
        <v>42804</v>
      </c>
      <c r="J378" s="5">
        <f t="shared" si="10"/>
        <v>60000</v>
      </c>
    </row>
    <row r="379" spans="1:19" x14ac:dyDescent="0.2">
      <c r="H379" s="5">
        <v>10000</v>
      </c>
      <c r="I379" s="7">
        <v>42811</v>
      </c>
      <c r="J379" s="5">
        <f t="shared" si="10"/>
        <v>50000</v>
      </c>
    </row>
    <row r="380" spans="1:19" x14ac:dyDescent="0.2">
      <c r="H380" s="5">
        <v>10000</v>
      </c>
      <c r="I380" s="7">
        <v>42818</v>
      </c>
      <c r="J380" s="5">
        <f>J379-H380+F380</f>
        <v>40000</v>
      </c>
    </row>
    <row r="381" spans="1:19" x14ac:dyDescent="0.2">
      <c r="H381" s="5">
        <v>10000</v>
      </c>
      <c r="I381" s="7">
        <v>42825</v>
      </c>
      <c r="J381" s="5">
        <f>J380-H381+F381</f>
        <v>30000</v>
      </c>
    </row>
    <row r="382" spans="1:19" x14ac:dyDescent="0.2">
      <c r="H382" s="5">
        <v>10000</v>
      </c>
      <c r="I382" s="7">
        <v>42832</v>
      </c>
      <c r="J382" s="5">
        <f>J381-H382+F382</f>
        <v>20000</v>
      </c>
    </row>
    <row r="383" spans="1:19" x14ac:dyDescent="0.2">
      <c r="H383" s="5">
        <v>10000</v>
      </c>
      <c r="I383" s="7">
        <v>42846</v>
      </c>
      <c r="J383" s="5">
        <f>J382-H383+F383</f>
        <v>10000</v>
      </c>
    </row>
    <row r="384" spans="1:19" x14ac:dyDescent="0.2">
      <c r="E384" s="4" t="s">
        <v>79</v>
      </c>
      <c r="F384" s="5">
        <v>260000</v>
      </c>
      <c r="H384" s="5">
        <v>20000</v>
      </c>
      <c r="I384" s="7">
        <v>42853</v>
      </c>
      <c r="J384" s="5">
        <f>J383-H384+F384</f>
        <v>250000</v>
      </c>
    </row>
    <row r="385" spans="1:19" x14ac:dyDescent="0.2">
      <c r="A385" s="4">
        <v>41</v>
      </c>
      <c r="B385" s="4" t="s">
        <v>346</v>
      </c>
      <c r="C385" s="5">
        <v>3547686</v>
      </c>
      <c r="D385" s="6">
        <v>71423088</v>
      </c>
      <c r="E385" s="4" t="s">
        <v>294</v>
      </c>
      <c r="F385" s="5">
        <v>260000</v>
      </c>
      <c r="G385" s="5">
        <v>30000</v>
      </c>
      <c r="I385" s="7">
        <v>42448</v>
      </c>
      <c r="J385" s="5">
        <f>F385-G385-H385</f>
        <v>230000</v>
      </c>
      <c r="K385" s="4" t="s">
        <v>347</v>
      </c>
      <c r="L385" s="4">
        <v>3</v>
      </c>
      <c r="M385" s="4" t="s">
        <v>221</v>
      </c>
      <c r="N385" s="4" t="s">
        <v>348</v>
      </c>
      <c r="O385" s="4" t="s">
        <v>252</v>
      </c>
      <c r="P385" s="5">
        <f>SUM(F385:F401)</f>
        <v>1150000</v>
      </c>
      <c r="Q385" s="5">
        <f>SUM(G385:H401)</f>
        <v>680000</v>
      </c>
      <c r="R385" s="5">
        <f>P385-Q385</f>
        <v>470000</v>
      </c>
      <c r="S385" s="4" t="s">
        <v>43</v>
      </c>
    </row>
    <row r="386" spans="1:19" x14ac:dyDescent="0.2">
      <c r="H386" s="5">
        <v>50000</v>
      </c>
      <c r="I386" s="7">
        <v>42510</v>
      </c>
      <c r="J386" s="5">
        <f t="shared" ref="J386:J446" si="11">J385-H386+F386</f>
        <v>180000</v>
      </c>
    </row>
    <row r="387" spans="1:19" x14ac:dyDescent="0.2">
      <c r="H387" s="5">
        <v>50000</v>
      </c>
      <c r="I387" s="7">
        <v>42539</v>
      </c>
      <c r="J387" s="5">
        <f t="shared" si="11"/>
        <v>130000</v>
      </c>
    </row>
    <row r="388" spans="1:19" x14ac:dyDescent="0.2">
      <c r="F388" s="5">
        <v>450000</v>
      </c>
      <c r="I388" s="7">
        <v>42133</v>
      </c>
      <c r="J388" s="5">
        <f t="shared" si="11"/>
        <v>580000</v>
      </c>
    </row>
    <row r="389" spans="1:19" x14ac:dyDescent="0.2">
      <c r="H389" s="5">
        <v>50000</v>
      </c>
      <c r="I389" s="7">
        <v>41818</v>
      </c>
      <c r="J389" s="5">
        <f t="shared" si="11"/>
        <v>530000</v>
      </c>
    </row>
    <row r="390" spans="1:19" x14ac:dyDescent="0.2">
      <c r="H390" s="5">
        <v>50000</v>
      </c>
      <c r="I390" s="7">
        <v>42581</v>
      </c>
      <c r="J390" s="5">
        <f t="shared" si="11"/>
        <v>480000</v>
      </c>
    </row>
    <row r="391" spans="1:19" x14ac:dyDescent="0.2">
      <c r="H391" s="5">
        <v>100000</v>
      </c>
      <c r="I391" s="7">
        <v>42616</v>
      </c>
      <c r="J391" s="5">
        <f t="shared" si="11"/>
        <v>380000</v>
      </c>
    </row>
    <row r="392" spans="1:19" x14ac:dyDescent="0.2">
      <c r="H392" s="5">
        <v>50000</v>
      </c>
      <c r="I392" s="7">
        <v>42658</v>
      </c>
      <c r="J392" s="5">
        <f t="shared" si="11"/>
        <v>330000</v>
      </c>
    </row>
    <row r="393" spans="1:19" x14ac:dyDescent="0.2">
      <c r="E393" s="4" t="s">
        <v>349</v>
      </c>
      <c r="F393" s="5">
        <v>260000</v>
      </c>
      <c r="H393" s="5">
        <v>50000</v>
      </c>
      <c r="I393" s="7">
        <v>42679</v>
      </c>
      <c r="J393" s="5">
        <f t="shared" si="11"/>
        <v>540000</v>
      </c>
    </row>
    <row r="394" spans="1:19" x14ac:dyDescent="0.2">
      <c r="H394" s="5">
        <v>50000</v>
      </c>
      <c r="I394" s="7">
        <v>42699</v>
      </c>
      <c r="J394" s="5">
        <f t="shared" si="11"/>
        <v>490000</v>
      </c>
    </row>
    <row r="395" spans="1:19" x14ac:dyDescent="0.2">
      <c r="H395" s="5">
        <v>30000</v>
      </c>
      <c r="I395" s="7">
        <v>42727</v>
      </c>
      <c r="J395" s="5">
        <f t="shared" si="11"/>
        <v>460000</v>
      </c>
    </row>
    <row r="396" spans="1:19" x14ac:dyDescent="0.2">
      <c r="H396" s="5">
        <v>40000</v>
      </c>
      <c r="I396" s="7">
        <v>42741</v>
      </c>
      <c r="J396" s="5">
        <f t="shared" si="11"/>
        <v>420000</v>
      </c>
    </row>
    <row r="397" spans="1:19" x14ac:dyDescent="0.2">
      <c r="H397" s="5">
        <v>50000</v>
      </c>
      <c r="I397" s="7">
        <v>42776</v>
      </c>
      <c r="J397" s="5">
        <f t="shared" si="11"/>
        <v>370000</v>
      </c>
    </row>
    <row r="398" spans="1:19" x14ac:dyDescent="0.2">
      <c r="H398" s="5">
        <v>20000</v>
      </c>
      <c r="I398" s="7">
        <v>42804</v>
      </c>
      <c r="J398" s="5">
        <f t="shared" si="11"/>
        <v>350000</v>
      </c>
    </row>
    <row r="399" spans="1:19" x14ac:dyDescent="0.2">
      <c r="H399" s="5">
        <v>30000</v>
      </c>
      <c r="I399" s="7">
        <v>42818</v>
      </c>
      <c r="J399" s="5">
        <f t="shared" si="11"/>
        <v>320000</v>
      </c>
    </row>
    <row r="400" spans="1:19" x14ac:dyDescent="0.2">
      <c r="E400" s="4" t="s">
        <v>350</v>
      </c>
      <c r="F400" s="5">
        <v>180000</v>
      </c>
      <c r="I400" s="7">
        <v>42818</v>
      </c>
      <c r="J400" s="5">
        <f t="shared" si="11"/>
        <v>500000</v>
      </c>
    </row>
    <row r="401" spans="1:19" x14ac:dyDescent="0.2">
      <c r="H401" s="5">
        <v>30000</v>
      </c>
      <c r="I401" s="7">
        <v>42846</v>
      </c>
      <c r="J401" s="5">
        <f t="shared" si="11"/>
        <v>470000</v>
      </c>
    </row>
    <row r="402" spans="1:19" x14ac:dyDescent="0.2">
      <c r="A402" s="4">
        <v>42</v>
      </c>
      <c r="B402" s="4" t="s">
        <v>351</v>
      </c>
      <c r="C402" s="5">
        <v>3534241</v>
      </c>
      <c r="D402" s="6">
        <v>84228499</v>
      </c>
      <c r="E402" s="4" t="s">
        <v>89</v>
      </c>
      <c r="F402" s="5">
        <v>320000</v>
      </c>
      <c r="G402" s="5">
        <v>40000</v>
      </c>
      <c r="I402" s="7">
        <v>42462</v>
      </c>
      <c r="J402" s="5">
        <f>F402-G402-H402</f>
        <v>280000</v>
      </c>
      <c r="K402" s="4" t="s">
        <v>352</v>
      </c>
      <c r="L402" s="4">
        <v>3</v>
      </c>
      <c r="O402" s="4" t="s">
        <v>252</v>
      </c>
      <c r="P402" s="5">
        <f>SUM(F402:F414)</f>
        <v>640000</v>
      </c>
      <c r="Q402" s="5">
        <f>SUM(G402:H414)</f>
        <v>620000</v>
      </c>
      <c r="R402" s="5">
        <f>P402-Q402</f>
        <v>20000</v>
      </c>
      <c r="S402" s="4" t="s">
        <v>43</v>
      </c>
    </row>
    <row r="403" spans="1:19" x14ac:dyDescent="0.2">
      <c r="H403" s="5">
        <v>50000</v>
      </c>
      <c r="I403" s="7">
        <v>42504</v>
      </c>
      <c r="J403" s="5">
        <f t="shared" si="11"/>
        <v>230000</v>
      </c>
    </row>
    <row r="404" spans="1:19" x14ac:dyDescent="0.2">
      <c r="H404" s="5">
        <v>50000</v>
      </c>
      <c r="I404" s="7">
        <v>42546</v>
      </c>
      <c r="J404" s="5">
        <f t="shared" si="11"/>
        <v>180000</v>
      </c>
    </row>
    <row r="405" spans="1:19" x14ac:dyDescent="0.2">
      <c r="H405" s="5">
        <v>50000</v>
      </c>
      <c r="I405" s="7">
        <v>42567</v>
      </c>
      <c r="J405" s="5">
        <f t="shared" si="11"/>
        <v>130000</v>
      </c>
    </row>
    <row r="406" spans="1:19" x14ac:dyDescent="0.2">
      <c r="H406" s="5">
        <v>50000</v>
      </c>
      <c r="I406" s="7">
        <v>42595</v>
      </c>
      <c r="J406" s="5">
        <f t="shared" si="11"/>
        <v>80000</v>
      </c>
    </row>
    <row r="407" spans="1:19" x14ac:dyDescent="0.2">
      <c r="H407" s="5">
        <v>50000</v>
      </c>
      <c r="I407" s="7">
        <v>42623</v>
      </c>
      <c r="J407" s="5">
        <f t="shared" si="11"/>
        <v>30000</v>
      </c>
    </row>
    <row r="408" spans="1:19" x14ac:dyDescent="0.2">
      <c r="F408" s="5">
        <v>320000</v>
      </c>
      <c r="H408" s="5">
        <v>30000</v>
      </c>
      <c r="I408" s="7">
        <v>42665</v>
      </c>
      <c r="J408" s="5">
        <f t="shared" si="11"/>
        <v>320000</v>
      </c>
    </row>
    <row r="409" spans="1:19" x14ac:dyDescent="0.2">
      <c r="H409" s="5">
        <v>50000</v>
      </c>
      <c r="I409" s="7">
        <v>42699</v>
      </c>
      <c r="J409" s="5">
        <f t="shared" si="11"/>
        <v>270000</v>
      </c>
    </row>
    <row r="410" spans="1:19" x14ac:dyDescent="0.2">
      <c r="H410" s="5">
        <v>50000</v>
      </c>
      <c r="I410" s="7">
        <v>42727</v>
      </c>
      <c r="J410" s="5">
        <f t="shared" si="11"/>
        <v>220000</v>
      </c>
    </row>
    <row r="411" spans="1:19" x14ac:dyDescent="0.2">
      <c r="H411" s="5">
        <v>50000</v>
      </c>
      <c r="I411" s="7">
        <v>42741</v>
      </c>
      <c r="J411" s="5">
        <f t="shared" si="11"/>
        <v>170000</v>
      </c>
    </row>
    <row r="412" spans="1:19" x14ac:dyDescent="0.2">
      <c r="H412" s="5">
        <v>50000</v>
      </c>
      <c r="I412" s="7">
        <v>42776</v>
      </c>
      <c r="J412" s="5">
        <f t="shared" si="11"/>
        <v>120000</v>
      </c>
    </row>
    <row r="413" spans="1:19" x14ac:dyDescent="0.2">
      <c r="H413" s="5">
        <v>50000</v>
      </c>
      <c r="I413" s="7">
        <v>42804</v>
      </c>
      <c r="J413" s="5">
        <f t="shared" si="11"/>
        <v>70000</v>
      </c>
    </row>
    <row r="414" spans="1:19" x14ac:dyDescent="0.2">
      <c r="H414" s="5">
        <v>50000</v>
      </c>
      <c r="I414" s="7">
        <v>42832</v>
      </c>
      <c r="J414" s="5">
        <f t="shared" si="11"/>
        <v>20000</v>
      </c>
    </row>
    <row r="415" spans="1:19" x14ac:dyDescent="0.2">
      <c r="A415" s="4">
        <v>43</v>
      </c>
      <c r="B415" s="4" t="s">
        <v>353</v>
      </c>
      <c r="C415" s="5">
        <v>5793122</v>
      </c>
      <c r="D415" s="6">
        <v>82811538</v>
      </c>
      <c r="E415" s="4" t="s">
        <v>354</v>
      </c>
      <c r="F415" s="5">
        <v>220000</v>
      </c>
      <c r="I415" s="7">
        <v>42706</v>
      </c>
      <c r="J415" s="5">
        <f>F415-G415-H415</f>
        <v>220000</v>
      </c>
      <c r="K415" s="4" t="s">
        <v>355</v>
      </c>
      <c r="L415" s="4">
        <v>3</v>
      </c>
      <c r="M415" s="4" t="s">
        <v>221</v>
      </c>
      <c r="N415" s="4" t="s">
        <v>356</v>
      </c>
      <c r="O415" s="4" t="s">
        <v>18</v>
      </c>
      <c r="P415" s="5">
        <f>SUM(F415:F419)</f>
        <v>220000</v>
      </c>
      <c r="Q415" s="5">
        <f>SUM(G415:H419)</f>
        <v>170000</v>
      </c>
      <c r="R415" s="5">
        <f>P415-Q415</f>
        <v>50000</v>
      </c>
      <c r="S415" s="4" t="s">
        <v>43</v>
      </c>
    </row>
    <row r="416" spans="1:19" x14ac:dyDescent="0.2">
      <c r="H416" s="5">
        <v>40000</v>
      </c>
      <c r="I416" s="7">
        <v>42713</v>
      </c>
      <c r="J416" s="5">
        <f t="shared" si="11"/>
        <v>180000</v>
      </c>
    </row>
    <row r="417" spans="1:19" x14ac:dyDescent="0.2">
      <c r="H417" s="5">
        <v>50000</v>
      </c>
      <c r="I417" s="7">
        <v>42748</v>
      </c>
      <c r="J417" s="5">
        <f t="shared" si="11"/>
        <v>130000</v>
      </c>
    </row>
    <row r="418" spans="1:19" x14ac:dyDescent="0.2">
      <c r="H418" s="5">
        <v>40000</v>
      </c>
      <c r="I418" s="7">
        <v>42776</v>
      </c>
      <c r="J418" s="5">
        <f t="shared" si="11"/>
        <v>90000</v>
      </c>
    </row>
    <row r="419" spans="1:19" x14ac:dyDescent="0.2">
      <c r="H419" s="5">
        <v>40000</v>
      </c>
      <c r="I419" s="7">
        <v>42804</v>
      </c>
      <c r="J419" s="5">
        <f t="shared" si="11"/>
        <v>50000</v>
      </c>
    </row>
    <row r="420" spans="1:19" x14ac:dyDescent="0.2">
      <c r="A420" s="4">
        <v>44</v>
      </c>
      <c r="B420" s="4" t="s">
        <v>357</v>
      </c>
      <c r="C420" s="5">
        <v>1150949</v>
      </c>
      <c r="D420" s="6">
        <v>72289052</v>
      </c>
      <c r="E420" s="4" t="s">
        <v>358</v>
      </c>
      <c r="F420" s="5">
        <v>230000</v>
      </c>
      <c r="G420" s="5">
        <v>50000</v>
      </c>
      <c r="I420" s="7">
        <v>42567</v>
      </c>
      <c r="J420" s="5">
        <f>F420-G420-H420</f>
        <v>180000</v>
      </c>
      <c r="K420" s="4" t="s">
        <v>359</v>
      </c>
      <c r="L420" s="4">
        <v>3</v>
      </c>
      <c r="M420" s="4" t="s">
        <v>221</v>
      </c>
      <c r="O420" s="4" t="s">
        <v>345</v>
      </c>
      <c r="P420" s="5">
        <f>SUM(F420:F427)</f>
        <v>470000</v>
      </c>
      <c r="Q420" s="5">
        <f>SUM(G420:H427)</f>
        <v>350000</v>
      </c>
      <c r="R420" s="5">
        <f>P420-Q420</f>
        <v>120000</v>
      </c>
      <c r="S420" s="4" t="s">
        <v>43</v>
      </c>
    </row>
    <row r="421" spans="1:19" x14ac:dyDescent="0.2">
      <c r="H421" s="5">
        <v>40000</v>
      </c>
      <c r="I421" s="7">
        <v>42595</v>
      </c>
      <c r="J421" s="5">
        <f t="shared" si="11"/>
        <v>140000</v>
      </c>
    </row>
    <row r="422" spans="1:19" x14ac:dyDescent="0.2">
      <c r="H422" s="5">
        <v>40000</v>
      </c>
      <c r="I422" s="7">
        <v>42629</v>
      </c>
      <c r="J422" s="5">
        <f t="shared" si="11"/>
        <v>100000</v>
      </c>
    </row>
    <row r="423" spans="1:19" x14ac:dyDescent="0.2">
      <c r="E423" s="4" t="s">
        <v>269</v>
      </c>
      <c r="F423" s="5">
        <v>240000</v>
      </c>
      <c r="H423" s="5">
        <v>60000</v>
      </c>
      <c r="I423" s="7">
        <v>42658</v>
      </c>
      <c r="J423" s="5">
        <f t="shared" si="11"/>
        <v>280000</v>
      </c>
    </row>
    <row r="424" spans="1:19" x14ac:dyDescent="0.2">
      <c r="H424" s="5">
        <v>40000</v>
      </c>
      <c r="I424" s="7">
        <v>42686</v>
      </c>
      <c r="J424" s="5">
        <f t="shared" si="11"/>
        <v>240000</v>
      </c>
    </row>
    <row r="425" spans="1:19" x14ac:dyDescent="0.2">
      <c r="H425" s="5">
        <v>40000</v>
      </c>
      <c r="I425" s="7">
        <v>42720</v>
      </c>
      <c r="J425" s="5">
        <f>J424-H425+F425</f>
        <v>200000</v>
      </c>
    </row>
    <row r="426" spans="1:19" x14ac:dyDescent="0.2">
      <c r="H426" s="5">
        <v>40000</v>
      </c>
      <c r="I426" s="7">
        <v>42783</v>
      </c>
      <c r="J426" s="5">
        <f t="shared" si="11"/>
        <v>160000</v>
      </c>
    </row>
    <row r="427" spans="1:19" x14ac:dyDescent="0.2">
      <c r="H427" s="5">
        <v>40000</v>
      </c>
      <c r="I427" s="7">
        <v>42825</v>
      </c>
      <c r="J427" s="5">
        <f t="shared" si="11"/>
        <v>120000</v>
      </c>
    </row>
    <row r="428" spans="1:19" x14ac:dyDescent="0.2">
      <c r="A428" s="4">
        <v>45</v>
      </c>
      <c r="B428" s="4" t="s">
        <v>360</v>
      </c>
      <c r="D428" s="6">
        <v>76496708</v>
      </c>
      <c r="E428" s="4" t="s">
        <v>362</v>
      </c>
      <c r="F428" s="5">
        <v>1100000</v>
      </c>
      <c r="G428" s="5">
        <v>100000</v>
      </c>
      <c r="I428" s="7">
        <v>42706</v>
      </c>
      <c r="J428" s="5">
        <f>F428-G428-H428</f>
        <v>1000000</v>
      </c>
      <c r="K428" s="4" t="s">
        <v>361</v>
      </c>
      <c r="L428" s="4">
        <v>3</v>
      </c>
      <c r="M428" s="4" t="s">
        <v>228</v>
      </c>
      <c r="O428" s="4" t="s">
        <v>229</v>
      </c>
      <c r="P428" s="5">
        <f>SUM(F428:F432)</f>
        <v>1100000</v>
      </c>
      <c r="Q428" s="5">
        <f>SUM(G428:H432)</f>
        <v>280000</v>
      </c>
      <c r="R428" s="5">
        <f>P428-Q428</f>
        <v>820000</v>
      </c>
      <c r="S428" s="4" t="s">
        <v>43</v>
      </c>
    </row>
    <row r="429" spans="1:19" x14ac:dyDescent="0.2">
      <c r="H429" s="5">
        <v>50000</v>
      </c>
      <c r="I429" s="7">
        <v>42713</v>
      </c>
      <c r="J429" s="5">
        <f t="shared" si="11"/>
        <v>950000</v>
      </c>
    </row>
    <row r="430" spans="1:19" x14ac:dyDescent="0.2">
      <c r="H430" s="5">
        <v>50000</v>
      </c>
      <c r="I430" s="7">
        <v>42728</v>
      </c>
      <c r="J430" s="5">
        <f t="shared" si="11"/>
        <v>900000</v>
      </c>
    </row>
    <row r="431" spans="1:19" x14ac:dyDescent="0.2">
      <c r="H431" s="5">
        <v>30000</v>
      </c>
      <c r="I431" s="7">
        <v>42755</v>
      </c>
      <c r="J431" s="5">
        <f t="shared" si="11"/>
        <v>870000</v>
      </c>
    </row>
    <row r="432" spans="1:19" x14ac:dyDescent="0.2">
      <c r="H432" s="5">
        <v>50000</v>
      </c>
      <c r="I432" s="7">
        <v>42790</v>
      </c>
      <c r="J432" s="5">
        <f t="shared" si="11"/>
        <v>820000</v>
      </c>
    </row>
    <row r="433" spans="1:19" x14ac:dyDescent="0.2">
      <c r="A433" s="4">
        <v>46</v>
      </c>
      <c r="B433" s="4" t="s">
        <v>363</v>
      </c>
      <c r="C433" s="5">
        <v>1564930</v>
      </c>
      <c r="D433" s="6">
        <v>71423972</v>
      </c>
      <c r="E433" s="4" t="s">
        <v>26</v>
      </c>
      <c r="F433" s="5">
        <v>260000</v>
      </c>
      <c r="G433" s="5">
        <v>20000</v>
      </c>
      <c r="I433" s="7">
        <v>42783</v>
      </c>
      <c r="J433" s="5">
        <f>F433-G433-H433</f>
        <v>240000</v>
      </c>
      <c r="K433" s="4" t="s">
        <v>175</v>
      </c>
      <c r="L433" s="4">
        <v>3</v>
      </c>
      <c r="M433" s="4" t="s">
        <v>221</v>
      </c>
      <c r="O433" s="4" t="s">
        <v>23</v>
      </c>
      <c r="P433" s="5">
        <f>SUM(F433:F441)</f>
        <v>260000</v>
      </c>
      <c r="Q433" s="5">
        <f>SUM(G433:H441)</f>
        <v>180000</v>
      </c>
      <c r="R433" s="5">
        <f>P433-Q433</f>
        <v>80000</v>
      </c>
      <c r="S433" s="4" t="s">
        <v>43</v>
      </c>
    </row>
    <row r="434" spans="1:19" x14ac:dyDescent="0.2">
      <c r="H434" s="5">
        <v>20000</v>
      </c>
      <c r="I434" s="7">
        <v>42790</v>
      </c>
      <c r="J434" s="5">
        <f t="shared" si="11"/>
        <v>220000</v>
      </c>
    </row>
    <row r="435" spans="1:19" x14ac:dyDescent="0.2">
      <c r="H435" s="5">
        <v>20000</v>
      </c>
      <c r="I435" s="7">
        <v>42797</v>
      </c>
      <c r="J435" s="5">
        <f t="shared" si="11"/>
        <v>200000</v>
      </c>
    </row>
    <row r="436" spans="1:19" x14ac:dyDescent="0.2">
      <c r="H436" s="5">
        <v>20000</v>
      </c>
      <c r="I436" s="7">
        <v>42804</v>
      </c>
      <c r="J436" s="5">
        <f t="shared" si="11"/>
        <v>180000</v>
      </c>
    </row>
    <row r="437" spans="1:19" x14ac:dyDescent="0.2">
      <c r="H437" s="5">
        <v>20000</v>
      </c>
      <c r="I437" s="7">
        <v>42811</v>
      </c>
      <c r="J437" s="5">
        <f t="shared" si="11"/>
        <v>160000</v>
      </c>
    </row>
    <row r="438" spans="1:19" x14ac:dyDescent="0.2">
      <c r="H438" s="5">
        <v>20000</v>
      </c>
      <c r="I438" s="7">
        <v>42818</v>
      </c>
      <c r="J438" s="5">
        <f t="shared" si="11"/>
        <v>140000</v>
      </c>
    </row>
    <row r="439" spans="1:19" x14ac:dyDescent="0.2">
      <c r="H439" s="5">
        <v>20000</v>
      </c>
      <c r="I439" s="7">
        <v>42832</v>
      </c>
      <c r="J439" s="5">
        <f t="shared" si="11"/>
        <v>120000</v>
      </c>
    </row>
    <row r="440" spans="1:19" x14ac:dyDescent="0.2">
      <c r="H440" s="5">
        <v>20000</v>
      </c>
      <c r="I440" s="7">
        <v>42838</v>
      </c>
      <c r="J440" s="5">
        <f t="shared" si="11"/>
        <v>100000</v>
      </c>
    </row>
    <row r="441" spans="1:19" x14ac:dyDescent="0.2">
      <c r="H441" s="5">
        <v>20000</v>
      </c>
      <c r="I441" s="7">
        <v>42846</v>
      </c>
      <c r="J441" s="5">
        <f t="shared" si="11"/>
        <v>80000</v>
      </c>
    </row>
    <row r="442" spans="1:19" x14ac:dyDescent="0.2">
      <c r="A442" s="4">
        <v>47</v>
      </c>
      <c r="B442" s="4" t="s">
        <v>364</v>
      </c>
      <c r="C442" s="5">
        <v>5675197</v>
      </c>
      <c r="D442" s="6">
        <v>83987973</v>
      </c>
      <c r="E442" s="4" t="s">
        <v>92</v>
      </c>
      <c r="F442" s="5">
        <v>260000</v>
      </c>
      <c r="I442" s="7">
        <v>42790</v>
      </c>
      <c r="J442" s="5">
        <f>F442-G442-H442</f>
        <v>260000</v>
      </c>
      <c r="K442" s="4" t="s">
        <v>365</v>
      </c>
      <c r="L442" s="4">
        <v>3</v>
      </c>
      <c r="M442" s="4" t="s">
        <v>221</v>
      </c>
      <c r="O442" s="4" t="s">
        <v>23</v>
      </c>
      <c r="P442" s="5">
        <f>SUM(F442:F446)</f>
        <v>260000</v>
      </c>
      <c r="Q442" s="5">
        <f>SUM(G442:H446)</f>
        <v>120000</v>
      </c>
      <c r="R442" s="5">
        <f>P442-Q442</f>
        <v>140000</v>
      </c>
      <c r="S442" s="4" t="s">
        <v>43</v>
      </c>
    </row>
    <row r="443" spans="1:19" x14ac:dyDescent="0.2">
      <c r="H443" s="5">
        <v>60000</v>
      </c>
      <c r="I443" s="7">
        <v>42797</v>
      </c>
      <c r="J443" s="5">
        <f t="shared" si="11"/>
        <v>200000</v>
      </c>
    </row>
    <row r="444" spans="1:19" x14ac:dyDescent="0.2">
      <c r="H444" s="5">
        <v>20000</v>
      </c>
      <c r="I444" s="7">
        <v>42804</v>
      </c>
      <c r="J444" s="5">
        <f t="shared" si="11"/>
        <v>180000</v>
      </c>
    </row>
    <row r="445" spans="1:19" x14ac:dyDescent="0.2">
      <c r="H445" s="5">
        <v>20000</v>
      </c>
      <c r="I445" s="7">
        <v>42825</v>
      </c>
      <c r="J445" s="5">
        <f t="shared" si="11"/>
        <v>160000</v>
      </c>
    </row>
    <row r="446" spans="1:19" x14ac:dyDescent="0.2">
      <c r="H446" s="5">
        <v>20000</v>
      </c>
      <c r="I446" s="7">
        <v>42846</v>
      </c>
      <c r="J446" s="5">
        <f t="shared" si="11"/>
        <v>140000</v>
      </c>
    </row>
    <row r="447" spans="1:19" x14ac:dyDescent="0.2">
      <c r="A447" s="4">
        <v>48</v>
      </c>
      <c r="B447" s="4" t="s">
        <v>366</v>
      </c>
      <c r="E447" s="4" t="s">
        <v>225</v>
      </c>
      <c r="F447" s="5">
        <v>320000</v>
      </c>
      <c r="G447" s="5">
        <v>30000</v>
      </c>
      <c r="I447" s="7">
        <v>42699</v>
      </c>
      <c r="J447" s="5">
        <f>F447-G447-H447</f>
        <v>290000</v>
      </c>
      <c r="K447" s="4" t="s">
        <v>367</v>
      </c>
      <c r="L447" s="4">
        <v>3</v>
      </c>
      <c r="M447" s="4" t="s">
        <v>221</v>
      </c>
      <c r="N447" s="4" t="s">
        <v>368</v>
      </c>
      <c r="O447" s="4" t="s">
        <v>23</v>
      </c>
      <c r="P447" s="5">
        <f>SUM(F447:F458)</f>
        <v>580000</v>
      </c>
      <c r="Q447" s="5">
        <f>SUM(G447:H458)</f>
        <v>340000</v>
      </c>
      <c r="R447" s="5">
        <f>P447-Q447</f>
        <v>240000</v>
      </c>
      <c r="S447" s="4" t="s">
        <v>43</v>
      </c>
    </row>
    <row r="448" spans="1:19" x14ac:dyDescent="0.2">
      <c r="H448" s="5">
        <v>30000</v>
      </c>
      <c r="I448" s="7">
        <v>42713</v>
      </c>
      <c r="J448" s="5">
        <f t="shared" ref="J448:J457" si="12">J447-H448+F448</f>
        <v>260000</v>
      </c>
    </row>
    <row r="449" spans="1:19" x14ac:dyDescent="0.2">
      <c r="H449" s="5">
        <v>30000</v>
      </c>
      <c r="I449" s="7">
        <v>42727</v>
      </c>
      <c r="J449" s="5">
        <f t="shared" si="12"/>
        <v>230000</v>
      </c>
    </row>
    <row r="450" spans="1:19" x14ac:dyDescent="0.2">
      <c r="H450" s="5">
        <v>30000</v>
      </c>
      <c r="I450" s="7">
        <v>42741</v>
      </c>
      <c r="J450" s="5">
        <f t="shared" si="12"/>
        <v>200000</v>
      </c>
    </row>
    <row r="451" spans="1:19" x14ac:dyDescent="0.2">
      <c r="H451" s="5">
        <v>30000</v>
      </c>
      <c r="I451" s="7">
        <v>42762</v>
      </c>
      <c r="J451" s="5">
        <f t="shared" si="12"/>
        <v>170000</v>
      </c>
    </row>
    <row r="452" spans="1:19" x14ac:dyDescent="0.2">
      <c r="H452" s="5">
        <v>30000</v>
      </c>
      <c r="I452" s="7">
        <v>42776</v>
      </c>
      <c r="J452" s="5">
        <f t="shared" si="12"/>
        <v>140000</v>
      </c>
    </row>
    <row r="453" spans="1:19" x14ac:dyDescent="0.2">
      <c r="H453" s="5">
        <v>30000</v>
      </c>
      <c r="I453" s="7">
        <v>42797</v>
      </c>
      <c r="J453" s="5">
        <f t="shared" si="12"/>
        <v>110000</v>
      </c>
    </row>
    <row r="454" spans="1:19" x14ac:dyDescent="0.2">
      <c r="H454" s="5">
        <v>30000</v>
      </c>
      <c r="I454" s="7">
        <v>42804</v>
      </c>
      <c r="J454" s="5">
        <f t="shared" si="12"/>
        <v>80000</v>
      </c>
    </row>
    <row r="455" spans="1:19" x14ac:dyDescent="0.2">
      <c r="E455" s="4" t="s">
        <v>97</v>
      </c>
      <c r="F455" s="5">
        <v>260000</v>
      </c>
      <c r="I455" s="7">
        <v>42811</v>
      </c>
      <c r="J455" s="5">
        <f t="shared" si="12"/>
        <v>340000</v>
      </c>
    </row>
    <row r="456" spans="1:19" x14ac:dyDescent="0.2">
      <c r="H456" s="5">
        <v>40000</v>
      </c>
      <c r="I456" s="7">
        <v>42818</v>
      </c>
      <c r="J456" s="5">
        <f t="shared" si="12"/>
        <v>300000</v>
      </c>
    </row>
    <row r="457" spans="1:19" x14ac:dyDescent="0.2">
      <c r="H457" s="5">
        <v>30000</v>
      </c>
      <c r="I457" s="7">
        <v>42832</v>
      </c>
      <c r="J457" s="5">
        <f t="shared" si="12"/>
        <v>270000</v>
      </c>
    </row>
    <row r="458" spans="1:19" x14ac:dyDescent="0.2">
      <c r="H458" s="5">
        <v>30000</v>
      </c>
      <c r="I458" s="7">
        <v>42846</v>
      </c>
      <c r="J458" s="5">
        <f>J457-H458+F458</f>
        <v>240000</v>
      </c>
    </row>
    <row r="459" spans="1:19" x14ac:dyDescent="0.2">
      <c r="A459" s="4">
        <v>49</v>
      </c>
      <c r="B459" s="4" t="s">
        <v>369</v>
      </c>
      <c r="C459" s="5">
        <v>4278399</v>
      </c>
      <c r="D459" s="6">
        <v>81662575</v>
      </c>
      <c r="E459" s="4" t="s">
        <v>95</v>
      </c>
      <c r="F459" s="5">
        <v>260000</v>
      </c>
      <c r="G459" s="5">
        <v>40000</v>
      </c>
      <c r="I459" s="7">
        <v>42748</v>
      </c>
      <c r="J459" s="5">
        <f>F459-G459-H459</f>
        <v>220000</v>
      </c>
      <c r="K459" s="4" t="s">
        <v>370</v>
      </c>
      <c r="L459" s="4">
        <v>3</v>
      </c>
      <c r="M459" s="4" t="s">
        <v>221</v>
      </c>
      <c r="O459" s="4" t="s">
        <v>18</v>
      </c>
      <c r="P459" s="5">
        <f>SUM(F459:F462)</f>
        <v>260000</v>
      </c>
      <c r="Q459" s="5">
        <f>SUM(G459:H462)</f>
        <v>190000</v>
      </c>
      <c r="R459" s="5">
        <f>P459-Q459</f>
        <v>70000</v>
      </c>
      <c r="S459" s="4" t="s">
        <v>56</v>
      </c>
    </row>
    <row r="460" spans="1:19" x14ac:dyDescent="0.2">
      <c r="H460" s="5">
        <v>50000</v>
      </c>
      <c r="I460" s="7">
        <v>42783</v>
      </c>
      <c r="J460" s="5">
        <f>J459-H460+F460</f>
        <v>170000</v>
      </c>
    </row>
    <row r="461" spans="1:19" x14ac:dyDescent="0.2">
      <c r="H461" s="5">
        <v>50000</v>
      </c>
      <c r="I461" s="7">
        <v>42811</v>
      </c>
      <c r="J461" s="5">
        <f>J460-H461+F461</f>
        <v>120000</v>
      </c>
    </row>
    <row r="462" spans="1:19" x14ac:dyDescent="0.2">
      <c r="H462" s="5">
        <v>50000</v>
      </c>
      <c r="I462" s="7">
        <v>42853</v>
      </c>
      <c r="J462" s="5">
        <f>J461-H462+F462</f>
        <v>70000</v>
      </c>
    </row>
    <row r="463" spans="1:19" x14ac:dyDescent="0.2">
      <c r="A463" s="4">
        <v>50</v>
      </c>
      <c r="B463" s="4" t="s">
        <v>371</v>
      </c>
      <c r="D463" s="6">
        <v>81103670</v>
      </c>
      <c r="E463" s="4" t="s">
        <v>79</v>
      </c>
      <c r="F463" s="5">
        <v>320000</v>
      </c>
      <c r="G463" s="5">
        <v>30000</v>
      </c>
      <c r="I463" s="7">
        <v>42518</v>
      </c>
      <c r="J463" s="5">
        <f>F463-G463-H463</f>
        <v>290000</v>
      </c>
      <c r="K463" s="4" t="s">
        <v>372</v>
      </c>
      <c r="L463" s="4">
        <v>3</v>
      </c>
      <c r="N463" s="4" t="s">
        <v>137</v>
      </c>
      <c r="O463" s="4" t="s">
        <v>1281</v>
      </c>
      <c r="P463" s="5">
        <f>SUM(F463:F512)</f>
        <v>1115000</v>
      </c>
      <c r="Q463" s="5">
        <f>SUM(G463:H512)</f>
        <v>1030000</v>
      </c>
      <c r="R463" s="5">
        <f>P463-Q463</f>
        <v>85000</v>
      </c>
      <c r="S463" s="4" t="s">
        <v>43</v>
      </c>
    </row>
    <row r="464" spans="1:19" x14ac:dyDescent="0.2">
      <c r="H464" s="5">
        <v>20000</v>
      </c>
      <c r="I464" s="7">
        <v>42525</v>
      </c>
      <c r="J464" s="5">
        <f t="shared" ref="J464:J510" si="13">J463-H464+F464</f>
        <v>270000</v>
      </c>
    </row>
    <row r="465" spans="5:10" x14ac:dyDescent="0.2">
      <c r="H465" s="5">
        <v>20000</v>
      </c>
      <c r="I465" s="7">
        <v>42532</v>
      </c>
      <c r="J465" s="5">
        <f t="shared" si="13"/>
        <v>250000</v>
      </c>
    </row>
    <row r="466" spans="5:10" x14ac:dyDescent="0.2">
      <c r="E466" s="4" t="s">
        <v>374</v>
      </c>
      <c r="F466" s="5">
        <v>220000</v>
      </c>
      <c r="I466" s="7">
        <v>42532</v>
      </c>
      <c r="J466" s="5">
        <f t="shared" si="13"/>
        <v>470000</v>
      </c>
    </row>
    <row r="467" spans="5:10" x14ac:dyDescent="0.2">
      <c r="H467" s="5">
        <v>30000</v>
      </c>
      <c r="I467" s="7">
        <v>42539</v>
      </c>
      <c r="J467" s="5">
        <f t="shared" si="13"/>
        <v>440000</v>
      </c>
    </row>
    <row r="468" spans="5:10" x14ac:dyDescent="0.2">
      <c r="H468" s="5">
        <v>20000</v>
      </c>
      <c r="I468" s="7">
        <v>42546</v>
      </c>
      <c r="J468" s="5">
        <f t="shared" si="13"/>
        <v>420000</v>
      </c>
    </row>
    <row r="469" spans="5:10" x14ac:dyDescent="0.2">
      <c r="H469" s="5">
        <v>20000</v>
      </c>
      <c r="I469" s="7">
        <v>42916</v>
      </c>
      <c r="J469" s="5">
        <f t="shared" si="13"/>
        <v>400000</v>
      </c>
    </row>
    <row r="470" spans="5:10" x14ac:dyDescent="0.2">
      <c r="H470" s="5">
        <v>20000</v>
      </c>
      <c r="I470" s="7">
        <v>42553</v>
      </c>
      <c r="J470" s="5">
        <f t="shared" si="13"/>
        <v>380000</v>
      </c>
    </row>
    <row r="471" spans="5:10" x14ac:dyDescent="0.2">
      <c r="H471" s="5">
        <v>20000</v>
      </c>
      <c r="I471" s="7">
        <v>42560</v>
      </c>
      <c r="J471" s="5">
        <f t="shared" si="13"/>
        <v>360000</v>
      </c>
    </row>
    <row r="472" spans="5:10" x14ac:dyDescent="0.2">
      <c r="H472" s="5">
        <v>20000</v>
      </c>
      <c r="I472" s="7">
        <v>42567</v>
      </c>
      <c r="J472" s="5">
        <f t="shared" si="13"/>
        <v>340000</v>
      </c>
    </row>
    <row r="473" spans="5:10" x14ac:dyDescent="0.2">
      <c r="H473" s="5">
        <v>20000</v>
      </c>
      <c r="I473" s="7">
        <v>42574</v>
      </c>
      <c r="J473" s="5">
        <f t="shared" si="13"/>
        <v>320000</v>
      </c>
    </row>
    <row r="474" spans="5:10" x14ac:dyDescent="0.2">
      <c r="H474" s="5">
        <v>20000</v>
      </c>
      <c r="I474" s="7">
        <v>42581</v>
      </c>
      <c r="J474" s="5">
        <f t="shared" si="13"/>
        <v>300000</v>
      </c>
    </row>
    <row r="475" spans="5:10" x14ac:dyDescent="0.2">
      <c r="H475" s="5">
        <v>20000</v>
      </c>
      <c r="I475" s="7">
        <v>42588</v>
      </c>
      <c r="J475" s="5">
        <f t="shared" si="13"/>
        <v>280000</v>
      </c>
    </row>
    <row r="476" spans="5:10" x14ac:dyDescent="0.2">
      <c r="H476" s="5">
        <v>20000</v>
      </c>
      <c r="I476" s="7">
        <v>42595</v>
      </c>
      <c r="J476" s="5">
        <f t="shared" si="13"/>
        <v>260000</v>
      </c>
    </row>
    <row r="477" spans="5:10" x14ac:dyDescent="0.2">
      <c r="H477" s="5">
        <v>20000</v>
      </c>
      <c r="I477" s="7">
        <v>42602</v>
      </c>
      <c r="J477" s="5">
        <f t="shared" si="13"/>
        <v>240000</v>
      </c>
    </row>
    <row r="478" spans="5:10" x14ac:dyDescent="0.2">
      <c r="H478" s="5">
        <v>20000</v>
      </c>
      <c r="I478" s="7">
        <v>42609</v>
      </c>
      <c r="J478" s="5">
        <f t="shared" si="13"/>
        <v>220000</v>
      </c>
    </row>
    <row r="479" spans="5:10" x14ac:dyDescent="0.2">
      <c r="H479" s="5">
        <v>20000</v>
      </c>
      <c r="I479" s="7">
        <v>42616</v>
      </c>
      <c r="J479" s="5">
        <f t="shared" si="13"/>
        <v>200000</v>
      </c>
    </row>
    <row r="480" spans="5:10" x14ac:dyDescent="0.2">
      <c r="H480" s="5">
        <v>20000</v>
      </c>
      <c r="I480" s="7">
        <v>42623</v>
      </c>
      <c r="J480" s="5">
        <f t="shared" si="13"/>
        <v>180000</v>
      </c>
    </row>
    <row r="481" spans="5:10" x14ac:dyDescent="0.2">
      <c r="H481" s="5">
        <v>20000</v>
      </c>
      <c r="I481" s="7">
        <v>42629</v>
      </c>
      <c r="J481" s="5">
        <f t="shared" si="13"/>
        <v>160000</v>
      </c>
    </row>
    <row r="482" spans="5:10" x14ac:dyDescent="0.2">
      <c r="H482" s="5">
        <v>20000</v>
      </c>
      <c r="I482" s="7">
        <v>42637</v>
      </c>
      <c r="J482" s="5">
        <f t="shared" si="13"/>
        <v>140000</v>
      </c>
    </row>
    <row r="483" spans="5:10" x14ac:dyDescent="0.2">
      <c r="H483" s="5">
        <v>20000</v>
      </c>
      <c r="I483" s="7">
        <v>42645</v>
      </c>
      <c r="J483" s="5">
        <f t="shared" si="13"/>
        <v>120000</v>
      </c>
    </row>
    <row r="484" spans="5:10" x14ac:dyDescent="0.2">
      <c r="H484" s="5">
        <v>20000</v>
      </c>
      <c r="I484" s="7">
        <v>42651</v>
      </c>
      <c r="J484" s="5">
        <f t="shared" si="13"/>
        <v>100000</v>
      </c>
    </row>
    <row r="485" spans="5:10" x14ac:dyDescent="0.2">
      <c r="H485" s="5">
        <v>20000</v>
      </c>
      <c r="I485" s="7">
        <v>42658</v>
      </c>
      <c r="J485" s="5">
        <f t="shared" si="13"/>
        <v>80000</v>
      </c>
    </row>
    <row r="486" spans="5:10" x14ac:dyDescent="0.2">
      <c r="H486" s="5">
        <v>20000</v>
      </c>
      <c r="I486" s="7">
        <v>42665</v>
      </c>
      <c r="J486" s="5">
        <f t="shared" si="13"/>
        <v>60000</v>
      </c>
    </row>
    <row r="487" spans="5:10" x14ac:dyDescent="0.2">
      <c r="H487" s="5">
        <v>30000</v>
      </c>
      <c r="I487" s="7">
        <v>42672</v>
      </c>
      <c r="J487" s="5">
        <f t="shared" si="13"/>
        <v>30000</v>
      </c>
    </row>
    <row r="488" spans="5:10" x14ac:dyDescent="0.2">
      <c r="E488" s="4" t="s">
        <v>296</v>
      </c>
      <c r="F488" s="5">
        <v>575000</v>
      </c>
      <c r="H488" s="5">
        <v>50000</v>
      </c>
      <c r="I488" s="7">
        <v>42532</v>
      </c>
      <c r="J488" s="5">
        <f t="shared" si="13"/>
        <v>555000</v>
      </c>
    </row>
    <row r="489" spans="5:10" x14ac:dyDescent="0.2">
      <c r="H489" s="5">
        <v>20000</v>
      </c>
      <c r="I489" s="7">
        <v>42686</v>
      </c>
      <c r="J489" s="5">
        <f t="shared" si="13"/>
        <v>535000</v>
      </c>
    </row>
    <row r="490" spans="5:10" x14ac:dyDescent="0.2">
      <c r="H490" s="5">
        <v>20000</v>
      </c>
      <c r="I490" s="7">
        <v>42693</v>
      </c>
      <c r="J490" s="5">
        <f t="shared" si="13"/>
        <v>515000</v>
      </c>
    </row>
    <row r="491" spans="5:10" x14ac:dyDescent="0.2">
      <c r="H491" s="5">
        <v>10000</v>
      </c>
      <c r="I491" s="7">
        <v>42700</v>
      </c>
      <c r="J491" s="5">
        <f t="shared" si="13"/>
        <v>505000</v>
      </c>
    </row>
    <row r="492" spans="5:10" x14ac:dyDescent="0.2">
      <c r="H492" s="5">
        <v>20000</v>
      </c>
      <c r="I492" s="7">
        <v>42706</v>
      </c>
      <c r="J492" s="5">
        <f t="shared" si="13"/>
        <v>485000</v>
      </c>
    </row>
    <row r="493" spans="5:10" x14ac:dyDescent="0.2">
      <c r="H493" s="5">
        <v>20000</v>
      </c>
      <c r="I493" s="7">
        <v>42713</v>
      </c>
      <c r="J493" s="5">
        <f t="shared" si="13"/>
        <v>465000</v>
      </c>
    </row>
    <row r="494" spans="5:10" x14ac:dyDescent="0.2">
      <c r="H494" s="5">
        <v>20000</v>
      </c>
      <c r="I494" s="7">
        <v>42720</v>
      </c>
      <c r="J494" s="5">
        <f t="shared" si="13"/>
        <v>445000</v>
      </c>
    </row>
    <row r="495" spans="5:10" x14ac:dyDescent="0.2">
      <c r="H495" s="5">
        <v>20000</v>
      </c>
      <c r="I495" s="7">
        <v>42727</v>
      </c>
      <c r="J495" s="5">
        <f t="shared" si="13"/>
        <v>425000</v>
      </c>
    </row>
    <row r="496" spans="5:10" x14ac:dyDescent="0.2">
      <c r="H496" s="5">
        <v>20000</v>
      </c>
      <c r="I496" s="7">
        <v>42734</v>
      </c>
      <c r="J496" s="5">
        <f t="shared" si="13"/>
        <v>405000</v>
      </c>
    </row>
    <row r="497" spans="8:10" x14ac:dyDescent="0.2">
      <c r="H497" s="5">
        <v>20000</v>
      </c>
      <c r="I497" s="7">
        <v>42741</v>
      </c>
      <c r="J497" s="5">
        <f t="shared" si="13"/>
        <v>385000</v>
      </c>
    </row>
    <row r="498" spans="8:10" x14ac:dyDescent="0.2">
      <c r="H498" s="5">
        <v>20000</v>
      </c>
      <c r="I498" s="7">
        <v>42748</v>
      </c>
      <c r="J498" s="5">
        <f t="shared" si="13"/>
        <v>365000</v>
      </c>
    </row>
    <row r="499" spans="8:10" x14ac:dyDescent="0.2">
      <c r="H499" s="5">
        <v>20000</v>
      </c>
      <c r="I499" s="7">
        <v>42755</v>
      </c>
      <c r="J499" s="5">
        <f t="shared" si="13"/>
        <v>345000</v>
      </c>
    </row>
    <row r="500" spans="8:10" x14ac:dyDescent="0.2">
      <c r="H500" s="5">
        <v>20000</v>
      </c>
      <c r="I500" s="7">
        <v>42762</v>
      </c>
      <c r="J500" s="5">
        <f t="shared" si="13"/>
        <v>325000</v>
      </c>
    </row>
    <row r="501" spans="8:10" x14ac:dyDescent="0.2">
      <c r="H501" s="5">
        <v>20000</v>
      </c>
      <c r="I501" s="7">
        <v>42769</v>
      </c>
      <c r="J501" s="5">
        <f t="shared" si="13"/>
        <v>305000</v>
      </c>
    </row>
    <row r="502" spans="8:10" x14ac:dyDescent="0.2">
      <c r="H502" s="5">
        <v>20000</v>
      </c>
      <c r="I502" s="7">
        <v>42776</v>
      </c>
      <c r="J502" s="5">
        <f t="shared" si="13"/>
        <v>285000</v>
      </c>
    </row>
    <row r="503" spans="8:10" x14ac:dyDescent="0.2">
      <c r="H503" s="5">
        <v>20000</v>
      </c>
      <c r="I503" s="7">
        <v>42783</v>
      </c>
      <c r="J503" s="5">
        <f t="shared" si="13"/>
        <v>265000</v>
      </c>
    </row>
    <row r="504" spans="8:10" x14ac:dyDescent="0.2">
      <c r="H504" s="5">
        <v>20000</v>
      </c>
      <c r="I504" s="7">
        <v>42790</v>
      </c>
      <c r="J504" s="5">
        <f t="shared" si="13"/>
        <v>245000</v>
      </c>
    </row>
    <row r="505" spans="8:10" x14ac:dyDescent="0.2">
      <c r="H505" s="5">
        <v>20000</v>
      </c>
      <c r="I505" s="7">
        <v>42797</v>
      </c>
      <c r="J505" s="5">
        <f t="shared" si="13"/>
        <v>225000</v>
      </c>
    </row>
    <row r="506" spans="8:10" x14ac:dyDescent="0.2">
      <c r="H506" s="5">
        <v>20000</v>
      </c>
      <c r="I506" s="7">
        <v>42804</v>
      </c>
      <c r="J506" s="5">
        <f t="shared" si="13"/>
        <v>205000</v>
      </c>
    </row>
    <row r="507" spans="8:10" x14ac:dyDescent="0.2">
      <c r="H507" s="5">
        <v>20000</v>
      </c>
      <c r="I507" s="7">
        <v>42811</v>
      </c>
      <c r="J507" s="5">
        <f t="shared" si="13"/>
        <v>185000</v>
      </c>
    </row>
    <row r="508" spans="8:10" x14ac:dyDescent="0.2">
      <c r="H508" s="5">
        <v>20000</v>
      </c>
      <c r="I508" s="7">
        <v>42818</v>
      </c>
      <c r="J508" s="5">
        <f t="shared" si="13"/>
        <v>165000</v>
      </c>
    </row>
    <row r="509" spans="8:10" x14ac:dyDescent="0.2">
      <c r="H509" s="5">
        <v>20000</v>
      </c>
      <c r="I509" s="7">
        <v>42825</v>
      </c>
      <c r="J509" s="5">
        <f t="shared" si="13"/>
        <v>145000</v>
      </c>
    </row>
    <row r="510" spans="8:10" x14ac:dyDescent="0.2">
      <c r="H510" s="5">
        <v>20000</v>
      </c>
      <c r="I510" s="7">
        <v>42832</v>
      </c>
      <c r="J510" s="5">
        <f t="shared" si="13"/>
        <v>125000</v>
      </c>
    </row>
    <row r="511" spans="8:10" x14ac:dyDescent="0.2">
      <c r="H511" s="5">
        <v>20000</v>
      </c>
      <c r="I511" s="7">
        <v>42846</v>
      </c>
      <c r="J511" s="5">
        <f>J510-H511+F511</f>
        <v>105000</v>
      </c>
    </row>
    <row r="512" spans="8:10" x14ac:dyDescent="0.2">
      <c r="H512" s="5">
        <v>20000</v>
      </c>
      <c r="I512" s="7">
        <v>42853</v>
      </c>
      <c r="J512" s="5">
        <f>J511-H512+F512</f>
        <v>85000</v>
      </c>
    </row>
    <row r="513" spans="1:19" x14ac:dyDescent="0.2">
      <c r="A513" s="4">
        <v>51</v>
      </c>
      <c r="B513" s="4" t="s">
        <v>375</v>
      </c>
      <c r="C513" s="5">
        <v>4471159</v>
      </c>
      <c r="D513" s="6">
        <v>75954570</v>
      </c>
      <c r="E513" s="4" t="s">
        <v>376</v>
      </c>
      <c r="F513" s="5">
        <v>240000</v>
      </c>
      <c r="G513" s="5">
        <v>40000</v>
      </c>
      <c r="I513" s="7">
        <v>42532</v>
      </c>
      <c r="J513" s="5">
        <f>F513-G513-H513</f>
        <v>200000</v>
      </c>
      <c r="K513" s="4" t="s">
        <v>377</v>
      </c>
      <c r="L513" s="4">
        <v>3</v>
      </c>
      <c r="O513" s="4" t="s">
        <v>345</v>
      </c>
      <c r="P513" s="5">
        <f>SUM(F513:F546)</f>
        <v>500000</v>
      </c>
      <c r="Q513" s="5">
        <f>SUM(G513:H546)</f>
        <v>370000</v>
      </c>
      <c r="R513" s="5">
        <f>P513-Q513</f>
        <v>130000</v>
      </c>
      <c r="S513" s="4" t="s">
        <v>43</v>
      </c>
    </row>
    <row r="514" spans="1:19" x14ac:dyDescent="0.2">
      <c r="H514" s="5">
        <v>10000</v>
      </c>
      <c r="I514" s="7">
        <v>42539</v>
      </c>
      <c r="J514" s="5">
        <f t="shared" ref="J514:J579" si="14">J513-H514+F514</f>
        <v>190000</v>
      </c>
    </row>
    <row r="515" spans="1:19" x14ac:dyDescent="0.2">
      <c r="H515" s="5">
        <v>10000</v>
      </c>
      <c r="I515" s="7">
        <v>42546</v>
      </c>
      <c r="J515" s="5">
        <f t="shared" si="14"/>
        <v>180000</v>
      </c>
    </row>
    <row r="516" spans="1:19" x14ac:dyDescent="0.2">
      <c r="H516" s="5">
        <v>10000</v>
      </c>
      <c r="I516" s="7">
        <v>42560</v>
      </c>
      <c r="J516" s="5">
        <f t="shared" si="14"/>
        <v>170000</v>
      </c>
    </row>
    <row r="517" spans="1:19" x14ac:dyDescent="0.2">
      <c r="H517" s="5">
        <v>10000</v>
      </c>
      <c r="I517" s="7">
        <v>42567</v>
      </c>
      <c r="J517" s="5">
        <f t="shared" si="14"/>
        <v>160000</v>
      </c>
    </row>
    <row r="518" spans="1:19" x14ac:dyDescent="0.2">
      <c r="H518" s="5">
        <v>10000</v>
      </c>
      <c r="I518" s="7">
        <v>42574</v>
      </c>
      <c r="J518" s="5">
        <f t="shared" si="14"/>
        <v>150000</v>
      </c>
    </row>
    <row r="519" spans="1:19" x14ac:dyDescent="0.2">
      <c r="H519" s="5">
        <v>10000</v>
      </c>
      <c r="I519" s="7">
        <v>42581</v>
      </c>
      <c r="J519" s="5">
        <f t="shared" si="14"/>
        <v>140000</v>
      </c>
    </row>
    <row r="520" spans="1:19" x14ac:dyDescent="0.2">
      <c r="H520" s="5">
        <v>10000</v>
      </c>
      <c r="I520" s="7">
        <v>42588</v>
      </c>
      <c r="J520" s="5">
        <f t="shared" si="14"/>
        <v>130000</v>
      </c>
    </row>
    <row r="521" spans="1:19" x14ac:dyDescent="0.2">
      <c r="H521" s="5">
        <v>10000</v>
      </c>
      <c r="I521" s="7">
        <v>42595</v>
      </c>
      <c r="J521" s="5">
        <f t="shared" si="14"/>
        <v>120000</v>
      </c>
    </row>
    <row r="522" spans="1:19" x14ac:dyDescent="0.2">
      <c r="H522" s="5">
        <v>10000</v>
      </c>
      <c r="I522" s="7">
        <v>42602</v>
      </c>
      <c r="J522" s="5">
        <f t="shared" si="14"/>
        <v>110000</v>
      </c>
    </row>
    <row r="523" spans="1:19" x14ac:dyDescent="0.2">
      <c r="H523" s="5">
        <v>10000</v>
      </c>
      <c r="I523" s="7">
        <v>42609</v>
      </c>
      <c r="J523" s="5">
        <f t="shared" si="14"/>
        <v>100000</v>
      </c>
    </row>
    <row r="524" spans="1:19" x14ac:dyDescent="0.2">
      <c r="H524" s="5">
        <v>10000</v>
      </c>
      <c r="I524" s="7">
        <v>42616</v>
      </c>
      <c r="J524" s="5">
        <f t="shared" si="14"/>
        <v>90000</v>
      </c>
    </row>
    <row r="525" spans="1:19" x14ac:dyDescent="0.2">
      <c r="H525" s="5">
        <v>10000</v>
      </c>
      <c r="I525" s="7">
        <v>42623</v>
      </c>
      <c r="J525" s="5">
        <f t="shared" si="14"/>
        <v>80000</v>
      </c>
    </row>
    <row r="526" spans="1:19" x14ac:dyDescent="0.2">
      <c r="H526" s="5">
        <v>10000</v>
      </c>
      <c r="I526" s="7">
        <v>42631</v>
      </c>
      <c r="J526" s="5">
        <f t="shared" si="14"/>
        <v>70000</v>
      </c>
    </row>
    <row r="527" spans="1:19" x14ac:dyDescent="0.2">
      <c r="H527" s="5">
        <v>10000</v>
      </c>
      <c r="I527" s="7">
        <v>42637</v>
      </c>
      <c r="J527" s="5">
        <f t="shared" si="14"/>
        <v>60000</v>
      </c>
    </row>
    <row r="528" spans="1:19" x14ac:dyDescent="0.2">
      <c r="H528" s="5">
        <v>10000</v>
      </c>
      <c r="I528" s="7">
        <v>42651</v>
      </c>
      <c r="J528" s="5">
        <f t="shared" si="14"/>
        <v>50000</v>
      </c>
    </row>
    <row r="529" spans="5:10" x14ac:dyDescent="0.2">
      <c r="H529" s="5">
        <v>10000</v>
      </c>
      <c r="I529" s="7">
        <v>42658</v>
      </c>
      <c r="J529" s="5">
        <f t="shared" si="14"/>
        <v>40000</v>
      </c>
    </row>
    <row r="530" spans="5:10" x14ac:dyDescent="0.2">
      <c r="H530" s="5">
        <v>10000</v>
      </c>
      <c r="I530" s="7">
        <v>42665</v>
      </c>
      <c r="J530" s="5">
        <f t="shared" si="14"/>
        <v>30000</v>
      </c>
    </row>
    <row r="531" spans="5:10" x14ac:dyDescent="0.2">
      <c r="H531" s="5">
        <v>10000</v>
      </c>
      <c r="I531" s="7">
        <v>42665</v>
      </c>
      <c r="J531" s="5">
        <f t="shared" si="14"/>
        <v>20000</v>
      </c>
    </row>
    <row r="532" spans="5:10" x14ac:dyDescent="0.2">
      <c r="E532" s="4" t="s">
        <v>300</v>
      </c>
      <c r="F532" s="5">
        <v>260000</v>
      </c>
      <c r="H532" s="5">
        <v>10000</v>
      </c>
      <c r="I532" s="7">
        <v>42679</v>
      </c>
      <c r="J532" s="5">
        <f t="shared" si="14"/>
        <v>270000</v>
      </c>
    </row>
    <row r="533" spans="5:10" x14ac:dyDescent="0.2">
      <c r="H533" s="5">
        <v>10000</v>
      </c>
      <c r="I533" s="7">
        <v>42686</v>
      </c>
      <c r="J533" s="5">
        <f t="shared" si="14"/>
        <v>260000</v>
      </c>
    </row>
    <row r="534" spans="5:10" x14ac:dyDescent="0.2">
      <c r="H534" s="5">
        <v>10000</v>
      </c>
      <c r="I534" s="7">
        <v>42693</v>
      </c>
      <c r="J534" s="5">
        <f t="shared" si="14"/>
        <v>250000</v>
      </c>
    </row>
    <row r="535" spans="5:10" x14ac:dyDescent="0.2">
      <c r="H535" s="5">
        <v>10000</v>
      </c>
      <c r="I535" s="7">
        <v>42706</v>
      </c>
      <c r="J535" s="5">
        <f t="shared" si="14"/>
        <v>240000</v>
      </c>
    </row>
    <row r="536" spans="5:10" x14ac:dyDescent="0.2">
      <c r="H536" s="5">
        <v>10000</v>
      </c>
      <c r="I536" s="7">
        <v>42720</v>
      </c>
      <c r="J536" s="5">
        <f t="shared" si="14"/>
        <v>230000</v>
      </c>
    </row>
    <row r="537" spans="5:10" x14ac:dyDescent="0.2">
      <c r="H537" s="5">
        <v>10000</v>
      </c>
      <c r="I537" s="7">
        <v>42727</v>
      </c>
      <c r="J537" s="5">
        <f t="shared" si="14"/>
        <v>220000</v>
      </c>
    </row>
    <row r="538" spans="5:10" x14ac:dyDescent="0.2">
      <c r="H538" s="5">
        <v>10000</v>
      </c>
      <c r="I538" s="7">
        <v>42741</v>
      </c>
      <c r="J538" s="5">
        <f t="shared" si="14"/>
        <v>210000</v>
      </c>
    </row>
    <row r="539" spans="5:10" x14ac:dyDescent="0.2">
      <c r="H539" s="5">
        <v>10000</v>
      </c>
      <c r="I539" s="7">
        <v>42755</v>
      </c>
      <c r="J539" s="5">
        <f t="shared" si="14"/>
        <v>200000</v>
      </c>
    </row>
    <row r="540" spans="5:10" x14ac:dyDescent="0.2">
      <c r="H540" s="5">
        <v>10000</v>
      </c>
      <c r="I540" s="7">
        <v>42769</v>
      </c>
      <c r="J540" s="5">
        <f t="shared" si="14"/>
        <v>190000</v>
      </c>
    </row>
    <row r="541" spans="5:10" x14ac:dyDescent="0.2">
      <c r="H541" s="5">
        <v>10000</v>
      </c>
      <c r="I541" s="7">
        <v>42776</v>
      </c>
      <c r="J541" s="5">
        <f t="shared" si="14"/>
        <v>180000</v>
      </c>
    </row>
    <row r="542" spans="5:10" x14ac:dyDescent="0.2">
      <c r="H542" s="5">
        <v>10000</v>
      </c>
      <c r="I542" s="7">
        <v>42790</v>
      </c>
      <c r="J542" s="5">
        <f t="shared" si="14"/>
        <v>170000</v>
      </c>
    </row>
    <row r="543" spans="5:10" x14ac:dyDescent="0.2">
      <c r="H543" s="5">
        <v>10000</v>
      </c>
      <c r="I543" s="7">
        <v>42811</v>
      </c>
      <c r="J543" s="5">
        <f t="shared" si="14"/>
        <v>160000</v>
      </c>
    </row>
    <row r="544" spans="5:10" x14ac:dyDescent="0.2">
      <c r="H544" s="5">
        <v>10000</v>
      </c>
      <c r="I544" s="7">
        <v>42818</v>
      </c>
      <c r="J544" s="5">
        <f t="shared" si="14"/>
        <v>150000</v>
      </c>
    </row>
    <row r="545" spans="1:19" x14ac:dyDescent="0.2">
      <c r="H545" s="5">
        <v>10000</v>
      </c>
      <c r="I545" s="7">
        <v>42846</v>
      </c>
      <c r="J545" s="5">
        <f t="shared" si="14"/>
        <v>140000</v>
      </c>
    </row>
    <row r="546" spans="1:19" x14ac:dyDescent="0.2">
      <c r="H546" s="5">
        <v>10000</v>
      </c>
      <c r="I546" s="7">
        <v>42853</v>
      </c>
      <c r="J546" s="5">
        <f>J545-H546+F546</f>
        <v>130000</v>
      </c>
    </row>
    <row r="547" spans="1:19" x14ac:dyDescent="0.2">
      <c r="A547" s="4">
        <v>52</v>
      </c>
      <c r="B547" s="4" t="s">
        <v>378</v>
      </c>
      <c r="C547" s="5">
        <v>3659945</v>
      </c>
      <c r="D547" s="6">
        <v>86305982</v>
      </c>
      <c r="E547" s="4" t="s">
        <v>26</v>
      </c>
      <c r="F547" s="5">
        <v>260000</v>
      </c>
      <c r="G547" s="5">
        <v>20000</v>
      </c>
      <c r="I547" s="7">
        <v>42790</v>
      </c>
      <c r="J547" s="5">
        <f>F547-G547-H547</f>
        <v>240000</v>
      </c>
      <c r="K547" s="4" t="s">
        <v>175</v>
      </c>
      <c r="L547" s="4">
        <v>3</v>
      </c>
      <c r="M547" s="4" t="s">
        <v>221</v>
      </c>
      <c r="O547" s="4" t="s">
        <v>23</v>
      </c>
      <c r="P547" s="5">
        <f>SUM(F547:F551)</f>
        <v>260000</v>
      </c>
      <c r="Q547" s="5">
        <f>SUM(G547:H551)</f>
        <v>100000</v>
      </c>
      <c r="R547" s="5">
        <f>P547-Q547</f>
        <v>160000</v>
      </c>
      <c r="S547" s="4" t="s">
        <v>44</v>
      </c>
    </row>
    <row r="548" spans="1:19" x14ac:dyDescent="0.2">
      <c r="H548" s="5">
        <v>20000</v>
      </c>
      <c r="I548" s="7">
        <v>42797</v>
      </c>
      <c r="J548" s="5">
        <f t="shared" si="14"/>
        <v>220000</v>
      </c>
    </row>
    <row r="549" spans="1:19" x14ac:dyDescent="0.2">
      <c r="H549" s="5">
        <v>20000</v>
      </c>
      <c r="I549" s="7">
        <v>42811</v>
      </c>
      <c r="J549" s="5">
        <f t="shared" si="14"/>
        <v>200000</v>
      </c>
    </row>
    <row r="550" spans="1:19" x14ac:dyDescent="0.2">
      <c r="H550" s="5">
        <v>20000</v>
      </c>
      <c r="I550" s="7">
        <v>42825</v>
      </c>
      <c r="J550" s="5">
        <f t="shared" si="14"/>
        <v>180000</v>
      </c>
    </row>
    <row r="551" spans="1:19" x14ac:dyDescent="0.2">
      <c r="H551" s="5">
        <v>20000</v>
      </c>
      <c r="I551" s="7">
        <v>42838</v>
      </c>
      <c r="J551" s="5">
        <f t="shared" si="14"/>
        <v>160000</v>
      </c>
    </row>
    <row r="552" spans="1:19" x14ac:dyDescent="0.2">
      <c r="A552" s="4">
        <v>53</v>
      </c>
      <c r="B552" s="4" t="s">
        <v>379</v>
      </c>
      <c r="E552" s="4" t="s">
        <v>222</v>
      </c>
      <c r="F552" s="5">
        <v>240000</v>
      </c>
      <c r="G552" s="5">
        <v>20000</v>
      </c>
      <c r="I552" s="7">
        <v>42804</v>
      </c>
      <c r="J552" s="5">
        <f>F552-G552-H552</f>
        <v>220000</v>
      </c>
      <c r="K552" s="4" t="s">
        <v>380</v>
      </c>
      <c r="L552" s="4">
        <v>3</v>
      </c>
      <c r="M552" s="4" t="s">
        <v>221</v>
      </c>
      <c r="O552" s="4" t="s">
        <v>23</v>
      </c>
      <c r="P552" s="5">
        <f>SUM(F552:F557)</f>
        <v>240000</v>
      </c>
      <c r="Q552" s="5">
        <f>SUM(G552:H557)</f>
        <v>120000</v>
      </c>
      <c r="R552" s="5">
        <f>P552-Q552</f>
        <v>120000</v>
      </c>
      <c r="S552" s="4" t="s">
        <v>43</v>
      </c>
    </row>
    <row r="553" spans="1:19" x14ac:dyDescent="0.2">
      <c r="H553" s="5">
        <v>20000</v>
      </c>
      <c r="I553" s="7">
        <v>42811</v>
      </c>
      <c r="J553" s="5">
        <f t="shared" si="14"/>
        <v>200000</v>
      </c>
    </row>
    <row r="554" spans="1:19" x14ac:dyDescent="0.2">
      <c r="H554" s="5">
        <v>20000</v>
      </c>
      <c r="I554" s="7">
        <v>42818</v>
      </c>
      <c r="J554" s="5">
        <f t="shared" si="14"/>
        <v>180000</v>
      </c>
    </row>
    <row r="555" spans="1:19" x14ac:dyDescent="0.2">
      <c r="H555" s="5">
        <v>20000</v>
      </c>
      <c r="I555" s="7">
        <v>42825</v>
      </c>
      <c r="J555" s="5">
        <f t="shared" si="14"/>
        <v>160000</v>
      </c>
    </row>
    <row r="556" spans="1:19" x14ac:dyDescent="0.2">
      <c r="H556" s="5">
        <v>20000</v>
      </c>
      <c r="I556" s="7">
        <v>42832</v>
      </c>
      <c r="J556" s="5">
        <f t="shared" si="14"/>
        <v>140000</v>
      </c>
    </row>
    <row r="557" spans="1:19" x14ac:dyDescent="0.2">
      <c r="H557" s="5">
        <v>20000</v>
      </c>
      <c r="I557" s="7">
        <v>42853</v>
      </c>
      <c r="J557" s="5">
        <f>J556-H557+F557</f>
        <v>120000</v>
      </c>
    </row>
    <row r="558" spans="1:19" x14ac:dyDescent="0.2">
      <c r="A558" s="4">
        <v>54</v>
      </c>
      <c r="B558" s="4" t="s">
        <v>381</v>
      </c>
      <c r="C558" s="5">
        <v>2025347</v>
      </c>
      <c r="D558" s="6">
        <v>71236403</v>
      </c>
      <c r="E558" s="4" t="s">
        <v>95</v>
      </c>
      <c r="F558" s="5">
        <v>260000</v>
      </c>
      <c r="G558" s="5">
        <v>60000</v>
      </c>
      <c r="I558" s="7">
        <v>42713</v>
      </c>
      <c r="J558" s="5">
        <f>F558-G558-H558</f>
        <v>200000</v>
      </c>
      <c r="L558" s="4">
        <v>3</v>
      </c>
      <c r="M558" s="4" t="s">
        <v>221</v>
      </c>
      <c r="O558" s="4" t="s">
        <v>23</v>
      </c>
      <c r="P558" s="5">
        <f>SUM(F558:F561)</f>
        <v>720000</v>
      </c>
      <c r="Q558" s="5">
        <f>SUM(G558:H561)</f>
        <v>360000</v>
      </c>
      <c r="R558" s="5">
        <f>P558-Q558</f>
        <v>360000</v>
      </c>
      <c r="S558" s="4" t="s">
        <v>56</v>
      </c>
    </row>
    <row r="559" spans="1:19" x14ac:dyDescent="0.2">
      <c r="D559" s="6">
        <v>71414465</v>
      </c>
      <c r="H559" s="5">
        <v>30000</v>
      </c>
      <c r="I559" s="7">
        <v>42727</v>
      </c>
      <c r="J559" s="5">
        <f t="shared" si="14"/>
        <v>170000</v>
      </c>
    </row>
    <row r="560" spans="1:19" x14ac:dyDescent="0.2">
      <c r="D560" s="6">
        <v>85456636</v>
      </c>
      <c r="H560" s="5">
        <v>100000</v>
      </c>
      <c r="I560" s="7">
        <v>42755</v>
      </c>
      <c r="J560" s="5">
        <f t="shared" si="14"/>
        <v>70000</v>
      </c>
    </row>
    <row r="561" spans="1:19" x14ac:dyDescent="0.2">
      <c r="E561" s="4" t="s">
        <v>382</v>
      </c>
      <c r="F561" s="5">
        <v>460000</v>
      </c>
      <c r="H561" s="5">
        <v>170000</v>
      </c>
      <c r="I561" s="7">
        <v>42783</v>
      </c>
      <c r="J561" s="5">
        <f t="shared" si="14"/>
        <v>360000</v>
      </c>
    </row>
    <row r="562" spans="1:19" x14ac:dyDescent="0.2">
      <c r="A562" s="4">
        <v>55</v>
      </c>
      <c r="B562" s="4" t="s">
        <v>383</v>
      </c>
      <c r="C562" s="5">
        <v>6675517</v>
      </c>
      <c r="D562" s="6">
        <v>71460488</v>
      </c>
      <c r="E562" s="4" t="s">
        <v>92</v>
      </c>
      <c r="F562" s="5">
        <v>260000</v>
      </c>
      <c r="G562" s="5">
        <v>40000</v>
      </c>
      <c r="I562" s="7">
        <v>42546</v>
      </c>
      <c r="J562" s="5">
        <f>F562-G562-H562</f>
        <v>220000</v>
      </c>
      <c r="K562" s="4" t="s">
        <v>377</v>
      </c>
      <c r="L562" s="4">
        <v>3</v>
      </c>
      <c r="O562" s="4" t="s">
        <v>384</v>
      </c>
      <c r="P562" s="5">
        <f>SUM(F562:F591)</f>
        <v>760000</v>
      </c>
      <c r="Q562" s="5">
        <f>SUM(G562:H591)</f>
        <v>530000</v>
      </c>
      <c r="R562" s="5">
        <f>P562-Q562</f>
        <v>230000</v>
      </c>
      <c r="S562" s="4" t="s">
        <v>43</v>
      </c>
    </row>
    <row r="563" spans="1:19" x14ac:dyDescent="0.2">
      <c r="D563" s="6">
        <v>72337177</v>
      </c>
      <c r="H563" s="5">
        <v>10000</v>
      </c>
      <c r="I563" s="7">
        <v>42560</v>
      </c>
      <c r="J563" s="5">
        <f t="shared" si="14"/>
        <v>210000</v>
      </c>
    </row>
    <row r="564" spans="1:19" x14ac:dyDescent="0.2">
      <c r="H564" s="5">
        <v>10000</v>
      </c>
      <c r="I564" s="7">
        <v>42567</v>
      </c>
      <c r="J564" s="5">
        <f t="shared" si="14"/>
        <v>200000</v>
      </c>
    </row>
    <row r="565" spans="1:19" x14ac:dyDescent="0.2">
      <c r="H565" s="5">
        <v>20000</v>
      </c>
      <c r="I565" s="7">
        <v>42581</v>
      </c>
      <c r="J565" s="5">
        <f t="shared" si="14"/>
        <v>180000</v>
      </c>
    </row>
    <row r="566" spans="1:19" x14ac:dyDescent="0.2">
      <c r="H566" s="5">
        <v>20000</v>
      </c>
      <c r="I566" s="7">
        <v>42595</v>
      </c>
      <c r="J566" s="5">
        <f t="shared" si="14"/>
        <v>160000</v>
      </c>
    </row>
    <row r="567" spans="1:19" x14ac:dyDescent="0.2">
      <c r="H567" s="5">
        <v>10000</v>
      </c>
      <c r="I567" s="7">
        <v>42602</v>
      </c>
      <c r="J567" s="5">
        <f t="shared" si="14"/>
        <v>150000</v>
      </c>
    </row>
    <row r="568" spans="1:19" x14ac:dyDescent="0.2">
      <c r="H568" s="5">
        <v>20000</v>
      </c>
      <c r="I568" s="7">
        <v>42609</v>
      </c>
      <c r="J568" s="5">
        <f t="shared" si="14"/>
        <v>130000</v>
      </c>
    </row>
    <row r="569" spans="1:19" x14ac:dyDescent="0.2">
      <c r="H569" s="5">
        <v>10000</v>
      </c>
      <c r="I569" s="7">
        <v>42616</v>
      </c>
      <c r="J569" s="5">
        <f t="shared" si="14"/>
        <v>120000</v>
      </c>
    </row>
    <row r="570" spans="1:19" x14ac:dyDescent="0.2">
      <c r="H570" s="5">
        <v>10000</v>
      </c>
      <c r="I570" s="7">
        <v>42623</v>
      </c>
      <c r="J570" s="5">
        <f t="shared" si="14"/>
        <v>110000</v>
      </c>
    </row>
    <row r="571" spans="1:19" x14ac:dyDescent="0.2">
      <c r="H571" s="5">
        <v>10000</v>
      </c>
      <c r="I571" s="7">
        <v>42629</v>
      </c>
      <c r="J571" s="5">
        <f t="shared" si="14"/>
        <v>100000</v>
      </c>
    </row>
    <row r="572" spans="1:19" x14ac:dyDescent="0.2">
      <c r="H572" s="5">
        <v>10000</v>
      </c>
      <c r="I572" s="7">
        <v>42637</v>
      </c>
      <c r="J572" s="5">
        <f t="shared" si="14"/>
        <v>90000</v>
      </c>
    </row>
    <row r="573" spans="1:19" x14ac:dyDescent="0.2">
      <c r="H573" s="5">
        <v>10000</v>
      </c>
      <c r="I573" s="7">
        <v>42644</v>
      </c>
      <c r="J573" s="5">
        <f t="shared" si="14"/>
        <v>80000</v>
      </c>
    </row>
    <row r="574" spans="1:19" x14ac:dyDescent="0.2">
      <c r="H574" s="5">
        <v>20000</v>
      </c>
      <c r="I574" s="7">
        <v>42651</v>
      </c>
      <c r="J574" s="5">
        <f t="shared" si="14"/>
        <v>60000</v>
      </c>
    </row>
    <row r="575" spans="1:19" x14ac:dyDescent="0.2">
      <c r="F575" s="5">
        <v>240000</v>
      </c>
      <c r="H575" s="5">
        <v>30000</v>
      </c>
      <c r="I575" s="7">
        <v>43023</v>
      </c>
      <c r="J575" s="5">
        <f t="shared" si="14"/>
        <v>270000</v>
      </c>
    </row>
    <row r="576" spans="1:19" x14ac:dyDescent="0.2">
      <c r="H576" s="5">
        <v>20000</v>
      </c>
      <c r="I576" s="7">
        <v>42679</v>
      </c>
      <c r="J576" s="5">
        <f t="shared" si="14"/>
        <v>250000</v>
      </c>
    </row>
    <row r="577" spans="1:19" x14ac:dyDescent="0.2">
      <c r="H577" s="5">
        <v>20000</v>
      </c>
      <c r="I577" s="7">
        <v>42693</v>
      </c>
      <c r="J577" s="5">
        <f t="shared" si="14"/>
        <v>230000</v>
      </c>
    </row>
    <row r="578" spans="1:19" x14ac:dyDescent="0.2">
      <c r="H578" s="5">
        <v>20000</v>
      </c>
      <c r="I578" s="7">
        <v>42699</v>
      </c>
      <c r="J578" s="5">
        <f t="shared" si="14"/>
        <v>210000</v>
      </c>
    </row>
    <row r="579" spans="1:19" x14ac:dyDescent="0.2">
      <c r="H579" s="5">
        <v>20000</v>
      </c>
      <c r="I579" s="7">
        <v>42713</v>
      </c>
      <c r="J579" s="5">
        <f t="shared" si="14"/>
        <v>190000</v>
      </c>
    </row>
    <row r="580" spans="1:19" x14ac:dyDescent="0.2">
      <c r="H580" s="5">
        <v>20000</v>
      </c>
      <c r="I580" s="7">
        <v>42727</v>
      </c>
      <c r="J580" s="5">
        <f t="shared" ref="J580:J604" si="15">J579-H580+F580</f>
        <v>170000</v>
      </c>
    </row>
    <row r="581" spans="1:19" x14ac:dyDescent="0.2">
      <c r="H581" s="5">
        <v>20000</v>
      </c>
      <c r="I581" s="7">
        <v>42734</v>
      </c>
      <c r="J581" s="5">
        <f t="shared" si="15"/>
        <v>150000</v>
      </c>
    </row>
    <row r="582" spans="1:19" x14ac:dyDescent="0.2">
      <c r="H582" s="5">
        <v>20000</v>
      </c>
      <c r="I582" s="7">
        <v>42741</v>
      </c>
      <c r="J582" s="5">
        <f t="shared" si="15"/>
        <v>130000</v>
      </c>
    </row>
    <row r="583" spans="1:19" x14ac:dyDescent="0.2">
      <c r="H583" s="5">
        <v>20000</v>
      </c>
      <c r="I583" s="7">
        <v>42748</v>
      </c>
      <c r="J583" s="5">
        <f t="shared" si="15"/>
        <v>110000</v>
      </c>
    </row>
    <row r="584" spans="1:19" x14ac:dyDescent="0.2">
      <c r="H584" s="5">
        <v>20000</v>
      </c>
      <c r="I584" s="7">
        <v>42755</v>
      </c>
      <c r="J584" s="5">
        <f t="shared" si="15"/>
        <v>90000</v>
      </c>
    </row>
    <row r="585" spans="1:19" x14ac:dyDescent="0.2">
      <c r="H585" s="5">
        <v>20000</v>
      </c>
      <c r="I585" s="7">
        <v>42769</v>
      </c>
      <c r="J585" s="5">
        <f t="shared" si="15"/>
        <v>70000</v>
      </c>
    </row>
    <row r="586" spans="1:19" x14ac:dyDescent="0.2">
      <c r="H586" s="5">
        <v>20000</v>
      </c>
      <c r="I586" s="7">
        <v>42776</v>
      </c>
      <c r="J586" s="5">
        <f t="shared" si="15"/>
        <v>50000</v>
      </c>
    </row>
    <row r="587" spans="1:19" x14ac:dyDescent="0.2">
      <c r="E587" s="4" t="s">
        <v>385</v>
      </c>
      <c r="F587" s="5">
        <v>260000</v>
      </c>
      <c r="I587" s="7">
        <v>42790</v>
      </c>
      <c r="J587" s="5">
        <f t="shared" si="15"/>
        <v>310000</v>
      </c>
    </row>
    <row r="588" spans="1:19" x14ac:dyDescent="0.2">
      <c r="H588" s="5">
        <v>20000</v>
      </c>
      <c r="I588" s="7">
        <v>42804</v>
      </c>
      <c r="J588" s="5">
        <f t="shared" si="15"/>
        <v>290000</v>
      </c>
    </row>
    <row r="589" spans="1:19" x14ac:dyDescent="0.2">
      <c r="H589" s="5">
        <v>20000</v>
      </c>
      <c r="I589" s="7">
        <v>42811</v>
      </c>
      <c r="J589" s="5">
        <f t="shared" si="15"/>
        <v>270000</v>
      </c>
    </row>
    <row r="590" spans="1:19" x14ac:dyDescent="0.2">
      <c r="H590" s="5">
        <v>20000</v>
      </c>
      <c r="I590" s="7">
        <v>42832</v>
      </c>
      <c r="J590" s="5">
        <f t="shared" si="15"/>
        <v>250000</v>
      </c>
    </row>
    <row r="591" spans="1:19" x14ac:dyDescent="0.2">
      <c r="H591" s="5">
        <v>20000</v>
      </c>
      <c r="I591" s="7">
        <v>42838</v>
      </c>
      <c r="J591" s="5">
        <f t="shared" si="15"/>
        <v>230000</v>
      </c>
    </row>
    <row r="592" spans="1:19" x14ac:dyDescent="0.2">
      <c r="A592" s="4">
        <v>56</v>
      </c>
      <c r="B592" s="4" t="s">
        <v>386</v>
      </c>
      <c r="C592" s="5">
        <v>5245349</v>
      </c>
      <c r="D592" s="6">
        <v>86588666</v>
      </c>
      <c r="E592" s="4" t="s">
        <v>305</v>
      </c>
      <c r="F592" s="5">
        <v>360000</v>
      </c>
      <c r="G592" s="5">
        <v>50000</v>
      </c>
      <c r="I592" s="7">
        <v>42713</v>
      </c>
      <c r="J592" s="5">
        <f>F592-G592-H592</f>
        <v>310000</v>
      </c>
      <c r="K592" s="4" t="s">
        <v>352</v>
      </c>
      <c r="L592" s="4">
        <v>3</v>
      </c>
      <c r="M592" s="4" t="s">
        <v>221</v>
      </c>
      <c r="O592" s="4" t="s">
        <v>23</v>
      </c>
      <c r="P592" s="5">
        <f>SUM(F592:F596)</f>
        <v>360000</v>
      </c>
      <c r="Q592" s="5">
        <f>SUM(G592:H596)</f>
        <v>250000</v>
      </c>
      <c r="R592" s="5">
        <f>P592-Q592</f>
        <v>110000</v>
      </c>
      <c r="S592" s="4" t="s">
        <v>56</v>
      </c>
    </row>
    <row r="593" spans="1:19" x14ac:dyDescent="0.2">
      <c r="E593" s="4">
        <v>212</v>
      </c>
      <c r="H593" s="5">
        <v>50000</v>
      </c>
      <c r="I593" s="7">
        <v>42741</v>
      </c>
      <c r="J593" s="5">
        <f t="shared" si="15"/>
        <v>260000</v>
      </c>
    </row>
    <row r="594" spans="1:19" x14ac:dyDescent="0.2">
      <c r="H594" s="5">
        <v>50000</v>
      </c>
      <c r="I594" s="7">
        <v>42776</v>
      </c>
      <c r="J594" s="5">
        <f t="shared" si="15"/>
        <v>210000</v>
      </c>
    </row>
    <row r="595" spans="1:19" x14ac:dyDescent="0.2">
      <c r="H595" s="5">
        <v>50000</v>
      </c>
      <c r="I595" s="7">
        <v>42804</v>
      </c>
      <c r="J595" s="5">
        <f t="shared" si="15"/>
        <v>160000</v>
      </c>
    </row>
    <row r="596" spans="1:19" x14ac:dyDescent="0.2">
      <c r="H596" s="5">
        <v>50000</v>
      </c>
      <c r="I596" s="7">
        <v>42832</v>
      </c>
      <c r="J596" s="5">
        <f t="shared" si="15"/>
        <v>110000</v>
      </c>
    </row>
    <row r="597" spans="1:19" x14ac:dyDescent="0.2">
      <c r="A597" s="4">
        <v>57</v>
      </c>
      <c r="B597" s="4" t="s">
        <v>387</v>
      </c>
      <c r="C597" s="5">
        <v>1980384</v>
      </c>
      <c r="D597" s="6">
        <v>92503291</v>
      </c>
      <c r="E597" s="4" t="s">
        <v>84</v>
      </c>
      <c r="F597" s="5">
        <v>295000</v>
      </c>
      <c r="I597" s="7">
        <v>42769</v>
      </c>
      <c r="J597" s="5">
        <f>F597-G597-H597</f>
        <v>295000</v>
      </c>
      <c r="K597" s="4" t="s">
        <v>388</v>
      </c>
      <c r="L597" s="4">
        <v>3</v>
      </c>
      <c r="M597" s="4" t="s">
        <v>221</v>
      </c>
      <c r="N597" s="4" t="s">
        <v>389</v>
      </c>
      <c r="O597" s="4" t="s">
        <v>18</v>
      </c>
      <c r="P597" s="5">
        <f>SUM(F597:F605)</f>
        <v>295000</v>
      </c>
      <c r="Q597" s="5">
        <f>SUM(G597:H605)</f>
        <v>220000</v>
      </c>
      <c r="R597" s="5">
        <f>P597-Q597</f>
        <v>75000</v>
      </c>
      <c r="S597" s="4" t="s">
        <v>43</v>
      </c>
    </row>
    <row r="598" spans="1:19" x14ac:dyDescent="0.2">
      <c r="H598" s="5">
        <v>60000</v>
      </c>
      <c r="I598" s="7">
        <v>42776</v>
      </c>
      <c r="J598" s="5">
        <f t="shared" si="15"/>
        <v>235000</v>
      </c>
    </row>
    <row r="599" spans="1:19" x14ac:dyDescent="0.2">
      <c r="H599" s="5">
        <v>20000</v>
      </c>
      <c r="I599" s="7">
        <v>42783</v>
      </c>
      <c r="J599" s="5">
        <f t="shared" si="15"/>
        <v>215000</v>
      </c>
    </row>
    <row r="600" spans="1:19" x14ac:dyDescent="0.2">
      <c r="H600" s="5">
        <v>20000</v>
      </c>
      <c r="I600" s="7">
        <v>42797</v>
      </c>
      <c r="J600" s="5">
        <f t="shared" si="15"/>
        <v>195000</v>
      </c>
    </row>
    <row r="601" spans="1:19" x14ac:dyDescent="0.2">
      <c r="H601" s="5">
        <v>20000</v>
      </c>
      <c r="I601" s="7">
        <v>42804</v>
      </c>
      <c r="J601" s="5">
        <f t="shared" si="15"/>
        <v>175000</v>
      </c>
    </row>
    <row r="602" spans="1:19" x14ac:dyDescent="0.2">
      <c r="H602" s="5">
        <v>40000</v>
      </c>
      <c r="I602" s="7">
        <v>42818</v>
      </c>
      <c r="J602" s="5">
        <f t="shared" si="15"/>
        <v>135000</v>
      </c>
    </row>
    <row r="603" spans="1:19" x14ac:dyDescent="0.2">
      <c r="H603" s="5">
        <v>20000</v>
      </c>
      <c r="I603" s="7">
        <v>42825</v>
      </c>
      <c r="J603" s="5">
        <f t="shared" si="15"/>
        <v>115000</v>
      </c>
    </row>
    <row r="604" spans="1:19" x14ac:dyDescent="0.2">
      <c r="H604" s="5">
        <v>20000</v>
      </c>
      <c r="I604" s="7">
        <v>42832</v>
      </c>
      <c r="J604" s="5">
        <f t="shared" si="15"/>
        <v>95000</v>
      </c>
    </row>
    <row r="605" spans="1:19" x14ac:dyDescent="0.2">
      <c r="H605" s="5">
        <v>20000</v>
      </c>
      <c r="I605" s="7">
        <v>42846</v>
      </c>
      <c r="J605" s="5">
        <f>J604-H605+F605</f>
        <v>75000</v>
      </c>
    </row>
    <row r="606" spans="1:19" x14ac:dyDescent="0.2">
      <c r="A606" s="4">
        <v>58</v>
      </c>
      <c r="B606" s="4" t="s">
        <v>390</v>
      </c>
      <c r="C606" s="5">
        <v>1254483</v>
      </c>
      <c r="D606" s="6">
        <v>84603999</v>
      </c>
      <c r="E606" s="4" t="s">
        <v>69</v>
      </c>
      <c r="F606" s="5">
        <v>220000</v>
      </c>
      <c r="G606" s="5">
        <v>20000</v>
      </c>
      <c r="I606" s="7">
        <v>42804</v>
      </c>
      <c r="J606" s="5">
        <f>F606-G606-H606</f>
        <v>200000</v>
      </c>
      <c r="K606" s="4" t="s">
        <v>270</v>
      </c>
      <c r="L606" s="4">
        <v>3</v>
      </c>
      <c r="M606" s="4" t="s">
        <v>221</v>
      </c>
      <c r="O606" s="4" t="s">
        <v>64</v>
      </c>
      <c r="P606" s="5">
        <f>SUM(F606:F608)</f>
        <v>220000</v>
      </c>
      <c r="Q606" s="5">
        <f>SUM(G606:H608)</f>
        <v>80000</v>
      </c>
      <c r="R606" s="5">
        <f>P606-Q606</f>
        <v>140000</v>
      </c>
      <c r="S606" s="4" t="s">
        <v>44</v>
      </c>
    </row>
    <row r="607" spans="1:19" x14ac:dyDescent="0.2">
      <c r="H607" s="5">
        <v>30000</v>
      </c>
      <c r="I607" s="7">
        <v>42818</v>
      </c>
      <c r="J607" s="5">
        <f t="shared" ref="J607:J671" si="16">J606-H607+F607</f>
        <v>170000</v>
      </c>
    </row>
    <row r="608" spans="1:19" x14ac:dyDescent="0.2">
      <c r="H608" s="5">
        <v>30000</v>
      </c>
      <c r="I608" s="7">
        <v>42838</v>
      </c>
      <c r="J608" s="5">
        <f t="shared" si="16"/>
        <v>140000</v>
      </c>
    </row>
    <row r="609" spans="1:19" x14ac:dyDescent="0.2">
      <c r="A609" s="4">
        <v>59</v>
      </c>
      <c r="B609" s="4" t="s">
        <v>394</v>
      </c>
      <c r="D609" s="6">
        <v>82200549</v>
      </c>
      <c r="E609" s="4" t="s">
        <v>305</v>
      </c>
      <c r="F609" s="5">
        <v>360000</v>
      </c>
      <c r="G609" s="5">
        <v>50000</v>
      </c>
      <c r="I609" s="7">
        <v>42567</v>
      </c>
      <c r="J609" s="5">
        <f>F609-G609-H609</f>
        <v>310000</v>
      </c>
      <c r="K609" s="4" t="s">
        <v>392</v>
      </c>
      <c r="L609" s="4">
        <v>3</v>
      </c>
      <c r="M609" s="4" t="s">
        <v>393</v>
      </c>
      <c r="O609" s="4" t="s">
        <v>229</v>
      </c>
      <c r="P609" s="5">
        <f>SUM(F609:F614)</f>
        <v>880000</v>
      </c>
      <c r="Q609" s="5">
        <f>SUM(G609:H614)</f>
        <v>500000</v>
      </c>
      <c r="R609" s="5">
        <f>P609-Q609</f>
        <v>380000</v>
      </c>
      <c r="S609" s="4" t="s">
        <v>43</v>
      </c>
    </row>
    <row r="610" spans="1:19" x14ac:dyDescent="0.2">
      <c r="E610" s="4">
        <v>212</v>
      </c>
      <c r="H610" s="5">
        <v>50000</v>
      </c>
      <c r="I610" s="7">
        <v>42596</v>
      </c>
      <c r="J610" s="5">
        <f t="shared" si="16"/>
        <v>260000</v>
      </c>
    </row>
    <row r="611" spans="1:19" x14ac:dyDescent="0.2">
      <c r="H611" s="5">
        <v>50000</v>
      </c>
      <c r="I611" s="7">
        <v>42629</v>
      </c>
      <c r="J611" s="5">
        <f t="shared" si="16"/>
        <v>210000</v>
      </c>
    </row>
    <row r="612" spans="1:19" x14ac:dyDescent="0.2">
      <c r="H612" s="5">
        <v>150000</v>
      </c>
      <c r="I612" s="7">
        <v>42706</v>
      </c>
      <c r="J612" s="5">
        <f t="shared" si="16"/>
        <v>60000</v>
      </c>
    </row>
    <row r="613" spans="1:19" x14ac:dyDescent="0.2">
      <c r="E613" s="4" t="s">
        <v>391</v>
      </c>
      <c r="F613" s="5">
        <v>520000</v>
      </c>
      <c r="H613" s="5">
        <v>100000</v>
      </c>
      <c r="I613" s="7">
        <v>42734</v>
      </c>
      <c r="J613" s="5">
        <f t="shared" si="16"/>
        <v>480000</v>
      </c>
    </row>
    <row r="614" spans="1:19" x14ac:dyDescent="0.2">
      <c r="H614" s="5">
        <v>100000</v>
      </c>
      <c r="I614" s="7">
        <v>42804</v>
      </c>
      <c r="J614" s="5">
        <f t="shared" si="16"/>
        <v>380000</v>
      </c>
    </row>
    <row r="615" spans="1:19" x14ac:dyDescent="0.2">
      <c r="A615" s="4">
        <v>60</v>
      </c>
      <c r="B615" s="4" t="s">
        <v>395</v>
      </c>
      <c r="E615" s="4" t="s">
        <v>396</v>
      </c>
      <c r="F615" s="5">
        <v>290000</v>
      </c>
      <c r="G615" s="5">
        <v>100000</v>
      </c>
      <c r="I615" s="7">
        <v>42546</v>
      </c>
      <c r="J615" s="5">
        <f>F615-G615-H615</f>
        <v>190000</v>
      </c>
      <c r="K615" s="4" t="s">
        <v>398</v>
      </c>
      <c r="L615" s="4">
        <v>3</v>
      </c>
      <c r="M615" s="4" t="s">
        <v>228</v>
      </c>
      <c r="O615" s="4" t="s">
        <v>229</v>
      </c>
      <c r="P615" s="5">
        <f>SUM(F615:F627)</f>
        <v>1000000</v>
      </c>
      <c r="Q615" s="5">
        <f>SUM(G615:H627)</f>
        <v>900000</v>
      </c>
      <c r="R615" s="5">
        <f>P615-Q615</f>
        <v>100000</v>
      </c>
      <c r="S615" s="4" t="s">
        <v>56</v>
      </c>
    </row>
    <row r="616" spans="1:19" x14ac:dyDescent="0.2">
      <c r="H616" s="5">
        <v>50000</v>
      </c>
      <c r="I616" s="7">
        <v>42561</v>
      </c>
      <c r="J616" s="5">
        <f t="shared" si="16"/>
        <v>140000</v>
      </c>
    </row>
    <row r="617" spans="1:19" x14ac:dyDescent="0.2">
      <c r="H617" s="5">
        <v>50000</v>
      </c>
      <c r="I617" s="7">
        <v>42581</v>
      </c>
      <c r="J617" s="5">
        <f t="shared" si="16"/>
        <v>90000</v>
      </c>
    </row>
    <row r="618" spans="1:19" x14ac:dyDescent="0.2">
      <c r="E618" s="4" t="s">
        <v>397</v>
      </c>
      <c r="F618" s="5">
        <v>550000</v>
      </c>
      <c r="I618" s="7">
        <v>42581</v>
      </c>
      <c r="J618" s="5">
        <f t="shared" si="16"/>
        <v>640000</v>
      </c>
    </row>
    <row r="619" spans="1:19" x14ac:dyDescent="0.2">
      <c r="H619" s="5">
        <v>130000</v>
      </c>
      <c r="I619" s="7">
        <v>42595</v>
      </c>
      <c r="J619" s="5">
        <f t="shared" si="16"/>
        <v>510000</v>
      </c>
    </row>
    <row r="620" spans="1:19" x14ac:dyDescent="0.2">
      <c r="H620" s="5">
        <v>100000</v>
      </c>
      <c r="I620" s="7">
        <v>42617</v>
      </c>
      <c r="J620" s="5">
        <f t="shared" si="16"/>
        <v>410000</v>
      </c>
    </row>
    <row r="621" spans="1:19" x14ac:dyDescent="0.2">
      <c r="H621" s="5">
        <v>50000</v>
      </c>
      <c r="I621" s="7">
        <v>42633</v>
      </c>
      <c r="J621" s="5">
        <f t="shared" si="16"/>
        <v>360000</v>
      </c>
    </row>
    <row r="622" spans="1:19" x14ac:dyDescent="0.2">
      <c r="H622" s="5">
        <v>100000</v>
      </c>
      <c r="I622" s="7">
        <v>42662</v>
      </c>
      <c r="J622" s="5">
        <f t="shared" si="16"/>
        <v>260000</v>
      </c>
    </row>
    <row r="623" spans="1:19" x14ac:dyDescent="0.2">
      <c r="H623" s="5">
        <v>120000</v>
      </c>
      <c r="I623" s="7">
        <v>42708</v>
      </c>
      <c r="J623" s="5">
        <f t="shared" si="16"/>
        <v>140000</v>
      </c>
    </row>
    <row r="624" spans="1:19" x14ac:dyDescent="0.2">
      <c r="H624" s="5">
        <v>50000</v>
      </c>
      <c r="I624" s="7">
        <v>42776</v>
      </c>
      <c r="J624" s="5">
        <f t="shared" si="16"/>
        <v>90000</v>
      </c>
    </row>
    <row r="625" spans="1:19" x14ac:dyDescent="0.2">
      <c r="H625" s="5">
        <v>100000</v>
      </c>
      <c r="I625" s="7">
        <v>42804</v>
      </c>
      <c r="J625" s="5">
        <f t="shared" si="16"/>
        <v>-10000</v>
      </c>
    </row>
    <row r="626" spans="1:19" x14ac:dyDescent="0.2">
      <c r="F626" s="5">
        <v>160000</v>
      </c>
      <c r="I626" s="7">
        <v>42804</v>
      </c>
      <c r="J626" s="5">
        <f t="shared" si="16"/>
        <v>150000</v>
      </c>
    </row>
    <row r="627" spans="1:19" x14ac:dyDescent="0.2">
      <c r="H627" s="5">
        <v>50000</v>
      </c>
      <c r="I627" s="7">
        <v>42838</v>
      </c>
      <c r="J627" s="5">
        <f t="shared" si="16"/>
        <v>100000</v>
      </c>
    </row>
    <row r="628" spans="1:19" x14ac:dyDescent="0.2">
      <c r="A628" s="4">
        <v>61</v>
      </c>
      <c r="B628" s="4" t="s">
        <v>399</v>
      </c>
      <c r="E628" s="4" t="s">
        <v>305</v>
      </c>
      <c r="F628" s="5">
        <v>460000</v>
      </c>
      <c r="I628" s="7">
        <v>42546</v>
      </c>
      <c r="J628" s="5">
        <f>F628-G628-H628</f>
        <v>460000</v>
      </c>
      <c r="L628" s="4">
        <v>3</v>
      </c>
      <c r="M628" s="4" t="s">
        <v>228</v>
      </c>
      <c r="O628" s="4" t="s">
        <v>229</v>
      </c>
      <c r="P628" s="5">
        <f>SUM(F628:F634)</f>
        <v>780000</v>
      </c>
      <c r="Q628" s="5">
        <f>SUM(G628:H634)</f>
        <v>420000</v>
      </c>
      <c r="R628" s="5">
        <f>P628-Q628</f>
        <v>360000</v>
      </c>
      <c r="S628" s="4" t="s">
        <v>56</v>
      </c>
    </row>
    <row r="629" spans="1:19" x14ac:dyDescent="0.2">
      <c r="E629" s="4" t="s">
        <v>400</v>
      </c>
      <c r="H629" s="5">
        <v>50000</v>
      </c>
      <c r="I629" s="7">
        <v>42567</v>
      </c>
      <c r="J629" s="5">
        <f t="shared" si="16"/>
        <v>410000</v>
      </c>
    </row>
    <row r="630" spans="1:19" x14ac:dyDescent="0.2">
      <c r="H630" s="5">
        <v>50000</v>
      </c>
      <c r="I630" s="7">
        <v>42582</v>
      </c>
      <c r="J630" s="5">
        <f t="shared" si="16"/>
        <v>360000</v>
      </c>
    </row>
    <row r="631" spans="1:19" x14ac:dyDescent="0.2">
      <c r="H631" s="5">
        <v>80000</v>
      </c>
      <c r="I631" s="7">
        <v>42657</v>
      </c>
      <c r="J631" s="5">
        <f t="shared" si="16"/>
        <v>280000</v>
      </c>
    </row>
    <row r="632" spans="1:19" x14ac:dyDescent="0.2">
      <c r="F632" s="5">
        <v>320000</v>
      </c>
      <c r="I632" s="7">
        <v>42670</v>
      </c>
      <c r="J632" s="5">
        <f t="shared" si="16"/>
        <v>600000</v>
      </c>
    </row>
    <row r="633" spans="1:19" x14ac:dyDescent="0.2">
      <c r="H633" s="5">
        <v>100000</v>
      </c>
      <c r="I633" s="7">
        <v>42691</v>
      </c>
      <c r="J633" s="5">
        <f t="shared" si="16"/>
        <v>500000</v>
      </c>
    </row>
    <row r="634" spans="1:19" x14ac:dyDescent="0.2">
      <c r="H634" s="5">
        <v>140000</v>
      </c>
      <c r="I634" s="7">
        <v>42797</v>
      </c>
      <c r="J634" s="5">
        <f t="shared" si="16"/>
        <v>360000</v>
      </c>
    </row>
    <row r="635" spans="1:19" x14ac:dyDescent="0.2">
      <c r="A635" s="4">
        <v>62</v>
      </c>
      <c r="B635" s="4" t="s">
        <v>401</v>
      </c>
      <c r="C635" s="5">
        <v>5407012</v>
      </c>
      <c r="D635" s="6">
        <v>71417081</v>
      </c>
      <c r="E635" s="4" t="s">
        <v>92</v>
      </c>
      <c r="F635" s="5">
        <v>260000</v>
      </c>
      <c r="I635" s="7">
        <v>42706</v>
      </c>
      <c r="J635" s="5">
        <f>F635-G635-H635</f>
        <v>260000</v>
      </c>
      <c r="K635" s="4" t="s">
        <v>402</v>
      </c>
      <c r="L635" s="4">
        <v>3</v>
      </c>
      <c r="M635" s="4" t="s">
        <v>221</v>
      </c>
      <c r="O635" s="4" t="s">
        <v>18</v>
      </c>
      <c r="P635" s="5">
        <f>SUM(F635:F640)</f>
        <v>580000</v>
      </c>
      <c r="Q635" s="5">
        <f>SUM(G635:H640)</f>
        <v>260000</v>
      </c>
      <c r="R635" s="5">
        <f>P635-Q635</f>
        <v>320000</v>
      </c>
      <c r="S635" s="4" t="s">
        <v>43</v>
      </c>
    </row>
    <row r="636" spans="1:19" x14ac:dyDescent="0.2">
      <c r="H636" s="5">
        <v>40000</v>
      </c>
      <c r="I636" s="7">
        <v>42720</v>
      </c>
      <c r="J636" s="5">
        <f t="shared" si="16"/>
        <v>220000</v>
      </c>
    </row>
    <row r="637" spans="1:19" x14ac:dyDescent="0.2">
      <c r="H637" s="5">
        <v>50000</v>
      </c>
      <c r="I637" s="7">
        <v>42748</v>
      </c>
      <c r="J637" s="5">
        <f t="shared" si="16"/>
        <v>170000</v>
      </c>
    </row>
    <row r="638" spans="1:19" x14ac:dyDescent="0.2">
      <c r="H638" s="5">
        <v>50000</v>
      </c>
      <c r="I638" s="7">
        <v>42776</v>
      </c>
      <c r="J638" s="5">
        <f t="shared" si="16"/>
        <v>120000</v>
      </c>
    </row>
    <row r="639" spans="1:19" x14ac:dyDescent="0.2">
      <c r="H639" s="5">
        <v>50000</v>
      </c>
      <c r="I639" s="7">
        <v>42804</v>
      </c>
      <c r="J639" s="5">
        <f t="shared" si="16"/>
        <v>70000</v>
      </c>
    </row>
    <row r="640" spans="1:19" x14ac:dyDescent="0.2">
      <c r="E640" s="4" t="s">
        <v>79</v>
      </c>
      <c r="F640" s="5">
        <v>320000</v>
      </c>
      <c r="H640" s="5">
        <v>70000</v>
      </c>
      <c r="I640" s="7">
        <v>42838</v>
      </c>
      <c r="J640" s="5">
        <f t="shared" si="16"/>
        <v>320000</v>
      </c>
    </row>
    <row r="641" spans="1:19" x14ac:dyDescent="0.2">
      <c r="A641" s="4">
        <v>63</v>
      </c>
      <c r="B641" s="4" t="s">
        <v>403</v>
      </c>
      <c r="D641" s="6">
        <v>71236403</v>
      </c>
      <c r="E641" s="4" t="s">
        <v>95</v>
      </c>
      <c r="F641" s="5">
        <v>220000</v>
      </c>
      <c r="I641" s="7">
        <v>42797</v>
      </c>
      <c r="J641" s="5">
        <f>F641-G641-H641</f>
        <v>220000</v>
      </c>
      <c r="L641" s="4">
        <v>3</v>
      </c>
      <c r="M641" s="4" t="s">
        <v>221</v>
      </c>
      <c r="O641" s="4" t="s">
        <v>23</v>
      </c>
      <c r="P641" s="5">
        <f>SUM(F641:F645)</f>
        <v>480000</v>
      </c>
      <c r="Q641" s="5">
        <f>SUM(G641:H645)</f>
        <v>200000</v>
      </c>
      <c r="R641" s="5">
        <f>P641-Q641</f>
        <v>280000</v>
      </c>
      <c r="S641" s="4" t="s">
        <v>56</v>
      </c>
    </row>
    <row r="642" spans="1:19" x14ac:dyDescent="0.2">
      <c r="H642" s="5">
        <v>50000</v>
      </c>
      <c r="I642" s="7">
        <v>42804</v>
      </c>
      <c r="J642" s="5">
        <f t="shared" si="16"/>
        <v>170000</v>
      </c>
    </row>
    <row r="643" spans="1:19" x14ac:dyDescent="0.2">
      <c r="H643" s="5">
        <v>50000</v>
      </c>
      <c r="I643" s="7">
        <v>42811</v>
      </c>
      <c r="J643" s="5">
        <f t="shared" si="16"/>
        <v>120000</v>
      </c>
    </row>
    <row r="644" spans="1:19" x14ac:dyDescent="0.2">
      <c r="H644" s="5">
        <v>50000</v>
      </c>
      <c r="I644" s="7">
        <v>42818</v>
      </c>
      <c r="J644" s="5">
        <f t="shared" si="16"/>
        <v>70000</v>
      </c>
    </row>
    <row r="645" spans="1:19" x14ac:dyDescent="0.2">
      <c r="E645" s="4" t="s">
        <v>190</v>
      </c>
      <c r="F645" s="5">
        <v>260000</v>
      </c>
      <c r="H645" s="5">
        <v>50000</v>
      </c>
      <c r="I645" s="7">
        <v>42853</v>
      </c>
      <c r="J645" s="5">
        <f>J644-H645+F645</f>
        <v>280000</v>
      </c>
    </row>
    <row r="646" spans="1:19" x14ac:dyDescent="0.2">
      <c r="A646" s="4">
        <v>64</v>
      </c>
      <c r="B646" s="4" t="s">
        <v>404</v>
      </c>
      <c r="C646" s="5">
        <v>4703771</v>
      </c>
      <c r="D646" s="6">
        <v>94219671</v>
      </c>
      <c r="E646" s="4" t="s">
        <v>248</v>
      </c>
      <c r="F646" s="5">
        <v>290000</v>
      </c>
      <c r="G646" s="5">
        <v>40000</v>
      </c>
      <c r="I646" s="7">
        <v>42574</v>
      </c>
      <c r="J646" s="5">
        <f>F646-G646-H646</f>
        <v>250000</v>
      </c>
      <c r="K646" s="4" t="s">
        <v>405</v>
      </c>
      <c r="L646" s="4">
        <v>3</v>
      </c>
      <c r="M646" s="4" t="s">
        <v>221</v>
      </c>
      <c r="O646" s="4" t="s">
        <v>406</v>
      </c>
      <c r="P646" s="5">
        <f>SUM(F646:F663)</f>
        <v>290000</v>
      </c>
      <c r="Q646" s="5">
        <f>SUM(G646:H663)</f>
        <v>250000</v>
      </c>
      <c r="R646" s="5">
        <f>P646-Q646</f>
        <v>40000</v>
      </c>
      <c r="S646" s="4" t="s">
        <v>43</v>
      </c>
    </row>
    <row r="647" spans="1:19" x14ac:dyDescent="0.2">
      <c r="H647" s="5">
        <v>10000</v>
      </c>
      <c r="I647" s="7">
        <v>42581</v>
      </c>
      <c r="J647" s="5">
        <f t="shared" si="16"/>
        <v>240000</v>
      </c>
    </row>
    <row r="648" spans="1:19" x14ac:dyDescent="0.2">
      <c r="H648" s="5">
        <v>20000</v>
      </c>
      <c r="I648" s="7">
        <v>42588</v>
      </c>
      <c r="J648" s="5">
        <f t="shared" si="16"/>
        <v>220000</v>
      </c>
    </row>
    <row r="649" spans="1:19" x14ac:dyDescent="0.2">
      <c r="H649" s="5">
        <v>20000</v>
      </c>
      <c r="I649" s="7">
        <v>42595</v>
      </c>
      <c r="J649" s="5">
        <f t="shared" si="16"/>
        <v>200000</v>
      </c>
    </row>
    <row r="650" spans="1:19" x14ac:dyDescent="0.2">
      <c r="H650" s="5">
        <v>10000</v>
      </c>
      <c r="I650" s="7">
        <v>42602</v>
      </c>
      <c r="J650" s="5">
        <f t="shared" si="16"/>
        <v>190000</v>
      </c>
    </row>
    <row r="651" spans="1:19" x14ac:dyDescent="0.2">
      <c r="H651" s="5">
        <v>10000</v>
      </c>
      <c r="I651" s="7">
        <v>42609</v>
      </c>
      <c r="J651" s="5">
        <f t="shared" si="16"/>
        <v>180000</v>
      </c>
    </row>
    <row r="652" spans="1:19" x14ac:dyDescent="0.2">
      <c r="H652" s="5">
        <v>15000</v>
      </c>
      <c r="I652" s="7">
        <v>42616</v>
      </c>
      <c r="J652" s="5">
        <f t="shared" si="16"/>
        <v>165000</v>
      </c>
    </row>
    <row r="653" spans="1:19" x14ac:dyDescent="0.2">
      <c r="H653" s="5">
        <v>10000</v>
      </c>
      <c r="I653" s="7">
        <v>42629</v>
      </c>
      <c r="J653" s="5">
        <f t="shared" si="16"/>
        <v>155000</v>
      </c>
    </row>
    <row r="654" spans="1:19" x14ac:dyDescent="0.2">
      <c r="H654" s="5">
        <v>15000</v>
      </c>
      <c r="I654" s="7">
        <v>42637</v>
      </c>
      <c r="J654" s="5">
        <f t="shared" si="16"/>
        <v>140000</v>
      </c>
    </row>
    <row r="655" spans="1:19" x14ac:dyDescent="0.2">
      <c r="H655" s="5">
        <v>15000</v>
      </c>
      <c r="I655" s="7">
        <v>42651</v>
      </c>
      <c r="J655" s="5">
        <f t="shared" si="16"/>
        <v>125000</v>
      </c>
    </row>
    <row r="656" spans="1:19" x14ac:dyDescent="0.2">
      <c r="H656" s="5">
        <v>15000</v>
      </c>
      <c r="I656" s="7">
        <v>42665</v>
      </c>
      <c r="J656" s="5">
        <f t="shared" si="16"/>
        <v>110000</v>
      </c>
    </row>
    <row r="657" spans="1:19" x14ac:dyDescent="0.2">
      <c r="H657" s="5">
        <v>10000</v>
      </c>
      <c r="I657" s="7">
        <v>42672</v>
      </c>
      <c r="J657" s="5">
        <f t="shared" si="16"/>
        <v>100000</v>
      </c>
    </row>
    <row r="658" spans="1:19" x14ac:dyDescent="0.2">
      <c r="H658" s="5">
        <v>10000</v>
      </c>
      <c r="I658" s="7">
        <v>42679</v>
      </c>
      <c r="J658" s="5">
        <f t="shared" si="16"/>
        <v>90000</v>
      </c>
    </row>
    <row r="659" spans="1:19" x14ac:dyDescent="0.2">
      <c r="H659" s="5">
        <v>10000</v>
      </c>
      <c r="I659" s="7">
        <v>42686</v>
      </c>
      <c r="J659" s="5">
        <f t="shared" si="16"/>
        <v>80000</v>
      </c>
    </row>
    <row r="660" spans="1:19" x14ac:dyDescent="0.2">
      <c r="H660" s="5">
        <v>10000</v>
      </c>
      <c r="I660" s="7">
        <v>42693</v>
      </c>
      <c r="J660" s="5">
        <f t="shared" si="16"/>
        <v>70000</v>
      </c>
    </row>
    <row r="661" spans="1:19" x14ac:dyDescent="0.2">
      <c r="H661" s="5">
        <v>10000</v>
      </c>
      <c r="I661" s="7">
        <v>42699</v>
      </c>
      <c r="J661" s="5">
        <f t="shared" si="16"/>
        <v>60000</v>
      </c>
    </row>
    <row r="662" spans="1:19" x14ac:dyDescent="0.2">
      <c r="H662" s="5">
        <v>10000</v>
      </c>
      <c r="I662" s="7">
        <v>42706</v>
      </c>
      <c r="J662" s="5">
        <f t="shared" si="16"/>
        <v>50000</v>
      </c>
    </row>
    <row r="663" spans="1:19" x14ac:dyDescent="0.2">
      <c r="H663" s="5">
        <v>10000</v>
      </c>
      <c r="I663" s="7">
        <v>42727</v>
      </c>
      <c r="J663" s="5">
        <f t="shared" si="16"/>
        <v>40000</v>
      </c>
    </row>
    <row r="664" spans="1:19" x14ac:dyDescent="0.2">
      <c r="A664" s="4">
        <v>65</v>
      </c>
      <c r="B664" s="4" t="s">
        <v>407</v>
      </c>
      <c r="C664" s="5">
        <v>7266881</v>
      </c>
      <c r="D664" s="6">
        <v>75493867</v>
      </c>
      <c r="E664" s="4" t="s">
        <v>305</v>
      </c>
      <c r="F664" s="5">
        <v>360000</v>
      </c>
      <c r="G664" s="5">
        <v>20000</v>
      </c>
      <c r="I664" s="7">
        <v>42665</v>
      </c>
      <c r="J664" s="5">
        <f>F664-G664-H664</f>
        <v>340000</v>
      </c>
      <c r="K664" s="4" t="s">
        <v>325</v>
      </c>
      <c r="L664" s="4">
        <v>3</v>
      </c>
      <c r="M664" s="4" t="s">
        <v>221</v>
      </c>
      <c r="O664" s="4" t="s">
        <v>18</v>
      </c>
      <c r="P664" s="5">
        <f>SUM(F664:F682)</f>
        <v>580000</v>
      </c>
      <c r="Q664" s="5">
        <f>SUM(G664:H682)</f>
        <v>420000</v>
      </c>
      <c r="R664" s="5">
        <f>P664-Q664</f>
        <v>160000</v>
      </c>
      <c r="S664" s="4" t="s">
        <v>43</v>
      </c>
    </row>
    <row r="665" spans="1:19" x14ac:dyDescent="0.2">
      <c r="E665" s="4">
        <v>212</v>
      </c>
      <c r="H665" s="5">
        <v>40000</v>
      </c>
      <c r="I665" s="7">
        <v>42672</v>
      </c>
      <c r="J665" s="5">
        <f t="shared" si="16"/>
        <v>300000</v>
      </c>
    </row>
    <row r="666" spans="1:19" x14ac:dyDescent="0.2">
      <c r="H666" s="5">
        <v>20000</v>
      </c>
      <c r="I666" s="7">
        <v>42679</v>
      </c>
      <c r="J666" s="5">
        <f t="shared" si="16"/>
        <v>280000</v>
      </c>
    </row>
    <row r="667" spans="1:19" x14ac:dyDescent="0.2">
      <c r="H667" s="5">
        <v>20000</v>
      </c>
      <c r="I667" s="7">
        <v>42693</v>
      </c>
      <c r="J667" s="5">
        <f t="shared" si="16"/>
        <v>260000</v>
      </c>
    </row>
    <row r="668" spans="1:19" x14ac:dyDescent="0.2">
      <c r="H668" s="5">
        <v>20000</v>
      </c>
      <c r="I668" s="7">
        <v>42699</v>
      </c>
      <c r="J668" s="5">
        <f t="shared" si="16"/>
        <v>240000</v>
      </c>
    </row>
    <row r="669" spans="1:19" x14ac:dyDescent="0.2">
      <c r="H669" s="5">
        <v>20000</v>
      </c>
      <c r="I669" s="7">
        <v>42706</v>
      </c>
      <c r="J669" s="5">
        <f t="shared" si="16"/>
        <v>220000</v>
      </c>
    </row>
    <row r="670" spans="1:19" x14ac:dyDescent="0.2">
      <c r="H670" s="5">
        <v>20000</v>
      </c>
      <c r="I670" s="7">
        <v>42713</v>
      </c>
      <c r="J670" s="5">
        <f t="shared" si="16"/>
        <v>200000</v>
      </c>
    </row>
    <row r="671" spans="1:19" x14ac:dyDescent="0.2">
      <c r="H671" s="5">
        <v>20000</v>
      </c>
      <c r="I671" s="7">
        <v>42720</v>
      </c>
      <c r="J671" s="5">
        <f t="shared" si="16"/>
        <v>180000</v>
      </c>
    </row>
    <row r="672" spans="1:19" x14ac:dyDescent="0.2">
      <c r="H672" s="5">
        <v>20000</v>
      </c>
      <c r="I672" s="7">
        <v>42734</v>
      </c>
      <c r="J672" s="5">
        <f t="shared" ref="J672:J693" si="17">J671-H672+F672</f>
        <v>160000</v>
      </c>
    </row>
    <row r="673" spans="1:19" x14ac:dyDescent="0.2">
      <c r="H673" s="5">
        <v>20000</v>
      </c>
      <c r="I673" s="7">
        <v>42741</v>
      </c>
      <c r="J673" s="5">
        <f t="shared" si="17"/>
        <v>140000</v>
      </c>
    </row>
    <row r="674" spans="1:19" x14ac:dyDescent="0.2">
      <c r="H674" s="5">
        <v>50000</v>
      </c>
      <c r="I674" s="7">
        <v>42748</v>
      </c>
      <c r="J674" s="5">
        <f t="shared" si="17"/>
        <v>90000</v>
      </c>
    </row>
    <row r="675" spans="1:19" x14ac:dyDescent="0.2">
      <c r="H675" s="5">
        <v>20000</v>
      </c>
      <c r="I675" s="7">
        <v>42762</v>
      </c>
      <c r="J675" s="5">
        <f t="shared" si="17"/>
        <v>70000</v>
      </c>
    </row>
    <row r="676" spans="1:19" x14ac:dyDescent="0.2">
      <c r="F676" s="5">
        <v>220000</v>
      </c>
      <c r="I676" s="7">
        <v>42776</v>
      </c>
      <c r="J676" s="5">
        <f t="shared" si="17"/>
        <v>290000</v>
      </c>
    </row>
    <row r="677" spans="1:19" x14ac:dyDescent="0.2">
      <c r="H677" s="5">
        <v>20000</v>
      </c>
      <c r="I677" s="7">
        <v>42783</v>
      </c>
      <c r="J677" s="5">
        <f t="shared" si="17"/>
        <v>270000</v>
      </c>
    </row>
    <row r="678" spans="1:19" x14ac:dyDescent="0.2">
      <c r="H678" s="5">
        <v>20000</v>
      </c>
      <c r="I678" s="7">
        <v>42790</v>
      </c>
      <c r="J678" s="5">
        <f t="shared" si="17"/>
        <v>250000</v>
      </c>
    </row>
    <row r="679" spans="1:19" x14ac:dyDescent="0.2">
      <c r="H679" s="5">
        <v>20000</v>
      </c>
      <c r="I679" s="7">
        <v>42804</v>
      </c>
      <c r="J679" s="5">
        <f t="shared" si="17"/>
        <v>230000</v>
      </c>
    </row>
    <row r="680" spans="1:19" x14ac:dyDescent="0.2">
      <c r="H680" s="5">
        <v>20000</v>
      </c>
      <c r="I680" s="7">
        <v>42818</v>
      </c>
      <c r="J680" s="5">
        <f t="shared" si="17"/>
        <v>210000</v>
      </c>
    </row>
    <row r="681" spans="1:19" x14ac:dyDescent="0.2">
      <c r="H681" s="5">
        <v>30000</v>
      </c>
      <c r="I681" s="7">
        <v>42832</v>
      </c>
      <c r="J681" s="5">
        <f t="shared" si="17"/>
        <v>180000</v>
      </c>
    </row>
    <row r="682" spans="1:19" x14ac:dyDescent="0.2">
      <c r="H682" s="5">
        <v>20000</v>
      </c>
      <c r="I682" s="7">
        <v>42846</v>
      </c>
      <c r="J682" s="5">
        <f t="shared" si="17"/>
        <v>160000</v>
      </c>
    </row>
    <row r="683" spans="1:19" x14ac:dyDescent="0.2">
      <c r="A683" s="4">
        <v>66</v>
      </c>
      <c r="B683" s="4" t="s">
        <v>408</v>
      </c>
      <c r="C683" s="5">
        <v>6028546</v>
      </c>
      <c r="D683" s="6">
        <v>85636443</v>
      </c>
      <c r="E683" s="4" t="s">
        <v>95</v>
      </c>
      <c r="F683" s="5">
        <v>260000</v>
      </c>
      <c r="I683" s="7">
        <v>42665</v>
      </c>
      <c r="J683" s="5">
        <f>F683-G683-H683</f>
        <v>260000</v>
      </c>
      <c r="L683" s="4">
        <v>3</v>
      </c>
      <c r="M683" s="4" t="s">
        <v>221</v>
      </c>
      <c r="N683" s="4" t="s">
        <v>409</v>
      </c>
      <c r="O683" s="4" t="s">
        <v>18</v>
      </c>
      <c r="P683" s="5">
        <f>SUM(F683:F687)</f>
        <v>260000</v>
      </c>
      <c r="Q683" s="5">
        <f>SUM(G683:H687)</f>
        <v>230000</v>
      </c>
      <c r="R683" s="5">
        <f>P683-Q683</f>
        <v>30000</v>
      </c>
      <c r="S683" s="4" t="s">
        <v>43</v>
      </c>
    </row>
    <row r="684" spans="1:19" x14ac:dyDescent="0.2">
      <c r="H684" s="5">
        <v>60000</v>
      </c>
      <c r="I684" s="7">
        <v>42686</v>
      </c>
      <c r="J684" s="5">
        <f t="shared" si="17"/>
        <v>200000</v>
      </c>
    </row>
    <row r="685" spans="1:19" x14ac:dyDescent="0.2">
      <c r="H685" s="5">
        <v>20000</v>
      </c>
      <c r="I685" s="7">
        <v>42693</v>
      </c>
      <c r="J685" s="5">
        <f t="shared" si="17"/>
        <v>180000</v>
      </c>
    </row>
    <row r="686" spans="1:19" x14ac:dyDescent="0.2">
      <c r="H686" s="5">
        <v>40000</v>
      </c>
      <c r="I686" s="7">
        <v>42706</v>
      </c>
      <c r="J686" s="5">
        <f t="shared" si="17"/>
        <v>140000</v>
      </c>
    </row>
    <row r="687" spans="1:19" x14ac:dyDescent="0.2">
      <c r="H687" s="5">
        <v>110000</v>
      </c>
      <c r="I687" s="7">
        <v>42825</v>
      </c>
      <c r="J687" s="5">
        <f t="shared" si="17"/>
        <v>30000</v>
      </c>
    </row>
    <row r="688" spans="1:19" x14ac:dyDescent="0.2">
      <c r="A688" s="4">
        <v>67</v>
      </c>
      <c r="B688" s="4" t="s">
        <v>410</v>
      </c>
      <c r="C688" s="5">
        <v>6233776</v>
      </c>
      <c r="D688" s="6">
        <v>82469203</v>
      </c>
      <c r="E688" s="4" t="s">
        <v>411</v>
      </c>
      <c r="F688" s="5">
        <v>240000</v>
      </c>
      <c r="I688" s="7">
        <v>42762</v>
      </c>
      <c r="J688" s="5">
        <f>F688-G688-H688</f>
        <v>240000</v>
      </c>
      <c r="K688" s="4" t="s">
        <v>412</v>
      </c>
      <c r="L688" s="4">
        <v>3</v>
      </c>
      <c r="M688" s="4" t="s">
        <v>221</v>
      </c>
      <c r="N688" s="4" t="s">
        <v>409</v>
      </c>
      <c r="O688" s="4" t="s">
        <v>18</v>
      </c>
      <c r="P688" s="5">
        <f>SUM(F688:F693)</f>
        <v>240000</v>
      </c>
      <c r="Q688" s="5">
        <f>SUM(G688:H693)</f>
        <v>120000</v>
      </c>
      <c r="R688" s="5">
        <f>P688-Q688</f>
        <v>120000</v>
      </c>
      <c r="S688" s="4" t="s">
        <v>43</v>
      </c>
    </row>
    <row r="689" spans="1:19" x14ac:dyDescent="0.2">
      <c r="H689" s="5">
        <v>40000</v>
      </c>
      <c r="I689" s="7">
        <v>42769</v>
      </c>
      <c r="J689" s="5">
        <f t="shared" si="17"/>
        <v>200000</v>
      </c>
    </row>
    <row r="690" spans="1:19" x14ac:dyDescent="0.2">
      <c r="H690" s="5">
        <v>20000</v>
      </c>
      <c r="I690" s="7">
        <v>42776</v>
      </c>
      <c r="J690" s="5">
        <f t="shared" si="17"/>
        <v>180000</v>
      </c>
    </row>
    <row r="691" spans="1:19" x14ac:dyDescent="0.2">
      <c r="H691" s="5">
        <v>20000</v>
      </c>
      <c r="I691" s="7">
        <v>42783</v>
      </c>
      <c r="J691" s="5">
        <f t="shared" si="17"/>
        <v>160000</v>
      </c>
    </row>
    <row r="692" spans="1:19" x14ac:dyDescent="0.2">
      <c r="H692" s="5">
        <v>20000</v>
      </c>
      <c r="I692" s="7">
        <v>42790</v>
      </c>
      <c r="J692" s="5">
        <f t="shared" si="17"/>
        <v>140000</v>
      </c>
    </row>
    <row r="693" spans="1:19" x14ac:dyDescent="0.2">
      <c r="H693" s="5">
        <v>20000</v>
      </c>
      <c r="I693" s="7">
        <v>42797</v>
      </c>
      <c r="J693" s="5">
        <f t="shared" si="17"/>
        <v>120000</v>
      </c>
    </row>
    <row r="694" spans="1:19" x14ac:dyDescent="0.2">
      <c r="A694" s="4">
        <v>68</v>
      </c>
      <c r="B694" s="4" t="s">
        <v>413</v>
      </c>
      <c r="E694" s="4" t="s">
        <v>414</v>
      </c>
      <c r="F694" s="5">
        <v>240000</v>
      </c>
      <c r="G694" s="5">
        <v>40000</v>
      </c>
      <c r="I694" s="7">
        <v>42832</v>
      </c>
      <c r="J694" s="5">
        <f>F694-G694-H694</f>
        <v>200000</v>
      </c>
      <c r="L694" s="4">
        <v>3</v>
      </c>
      <c r="M694" s="4" t="s">
        <v>228</v>
      </c>
      <c r="O694" s="4" t="s">
        <v>166</v>
      </c>
      <c r="P694" s="5">
        <f>SUM(F694:F694)</f>
        <v>240000</v>
      </c>
      <c r="Q694" s="5">
        <f>SUM(G694:H694)</f>
        <v>40000</v>
      </c>
      <c r="R694" s="5">
        <f>P694-Q694</f>
        <v>200000</v>
      </c>
      <c r="S694" s="4" t="s">
        <v>56</v>
      </c>
    </row>
    <row r="695" spans="1:19" x14ac:dyDescent="0.2">
      <c r="A695" s="4">
        <v>69</v>
      </c>
      <c r="B695" s="4" t="s">
        <v>415</v>
      </c>
      <c r="C695" s="5">
        <v>1369145</v>
      </c>
      <c r="D695" s="6">
        <v>71711733</v>
      </c>
      <c r="E695" s="4" t="s">
        <v>417</v>
      </c>
      <c r="F695" s="5">
        <v>240000</v>
      </c>
      <c r="G695" s="5">
        <v>30000</v>
      </c>
      <c r="I695" s="7">
        <v>42658</v>
      </c>
      <c r="J695" s="5">
        <f>F695-G695-H695</f>
        <v>210000</v>
      </c>
      <c r="K695" s="4" t="s">
        <v>418</v>
      </c>
      <c r="L695" s="4">
        <v>3</v>
      </c>
      <c r="M695" s="4" t="s">
        <v>221</v>
      </c>
      <c r="O695" s="4" t="s">
        <v>342</v>
      </c>
      <c r="P695" s="5">
        <f>SUM(F695:F702)</f>
        <v>240000</v>
      </c>
      <c r="Q695" s="5">
        <f>SUM(G695:H702)</f>
        <v>240000</v>
      </c>
      <c r="R695" s="5">
        <f>P695-Q695</f>
        <v>0</v>
      </c>
      <c r="S695" s="4" t="s">
        <v>56</v>
      </c>
    </row>
    <row r="696" spans="1:19" x14ac:dyDescent="0.2">
      <c r="D696" s="6">
        <v>71171333</v>
      </c>
      <c r="H696" s="5">
        <v>30000</v>
      </c>
      <c r="I696" s="7">
        <v>42679</v>
      </c>
      <c r="J696" s="5">
        <f t="shared" ref="J696:J721" si="18">J695-H696+F696</f>
        <v>180000</v>
      </c>
    </row>
    <row r="697" spans="1:19" x14ac:dyDescent="0.2">
      <c r="B697" s="4" t="s">
        <v>416</v>
      </c>
      <c r="D697" s="6">
        <v>71887111</v>
      </c>
      <c r="H697" s="5">
        <v>50000</v>
      </c>
      <c r="I697" s="7">
        <v>42713</v>
      </c>
      <c r="J697" s="5">
        <f t="shared" si="18"/>
        <v>130000</v>
      </c>
    </row>
    <row r="698" spans="1:19" x14ac:dyDescent="0.2">
      <c r="H698" s="5">
        <v>30000</v>
      </c>
      <c r="I698" s="7">
        <v>42755</v>
      </c>
      <c r="J698" s="5">
        <f t="shared" si="18"/>
        <v>100000</v>
      </c>
    </row>
    <row r="699" spans="1:19" x14ac:dyDescent="0.2">
      <c r="H699" s="5">
        <v>25000</v>
      </c>
      <c r="I699" s="7">
        <v>42790</v>
      </c>
      <c r="J699" s="5">
        <f t="shared" si="18"/>
        <v>75000</v>
      </c>
    </row>
    <row r="700" spans="1:19" x14ac:dyDescent="0.2">
      <c r="H700" s="5">
        <v>20000</v>
      </c>
      <c r="I700" s="7">
        <v>42797</v>
      </c>
      <c r="J700" s="5">
        <f t="shared" si="18"/>
        <v>55000</v>
      </c>
    </row>
    <row r="701" spans="1:19" x14ac:dyDescent="0.2">
      <c r="H701" s="5">
        <v>25000</v>
      </c>
      <c r="I701" s="7">
        <v>42832</v>
      </c>
      <c r="J701" s="5">
        <f t="shared" si="18"/>
        <v>30000</v>
      </c>
    </row>
    <row r="702" spans="1:19" x14ac:dyDescent="0.2">
      <c r="H702" s="5">
        <v>30000</v>
      </c>
      <c r="I702" s="7">
        <v>42853</v>
      </c>
      <c r="J702" s="5">
        <f>J701-H702+F702</f>
        <v>0</v>
      </c>
    </row>
    <row r="703" spans="1:19" x14ac:dyDescent="0.2">
      <c r="A703" s="4">
        <v>70</v>
      </c>
      <c r="B703" s="4" t="s">
        <v>419</v>
      </c>
      <c r="E703" s="4" t="s">
        <v>79</v>
      </c>
      <c r="F703" s="5">
        <v>320000</v>
      </c>
      <c r="I703" s="7">
        <v>42644</v>
      </c>
      <c r="J703" s="5">
        <f>F703-G703-H703</f>
        <v>320000</v>
      </c>
      <c r="K703" s="4" t="s">
        <v>154</v>
      </c>
      <c r="L703" s="4">
        <v>3</v>
      </c>
      <c r="M703" s="4" t="s">
        <v>221</v>
      </c>
      <c r="O703" s="4" t="s">
        <v>246</v>
      </c>
      <c r="P703" s="5">
        <f>SUM(F703:F705)</f>
        <v>320000</v>
      </c>
      <c r="Q703" s="5">
        <f>SUM(G703:H705)</f>
        <v>80000</v>
      </c>
      <c r="R703" s="5">
        <f>P703-Q703</f>
        <v>240000</v>
      </c>
      <c r="S703" s="4" t="s">
        <v>44</v>
      </c>
    </row>
    <row r="704" spans="1:19" x14ac:dyDescent="0.2">
      <c r="H704" s="5">
        <v>50000</v>
      </c>
      <c r="I704" s="7">
        <v>42706</v>
      </c>
      <c r="J704" s="5">
        <f t="shared" si="18"/>
        <v>270000</v>
      </c>
    </row>
    <row r="705" spans="1:19" x14ac:dyDescent="0.2">
      <c r="H705" s="5">
        <v>30000</v>
      </c>
      <c r="I705" s="7">
        <v>42706</v>
      </c>
      <c r="J705" s="5">
        <f t="shared" si="18"/>
        <v>240000</v>
      </c>
    </row>
    <row r="706" spans="1:19" x14ac:dyDescent="0.2">
      <c r="A706" s="4">
        <v>71</v>
      </c>
      <c r="B706" s="4" t="s">
        <v>420</v>
      </c>
      <c r="D706" s="6">
        <v>83695890</v>
      </c>
      <c r="E706" s="4" t="s">
        <v>79</v>
      </c>
      <c r="F706" s="5">
        <v>490000</v>
      </c>
      <c r="G706" s="5">
        <v>100000</v>
      </c>
      <c r="I706" s="7">
        <v>42797</v>
      </c>
      <c r="J706" s="5">
        <f>F706-G706-H706</f>
        <v>390000</v>
      </c>
      <c r="K706" s="4" t="s">
        <v>392</v>
      </c>
      <c r="L706" s="4">
        <v>3</v>
      </c>
      <c r="M706" s="4" t="s">
        <v>393</v>
      </c>
      <c r="O706" s="4" t="s">
        <v>23</v>
      </c>
      <c r="P706" s="5">
        <f>SUM(F706:F707)</f>
        <v>490000</v>
      </c>
      <c r="Q706" s="5">
        <f>SUM(G706:H707)</f>
        <v>200000</v>
      </c>
      <c r="R706" s="5">
        <f>P706-Q706</f>
        <v>290000</v>
      </c>
      <c r="S706" s="4" t="s">
        <v>56</v>
      </c>
    </row>
    <row r="707" spans="1:19" x14ac:dyDescent="0.2">
      <c r="H707" s="5">
        <v>100000</v>
      </c>
      <c r="I707" s="7">
        <v>42832</v>
      </c>
      <c r="J707" s="5">
        <f t="shared" si="18"/>
        <v>290000</v>
      </c>
    </row>
    <row r="708" spans="1:19" x14ac:dyDescent="0.2">
      <c r="A708" s="4">
        <v>72</v>
      </c>
      <c r="B708" s="4" t="s">
        <v>421</v>
      </c>
      <c r="E708" s="4" t="s">
        <v>305</v>
      </c>
      <c r="F708" s="5">
        <v>580000</v>
      </c>
      <c r="G708" s="5">
        <v>100000</v>
      </c>
      <c r="I708" s="7">
        <v>42623</v>
      </c>
      <c r="J708" s="5">
        <f>F708-G708-H708</f>
        <v>480000</v>
      </c>
      <c r="K708" s="4" t="s">
        <v>392</v>
      </c>
      <c r="L708" s="4">
        <v>3</v>
      </c>
      <c r="M708" s="4" t="s">
        <v>393</v>
      </c>
      <c r="O708" s="4" t="s">
        <v>229</v>
      </c>
      <c r="P708" s="5">
        <f>SUM(F708:F709)</f>
        <v>580000</v>
      </c>
      <c r="Q708" s="5">
        <f>SUM(G708:H709)</f>
        <v>200000</v>
      </c>
      <c r="R708" s="5">
        <f>P708-Q708</f>
        <v>380000</v>
      </c>
      <c r="S708" s="4" t="s">
        <v>56</v>
      </c>
    </row>
    <row r="709" spans="1:19" x14ac:dyDescent="0.2">
      <c r="E709" s="4">
        <v>212</v>
      </c>
      <c r="H709" s="5">
        <v>100000</v>
      </c>
      <c r="I709" s="7">
        <v>42658</v>
      </c>
      <c r="J709" s="5">
        <f t="shared" si="18"/>
        <v>380000</v>
      </c>
    </row>
    <row r="710" spans="1:19" x14ac:dyDescent="0.2">
      <c r="A710" s="4">
        <v>73</v>
      </c>
      <c r="B710" s="4" t="s">
        <v>422</v>
      </c>
      <c r="C710" s="5">
        <v>4723026</v>
      </c>
      <c r="D710" s="6">
        <v>71352233</v>
      </c>
      <c r="E710" s="4" t="s">
        <v>248</v>
      </c>
      <c r="F710" s="5">
        <v>320000</v>
      </c>
      <c r="I710" s="7">
        <v>42665</v>
      </c>
      <c r="J710" s="5">
        <f>F710-G710-H710</f>
        <v>320000</v>
      </c>
      <c r="K710" s="4" t="s">
        <v>380</v>
      </c>
      <c r="L710" s="4">
        <v>3</v>
      </c>
      <c r="M710" s="4" t="s">
        <v>221</v>
      </c>
      <c r="O710" s="4" t="s">
        <v>23</v>
      </c>
      <c r="P710" s="5">
        <f>SUM(F710:F721)</f>
        <v>560000</v>
      </c>
      <c r="Q710" s="5">
        <f>SUM(G710:H721)</f>
        <v>320000</v>
      </c>
      <c r="R710" s="5">
        <f>P710-Q710</f>
        <v>240000</v>
      </c>
      <c r="S710" s="4" t="s">
        <v>44</v>
      </c>
    </row>
    <row r="711" spans="1:19" x14ac:dyDescent="0.2">
      <c r="H711" s="5">
        <v>30000</v>
      </c>
      <c r="I711" s="7">
        <v>42672</v>
      </c>
      <c r="J711" s="5">
        <f t="shared" si="18"/>
        <v>290000</v>
      </c>
    </row>
    <row r="712" spans="1:19" x14ac:dyDescent="0.2">
      <c r="H712" s="5">
        <v>20000</v>
      </c>
      <c r="I712" s="7">
        <v>42686</v>
      </c>
      <c r="J712" s="5">
        <f t="shared" si="18"/>
        <v>270000</v>
      </c>
    </row>
    <row r="713" spans="1:19" x14ac:dyDescent="0.2">
      <c r="H713" s="5">
        <v>50000</v>
      </c>
      <c r="I713" s="7">
        <v>42699</v>
      </c>
      <c r="J713" s="5">
        <f t="shared" si="18"/>
        <v>220000</v>
      </c>
    </row>
    <row r="714" spans="1:19" x14ac:dyDescent="0.2">
      <c r="H714" s="5">
        <v>30000</v>
      </c>
      <c r="I714" s="7">
        <v>42720</v>
      </c>
      <c r="J714" s="5">
        <f t="shared" si="18"/>
        <v>190000</v>
      </c>
    </row>
    <row r="715" spans="1:19" x14ac:dyDescent="0.2">
      <c r="H715" s="5">
        <v>30000</v>
      </c>
      <c r="I715" s="7" t="s">
        <v>423</v>
      </c>
      <c r="J715" s="5">
        <f t="shared" si="18"/>
        <v>160000</v>
      </c>
    </row>
    <row r="716" spans="1:19" x14ac:dyDescent="0.2">
      <c r="H716" s="5">
        <v>30000</v>
      </c>
      <c r="I716" s="7">
        <v>42755</v>
      </c>
      <c r="J716" s="5">
        <f t="shared" si="18"/>
        <v>130000</v>
      </c>
    </row>
    <row r="717" spans="1:19" x14ac:dyDescent="0.2">
      <c r="H717" s="5">
        <v>30000</v>
      </c>
      <c r="I717" s="7">
        <v>42403</v>
      </c>
      <c r="J717" s="5">
        <f t="shared" si="18"/>
        <v>100000</v>
      </c>
    </row>
    <row r="718" spans="1:19" x14ac:dyDescent="0.2">
      <c r="H718" s="5">
        <v>30000</v>
      </c>
      <c r="I718" s="7">
        <v>42790</v>
      </c>
      <c r="J718" s="5">
        <f t="shared" si="18"/>
        <v>70000</v>
      </c>
    </row>
    <row r="719" spans="1:19" x14ac:dyDescent="0.2">
      <c r="H719" s="5">
        <v>30000</v>
      </c>
      <c r="I719" s="7">
        <v>42811</v>
      </c>
      <c r="J719" s="5">
        <f t="shared" si="18"/>
        <v>40000</v>
      </c>
    </row>
    <row r="720" spans="1:19" x14ac:dyDescent="0.2">
      <c r="E720" s="4" t="s">
        <v>86</v>
      </c>
      <c r="F720" s="5">
        <v>240000</v>
      </c>
      <c r="I720" s="7">
        <v>42825</v>
      </c>
      <c r="J720" s="5">
        <f t="shared" si="18"/>
        <v>280000</v>
      </c>
    </row>
    <row r="721" spans="1:19" x14ac:dyDescent="0.2">
      <c r="H721" s="5">
        <v>40000</v>
      </c>
      <c r="I721" s="7">
        <v>42832</v>
      </c>
      <c r="J721" s="5">
        <f t="shared" si="18"/>
        <v>240000</v>
      </c>
    </row>
    <row r="722" spans="1:19" x14ac:dyDescent="0.2">
      <c r="A722" s="4">
        <v>74</v>
      </c>
      <c r="B722" s="4" t="s">
        <v>424</v>
      </c>
      <c r="D722" s="6">
        <v>91954324</v>
      </c>
      <c r="E722" s="4" t="s">
        <v>20</v>
      </c>
      <c r="F722" s="5">
        <v>320000</v>
      </c>
      <c r="I722" s="7">
        <v>42825</v>
      </c>
      <c r="J722" s="5">
        <f>F722-G722-H722</f>
        <v>320000</v>
      </c>
      <c r="L722" s="4">
        <v>3</v>
      </c>
      <c r="M722" s="4" t="s">
        <v>228</v>
      </c>
      <c r="O722" s="4" t="s">
        <v>229</v>
      </c>
      <c r="P722" s="5">
        <f>SUM(F722:F723)</f>
        <v>320000</v>
      </c>
      <c r="Q722" s="5">
        <f>SUM(G722:H723)</f>
        <v>50000</v>
      </c>
      <c r="R722" s="5">
        <f>P722-Q722</f>
        <v>270000</v>
      </c>
      <c r="S722" s="4" t="s">
        <v>56</v>
      </c>
    </row>
    <row r="723" spans="1:19" x14ac:dyDescent="0.2">
      <c r="H723" s="5">
        <v>50000</v>
      </c>
      <c r="I723" s="7">
        <v>42853</v>
      </c>
      <c r="J723" s="5">
        <f>J722-H723+F723</f>
        <v>270000</v>
      </c>
      <c r="P723" s="5"/>
      <c r="Q723" s="5"/>
      <c r="R723" s="5"/>
    </row>
    <row r="724" spans="1:19" x14ac:dyDescent="0.2">
      <c r="A724" s="4">
        <v>75</v>
      </c>
      <c r="B724" s="4" t="s">
        <v>425</v>
      </c>
      <c r="D724" s="6">
        <v>82576282</v>
      </c>
      <c r="E724" s="4" t="s">
        <v>269</v>
      </c>
      <c r="F724" s="5">
        <v>260000</v>
      </c>
      <c r="I724" s="7">
        <v>42797</v>
      </c>
      <c r="J724" s="5">
        <f>F724-G724-H724</f>
        <v>260000</v>
      </c>
      <c r="K724" s="4" t="s">
        <v>426</v>
      </c>
      <c r="L724" s="4">
        <v>3</v>
      </c>
      <c r="M724" s="4" t="s">
        <v>221</v>
      </c>
      <c r="N724" s="4" t="s">
        <v>427</v>
      </c>
      <c r="O724" s="4" t="s">
        <v>18</v>
      </c>
      <c r="P724" s="5">
        <f>SUM(F724:F726)</f>
        <v>260000</v>
      </c>
      <c r="Q724" s="5">
        <f>SUM(G724:H726)</f>
        <v>100000</v>
      </c>
      <c r="R724" s="5">
        <f>P724-Q724</f>
        <v>160000</v>
      </c>
      <c r="S724" s="4" t="s">
        <v>56</v>
      </c>
    </row>
    <row r="725" spans="1:19" x14ac:dyDescent="0.2">
      <c r="H725" s="5">
        <v>50000</v>
      </c>
      <c r="I725" s="7">
        <v>42825</v>
      </c>
      <c r="J725" s="5">
        <f>J724-H725+F725</f>
        <v>210000</v>
      </c>
    </row>
    <row r="726" spans="1:19" x14ac:dyDescent="0.2">
      <c r="H726" s="5">
        <v>50000</v>
      </c>
      <c r="I726" s="7">
        <v>42853</v>
      </c>
      <c r="J726" s="5">
        <f>J725-H726+F726</f>
        <v>160000</v>
      </c>
    </row>
    <row r="727" spans="1:19" x14ac:dyDescent="0.2">
      <c r="A727" s="4">
        <v>76</v>
      </c>
      <c r="B727" s="4" t="s">
        <v>428</v>
      </c>
      <c r="D727" s="6">
        <v>75945655</v>
      </c>
      <c r="E727" s="4" t="s">
        <v>429</v>
      </c>
      <c r="F727" s="5">
        <v>290000</v>
      </c>
      <c r="G727" s="5">
        <v>50000</v>
      </c>
      <c r="I727" s="7">
        <v>42797</v>
      </c>
      <c r="J727" s="5">
        <f>F727-G727-H727</f>
        <v>240000</v>
      </c>
      <c r="K727" s="4" t="s">
        <v>430</v>
      </c>
      <c r="L727" s="4">
        <v>3</v>
      </c>
      <c r="M727" s="4" t="s">
        <v>221</v>
      </c>
      <c r="N727" s="4" t="s">
        <v>431</v>
      </c>
      <c r="O727" s="4" t="s">
        <v>18</v>
      </c>
      <c r="P727" s="5">
        <f>SUM(F727:F729)</f>
        <v>290000</v>
      </c>
      <c r="Q727" s="5">
        <f>SUM(G727:H729)</f>
        <v>150000</v>
      </c>
      <c r="R727" s="5">
        <f>P727-Q727</f>
        <v>140000</v>
      </c>
      <c r="S727" s="4" t="s">
        <v>56</v>
      </c>
    </row>
    <row r="728" spans="1:19" x14ac:dyDescent="0.2">
      <c r="H728" s="5">
        <v>50000</v>
      </c>
      <c r="I728" s="7">
        <v>42825</v>
      </c>
      <c r="J728" s="5">
        <f>J727-H728+F728</f>
        <v>190000</v>
      </c>
    </row>
    <row r="729" spans="1:19" x14ac:dyDescent="0.2">
      <c r="H729" s="5">
        <v>50000</v>
      </c>
      <c r="I729" s="7">
        <v>42853</v>
      </c>
      <c r="J729" s="5">
        <f>J728-H729+F729</f>
        <v>140000</v>
      </c>
    </row>
    <row r="730" spans="1:19" x14ac:dyDescent="0.2">
      <c r="A730" s="4">
        <v>77</v>
      </c>
      <c r="B730" s="4" t="s">
        <v>432</v>
      </c>
      <c r="D730" s="6">
        <v>75576557</v>
      </c>
      <c r="E730" s="4" t="s">
        <v>385</v>
      </c>
      <c r="F730" s="5">
        <v>320000</v>
      </c>
      <c r="I730" s="7">
        <v>42818</v>
      </c>
      <c r="J730" s="5">
        <f>F730-G730-H730</f>
        <v>320000</v>
      </c>
      <c r="K730" s="4" t="s">
        <v>433</v>
      </c>
      <c r="L730" s="4">
        <v>3</v>
      </c>
      <c r="M730" s="4" t="s">
        <v>221</v>
      </c>
      <c r="N730" s="4" t="s">
        <v>434</v>
      </c>
      <c r="O730" s="4" t="s">
        <v>23</v>
      </c>
      <c r="P730" s="5">
        <f>SUM(F730:F732)</f>
        <v>320000</v>
      </c>
      <c r="Q730" s="5">
        <f>SUM(G730:H732)</f>
        <v>80000</v>
      </c>
      <c r="R730" s="5">
        <f>P730-Q730</f>
        <v>240000</v>
      </c>
      <c r="S730" s="4" t="s">
        <v>44</v>
      </c>
    </row>
    <row r="731" spans="1:19" x14ac:dyDescent="0.2">
      <c r="H731" s="5">
        <v>30000</v>
      </c>
      <c r="I731" s="7">
        <v>42825</v>
      </c>
      <c r="J731" s="5">
        <f>J730-H731+F731</f>
        <v>290000</v>
      </c>
    </row>
    <row r="732" spans="1:19" x14ac:dyDescent="0.2">
      <c r="H732" s="5">
        <v>50000</v>
      </c>
      <c r="I732" s="7">
        <v>42853</v>
      </c>
      <c r="J732" s="5">
        <f>J731-H732+F732</f>
        <v>240000</v>
      </c>
    </row>
    <row r="733" spans="1:19" x14ac:dyDescent="0.2">
      <c r="A733" s="4">
        <v>78</v>
      </c>
      <c r="B733" s="4" t="s">
        <v>435</v>
      </c>
      <c r="D733" s="6">
        <v>82917870</v>
      </c>
      <c r="E733" s="4" t="s">
        <v>225</v>
      </c>
      <c r="F733" s="5">
        <v>320000</v>
      </c>
      <c r="G733" s="5">
        <v>50000</v>
      </c>
      <c r="I733" s="7">
        <v>42797</v>
      </c>
      <c r="J733" s="5">
        <f>F733-G733-H733</f>
        <v>270000</v>
      </c>
      <c r="K733" s="4" t="s">
        <v>436</v>
      </c>
      <c r="L733" s="4">
        <v>3</v>
      </c>
      <c r="M733" s="4" t="s">
        <v>221</v>
      </c>
      <c r="N733" s="4" t="s">
        <v>437</v>
      </c>
      <c r="O733" s="4" t="s">
        <v>18</v>
      </c>
      <c r="P733" s="5">
        <f>SUM(F733:F740)</f>
        <v>320000</v>
      </c>
      <c r="Q733" s="5">
        <f>SUM(G733:H740)</f>
        <v>190000</v>
      </c>
      <c r="R733" s="5">
        <f>P733-Q733</f>
        <v>130000</v>
      </c>
      <c r="S733" s="4" t="s">
        <v>43</v>
      </c>
    </row>
    <row r="734" spans="1:19" x14ac:dyDescent="0.2">
      <c r="H734" s="5">
        <v>20000</v>
      </c>
      <c r="I734" s="7">
        <v>42804</v>
      </c>
      <c r="J734" s="5">
        <f t="shared" ref="J734:J740" si="19">J733-H734+F734</f>
        <v>250000</v>
      </c>
    </row>
    <row r="735" spans="1:19" x14ac:dyDescent="0.2">
      <c r="H735" s="5">
        <v>20000</v>
      </c>
      <c r="I735" s="7">
        <v>42811</v>
      </c>
      <c r="J735" s="5">
        <f t="shared" si="19"/>
        <v>230000</v>
      </c>
    </row>
    <row r="736" spans="1:19" x14ac:dyDescent="0.2">
      <c r="H736" s="5">
        <v>20000</v>
      </c>
      <c r="I736" s="7">
        <v>42818</v>
      </c>
      <c r="J736" s="5">
        <f t="shared" si="19"/>
        <v>210000</v>
      </c>
    </row>
    <row r="737" spans="1:19" x14ac:dyDescent="0.2">
      <c r="H737" s="5">
        <v>20000</v>
      </c>
      <c r="I737" s="7">
        <v>42825</v>
      </c>
      <c r="J737" s="5">
        <f t="shared" si="19"/>
        <v>190000</v>
      </c>
    </row>
    <row r="738" spans="1:19" x14ac:dyDescent="0.2">
      <c r="H738" s="5">
        <v>20000</v>
      </c>
      <c r="I738" s="7">
        <v>42832</v>
      </c>
      <c r="J738" s="5">
        <f t="shared" si="19"/>
        <v>170000</v>
      </c>
    </row>
    <row r="739" spans="1:19" x14ac:dyDescent="0.2">
      <c r="H739" s="5">
        <v>20000</v>
      </c>
      <c r="I739" s="7">
        <v>42846</v>
      </c>
      <c r="J739" s="5">
        <f t="shared" si="19"/>
        <v>150000</v>
      </c>
    </row>
    <row r="740" spans="1:19" x14ac:dyDescent="0.2">
      <c r="H740" s="5">
        <v>20000</v>
      </c>
      <c r="I740" s="7">
        <v>42853</v>
      </c>
      <c r="J740" s="5">
        <f t="shared" si="19"/>
        <v>130000</v>
      </c>
    </row>
    <row r="741" spans="1:19" x14ac:dyDescent="0.2">
      <c r="A741" s="4">
        <v>79</v>
      </c>
      <c r="B741" s="4" t="s">
        <v>438</v>
      </c>
      <c r="C741" s="5">
        <v>3394882</v>
      </c>
      <c r="D741" s="6">
        <v>71467548</v>
      </c>
      <c r="E741" s="4" t="s">
        <v>48</v>
      </c>
      <c r="F741" s="5">
        <v>170000</v>
      </c>
      <c r="G741" s="5">
        <v>100000</v>
      </c>
      <c r="I741" s="7">
        <v>42832</v>
      </c>
      <c r="J741" s="5">
        <f>F741-G741-H741</f>
        <v>70000</v>
      </c>
      <c r="K741" s="4" t="s">
        <v>102</v>
      </c>
      <c r="L741" s="4">
        <v>3</v>
      </c>
      <c r="M741" s="4" t="s">
        <v>221</v>
      </c>
      <c r="N741" s="4" t="s">
        <v>1283</v>
      </c>
      <c r="O741" s="4" t="s">
        <v>64</v>
      </c>
      <c r="P741" s="5">
        <f>SUM(F741:F742)</f>
        <v>430000</v>
      </c>
      <c r="Q741" s="5">
        <f>SUM(G741:H742)</f>
        <v>170000</v>
      </c>
      <c r="R741" s="5">
        <f>P741-Q741</f>
        <v>260000</v>
      </c>
      <c r="S741" s="4" t="s">
        <v>44</v>
      </c>
    </row>
    <row r="742" spans="1:19" x14ac:dyDescent="0.2">
      <c r="E742" s="4" t="s">
        <v>1282</v>
      </c>
      <c r="F742" s="5">
        <v>260000</v>
      </c>
      <c r="H742" s="5">
        <v>70000</v>
      </c>
      <c r="I742" s="7">
        <v>42846</v>
      </c>
      <c r="J742" s="5">
        <f>J741-H742+F742</f>
        <v>260000</v>
      </c>
      <c r="P742" s="5"/>
      <c r="Q742" s="5"/>
      <c r="R742" s="5"/>
    </row>
    <row r="743" spans="1:19" x14ac:dyDescent="0.2">
      <c r="A743" s="4">
        <v>80</v>
      </c>
      <c r="B743" s="4" t="s">
        <v>439</v>
      </c>
      <c r="C743" s="5">
        <v>1997950</v>
      </c>
      <c r="D743" s="6">
        <v>81372324</v>
      </c>
      <c r="E743" s="4" t="s">
        <v>111</v>
      </c>
      <c r="F743" s="5">
        <v>500000</v>
      </c>
      <c r="G743" s="5">
        <v>60000</v>
      </c>
      <c r="I743" s="7">
        <v>42804</v>
      </c>
      <c r="J743" s="5">
        <f>F743-G743-H743</f>
        <v>440000</v>
      </c>
      <c r="K743" s="4" t="s">
        <v>441</v>
      </c>
      <c r="L743" s="4">
        <v>3</v>
      </c>
      <c r="M743" s="4" t="s">
        <v>221</v>
      </c>
      <c r="O743" s="4" t="s">
        <v>64</v>
      </c>
      <c r="P743" s="5">
        <f>SUM(F743:F746)</f>
        <v>500000</v>
      </c>
      <c r="Q743" s="5">
        <f>SUM(G743:H746)</f>
        <v>180000</v>
      </c>
      <c r="R743" s="5">
        <f>P743-Q743</f>
        <v>320000</v>
      </c>
      <c r="S743" s="4" t="s">
        <v>44</v>
      </c>
    </row>
    <row r="744" spans="1:19" x14ac:dyDescent="0.2">
      <c r="B744" s="4" t="s">
        <v>440</v>
      </c>
      <c r="D744" s="6">
        <v>75361461</v>
      </c>
      <c r="E744" s="4" t="s">
        <v>260</v>
      </c>
      <c r="H744" s="5">
        <v>30000</v>
      </c>
      <c r="I744" s="7">
        <v>42818</v>
      </c>
      <c r="J744" s="5">
        <f t="shared" ref="J744:J755" si="20">J743-H744+F744</f>
        <v>410000</v>
      </c>
    </row>
    <row r="745" spans="1:19" x14ac:dyDescent="0.2">
      <c r="H745" s="5">
        <v>50000</v>
      </c>
      <c r="I745" s="7">
        <v>42832</v>
      </c>
      <c r="J745" s="5">
        <f t="shared" si="20"/>
        <v>360000</v>
      </c>
    </row>
    <row r="746" spans="1:19" x14ac:dyDescent="0.2">
      <c r="H746" s="5">
        <v>40000</v>
      </c>
      <c r="I746" s="7">
        <v>42846</v>
      </c>
      <c r="J746" s="5">
        <f t="shared" si="20"/>
        <v>320000</v>
      </c>
    </row>
    <row r="747" spans="1:19" x14ac:dyDescent="0.2">
      <c r="A747" s="4">
        <v>81</v>
      </c>
      <c r="B747" s="4" t="s">
        <v>442</v>
      </c>
      <c r="D747" s="6">
        <v>94470000</v>
      </c>
      <c r="E747" s="4" t="s">
        <v>168</v>
      </c>
      <c r="F747" s="5">
        <v>530000</v>
      </c>
      <c r="G747" s="5">
        <v>40000</v>
      </c>
      <c r="I747" s="7">
        <v>42679</v>
      </c>
      <c r="J747" s="5">
        <f>F747-G747-H747</f>
        <v>490000</v>
      </c>
      <c r="K747" s="4" t="s">
        <v>444</v>
      </c>
      <c r="L747" s="4">
        <v>3</v>
      </c>
      <c r="M747" s="4" t="s">
        <v>221</v>
      </c>
      <c r="O747" s="4" t="s">
        <v>18</v>
      </c>
      <c r="P747" s="5">
        <f>SUM(F747:F755)</f>
        <v>530000</v>
      </c>
      <c r="Q747" s="5">
        <f>SUM(G747:H755)</f>
        <v>320000</v>
      </c>
      <c r="R747" s="5">
        <f>P747-Q747</f>
        <v>210000</v>
      </c>
      <c r="S747" s="4" t="s">
        <v>44</v>
      </c>
    </row>
    <row r="748" spans="1:19" x14ac:dyDescent="0.2">
      <c r="E748" s="4" t="s">
        <v>443</v>
      </c>
      <c r="H748" s="5">
        <v>50000</v>
      </c>
      <c r="I748" s="7">
        <v>42693</v>
      </c>
      <c r="J748" s="5">
        <f t="shared" si="20"/>
        <v>440000</v>
      </c>
    </row>
    <row r="749" spans="1:19" x14ac:dyDescent="0.2">
      <c r="H749" s="5">
        <v>50000</v>
      </c>
      <c r="I749" s="7">
        <v>42713</v>
      </c>
      <c r="J749" s="5">
        <f t="shared" si="20"/>
        <v>390000</v>
      </c>
    </row>
    <row r="750" spans="1:19" x14ac:dyDescent="0.2">
      <c r="H750" s="5">
        <v>30000</v>
      </c>
      <c r="I750" s="7">
        <v>42727</v>
      </c>
      <c r="J750" s="5">
        <f t="shared" si="20"/>
        <v>360000</v>
      </c>
    </row>
    <row r="751" spans="1:19" x14ac:dyDescent="0.2">
      <c r="H751" s="5">
        <v>30000</v>
      </c>
      <c r="I751" s="7">
        <v>42748</v>
      </c>
      <c r="J751" s="5">
        <f t="shared" si="20"/>
        <v>330000</v>
      </c>
    </row>
    <row r="752" spans="1:19" x14ac:dyDescent="0.2">
      <c r="H752" s="5">
        <v>30000</v>
      </c>
      <c r="I752" s="7">
        <v>42769</v>
      </c>
      <c r="J752" s="5">
        <f t="shared" si="20"/>
        <v>300000</v>
      </c>
    </row>
    <row r="753" spans="1:19" x14ac:dyDescent="0.2">
      <c r="H753" s="5">
        <v>30000</v>
      </c>
      <c r="I753" s="7">
        <v>42790</v>
      </c>
      <c r="J753" s="5">
        <f t="shared" si="20"/>
        <v>270000</v>
      </c>
    </row>
    <row r="754" spans="1:19" x14ac:dyDescent="0.2">
      <c r="H754" s="5">
        <v>30000</v>
      </c>
      <c r="I754" s="7">
        <v>42818</v>
      </c>
      <c r="J754" s="5">
        <f t="shared" si="20"/>
        <v>240000</v>
      </c>
    </row>
    <row r="755" spans="1:19" x14ac:dyDescent="0.2">
      <c r="H755" s="5">
        <v>30000</v>
      </c>
      <c r="I755" s="7">
        <v>42832</v>
      </c>
      <c r="J755" s="5">
        <f t="shared" si="20"/>
        <v>210000</v>
      </c>
    </row>
    <row r="756" spans="1:19" x14ac:dyDescent="0.2">
      <c r="A756" s="4">
        <v>82</v>
      </c>
      <c r="B756" s="4" t="s">
        <v>445</v>
      </c>
      <c r="E756" s="4" t="s">
        <v>48</v>
      </c>
      <c r="F756" s="5">
        <v>260000</v>
      </c>
      <c r="I756" s="7">
        <v>42699</v>
      </c>
      <c r="J756" s="5">
        <f>F756-G756-H756</f>
        <v>260000</v>
      </c>
      <c r="K756" s="4" t="s">
        <v>446</v>
      </c>
      <c r="L756" s="4">
        <v>3</v>
      </c>
      <c r="M756" s="4" t="s">
        <v>221</v>
      </c>
      <c r="O756" s="4" t="s">
        <v>229</v>
      </c>
      <c r="P756" s="5">
        <f>SUM(F756:F763)</f>
        <v>260000</v>
      </c>
      <c r="Q756" s="5">
        <f>SUM(G756:H763)</f>
        <v>140000</v>
      </c>
      <c r="R756" s="5">
        <f>P756-Q756</f>
        <v>120000</v>
      </c>
      <c r="S756" s="4" t="s">
        <v>43</v>
      </c>
    </row>
    <row r="757" spans="1:19" x14ac:dyDescent="0.2">
      <c r="H757" s="5">
        <v>30000</v>
      </c>
      <c r="I757" s="7">
        <v>42713</v>
      </c>
      <c r="J757" s="5">
        <f t="shared" ref="J757:J763" si="21">J756-H757+F757</f>
        <v>230000</v>
      </c>
    </row>
    <row r="758" spans="1:19" x14ac:dyDescent="0.2">
      <c r="H758" s="5">
        <v>20000</v>
      </c>
      <c r="I758" s="7">
        <v>42727</v>
      </c>
      <c r="J758" s="5">
        <f t="shared" si="21"/>
        <v>210000</v>
      </c>
    </row>
    <row r="759" spans="1:19" x14ac:dyDescent="0.2">
      <c r="H759" s="5">
        <v>20000</v>
      </c>
      <c r="I759" s="7">
        <v>42741</v>
      </c>
      <c r="J759" s="5">
        <f t="shared" si="21"/>
        <v>190000</v>
      </c>
    </row>
    <row r="760" spans="1:19" x14ac:dyDescent="0.2">
      <c r="H760" s="5">
        <v>20000</v>
      </c>
      <c r="I760" s="7">
        <v>42804</v>
      </c>
      <c r="J760" s="5">
        <f t="shared" si="21"/>
        <v>170000</v>
      </c>
    </row>
    <row r="761" spans="1:19" x14ac:dyDescent="0.2">
      <c r="H761" s="5">
        <v>20000</v>
      </c>
      <c r="I761" s="7">
        <v>42825</v>
      </c>
      <c r="J761" s="5">
        <f t="shared" si="21"/>
        <v>150000</v>
      </c>
    </row>
    <row r="762" spans="1:19" x14ac:dyDescent="0.2">
      <c r="H762" s="5">
        <v>20000</v>
      </c>
      <c r="I762" s="7">
        <v>42832</v>
      </c>
      <c r="J762" s="5">
        <f t="shared" si="21"/>
        <v>130000</v>
      </c>
    </row>
    <row r="763" spans="1:19" x14ac:dyDescent="0.2">
      <c r="H763" s="5">
        <v>10000</v>
      </c>
      <c r="I763" s="7">
        <v>42846</v>
      </c>
      <c r="J763" s="5">
        <f t="shared" si="21"/>
        <v>120000</v>
      </c>
    </row>
    <row r="764" spans="1:19" x14ac:dyDescent="0.2">
      <c r="A764" s="4">
        <v>83</v>
      </c>
      <c r="B764" s="4" t="s">
        <v>447</v>
      </c>
      <c r="D764" s="6">
        <v>86247690</v>
      </c>
      <c r="E764" s="4" t="s">
        <v>448</v>
      </c>
      <c r="F764" s="5">
        <v>240000</v>
      </c>
      <c r="I764" s="7">
        <v>42699</v>
      </c>
      <c r="J764" s="5">
        <f>F764-G764-H764</f>
        <v>240000</v>
      </c>
      <c r="K764" s="4" t="s">
        <v>147</v>
      </c>
      <c r="L764" s="4">
        <v>3</v>
      </c>
      <c r="M764" s="4" t="s">
        <v>221</v>
      </c>
      <c r="N764" s="4" t="s">
        <v>449</v>
      </c>
      <c r="O764" s="4" t="s">
        <v>23</v>
      </c>
      <c r="P764" s="5">
        <f>SUM(F764:F778)</f>
        <v>480000</v>
      </c>
      <c r="Q764" s="5">
        <f>SUM(G764:H778)</f>
        <v>350000</v>
      </c>
      <c r="R764" s="5">
        <f>P764-Q764</f>
        <v>130000</v>
      </c>
      <c r="S764" s="4" t="s">
        <v>43</v>
      </c>
    </row>
    <row r="765" spans="1:19" x14ac:dyDescent="0.2">
      <c r="H765" s="5">
        <v>40000</v>
      </c>
      <c r="I765" s="7">
        <v>42706</v>
      </c>
      <c r="J765" s="5">
        <f t="shared" ref="J765:J778" si="22">J764-H765+F765</f>
        <v>200000</v>
      </c>
    </row>
    <row r="766" spans="1:19" x14ac:dyDescent="0.2">
      <c r="H766" s="5">
        <v>20000</v>
      </c>
      <c r="I766" s="7">
        <v>42713</v>
      </c>
      <c r="J766" s="5">
        <f t="shared" si="22"/>
        <v>180000</v>
      </c>
    </row>
    <row r="767" spans="1:19" x14ac:dyDescent="0.2">
      <c r="H767" s="5">
        <v>40000</v>
      </c>
      <c r="I767" s="7">
        <v>42727</v>
      </c>
      <c r="J767" s="5">
        <f t="shared" si="22"/>
        <v>140000</v>
      </c>
    </row>
    <row r="768" spans="1:19" x14ac:dyDescent="0.2">
      <c r="H768" s="5">
        <v>20000</v>
      </c>
      <c r="I768" s="7">
        <v>42734</v>
      </c>
      <c r="J768" s="5">
        <f t="shared" si="22"/>
        <v>120000</v>
      </c>
    </row>
    <row r="769" spans="1:19" x14ac:dyDescent="0.2">
      <c r="H769" s="5">
        <v>20000</v>
      </c>
      <c r="I769" s="7">
        <v>42741</v>
      </c>
      <c r="J769" s="5">
        <f t="shared" si="22"/>
        <v>100000</v>
      </c>
    </row>
    <row r="770" spans="1:19" x14ac:dyDescent="0.2">
      <c r="H770" s="5">
        <v>30000</v>
      </c>
      <c r="I770" s="7">
        <v>42762</v>
      </c>
      <c r="J770" s="5">
        <f t="shared" si="22"/>
        <v>70000</v>
      </c>
    </row>
    <row r="771" spans="1:19" x14ac:dyDescent="0.2">
      <c r="E771" s="4" t="s">
        <v>111</v>
      </c>
      <c r="F771" s="5">
        <v>240000</v>
      </c>
      <c r="H771" s="5">
        <v>40000</v>
      </c>
      <c r="I771" s="7">
        <v>42776</v>
      </c>
      <c r="J771" s="5">
        <f t="shared" si="22"/>
        <v>270000</v>
      </c>
    </row>
    <row r="772" spans="1:19" x14ac:dyDescent="0.2">
      <c r="H772" s="5">
        <v>20000</v>
      </c>
      <c r="I772" s="7">
        <v>42783</v>
      </c>
      <c r="J772" s="5">
        <f t="shared" si="22"/>
        <v>250000</v>
      </c>
    </row>
    <row r="773" spans="1:19" x14ac:dyDescent="0.2">
      <c r="H773" s="5">
        <v>20000</v>
      </c>
      <c r="I773" s="7">
        <v>42790</v>
      </c>
      <c r="J773" s="5">
        <f t="shared" si="22"/>
        <v>230000</v>
      </c>
    </row>
    <row r="774" spans="1:19" x14ac:dyDescent="0.2">
      <c r="H774" s="5">
        <v>20000</v>
      </c>
      <c r="I774" s="7">
        <v>42797</v>
      </c>
      <c r="J774" s="5">
        <f t="shared" si="22"/>
        <v>210000</v>
      </c>
    </row>
    <row r="775" spans="1:19" x14ac:dyDescent="0.2">
      <c r="H775" s="5">
        <v>20000</v>
      </c>
      <c r="I775" s="7">
        <v>42804</v>
      </c>
      <c r="J775" s="5">
        <f t="shared" si="22"/>
        <v>190000</v>
      </c>
    </row>
    <row r="776" spans="1:19" x14ac:dyDescent="0.2">
      <c r="H776" s="5">
        <v>20000</v>
      </c>
      <c r="I776" s="7">
        <v>42818</v>
      </c>
      <c r="J776" s="5">
        <f t="shared" si="22"/>
        <v>170000</v>
      </c>
    </row>
    <row r="777" spans="1:19" x14ac:dyDescent="0.2">
      <c r="H777" s="5">
        <v>20000</v>
      </c>
      <c r="I777" s="7">
        <v>42832</v>
      </c>
      <c r="J777" s="5">
        <f t="shared" si="22"/>
        <v>150000</v>
      </c>
    </row>
    <row r="778" spans="1:19" x14ac:dyDescent="0.2">
      <c r="H778" s="5">
        <v>20000</v>
      </c>
      <c r="I778" s="7">
        <v>42846</v>
      </c>
      <c r="J778" s="5">
        <f t="shared" si="22"/>
        <v>130000</v>
      </c>
    </row>
    <row r="779" spans="1:19" x14ac:dyDescent="0.2">
      <c r="A779" s="4">
        <v>84</v>
      </c>
      <c r="B779" s="4" t="s">
        <v>450</v>
      </c>
      <c r="C779" s="5">
        <v>5275525</v>
      </c>
      <c r="D779" s="6">
        <v>82846385</v>
      </c>
      <c r="E779" s="4" t="s">
        <v>225</v>
      </c>
      <c r="F779" s="5">
        <v>320000</v>
      </c>
      <c r="I779" s="7">
        <v>42706</v>
      </c>
      <c r="J779" s="5">
        <f>F779-G779-H779</f>
        <v>320000</v>
      </c>
      <c r="K779" s="4" t="s">
        <v>451</v>
      </c>
      <c r="L779" s="4">
        <v>3</v>
      </c>
      <c r="M779" s="4" t="s">
        <v>221</v>
      </c>
      <c r="N779" s="4" t="s">
        <v>452</v>
      </c>
      <c r="O779" s="4" t="s">
        <v>18</v>
      </c>
      <c r="P779" s="5">
        <f>SUM(F779:F783)</f>
        <v>320000</v>
      </c>
      <c r="Q779" s="5">
        <f>SUM(G779:H783)</f>
        <v>190000</v>
      </c>
      <c r="R779" s="5">
        <f>P779-Q779</f>
        <v>130000</v>
      </c>
      <c r="S779" s="4" t="s">
        <v>56</v>
      </c>
    </row>
    <row r="780" spans="1:19" x14ac:dyDescent="0.2">
      <c r="H780" s="5">
        <v>40000</v>
      </c>
      <c r="I780" s="7">
        <v>42713</v>
      </c>
      <c r="J780" s="5">
        <f>J779-H780+F780</f>
        <v>280000</v>
      </c>
    </row>
    <row r="781" spans="1:19" x14ac:dyDescent="0.2">
      <c r="H781" s="5">
        <v>50000</v>
      </c>
      <c r="I781" s="7">
        <v>42741</v>
      </c>
      <c r="J781" s="5">
        <f>J780-H781+F781</f>
        <v>230000</v>
      </c>
    </row>
    <row r="782" spans="1:19" x14ac:dyDescent="0.2">
      <c r="H782" s="5">
        <v>50000</v>
      </c>
      <c r="I782" s="7">
        <v>42783</v>
      </c>
      <c r="J782" s="5">
        <f>J781-H782+F782</f>
        <v>180000</v>
      </c>
    </row>
    <row r="783" spans="1:19" x14ac:dyDescent="0.2">
      <c r="H783" s="5">
        <v>50000</v>
      </c>
      <c r="I783" s="7">
        <v>42832</v>
      </c>
      <c r="J783" s="5">
        <f>J782-H783+F783</f>
        <v>130000</v>
      </c>
    </row>
    <row r="784" spans="1:19" x14ac:dyDescent="0.2">
      <c r="A784" s="4">
        <v>85</v>
      </c>
      <c r="B784" s="4" t="s">
        <v>453</v>
      </c>
      <c r="D784" s="6">
        <v>82488312</v>
      </c>
      <c r="E784" s="4" t="s">
        <v>95</v>
      </c>
      <c r="F784" s="5">
        <v>260000</v>
      </c>
      <c r="G784" s="5">
        <v>50000</v>
      </c>
      <c r="I784" s="7">
        <v>42811</v>
      </c>
      <c r="J784" s="5">
        <f>F784-G784-H784</f>
        <v>210000</v>
      </c>
      <c r="K784" s="4" t="s">
        <v>175</v>
      </c>
      <c r="L784" s="4">
        <v>3</v>
      </c>
      <c r="M784" s="4" t="s">
        <v>221</v>
      </c>
      <c r="O784" s="4" t="s">
        <v>23</v>
      </c>
      <c r="P784" s="5">
        <f>SUM(F784:F785)</f>
        <v>260000</v>
      </c>
      <c r="Q784" s="5">
        <f>SUM(G784:H785)</f>
        <v>100000</v>
      </c>
      <c r="R784" s="5">
        <f>P784-Q784</f>
        <v>160000</v>
      </c>
      <c r="S784" s="4" t="s">
        <v>56</v>
      </c>
    </row>
    <row r="785" spans="1:19" x14ac:dyDescent="0.2">
      <c r="H785" s="5">
        <v>50000</v>
      </c>
      <c r="I785" s="7">
        <v>42838</v>
      </c>
      <c r="J785" s="5">
        <f>J784-H785+F785</f>
        <v>160000</v>
      </c>
    </row>
    <row r="786" spans="1:19" x14ac:dyDescent="0.2">
      <c r="A786" s="4">
        <v>86</v>
      </c>
      <c r="B786" s="4" t="s">
        <v>454</v>
      </c>
      <c r="D786" s="6">
        <v>76420318</v>
      </c>
      <c r="E786" s="4" t="s">
        <v>95</v>
      </c>
      <c r="F786" s="5">
        <v>260000</v>
      </c>
      <c r="G786" s="5">
        <v>50000</v>
      </c>
      <c r="I786" s="7">
        <v>42706</v>
      </c>
      <c r="J786" s="5">
        <f>F786-G786-H786</f>
        <v>210000</v>
      </c>
      <c r="K786" s="4" t="s">
        <v>455</v>
      </c>
      <c r="L786" s="4">
        <v>3</v>
      </c>
      <c r="M786" s="4" t="s">
        <v>221</v>
      </c>
      <c r="O786" s="4" t="s">
        <v>229</v>
      </c>
      <c r="P786" s="5">
        <f>SUM(F786:F797)</f>
        <v>520000</v>
      </c>
      <c r="Q786" s="5">
        <f>SUM(G786:H797)</f>
        <v>390000</v>
      </c>
      <c r="R786" s="5">
        <f>P786-Q786</f>
        <v>130000</v>
      </c>
      <c r="S786" s="4" t="s">
        <v>43</v>
      </c>
    </row>
    <row r="787" spans="1:19" x14ac:dyDescent="0.2">
      <c r="H787" s="5">
        <v>20000</v>
      </c>
      <c r="I787" s="7">
        <v>42720</v>
      </c>
      <c r="J787" s="5">
        <f t="shared" ref="J787:J797" si="23">J786-H787+F787</f>
        <v>190000</v>
      </c>
    </row>
    <row r="788" spans="1:19" x14ac:dyDescent="0.2">
      <c r="H788" s="5">
        <v>20000</v>
      </c>
      <c r="I788" s="7">
        <v>42727</v>
      </c>
      <c r="J788" s="5">
        <f t="shared" si="23"/>
        <v>170000</v>
      </c>
    </row>
    <row r="789" spans="1:19" x14ac:dyDescent="0.2">
      <c r="H789" s="5">
        <v>20000</v>
      </c>
      <c r="I789" s="7">
        <v>42734</v>
      </c>
      <c r="J789" s="5">
        <f t="shared" si="23"/>
        <v>150000</v>
      </c>
    </row>
    <row r="790" spans="1:19" x14ac:dyDescent="0.2">
      <c r="H790" s="5">
        <v>40000</v>
      </c>
      <c r="I790" s="7">
        <v>42748</v>
      </c>
      <c r="J790" s="5">
        <f t="shared" si="23"/>
        <v>110000</v>
      </c>
    </row>
    <row r="791" spans="1:19" x14ac:dyDescent="0.2">
      <c r="H791" s="5">
        <v>20000</v>
      </c>
      <c r="I791" s="7">
        <v>42755</v>
      </c>
      <c r="J791" s="5">
        <f t="shared" si="23"/>
        <v>90000</v>
      </c>
    </row>
    <row r="792" spans="1:19" x14ac:dyDescent="0.2">
      <c r="E792" s="4" t="s">
        <v>111</v>
      </c>
      <c r="F792" s="5">
        <v>260000</v>
      </c>
      <c r="H792" s="5">
        <v>40000</v>
      </c>
      <c r="I792" s="7">
        <v>42769</v>
      </c>
      <c r="J792" s="5">
        <f t="shared" si="23"/>
        <v>310000</v>
      </c>
    </row>
    <row r="793" spans="1:19" x14ac:dyDescent="0.2">
      <c r="H793" s="5">
        <v>40000</v>
      </c>
      <c r="I793" s="7">
        <v>42783</v>
      </c>
      <c r="J793" s="5">
        <f t="shared" si="23"/>
        <v>270000</v>
      </c>
    </row>
    <row r="794" spans="1:19" x14ac:dyDescent="0.2">
      <c r="H794" s="5">
        <v>40000</v>
      </c>
      <c r="I794" s="7">
        <v>42797</v>
      </c>
      <c r="J794" s="5">
        <f t="shared" si="23"/>
        <v>230000</v>
      </c>
    </row>
    <row r="795" spans="1:19" x14ac:dyDescent="0.2">
      <c r="H795" s="5">
        <v>20000</v>
      </c>
      <c r="I795" s="7">
        <v>42790</v>
      </c>
      <c r="J795" s="5">
        <f t="shared" si="23"/>
        <v>210000</v>
      </c>
    </row>
    <row r="796" spans="1:19" x14ac:dyDescent="0.2">
      <c r="H796" s="5">
        <v>40000</v>
      </c>
      <c r="I796" s="7">
        <v>42832</v>
      </c>
      <c r="J796" s="5">
        <f t="shared" si="23"/>
        <v>170000</v>
      </c>
    </row>
    <row r="797" spans="1:19" x14ac:dyDescent="0.2">
      <c r="H797" s="5">
        <v>40000</v>
      </c>
      <c r="I797" s="7">
        <v>42846</v>
      </c>
      <c r="J797" s="5">
        <f t="shared" si="23"/>
        <v>130000</v>
      </c>
    </row>
    <row r="798" spans="1:19" x14ac:dyDescent="0.2">
      <c r="A798" s="4">
        <v>87</v>
      </c>
      <c r="B798" s="4" t="s">
        <v>456</v>
      </c>
      <c r="E798" s="4" t="s">
        <v>225</v>
      </c>
      <c r="F798" s="5">
        <v>320000</v>
      </c>
      <c r="G798" s="5">
        <v>50000</v>
      </c>
      <c r="I798" s="7">
        <v>42818</v>
      </c>
      <c r="J798" s="5">
        <f>F798-G798-H798</f>
        <v>270000</v>
      </c>
      <c r="K798" s="4" t="s">
        <v>457</v>
      </c>
      <c r="L798" s="4">
        <v>3</v>
      </c>
      <c r="M798" s="4" t="s">
        <v>221</v>
      </c>
      <c r="O798" s="4" t="s">
        <v>23</v>
      </c>
      <c r="P798" s="5">
        <f>SUM(F798:F803)</f>
        <v>320000</v>
      </c>
      <c r="Q798" s="5">
        <f>SUM(G798:H803)</f>
        <v>320000</v>
      </c>
      <c r="R798" s="5">
        <f>P798-Q798</f>
        <v>0</v>
      </c>
      <c r="S798" s="4" t="s">
        <v>56</v>
      </c>
    </row>
    <row r="799" spans="1:19" x14ac:dyDescent="0.2">
      <c r="H799" s="5">
        <v>50000</v>
      </c>
      <c r="I799" s="7">
        <v>42825</v>
      </c>
      <c r="J799" s="5">
        <f>J798-H799+F799</f>
        <v>220000</v>
      </c>
    </row>
    <row r="800" spans="1:19" x14ac:dyDescent="0.2">
      <c r="H800" s="5">
        <v>20000</v>
      </c>
      <c r="I800" s="7">
        <v>42832</v>
      </c>
      <c r="J800" s="5">
        <f>J799-H800+F800</f>
        <v>200000</v>
      </c>
    </row>
    <row r="801" spans="1:19" x14ac:dyDescent="0.2">
      <c r="H801" s="5">
        <v>100000</v>
      </c>
      <c r="I801" s="7">
        <v>42838</v>
      </c>
      <c r="J801" s="5">
        <f>J800-H801+F801</f>
        <v>100000</v>
      </c>
    </row>
    <row r="802" spans="1:19" x14ac:dyDescent="0.2">
      <c r="H802" s="5">
        <v>20000</v>
      </c>
      <c r="I802" s="7">
        <v>42846</v>
      </c>
      <c r="J802" s="5">
        <f>J801-H802+F802</f>
        <v>80000</v>
      </c>
    </row>
    <row r="803" spans="1:19" x14ac:dyDescent="0.2">
      <c r="H803" s="5">
        <v>80000</v>
      </c>
      <c r="I803" s="7">
        <v>42853</v>
      </c>
      <c r="J803" s="5">
        <f>J802-H803+F803</f>
        <v>0</v>
      </c>
    </row>
    <row r="804" spans="1:19" x14ac:dyDescent="0.2">
      <c r="A804" s="4">
        <v>88</v>
      </c>
      <c r="B804" s="4" t="s">
        <v>458</v>
      </c>
      <c r="D804" s="6">
        <v>71437112</v>
      </c>
      <c r="E804" s="4" t="s">
        <v>459</v>
      </c>
      <c r="F804" s="5">
        <v>220000</v>
      </c>
      <c r="G804" s="5">
        <v>40000</v>
      </c>
      <c r="I804" s="7">
        <v>42811</v>
      </c>
      <c r="J804" s="5">
        <f>F804-G804-H804</f>
        <v>180000</v>
      </c>
      <c r="K804" s="4" t="s">
        <v>433</v>
      </c>
      <c r="L804" s="4">
        <v>3</v>
      </c>
      <c r="M804" s="4" t="s">
        <v>221</v>
      </c>
      <c r="O804" s="4" t="s">
        <v>23</v>
      </c>
      <c r="P804" s="5">
        <f>SUM(F804:F806)</f>
        <v>220000</v>
      </c>
      <c r="Q804" s="5">
        <f>SUM(G804:H806)</f>
        <v>100000</v>
      </c>
      <c r="R804" s="5">
        <f>P804-Q804</f>
        <v>120000</v>
      </c>
      <c r="S804" s="4" t="s">
        <v>44</v>
      </c>
    </row>
    <row r="805" spans="1:19" x14ac:dyDescent="0.2">
      <c r="H805" s="5">
        <v>30000</v>
      </c>
      <c r="I805" s="7">
        <v>42832</v>
      </c>
      <c r="J805" s="5">
        <f>J804-H805+F805</f>
        <v>150000</v>
      </c>
    </row>
    <row r="806" spans="1:19" x14ac:dyDescent="0.2">
      <c r="H806" s="5">
        <v>30000</v>
      </c>
      <c r="I806" s="7">
        <v>42846</v>
      </c>
      <c r="J806" s="5">
        <f>J805-H806+F806</f>
        <v>120000</v>
      </c>
    </row>
    <row r="807" spans="1:19" x14ac:dyDescent="0.2">
      <c r="A807" s="4">
        <v>89</v>
      </c>
      <c r="B807" s="4" t="s">
        <v>460</v>
      </c>
      <c r="D807" s="6">
        <v>81165920</v>
      </c>
      <c r="E807" s="4" t="s">
        <v>461</v>
      </c>
      <c r="F807" s="5">
        <v>360000</v>
      </c>
      <c r="I807" s="7">
        <v>42713</v>
      </c>
      <c r="J807" s="5">
        <f>F807-G807-H807</f>
        <v>360000</v>
      </c>
      <c r="K807" s="4" t="s">
        <v>175</v>
      </c>
      <c r="L807" s="4">
        <v>3</v>
      </c>
      <c r="M807" s="4" t="s">
        <v>221</v>
      </c>
      <c r="O807" s="4" t="s">
        <v>23</v>
      </c>
      <c r="P807" s="5">
        <f>SUM(F807:F812)</f>
        <v>360000</v>
      </c>
      <c r="Q807" s="5">
        <f>SUM(G807:H812)</f>
        <v>230000</v>
      </c>
      <c r="R807" s="5">
        <f>P807-Q807</f>
        <v>130000</v>
      </c>
      <c r="S807" s="4" t="s">
        <v>56</v>
      </c>
    </row>
    <row r="808" spans="1:19" x14ac:dyDescent="0.2">
      <c r="D808" s="6">
        <v>72119020</v>
      </c>
      <c r="H808" s="5">
        <v>40000</v>
      </c>
      <c r="I808" s="7">
        <v>42720</v>
      </c>
      <c r="J808" s="5">
        <f>J807-H808+F808</f>
        <v>320000</v>
      </c>
    </row>
    <row r="809" spans="1:19" x14ac:dyDescent="0.2">
      <c r="H809" s="5">
        <v>50000</v>
      </c>
      <c r="I809" s="7">
        <v>42755</v>
      </c>
      <c r="J809" s="5">
        <f>J808-H809+F809</f>
        <v>270000</v>
      </c>
    </row>
    <row r="810" spans="1:19" x14ac:dyDescent="0.2">
      <c r="H810" s="5">
        <v>50000</v>
      </c>
      <c r="I810" s="7">
        <v>42776</v>
      </c>
      <c r="J810" s="5">
        <f>J809-H810+F810</f>
        <v>220000</v>
      </c>
    </row>
    <row r="811" spans="1:19" x14ac:dyDescent="0.2">
      <c r="H811" s="5">
        <v>50000</v>
      </c>
      <c r="I811" s="7">
        <v>42818</v>
      </c>
      <c r="J811" s="5">
        <f>J810-H811+F811</f>
        <v>170000</v>
      </c>
    </row>
    <row r="812" spans="1:19" x14ac:dyDescent="0.2">
      <c r="H812" s="5">
        <v>40000</v>
      </c>
      <c r="I812" s="7">
        <v>42846</v>
      </c>
      <c r="J812" s="5">
        <f>J811-H812+F812</f>
        <v>130000</v>
      </c>
    </row>
    <row r="813" spans="1:19" x14ac:dyDescent="0.2">
      <c r="A813" s="4">
        <v>90</v>
      </c>
      <c r="B813" s="4" t="s">
        <v>462</v>
      </c>
      <c r="D813" s="6">
        <v>92845203</v>
      </c>
      <c r="E813" s="4" t="s">
        <v>86</v>
      </c>
      <c r="F813" s="5">
        <v>240000</v>
      </c>
      <c r="G813" s="5">
        <v>40000</v>
      </c>
      <c r="I813" s="7">
        <v>42811</v>
      </c>
      <c r="J813" s="5">
        <f>F813-G813-H813</f>
        <v>200000</v>
      </c>
      <c r="K813" s="4" t="s">
        <v>457</v>
      </c>
      <c r="L813" s="4">
        <v>3</v>
      </c>
      <c r="M813" s="4" t="s">
        <v>221</v>
      </c>
      <c r="O813" s="4" t="s">
        <v>23</v>
      </c>
      <c r="P813" s="5">
        <f>SUM(F813:F819)</f>
        <v>240000</v>
      </c>
      <c r="Q813" s="5">
        <f>SUM(G813:H819)</f>
        <v>160000</v>
      </c>
      <c r="R813" s="5">
        <f>P813-Q813</f>
        <v>80000</v>
      </c>
      <c r="S813" s="4" t="s">
        <v>56</v>
      </c>
    </row>
    <row r="814" spans="1:19" x14ac:dyDescent="0.2">
      <c r="H814" s="5">
        <v>20000</v>
      </c>
      <c r="I814" s="7">
        <v>42818</v>
      </c>
      <c r="J814" s="5">
        <f t="shared" ref="J814:J819" si="24">J813-H814+F814</f>
        <v>180000</v>
      </c>
    </row>
    <row r="815" spans="1:19" x14ac:dyDescent="0.2">
      <c r="H815" s="5">
        <v>20000</v>
      </c>
      <c r="I815" s="7">
        <v>42825</v>
      </c>
      <c r="J815" s="5">
        <f t="shared" si="24"/>
        <v>160000</v>
      </c>
    </row>
    <row r="816" spans="1:19" x14ac:dyDescent="0.2">
      <c r="H816" s="5">
        <v>20000</v>
      </c>
      <c r="I816" s="7">
        <v>42832</v>
      </c>
      <c r="J816" s="5">
        <f t="shared" si="24"/>
        <v>140000</v>
      </c>
    </row>
    <row r="817" spans="1:19" x14ac:dyDescent="0.2">
      <c r="H817" s="5">
        <v>20000</v>
      </c>
      <c r="I817" s="7">
        <v>42838</v>
      </c>
      <c r="J817" s="5">
        <f t="shared" si="24"/>
        <v>120000</v>
      </c>
    </row>
    <row r="818" spans="1:19" x14ac:dyDescent="0.2">
      <c r="H818" s="5">
        <v>20000</v>
      </c>
      <c r="I818" s="7">
        <v>42846</v>
      </c>
      <c r="J818" s="5">
        <f t="shared" si="24"/>
        <v>100000</v>
      </c>
    </row>
    <row r="819" spans="1:19" x14ac:dyDescent="0.2">
      <c r="H819" s="5">
        <v>20000</v>
      </c>
      <c r="I819" s="7">
        <v>42853</v>
      </c>
      <c r="J819" s="5">
        <f t="shared" si="24"/>
        <v>80000</v>
      </c>
    </row>
    <row r="820" spans="1:19" x14ac:dyDescent="0.2">
      <c r="A820" s="4">
        <v>91</v>
      </c>
      <c r="B820" s="4" t="s">
        <v>464</v>
      </c>
      <c r="E820" s="4" t="s">
        <v>468</v>
      </c>
      <c r="F820" s="5">
        <v>500000</v>
      </c>
      <c r="G820" s="5">
        <v>60000</v>
      </c>
      <c r="I820" s="7">
        <v>42838</v>
      </c>
      <c r="J820" s="5">
        <f>F820-G820-H820</f>
        <v>440000</v>
      </c>
      <c r="L820" s="4">
        <v>3</v>
      </c>
      <c r="M820" s="4" t="s">
        <v>228</v>
      </c>
      <c r="O820" s="4" t="s">
        <v>23</v>
      </c>
      <c r="P820" s="5">
        <f>SUM(F820:F822)</f>
        <v>500000</v>
      </c>
      <c r="Q820" s="5">
        <f>SUM(G820:H822)</f>
        <v>160000</v>
      </c>
      <c r="R820" s="5">
        <f>P820-Q820</f>
        <v>340000</v>
      </c>
    </row>
    <row r="821" spans="1:19" x14ac:dyDescent="0.2">
      <c r="H821" s="5">
        <v>50000</v>
      </c>
      <c r="I821" s="7">
        <v>42846</v>
      </c>
      <c r="J821" s="5">
        <f>J820-H821+F821</f>
        <v>390000</v>
      </c>
    </row>
    <row r="822" spans="1:19" x14ac:dyDescent="0.2">
      <c r="H822" s="5">
        <v>50000</v>
      </c>
      <c r="I822" s="7">
        <v>42853</v>
      </c>
      <c r="J822" s="5">
        <f>J821-H822+F822</f>
        <v>340000</v>
      </c>
    </row>
    <row r="823" spans="1:19" x14ac:dyDescent="0.2">
      <c r="A823" s="4">
        <v>92</v>
      </c>
      <c r="B823" s="4" t="s">
        <v>465</v>
      </c>
      <c r="C823" s="5">
        <v>6679619</v>
      </c>
      <c r="D823" s="6">
        <v>82786533</v>
      </c>
      <c r="E823" s="4" t="s">
        <v>26</v>
      </c>
      <c r="F823" s="5">
        <v>360000</v>
      </c>
      <c r="G823" s="5">
        <v>40000</v>
      </c>
      <c r="I823" s="7">
        <v>42713</v>
      </c>
      <c r="J823" s="5">
        <f>F823-G823-H823</f>
        <v>320000</v>
      </c>
      <c r="L823" s="4">
        <v>3</v>
      </c>
      <c r="M823" s="4" t="s">
        <v>221</v>
      </c>
      <c r="N823" s="6">
        <v>84511748</v>
      </c>
      <c r="O823" s="4" t="s">
        <v>18</v>
      </c>
      <c r="P823" s="5">
        <f>SUM(F823:F823)</f>
        <v>360000</v>
      </c>
      <c r="Q823" s="5">
        <f>SUM(G823:H823)</f>
        <v>40000</v>
      </c>
      <c r="R823" s="5">
        <f>P823-Q823</f>
        <v>320000</v>
      </c>
      <c r="S823" s="4" t="s">
        <v>56</v>
      </c>
    </row>
    <row r="824" spans="1:19" x14ac:dyDescent="0.2">
      <c r="A824" s="4">
        <v>93</v>
      </c>
      <c r="B824" s="4" t="s">
        <v>460</v>
      </c>
      <c r="D824" s="6">
        <v>81165920</v>
      </c>
      <c r="E824" s="4" t="s">
        <v>92</v>
      </c>
      <c r="F824" s="5">
        <v>260000</v>
      </c>
      <c r="I824" s="7">
        <v>42846</v>
      </c>
      <c r="J824" s="5">
        <f>F824-G824-H824</f>
        <v>260000</v>
      </c>
      <c r="L824" s="4">
        <v>3</v>
      </c>
      <c r="M824" s="4" t="s">
        <v>221</v>
      </c>
      <c r="N824" s="6"/>
      <c r="O824" s="4" t="s">
        <v>23</v>
      </c>
      <c r="P824" s="5">
        <f>SUM(F824:F824)</f>
        <v>260000</v>
      </c>
      <c r="Q824" s="5">
        <f>SUM(G824:H824)</f>
        <v>0</v>
      </c>
      <c r="R824" s="5">
        <f>P824-Q824</f>
        <v>260000</v>
      </c>
      <c r="S824" s="4" t="s">
        <v>44</v>
      </c>
    </row>
    <row r="825" spans="1:19" s="13" customFormat="1" x14ac:dyDescent="0.2">
      <c r="A825" s="13">
        <v>94</v>
      </c>
      <c r="B825" s="13" t="s">
        <v>466</v>
      </c>
      <c r="C825" s="14">
        <v>5038980</v>
      </c>
      <c r="D825" s="19">
        <v>75407118</v>
      </c>
      <c r="E825" s="13" t="s">
        <v>467</v>
      </c>
      <c r="F825" s="14">
        <v>260000</v>
      </c>
      <c r="G825" s="14"/>
      <c r="H825" s="14"/>
      <c r="I825" s="16">
        <v>42727</v>
      </c>
      <c r="J825" s="14">
        <f>F825-G825-H825</f>
        <v>260000</v>
      </c>
      <c r="K825" s="13" t="s">
        <v>469</v>
      </c>
      <c r="L825" s="13">
        <v>3</v>
      </c>
      <c r="M825" s="13" t="s">
        <v>221</v>
      </c>
      <c r="O825" s="13" t="s">
        <v>23</v>
      </c>
      <c r="P825" s="14">
        <f>SUM(F825:F829)</f>
        <v>260000</v>
      </c>
      <c r="Q825" s="14">
        <f>SUM(G825:H829)</f>
        <v>200000</v>
      </c>
      <c r="R825" s="14">
        <f>P825-Q825</f>
        <v>60000</v>
      </c>
      <c r="S825" s="13" t="s">
        <v>56</v>
      </c>
    </row>
    <row r="826" spans="1:19" s="13" customFormat="1" x14ac:dyDescent="0.2">
      <c r="C826" s="14"/>
      <c r="D826" s="19"/>
      <c r="F826" s="14"/>
      <c r="G826" s="14"/>
      <c r="H826" s="14">
        <v>50000</v>
      </c>
      <c r="I826" s="16">
        <v>42734</v>
      </c>
      <c r="J826" s="14">
        <f>J825-H826+F826</f>
        <v>210000</v>
      </c>
    </row>
    <row r="827" spans="1:19" s="13" customFormat="1" x14ac:dyDescent="0.2">
      <c r="C827" s="14"/>
      <c r="D827" s="19"/>
      <c r="F827" s="14"/>
      <c r="G827" s="14"/>
      <c r="H827" s="14">
        <v>50000</v>
      </c>
      <c r="I827" s="16">
        <v>42748</v>
      </c>
      <c r="J827" s="14">
        <f>J826-H827+F827</f>
        <v>160000</v>
      </c>
    </row>
    <row r="828" spans="1:19" s="13" customFormat="1" x14ac:dyDescent="0.2">
      <c r="C828" s="14"/>
      <c r="D828" s="19"/>
      <c r="F828" s="14"/>
      <c r="G828" s="14"/>
      <c r="H828" s="14">
        <v>50000</v>
      </c>
      <c r="I828" s="16">
        <v>42776</v>
      </c>
      <c r="J828" s="14">
        <f>J827-H828+F828</f>
        <v>110000</v>
      </c>
    </row>
    <row r="829" spans="1:19" s="13" customFormat="1" x14ac:dyDescent="0.2">
      <c r="C829" s="14"/>
      <c r="D829" s="19"/>
      <c r="F829" s="14"/>
      <c r="G829" s="14"/>
      <c r="H829" s="14">
        <v>50000</v>
      </c>
      <c r="I829" s="16">
        <v>42818</v>
      </c>
      <c r="J829" s="14">
        <f>J828-H829+F829</f>
        <v>60000</v>
      </c>
    </row>
    <row r="830" spans="1:19" s="13" customFormat="1" x14ac:dyDescent="0.2">
      <c r="C830" s="14"/>
      <c r="D830" s="19"/>
      <c r="F830" s="14"/>
      <c r="G830" s="14"/>
      <c r="H830" s="14">
        <v>50000</v>
      </c>
      <c r="I830" s="16">
        <v>42846</v>
      </c>
      <c r="J830" s="14">
        <f>J829-H830+F830</f>
        <v>10000</v>
      </c>
    </row>
    <row r="831" spans="1:19" x14ac:dyDescent="0.2">
      <c r="A831" s="4">
        <v>94</v>
      </c>
      <c r="B831" s="4" t="s">
        <v>470</v>
      </c>
      <c r="C831" s="5">
        <v>970105</v>
      </c>
      <c r="D831" s="6">
        <v>521202743</v>
      </c>
      <c r="E831" s="4" t="s">
        <v>471</v>
      </c>
      <c r="F831" s="5">
        <v>260000</v>
      </c>
      <c r="G831" s="5">
        <v>40000</v>
      </c>
      <c r="I831" s="7">
        <v>42727</v>
      </c>
      <c r="J831" s="5">
        <f>F831-G831-H831</f>
        <v>220000</v>
      </c>
      <c r="K831" s="4" t="s">
        <v>472</v>
      </c>
      <c r="L831" s="4">
        <v>3</v>
      </c>
      <c r="M831" s="4" t="s">
        <v>221</v>
      </c>
      <c r="O831" s="4" t="s">
        <v>18</v>
      </c>
      <c r="P831" s="5">
        <f>SUM(F831:F835)</f>
        <v>500000</v>
      </c>
      <c r="Q831" s="5">
        <f>SUM(G831:H835)</f>
        <v>240000</v>
      </c>
      <c r="R831" s="5">
        <f>P831-Q831</f>
        <v>260000</v>
      </c>
      <c r="S831" s="4" t="s">
        <v>56</v>
      </c>
    </row>
    <row r="832" spans="1:19" x14ac:dyDescent="0.2">
      <c r="H832" s="5">
        <v>50000</v>
      </c>
      <c r="I832" s="7">
        <v>42755</v>
      </c>
      <c r="J832" s="5">
        <f>J831-H832+F832</f>
        <v>170000</v>
      </c>
    </row>
    <row r="833" spans="1:19" x14ac:dyDescent="0.2">
      <c r="H833" s="5">
        <v>50000</v>
      </c>
      <c r="I833" s="7">
        <v>42783</v>
      </c>
      <c r="J833" s="5">
        <f>J832-H833+F833</f>
        <v>120000</v>
      </c>
    </row>
    <row r="834" spans="1:19" x14ac:dyDescent="0.2">
      <c r="E834" s="4" t="s">
        <v>111</v>
      </c>
      <c r="F834" s="5">
        <v>240000</v>
      </c>
      <c r="H834" s="5">
        <v>50000</v>
      </c>
      <c r="I834" s="7">
        <v>42769</v>
      </c>
      <c r="J834" s="5">
        <f>J833-H834+F834</f>
        <v>310000</v>
      </c>
    </row>
    <row r="835" spans="1:19" x14ac:dyDescent="0.2">
      <c r="H835" s="5">
        <v>50000</v>
      </c>
      <c r="I835" s="7">
        <v>42846</v>
      </c>
      <c r="J835" s="5">
        <f>J834-H835+F835</f>
        <v>260000</v>
      </c>
    </row>
    <row r="836" spans="1:19" x14ac:dyDescent="0.2">
      <c r="A836" s="4">
        <v>95</v>
      </c>
      <c r="B836" s="4" t="s">
        <v>473</v>
      </c>
      <c r="D836" s="6">
        <v>71413952</v>
      </c>
      <c r="E836" s="4" t="s">
        <v>474</v>
      </c>
      <c r="F836" s="5">
        <v>260000</v>
      </c>
      <c r="I836" s="7">
        <v>42727</v>
      </c>
      <c r="J836" s="5">
        <f>F836-G836-H836</f>
        <v>260000</v>
      </c>
      <c r="K836" s="4" t="s">
        <v>175</v>
      </c>
      <c r="L836" s="4">
        <v>3</v>
      </c>
      <c r="M836" s="4" t="s">
        <v>221</v>
      </c>
      <c r="N836" s="4" t="s">
        <v>475</v>
      </c>
      <c r="O836" s="4" t="s">
        <v>23</v>
      </c>
      <c r="P836" s="5">
        <f>SUM(F836:F840)</f>
        <v>260000</v>
      </c>
      <c r="Q836" s="5">
        <f>SUM(G836:H840)</f>
        <v>200000</v>
      </c>
      <c r="R836" s="5">
        <f>P836-Q836</f>
        <v>60000</v>
      </c>
      <c r="S836" s="4" t="s">
        <v>56</v>
      </c>
    </row>
    <row r="837" spans="1:19" x14ac:dyDescent="0.2">
      <c r="H837" s="5">
        <v>50000</v>
      </c>
      <c r="I837" s="7">
        <v>42748</v>
      </c>
      <c r="J837" s="5">
        <f>J836-H837+F837</f>
        <v>210000</v>
      </c>
    </row>
    <row r="838" spans="1:19" x14ac:dyDescent="0.2">
      <c r="H838" s="5">
        <v>50000</v>
      </c>
      <c r="I838" s="7">
        <v>42776</v>
      </c>
      <c r="J838" s="5">
        <f>J837-H838+F838</f>
        <v>160000</v>
      </c>
    </row>
    <row r="839" spans="1:19" x14ac:dyDescent="0.2">
      <c r="H839" s="5">
        <v>50000</v>
      </c>
      <c r="I839" s="7">
        <v>42804</v>
      </c>
      <c r="J839" s="5">
        <f>J838-H839+F839</f>
        <v>110000</v>
      </c>
    </row>
    <row r="840" spans="1:19" x14ac:dyDescent="0.2">
      <c r="H840" s="5">
        <v>50000</v>
      </c>
      <c r="I840" s="7">
        <v>42846</v>
      </c>
      <c r="J840" s="5">
        <f>J839-H840+F840</f>
        <v>60000</v>
      </c>
    </row>
    <row r="841" spans="1:19" x14ac:dyDescent="0.2">
      <c r="A841" s="4">
        <v>96</v>
      </c>
      <c r="B841" s="4" t="s">
        <v>476</v>
      </c>
      <c r="D841" s="6">
        <v>75355983</v>
      </c>
      <c r="E841" s="4" t="s">
        <v>477</v>
      </c>
      <c r="F841" s="5">
        <v>320000</v>
      </c>
      <c r="G841" s="5">
        <v>20000</v>
      </c>
      <c r="I841" s="7">
        <v>42727</v>
      </c>
      <c r="J841" s="5">
        <f>F841-G841-H841</f>
        <v>300000</v>
      </c>
      <c r="K841" s="4" t="s">
        <v>367</v>
      </c>
      <c r="L841" s="4">
        <v>3</v>
      </c>
      <c r="M841" s="4" t="s">
        <v>221</v>
      </c>
      <c r="N841" s="4" t="s">
        <v>479</v>
      </c>
      <c r="O841" s="4" t="s">
        <v>23</v>
      </c>
      <c r="P841" s="5">
        <f>SUM(F841:F847)</f>
        <v>680000</v>
      </c>
      <c r="Q841" s="5">
        <f>SUM(G841:H847)</f>
        <v>170000</v>
      </c>
      <c r="R841" s="5">
        <f>P841-Q841</f>
        <v>510000</v>
      </c>
      <c r="S841" s="4" t="s">
        <v>44</v>
      </c>
    </row>
    <row r="842" spans="1:19" x14ac:dyDescent="0.2">
      <c r="H842" s="5">
        <v>30000</v>
      </c>
      <c r="I842" s="7">
        <v>42741</v>
      </c>
      <c r="J842" s="5">
        <f t="shared" ref="J842:J847" si="25">J841-H842+F842</f>
        <v>270000</v>
      </c>
    </row>
    <row r="843" spans="1:19" x14ac:dyDescent="0.2">
      <c r="H843" s="5">
        <v>30000</v>
      </c>
      <c r="I843" s="7">
        <v>42755</v>
      </c>
      <c r="J843" s="5">
        <f t="shared" si="25"/>
        <v>240000</v>
      </c>
    </row>
    <row r="844" spans="1:19" x14ac:dyDescent="0.2">
      <c r="H844" s="5">
        <v>30000</v>
      </c>
      <c r="I844" s="7">
        <v>42783</v>
      </c>
      <c r="J844" s="5">
        <f t="shared" si="25"/>
        <v>210000</v>
      </c>
    </row>
    <row r="845" spans="1:19" x14ac:dyDescent="0.2">
      <c r="H845" s="5">
        <v>30000</v>
      </c>
      <c r="I845" s="7">
        <v>42804</v>
      </c>
      <c r="J845" s="5">
        <f t="shared" si="25"/>
        <v>180000</v>
      </c>
    </row>
    <row r="846" spans="1:19" x14ac:dyDescent="0.2">
      <c r="E846" s="4" t="s">
        <v>478</v>
      </c>
      <c r="F846" s="5">
        <v>360000</v>
      </c>
      <c r="I846" s="7">
        <v>42818</v>
      </c>
      <c r="J846" s="5">
        <f t="shared" si="25"/>
        <v>540000</v>
      </c>
    </row>
    <row r="847" spans="1:19" x14ac:dyDescent="0.2">
      <c r="H847" s="5">
        <v>30000</v>
      </c>
      <c r="I847" s="7">
        <v>42825</v>
      </c>
      <c r="J847" s="5">
        <f t="shared" si="25"/>
        <v>510000</v>
      </c>
    </row>
    <row r="848" spans="1:19" x14ac:dyDescent="0.2">
      <c r="A848" s="4">
        <v>97</v>
      </c>
      <c r="B848" s="4" t="s">
        <v>480</v>
      </c>
      <c r="D848" s="6">
        <v>81309811</v>
      </c>
      <c r="E848" s="4" t="s">
        <v>481</v>
      </c>
      <c r="F848" s="5">
        <v>260000</v>
      </c>
      <c r="G848" s="5">
        <v>40000</v>
      </c>
      <c r="I848" s="7">
        <v>42734</v>
      </c>
      <c r="J848" s="5">
        <f>F848-G848-H848</f>
        <v>220000</v>
      </c>
      <c r="K848" s="4" t="s">
        <v>175</v>
      </c>
      <c r="L848" s="4">
        <v>3</v>
      </c>
      <c r="M848" s="4" t="s">
        <v>221</v>
      </c>
      <c r="N848" s="4" t="s">
        <v>482</v>
      </c>
      <c r="O848" s="4" t="s">
        <v>23</v>
      </c>
      <c r="P848" s="5">
        <f>SUM(F848:F854)</f>
        <v>550000</v>
      </c>
      <c r="Q848" s="5">
        <f>SUM(G848:H854)</f>
        <v>360000</v>
      </c>
      <c r="R848" s="5">
        <f>P848-Q848</f>
        <v>190000</v>
      </c>
      <c r="S848" s="4" t="s">
        <v>44</v>
      </c>
    </row>
    <row r="849" spans="1:19" x14ac:dyDescent="0.2">
      <c r="H849" s="5">
        <v>50000</v>
      </c>
      <c r="I849" s="7">
        <v>42762</v>
      </c>
      <c r="J849" s="5">
        <f t="shared" ref="J849:J854" si="26">J848-H849+F849</f>
        <v>170000</v>
      </c>
    </row>
    <row r="850" spans="1:19" x14ac:dyDescent="0.2">
      <c r="H850" s="5">
        <v>50000</v>
      </c>
      <c r="I850" s="7">
        <v>42776</v>
      </c>
      <c r="J850" s="5">
        <f t="shared" si="26"/>
        <v>120000</v>
      </c>
    </row>
    <row r="851" spans="1:19" x14ac:dyDescent="0.2">
      <c r="H851" s="5">
        <v>50000</v>
      </c>
      <c r="I851" s="7">
        <v>42797</v>
      </c>
      <c r="J851" s="5">
        <f t="shared" si="26"/>
        <v>70000</v>
      </c>
    </row>
    <row r="852" spans="1:19" x14ac:dyDescent="0.2">
      <c r="E852" s="4" t="s">
        <v>296</v>
      </c>
      <c r="F852" s="5">
        <v>290000</v>
      </c>
      <c r="H852" s="5">
        <v>70000</v>
      </c>
      <c r="I852" s="7">
        <v>42811</v>
      </c>
      <c r="J852" s="5">
        <f t="shared" si="26"/>
        <v>290000</v>
      </c>
    </row>
    <row r="853" spans="1:19" x14ac:dyDescent="0.2">
      <c r="H853" s="5">
        <v>50000</v>
      </c>
      <c r="I853" s="7">
        <v>42832</v>
      </c>
      <c r="J853" s="5">
        <f t="shared" si="26"/>
        <v>240000</v>
      </c>
    </row>
    <row r="854" spans="1:19" x14ac:dyDescent="0.2">
      <c r="H854" s="5">
        <v>50000</v>
      </c>
      <c r="I854" s="7">
        <v>42846</v>
      </c>
      <c r="J854" s="5">
        <f t="shared" si="26"/>
        <v>190000</v>
      </c>
    </row>
    <row r="855" spans="1:19" x14ac:dyDescent="0.2">
      <c r="A855" s="4">
        <v>98</v>
      </c>
      <c r="B855" s="4" t="s">
        <v>483</v>
      </c>
      <c r="C855" s="5">
        <v>2202837</v>
      </c>
      <c r="D855" s="6">
        <v>72334022</v>
      </c>
      <c r="E855" s="4" t="s">
        <v>26</v>
      </c>
      <c r="F855" s="5">
        <v>260000</v>
      </c>
      <c r="I855" s="7">
        <v>42748</v>
      </c>
      <c r="J855" s="5">
        <f>F855-G855-H855</f>
        <v>260000</v>
      </c>
      <c r="K855" s="4" t="s">
        <v>484</v>
      </c>
      <c r="L855" s="4">
        <v>3</v>
      </c>
      <c r="M855" s="4" t="s">
        <v>221</v>
      </c>
      <c r="N855" s="4" t="s">
        <v>485</v>
      </c>
      <c r="O855" s="4" t="s">
        <v>18</v>
      </c>
      <c r="P855" s="5">
        <f>SUM(F855:F857)</f>
        <v>260000</v>
      </c>
      <c r="Q855" s="5">
        <f>SUM(G855:H857)</f>
        <v>60000</v>
      </c>
      <c r="R855" s="5">
        <f>P855-Q855</f>
        <v>200000</v>
      </c>
      <c r="S855" s="4" t="s">
        <v>56</v>
      </c>
    </row>
    <row r="856" spans="1:19" x14ac:dyDescent="0.2">
      <c r="H856" s="5">
        <v>40000</v>
      </c>
      <c r="I856" s="7">
        <v>42755</v>
      </c>
      <c r="J856" s="5">
        <f>J855-H856+F856</f>
        <v>220000</v>
      </c>
    </row>
    <row r="857" spans="1:19" x14ac:dyDescent="0.2">
      <c r="H857" s="5">
        <v>20000</v>
      </c>
      <c r="I857" s="7">
        <v>42762</v>
      </c>
      <c r="J857" s="5">
        <f>J856-H857+F857</f>
        <v>200000</v>
      </c>
    </row>
    <row r="858" spans="1:19" x14ac:dyDescent="0.2">
      <c r="A858" s="4">
        <v>99</v>
      </c>
      <c r="B858" s="4" t="s">
        <v>486</v>
      </c>
      <c r="E858" s="4" t="s">
        <v>260</v>
      </c>
      <c r="F858" s="5">
        <v>320000</v>
      </c>
      <c r="G858" s="5">
        <v>40000</v>
      </c>
      <c r="I858" s="7">
        <v>42748</v>
      </c>
      <c r="J858" s="5">
        <f>F858-G858-H858</f>
        <v>280000</v>
      </c>
      <c r="K858" s="4" t="s">
        <v>147</v>
      </c>
      <c r="L858" s="4">
        <v>3</v>
      </c>
      <c r="M858" s="4" t="s">
        <v>221</v>
      </c>
      <c r="N858" s="4" t="s">
        <v>449</v>
      </c>
      <c r="O858" s="4" t="s">
        <v>18</v>
      </c>
      <c r="P858" s="5">
        <f>SUM(F858:F871)</f>
        <v>320000</v>
      </c>
      <c r="Q858" s="5">
        <f>SUM(G858:H871)</f>
        <v>300000</v>
      </c>
      <c r="R858" s="5">
        <f>P858-Q858</f>
        <v>20000</v>
      </c>
      <c r="S858" s="4" t="s">
        <v>43</v>
      </c>
    </row>
    <row r="859" spans="1:19" x14ac:dyDescent="0.2">
      <c r="H859" s="5">
        <v>20000</v>
      </c>
      <c r="I859" s="7">
        <v>42755</v>
      </c>
      <c r="J859" s="5">
        <f t="shared" ref="J859:J870" si="27">J858-H859+F859</f>
        <v>260000</v>
      </c>
    </row>
    <row r="860" spans="1:19" x14ac:dyDescent="0.2">
      <c r="H860" s="5">
        <v>20000</v>
      </c>
      <c r="I860" s="7">
        <v>42769</v>
      </c>
      <c r="J860" s="5">
        <f t="shared" si="27"/>
        <v>240000</v>
      </c>
    </row>
    <row r="861" spans="1:19" x14ac:dyDescent="0.2">
      <c r="H861" s="5">
        <v>20000</v>
      </c>
      <c r="I861" s="7">
        <v>42776</v>
      </c>
      <c r="J861" s="5">
        <f t="shared" si="27"/>
        <v>220000</v>
      </c>
    </row>
    <row r="862" spans="1:19" x14ac:dyDescent="0.2">
      <c r="H862" s="5">
        <v>20000</v>
      </c>
      <c r="I862" s="7">
        <v>42783</v>
      </c>
      <c r="J862" s="5">
        <f t="shared" si="27"/>
        <v>200000</v>
      </c>
    </row>
    <row r="863" spans="1:19" x14ac:dyDescent="0.2">
      <c r="H863" s="5">
        <v>20000</v>
      </c>
      <c r="I863" s="7">
        <v>42790</v>
      </c>
      <c r="J863" s="5">
        <f t="shared" si="27"/>
        <v>180000</v>
      </c>
    </row>
    <row r="864" spans="1:19" x14ac:dyDescent="0.2">
      <c r="H864" s="5">
        <v>20000</v>
      </c>
      <c r="I864" s="7">
        <v>42797</v>
      </c>
      <c r="J864" s="5">
        <f t="shared" si="27"/>
        <v>160000</v>
      </c>
    </row>
    <row r="865" spans="1:19" x14ac:dyDescent="0.2">
      <c r="H865" s="5">
        <v>20000</v>
      </c>
      <c r="I865" s="7">
        <v>42804</v>
      </c>
      <c r="J865" s="5">
        <f t="shared" si="27"/>
        <v>140000</v>
      </c>
    </row>
    <row r="866" spans="1:19" x14ac:dyDescent="0.2">
      <c r="H866" s="5">
        <v>20000</v>
      </c>
      <c r="I866" s="7">
        <v>42811</v>
      </c>
      <c r="J866" s="5">
        <f t="shared" si="27"/>
        <v>120000</v>
      </c>
    </row>
    <row r="867" spans="1:19" x14ac:dyDescent="0.2">
      <c r="H867" s="5">
        <v>20000</v>
      </c>
      <c r="I867" s="7">
        <v>42818</v>
      </c>
      <c r="J867" s="5">
        <f t="shared" si="27"/>
        <v>100000</v>
      </c>
    </row>
    <row r="868" spans="1:19" x14ac:dyDescent="0.2">
      <c r="H868" s="5">
        <v>20000</v>
      </c>
      <c r="I868" s="7">
        <v>42825</v>
      </c>
      <c r="J868" s="5">
        <f t="shared" si="27"/>
        <v>80000</v>
      </c>
    </row>
    <row r="869" spans="1:19" x14ac:dyDescent="0.2">
      <c r="H869" s="5">
        <v>20000</v>
      </c>
      <c r="I869" s="7">
        <v>42832</v>
      </c>
      <c r="J869" s="5">
        <f t="shared" si="27"/>
        <v>60000</v>
      </c>
    </row>
    <row r="870" spans="1:19" x14ac:dyDescent="0.2">
      <c r="H870" s="5">
        <v>20000</v>
      </c>
      <c r="I870" s="7">
        <v>42846</v>
      </c>
      <c r="J870" s="5">
        <f t="shared" si="27"/>
        <v>40000</v>
      </c>
    </row>
    <row r="871" spans="1:19" x14ac:dyDescent="0.2">
      <c r="H871" s="5">
        <v>20000</v>
      </c>
      <c r="I871" s="7">
        <v>42853</v>
      </c>
      <c r="J871" s="5">
        <f>J870-H871+F871</f>
        <v>20000</v>
      </c>
    </row>
    <row r="872" spans="1:19" x14ac:dyDescent="0.2">
      <c r="A872" s="4">
        <v>100</v>
      </c>
      <c r="B872" s="4" t="s">
        <v>487</v>
      </c>
      <c r="C872" s="5">
        <v>5789168</v>
      </c>
      <c r="D872" s="6">
        <v>75910230</v>
      </c>
      <c r="E872" s="4" t="s">
        <v>190</v>
      </c>
      <c r="F872" s="5">
        <v>260000</v>
      </c>
      <c r="I872" s="7">
        <v>42748</v>
      </c>
      <c r="J872" s="5">
        <f>F872-G872-H872</f>
        <v>260000</v>
      </c>
      <c r="K872" s="4" t="s">
        <v>236</v>
      </c>
      <c r="L872" s="4">
        <v>3</v>
      </c>
      <c r="M872" s="4" t="s">
        <v>221</v>
      </c>
      <c r="O872" s="4" t="s">
        <v>23</v>
      </c>
      <c r="P872" s="5">
        <f>SUM(F872:F875)</f>
        <v>260000</v>
      </c>
      <c r="Q872" s="5">
        <f>SUM(G872:H875)</f>
        <v>150000</v>
      </c>
      <c r="R872" s="5">
        <f>P872-Q872</f>
        <v>110000</v>
      </c>
      <c r="S872" s="4" t="s">
        <v>56</v>
      </c>
    </row>
    <row r="873" spans="1:19" x14ac:dyDescent="0.2">
      <c r="H873" s="5">
        <v>50000</v>
      </c>
      <c r="I873" s="7">
        <v>42769</v>
      </c>
      <c r="J873" s="5">
        <f>J872-H873+F873</f>
        <v>210000</v>
      </c>
    </row>
    <row r="874" spans="1:19" x14ac:dyDescent="0.2">
      <c r="H874" s="5">
        <v>50000</v>
      </c>
      <c r="I874" s="7">
        <v>42797</v>
      </c>
      <c r="J874" s="5">
        <f>J873-H874+F874</f>
        <v>160000</v>
      </c>
    </row>
    <row r="875" spans="1:19" x14ac:dyDescent="0.2">
      <c r="H875" s="5">
        <v>50000</v>
      </c>
      <c r="I875" s="7">
        <v>42825</v>
      </c>
      <c r="J875" s="5">
        <f>J874-H875+F875</f>
        <v>110000</v>
      </c>
    </row>
    <row r="876" spans="1:19" x14ac:dyDescent="0.2">
      <c r="A876" s="4">
        <v>101</v>
      </c>
      <c r="B876" s="4" t="s">
        <v>488</v>
      </c>
      <c r="E876" s="4" t="s">
        <v>168</v>
      </c>
      <c r="F876" s="5">
        <v>390000</v>
      </c>
      <c r="G876" s="5">
        <v>60000</v>
      </c>
      <c r="I876" s="7">
        <v>42748</v>
      </c>
      <c r="J876" s="5">
        <f>F876-G876-H876</f>
        <v>330000</v>
      </c>
      <c r="K876" s="4" t="s">
        <v>175</v>
      </c>
      <c r="L876" s="4">
        <v>3</v>
      </c>
      <c r="M876" s="4" t="s">
        <v>221</v>
      </c>
      <c r="O876" s="4" t="s">
        <v>23</v>
      </c>
      <c r="P876" s="5">
        <f>SUM(F876:F878)</f>
        <v>390000</v>
      </c>
      <c r="Q876" s="5">
        <f>SUM(G876:H878)</f>
        <v>160000</v>
      </c>
      <c r="R876" s="5">
        <f>P876-Q876</f>
        <v>230000</v>
      </c>
      <c r="S876" s="4" t="s">
        <v>44</v>
      </c>
    </row>
    <row r="877" spans="1:19" x14ac:dyDescent="0.2">
      <c r="H877" s="5">
        <v>50000</v>
      </c>
      <c r="I877" s="7">
        <v>42776</v>
      </c>
      <c r="J877" s="5">
        <f>J876-H877+F877</f>
        <v>280000</v>
      </c>
    </row>
    <row r="878" spans="1:19" x14ac:dyDescent="0.2">
      <c r="H878" s="5">
        <v>50000</v>
      </c>
      <c r="I878" s="7">
        <v>42804</v>
      </c>
      <c r="J878" s="5">
        <f>J877-H878+F878</f>
        <v>230000</v>
      </c>
    </row>
    <row r="879" spans="1:19" x14ac:dyDescent="0.2">
      <c r="A879" s="4">
        <v>102</v>
      </c>
      <c r="B879" s="4" t="s">
        <v>489</v>
      </c>
      <c r="D879" s="6">
        <v>72506541</v>
      </c>
      <c r="E879" s="4" t="s">
        <v>111</v>
      </c>
      <c r="F879" s="5">
        <v>240000</v>
      </c>
      <c r="I879" s="7">
        <v>42748</v>
      </c>
      <c r="J879" s="5">
        <f>F879-G879-H879</f>
        <v>240000</v>
      </c>
      <c r="K879" s="4" t="s">
        <v>490</v>
      </c>
      <c r="L879" s="4">
        <v>3</v>
      </c>
      <c r="M879" s="4" t="s">
        <v>221</v>
      </c>
      <c r="O879" s="4" t="s">
        <v>23</v>
      </c>
      <c r="P879" s="5">
        <f>SUM(F879:F882)</f>
        <v>240000</v>
      </c>
      <c r="Q879" s="5">
        <f>SUM(G879:H882)</f>
        <v>150000</v>
      </c>
      <c r="R879" s="5">
        <f>P879-Q879</f>
        <v>90000</v>
      </c>
      <c r="S879" s="4" t="s">
        <v>56</v>
      </c>
    </row>
    <row r="880" spans="1:19" x14ac:dyDescent="0.2">
      <c r="H880" s="5">
        <v>50000</v>
      </c>
      <c r="I880" s="7">
        <v>42769</v>
      </c>
      <c r="J880" s="5">
        <f>J879-H880+F880</f>
        <v>190000</v>
      </c>
    </row>
    <row r="881" spans="1:19" x14ac:dyDescent="0.2">
      <c r="H881" s="5">
        <v>50000</v>
      </c>
      <c r="I881" s="7">
        <v>42797</v>
      </c>
      <c r="J881" s="5">
        <f>J880-H881+F881</f>
        <v>140000</v>
      </c>
    </row>
    <row r="882" spans="1:19" x14ac:dyDescent="0.2">
      <c r="H882" s="5">
        <v>50000</v>
      </c>
      <c r="I882" s="7">
        <v>42832</v>
      </c>
      <c r="J882" s="5">
        <f>J881-H882+F882</f>
        <v>90000</v>
      </c>
    </row>
    <row r="883" spans="1:19" x14ac:dyDescent="0.2">
      <c r="A883" s="4">
        <v>103</v>
      </c>
      <c r="B883" s="4" t="s">
        <v>491</v>
      </c>
      <c r="C883" s="5">
        <v>5301600</v>
      </c>
      <c r="D883" s="6">
        <v>71474131</v>
      </c>
      <c r="E883" s="4" t="s">
        <v>95</v>
      </c>
      <c r="F883" s="5">
        <v>320000</v>
      </c>
      <c r="I883" s="7">
        <v>42748</v>
      </c>
      <c r="J883" s="5">
        <f>F883-G883-H883</f>
        <v>320000</v>
      </c>
      <c r="K883" s="4" t="s">
        <v>490</v>
      </c>
      <c r="L883" s="4">
        <v>3</v>
      </c>
      <c r="M883" s="4" t="s">
        <v>221</v>
      </c>
      <c r="O883" s="4" t="s">
        <v>23</v>
      </c>
      <c r="P883" s="5">
        <f>SUM(F883:F886)</f>
        <v>320000</v>
      </c>
      <c r="Q883" s="5">
        <f>SUM(G883:H886)</f>
        <v>150000</v>
      </c>
      <c r="R883" s="5">
        <f>P883-Q883</f>
        <v>170000</v>
      </c>
      <c r="S883" s="4" t="s">
        <v>56</v>
      </c>
    </row>
    <row r="884" spans="1:19" x14ac:dyDescent="0.2">
      <c r="H884" s="5">
        <v>50000</v>
      </c>
      <c r="I884" s="7">
        <v>42769</v>
      </c>
      <c r="J884" s="5">
        <f>J883-H884+F884</f>
        <v>270000</v>
      </c>
    </row>
    <row r="885" spans="1:19" x14ac:dyDescent="0.2">
      <c r="H885" s="5">
        <v>50000</v>
      </c>
      <c r="I885" s="7">
        <v>42811</v>
      </c>
      <c r="J885" s="5">
        <f>J884-H885+F885</f>
        <v>220000</v>
      </c>
    </row>
    <row r="886" spans="1:19" x14ac:dyDescent="0.2">
      <c r="H886" s="5">
        <v>50000</v>
      </c>
      <c r="I886" s="7">
        <v>42832</v>
      </c>
      <c r="J886" s="5">
        <f>J885-H886+F886</f>
        <v>170000</v>
      </c>
    </row>
    <row r="887" spans="1:19" x14ac:dyDescent="0.2">
      <c r="A887" s="4">
        <v>104</v>
      </c>
      <c r="B887" s="4" t="s">
        <v>492</v>
      </c>
      <c r="D887" s="6">
        <v>75942337</v>
      </c>
      <c r="E887" s="4" t="s">
        <v>95</v>
      </c>
      <c r="F887" s="5">
        <v>260000</v>
      </c>
      <c r="G887" s="5">
        <v>40000</v>
      </c>
      <c r="I887" s="7">
        <v>42755</v>
      </c>
      <c r="J887" s="5">
        <f>F887-G887-H887</f>
        <v>220000</v>
      </c>
      <c r="K887" s="4" t="s">
        <v>493</v>
      </c>
      <c r="L887" s="4">
        <v>3</v>
      </c>
      <c r="M887" s="4" t="s">
        <v>221</v>
      </c>
      <c r="O887" s="4" t="s">
        <v>18</v>
      </c>
      <c r="P887" s="5">
        <f>SUM(F887:F896)</f>
        <v>260000</v>
      </c>
      <c r="Q887" s="5">
        <f>SUM(G887:H896)</f>
        <v>220000</v>
      </c>
      <c r="R887" s="5">
        <f>P887-Q887</f>
        <v>40000</v>
      </c>
      <c r="S887" s="4" t="s">
        <v>43</v>
      </c>
    </row>
    <row r="888" spans="1:19" x14ac:dyDescent="0.2">
      <c r="H888" s="5">
        <v>20000</v>
      </c>
      <c r="I888" s="7">
        <v>42762</v>
      </c>
      <c r="J888" s="5">
        <f t="shared" ref="J888:J895" si="28">J887-H888+F888</f>
        <v>200000</v>
      </c>
    </row>
    <row r="889" spans="1:19" x14ac:dyDescent="0.2">
      <c r="H889" s="5">
        <v>20000</v>
      </c>
      <c r="I889" s="7">
        <v>42769</v>
      </c>
      <c r="J889" s="5">
        <f t="shared" si="28"/>
        <v>180000</v>
      </c>
    </row>
    <row r="890" spans="1:19" x14ac:dyDescent="0.2">
      <c r="H890" s="5">
        <v>20000</v>
      </c>
      <c r="I890" s="7">
        <v>42783</v>
      </c>
      <c r="J890" s="5">
        <f t="shared" si="28"/>
        <v>160000</v>
      </c>
    </row>
    <row r="891" spans="1:19" x14ac:dyDescent="0.2">
      <c r="H891" s="5">
        <v>20000</v>
      </c>
      <c r="I891" s="7">
        <v>42790</v>
      </c>
      <c r="J891" s="5">
        <f t="shared" si="28"/>
        <v>140000</v>
      </c>
    </row>
    <row r="892" spans="1:19" x14ac:dyDescent="0.2">
      <c r="H892" s="5">
        <v>20000</v>
      </c>
      <c r="I892" s="7">
        <v>42797</v>
      </c>
      <c r="J892" s="5">
        <f t="shared" si="28"/>
        <v>120000</v>
      </c>
    </row>
    <row r="893" spans="1:19" x14ac:dyDescent="0.2">
      <c r="H893" s="5">
        <v>20000</v>
      </c>
      <c r="I893" s="7">
        <v>42804</v>
      </c>
      <c r="J893" s="5">
        <f t="shared" si="28"/>
        <v>100000</v>
      </c>
    </row>
    <row r="894" spans="1:19" x14ac:dyDescent="0.2">
      <c r="H894" s="5">
        <v>20000</v>
      </c>
      <c r="I894" s="7">
        <v>42818</v>
      </c>
      <c r="J894" s="5">
        <f t="shared" si="28"/>
        <v>80000</v>
      </c>
    </row>
    <row r="895" spans="1:19" x14ac:dyDescent="0.2">
      <c r="H895" s="5">
        <v>20000</v>
      </c>
      <c r="I895" s="7">
        <v>42825</v>
      </c>
      <c r="J895" s="5">
        <f t="shared" si="28"/>
        <v>60000</v>
      </c>
    </row>
    <row r="896" spans="1:19" x14ac:dyDescent="0.2">
      <c r="H896" s="5">
        <v>20000</v>
      </c>
      <c r="I896" s="7">
        <v>42825</v>
      </c>
      <c r="J896" s="5">
        <f>J895-H896+F896</f>
        <v>40000</v>
      </c>
    </row>
    <row r="897" spans="1:19" x14ac:dyDescent="0.2">
      <c r="A897" s="4">
        <v>105</v>
      </c>
      <c r="B897" s="4" t="s">
        <v>494</v>
      </c>
      <c r="C897" s="5">
        <v>2202837</v>
      </c>
      <c r="D897" s="6">
        <v>72334022</v>
      </c>
      <c r="E897" s="4" t="s">
        <v>95</v>
      </c>
      <c r="F897" s="5">
        <v>260000</v>
      </c>
      <c r="I897" s="7">
        <v>42755</v>
      </c>
      <c r="J897" s="5">
        <f>F897-G897-H897</f>
        <v>260000</v>
      </c>
      <c r="K897" s="4" t="s">
        <v>484</v>
      </c>
      <c r="L897" s="4">
        <v>3</v>
      </c>
      <c r="M897" s="4" t="s">
        <v>221</v>
      </c>
      <c r="O897" s="4" t="s">
        <v>18</v>
      </c>
      <c r="P897" s="5">
        <f>SUM(F897:F898)</f>
        <v>260000</v>
      </c>
      <c r="Q897" s="5">
        <f>SUM(G897:H898)</f>
        <v>40000</v>
      </c>
      <c r="R897" s="5">
        <f>P897-Q897</f>
        <v>220000</v>
      </c>
      <c r="S897" s="4" t="s">
        <v>43</v>
      </c>
    </row>
    <row r="898" spans="1:19" x14ac:dyDescent="0.2">
      <c r="H898" s="5">
        <v>40000</v>
      </c>
      <c r="I898" s="7">
        <v>42762</v>
      </c>
      <c r="J898" s="5">
        <f>J897-H898+F898</f>
        <v>220000</v>
      </c>
    </row>
    <row r="899" spans="1:19" x14ac:dyDescent="0.2">
      <c r="A899" s="4">
        <v>106</v>
      </c>
      <c r="B899" s="4" t="s">
        <v>495</v>
      </c>
      <c r="D899" s="6">
        <v>84105999</v>
      </c>
      <c r="E899" s="4" t="s">
        <v>496</v>
      </c>
      <c r="F899" s="5">
        <v>320000</v>
      </c>
      <c r="G899" s="5">
        <v>40000</v>
      </c>
      <c r="I899" s="7">
        <v>42755</v>
      </c>
      <c r="J899" s="5">
        <f>F899-G899-H899</f>
        <v>280000</v>
      </c>
      <c r="K899" s="4" t="s">
        <v>455</v>
      </c>
      <c r="L899" s="4">
        <v>3</v>
      </c>
      <c r="M899" s="4" t="s">
        <v>221</v>
      </c>
      <c r="O899" s="4" t="s">
        <v>18</v>
      </c>
      <c r="P899" s="5">
        <f>SUM(F899:F910)</f>
        <v>540000</v>
      </c>
      <c r="Q899" s="5">
        <f>SUM(G899:H910)</f>
        <v>280000</v>
      </c>
      <c r="R899" s="5">
        <f>P899-Q899</f>
        <v>260000</v>
      </c>
      <c r="S899" s="4" t="s">
        <v>43</v>
      </c>
    </row>
    <row r="900" spans="1:19" x14ac:dyDescent="0.2">
      <c r="H900" s="5">
        <v>20000</v>
      </c>
      <c r="I900" s="7">
        <v>42762</v>
      </c>
      <c r="J900" s="5">
        <f t="shared" ref="J900:J909" si="29">J899-H900+F900</f>
        <v>260000</v>
      </c>
    </row>
    <row r="901" spans="1:19" x14ac:dyDescent="0.2">
      <c r="H901" s="5">
        <v>20000</v>
      </c>
      <c r="I901" s="7">
        <v>42769</v>
      </c>
      <c r="J901" s="5">
        <f t="shared" si="29"/>
        <v>240000</v>
      </c>
    </row>
    <row r="902" spans="1:19" x14ac:dyDescent="0.2">
      <c r="H902" s="5">
        <v>20000</v>
      </c>
      <c r="I902" s="7">
        <v>42783</v>
      </c>
      <c r="J902" s="5">
        <f t="shared" si="29"/>
        <v>220000</v>
      </c>
    </row>
    <row r="903" spans="1:19" x14ac:dyDescent="0.2">
      <c r="H903" s="5">
        <v>20000</v>
      </c>
      <c r="I903" s="7">
        <v>42790</v>
      </c>
      <c r="J903" s="5">
        <f t="shared" si="29"/>
        <v>200000</v>
      </c>
    </row>
    <row r="904" spans="1:19" x14ac:dyDescent="0.2">
      <c r="E904" s="4" t="s">
        <v>354</v>
      </c>
      <c r="F904" s="5">
        <v>220000</v>
      </c>
      <c r="H904" s="5">
        <v>40000</v>
      </c>
      <c r="I904" s="7">
        <v>42797</v>
      </c>
      <c r="J904" s="5">
        <f t="shared" si="29"/>
        <v>380000</v>
      </c>
    </row>
    <row r="905" spans="1:19" x14ac:dyDescent="0.2">
      <c r="H905" s="5">
        <v>20000</v>
      </c>
      <c r="I905" s="7">
        <v>42804</v>
      </c>
      <c r="J905" s="5">
        <f t="shared" si="29"/>
        <v>360000</v>
      </c>
    </row>
    <row r="906" spans="1:19" x14ac:dyDescent="0.2">
      <c r="H906" s="5">
        <v>20000</v>
      </c>
      <c r="I906" s="7">
        <v>42811</v>
      </c>
      <c r="J906" s="5">
        <f t="shared" si="29"/>
        <v>340000</v>
      </c>
    </row>
    <row r="907" spans="1:19" x14ac:dyDescent="0.2">
      <c r="H907" s="5">
        <v>20000</v>
      </c>
      <c r="I907" s="7">
        <v>42818</v>
      </c>
      <c r="J907" s="5">
        <f t="shared" si="29"/>
        <v>320000</v>
      </c>
    </row>
    <row r="908" spans="1:19" x14ac:dyDescent="0.2">
      <c r="H908" s="5">
        <v>20000</v>
      </c>
      <c r="I908" s="7">
        <v>42825</v>
      </c>
      <c r="J908" s="5">
        <f t="shared" si="29"/>
        <v>300000</v>
      </c>
    </row>
    <row r="909" spans="1:19" x14ac:dyDescent="0.2">
      <c r="H909" s="5">
        <v>20000</v>
      </c>
      <c r="I909" s="7">
        <v>42838</v>
      </c>
      <c r="J909" s="5">
        <f t="shared" si="29"/>
        <v>280000</v>
      </c>
    </row>
    <row r="910" spans="1:19" x14ac:dyDescent="0.2">
      <c r="H910" s="5">
        <v>20000</v>
      </c>
      <c r="I910" s="7">
        <v>42838</v>
      </c>
      <c r="J910" s="5">
        <f>J909-H910+F910</f>
        <v>260000</v>
      </c>
    </row>
    <row r="911" spans="1:19" x14ac:dyDescent="0.2">
      <c r="A911" s="4">
        <v>107</v>
      </c>
      <c r="B911" s="4" t="s">
        <v>497</v>
      </c>
      <c r="C911" s="5">
        <v>3513240</v>
      </c>
      <c r="D911" s="6">
        <v>71472301</v>
      </c>
      <c r="E911" s="4" t="s">
        <v>498</v>
      </c>
      <c r="F911" s="5">
        <v>520000</v>
      </c>
      <c r="G911" s="5">
        <v>100000</v>
      </c>
      <c r="I911" s="7">
        <v>42769</v>
      </c>
      <c r="J911" s="5">
        <f>F911-G911-H911</f>
        <v>420000</v>
      </c>
      <c r="K911" s="4" t="s">
        <v>499</v>
      </c>
      <c r="L911" s="4">
        <v>3</v>
      </c>
      <c r="M911" s="4" t="s">
        <v>221</v>
      </c>
      <c r="O911" s="4" t="s">
        <v>18</v>
      </c>
      <c r="P911" s="5">
        <f>SUM(F911:F913)</f>
        <v>520000</v>
      </c>
      <c r="Q911" s="5">
        <f>SUM(G911:H913)</f>
        <v>250000</v>
      </c>
      <c r="R911" s="5">
        <f>P911-Q911</f>
        <v>270000</v>
      </c>
      <c r="S911" s="4" t="s">
        <v>56</v>
      </c>
    </row>
    <row r="912" spans="1:19" x14ac:dyDescent="0.2">
      <c r="H912" s="5">
        <v>100000</v>
      </c>
      <c r="I912" s="7">
        <v>42825</v>
      </c>
      <c r="J912" s="5">
        <f>J911-H912+F912</f>
        <v>320000</v>
      </c>
    </row>
    <row r="913" spans="1:19" x14ac:dyDescent="0.2">
      <c r="H913" s="5">
        <v>50000</v>
      </c>
      <c r="I913" s="7">
        <v>42853</v>
      </c>
      <c r="J913" s="5">
        <f>J912-H913+F913</f>
        <v>270000</v>
      </c>
    </row>
    <row r="914" spans="1:19" x14ac:dyDescent="0.2">
      <c r="A914" s="4">
        <v>108</v>
      </c>
      <c r="B914" s="4" t="s">
        <v>500</v>
      </c>
      <c r="D914" s="6">
        <v>82981175</v>
      </c>
      <c r="E914" s="4" t="s">
        <v>501</v>
      </c>
      <c r="F914" s="5">
        <v>390000</v>
      </c>
      <c r="G914" s="5">
        <v>25000</v>
      </c>
      <c r="I914" s="7">
        <v>42769</v>
      </c>
      <c r="J914" s="5">
        <f>F914-G914-H914</f>
        <v>365000</v>
      </c>
      <c r="K914" s="4" t="s">
        <v>175</v>
      </c>
      <c r="L914" s="4">
        <v>3</v>
      </c>
      <c r="M914" s="4" t="s">
        <v>221</v>
      </c>
      <c r="N914" s="4" t="s">
        <v>502</v>
      </c>
      <c r="O914" s="4" t="s">
        <v>18</v>
      </c>
      <c r="P914" s="5">
        <f>SUM(F914:F922)</f>
        <v>390000</v>
      </c>
      <c r="Q914" s="5">
        <f>SUM(G914:H922)</f>
        <v>275000</v>
      </c>
      <c r="R914" s="5">
        <f>P914-Q914</f>
        <v>115000</v>
      </c>
      <c r="S914" s="4" t="s">
        <v>43</v>
      </c>
    </row>
    <row r="915" spans="1:19" x14ac:dyDescent="0.2">
      <c r="H915" s="5">
        <v>30000</v>
      </c>
      <c r="I915" s="7">
        <v>42776</v>
      </c>
      <c r="J915" s="5">
        <f t="shared" ref="J915:J921" si="30">J914-H915+F915</f>
        <v>335000</v>
      </c>
    </row>
    <row r="916" spans="1:19" x14ac:dyDescent="0.2">
      <c r="H916" s="5">
        <v>50000</v>
      </c>
      <c r="I916" s="7">
        <v>42776</v>
      </c>
      <c r="J916" s="5">
        <f t="shared" si="30"/>
        <v>285000</v>
      </c>
    </row>
    <row r="917" spans="1:19" x14ac:dyDescent="0.2">
      <c r="H917" s="5">
        <v>50000</v>
      </c>
      <c r="I917" s="7">
        <v>42783</v>
      </c>
      <c r="J917" s="5">
        <f t="shared" si="30"/>
        <v>235000</v>
      </c>
    </row>
    <row r="918" spans="1:19" x14ac:dyDescent="0.2">
      <c r="H918" s="5">
        <v>50000</v>
      </c>
      <c r="I918" s="7">
        <v>42797</v>
      </c>
      <c r="J918" s="5">
        <f t="shared" si="30"/>
        <v>185000</v>
      </c>
    </row>
    <row r="919" spans="1:19" x14ac:dyDescent="0.2">
      <c r="H919" s="5">
        <v>10000</v>
      </c>
      <c r="I919" s="7">
        <v>42811</v>
      </c>
      <c r="J919" s="5">
        <f t="shared" si="30"/>
        <v>175000</v>
      </c>
    </row>
    <row r="920" spans="1:19" x14ac:dyDescent="0.2">
      <c r="H920" s="5">
        <v>20000</v>
      </c>
      <c r="I920" s="7">
        <v>42825</v>
      </c>
      <c r="J920" s="5">
        <f t="shared" si="30"/>
        <v>155000</v>
      </c>
    </row>
    <row r="921" spans="1:19" x14ac:dyDescent="0.2">
      <c r="H921" s="5">
        <v>20000</v>
      </c>
      <c r="I921" s="7">
        <v>42846</v>
      </c>
      <c r="J921" s="5">
        <f t="shared" si="30"/>
        <v>135000</v>
      </c>
    </row>
    <row r="922" spans="1:19" x14ac:dyDescent="0.2">
      <c r="H922" s="5">
        <v>20000</v>
      </c>
      <c r="I922" s="7">
        <v>42853</v>
      </c>
      <c r="J922" s="5">
        <f>J921-H922+F922</f>
        <v>115000</v>
      </c>
    </row>
    <row r="923" spans="1:19" x14ac:dyDescent="0.2">
      <c r="A923" s="4">
        <v>109</v>
      </c>
      <c r="B923" s="4" t="s">
        <v>503</v>
      </c>
      <c r="C923" s="5">
        <v>5019957</v>
      </c>
      <c r="D923" s="6">
        <v>83932496</v>
      </c>
      <c r="E923" s="4" t="s">
        <v>269</v>
      </c>
      <c r="F923" s="5">
        <v>260000</v>
      </c>
      <c r="G923" s="5">
        <v>40000</v>
      </c>
      <c r="I923" s="7">
        <v>42769</v>
      </c>
      <c r="J923" s="5">
        <f>F923-G923-H923</f>
        <v>220000</v>
      </c>
      <c r="K923" s="4" t="s">
        <v>504</v>
      </c>
      <c r="L923" s="4">
        <v>3</v>
      </c>
      <c r="M923" s="4" t="s">
        <v>221</v>
      </c>
      <c r="N923" s="4" t="s">
        <v>505</v>
      </c>
      <c r="O923" s="4" t="s">
        <v>18</v>
      </c>
      <c r="P923" s="5">
        <f>SUM(F923:F924)</f>
        <v>260000</v>
      </c>
      <c r="Q923" s="5">
        <f>SUM(G923:H924)</f>
        <v>90000</v>
      </c>
      <c r="R923" s="5">
        <f>P923-Q923</f>
        <v>170000</v>
      </c>
      <c r="S923" s="4" t="s">
        <v>43</v>
      </c>
    </row>
    <row r="924" spans="1:19" x14ac:dyDescent="0.2">
      <c r="H924" s="5">
        <v>50000</v>
      </c>
      <c r="I924" s="7">
        <v>42825</v>
      </c>
      <c r="J924" s="5">
        <f>J923-H924+F924</f>
        <v>170000</v>
      </c>
    </row>
    <row r="925" spans="1:19" x14ac:dyDescent="0.2">
      <c r="A925" s="4">
        <v>110</v>
      </c>
      <c r="B925" s="4" t="s">
        <v>506</v>
      </c>
      <c r="C925" s="5">
        <v>5023144</v>
      </c>
      <c r="D925" s="6">
        <v>83932496</v>
      </c>
      <c r="E925" s="4" t="s">
        <v>507</v>
      </c>
      <c r="F925" s="5">
        <v>260000</v>
      </c>
      <c r="G925" s="5">
        <v>40000</v>
      </c>
      <c r="I925" s="7">
        <v>42769</v>
      </c>
      <c r="J925" s="5">
        <f>F925-G925-H925</f>
        <v>220000</v>
      </c>
      <c r="K925" s="4" t="s">
        <v>504</v>
      </c>
      <c r="L925" s="4">
        <v>3</v>
      </c>
      <c r="M925" s="4" t="s">
        <v>221</v>
      </c>
      <c r="N925" s="6" t="s">
        <v>508</v>
      </c>
      <c r="O925" s="4" t="s">
        <v>18</v>
      </c>
      <c r="P925" s="5">
        <f>SUM(F925:F926)</f>
        <v>260000</v>
      </c>
      <c r="Q925" s="5">
        <f>SUM(G925:H926)</f>
        <v>90000</v>
      </c>
      <c r="R925" s="5">
        <f>P925-Q925</f>
        <v>170000</v>
      </c>
      <c r="S925" s="4" t="s">
        <v>56</v>
      </c>
    </row>
    <row r="926" spans="1:19" x14ac:dyDescent="0.2">
      <c r="D926" s="6">
        <v>72756272</v>
      </c>
      <c r="H926" s="5">
        <v>50000</v>
      </c>
      <c r="I926" s="7">
        <v>42846</v>
      </c>
      <c r="J926" s="5">
        <f>J925-H926+F926</f>
        <v>170000</v>
      </c>
    </row>
    <row r="927" spans="1:19" x14ac:dyDescent="0.2">
      <c r="A927" s="4">
        <v>111</v>
      </c>
      <c r="B927" s="4" t="s">
        <v>509</v>
      </c>
      <c r="D927" s="6">
        <v>71446703</v>
      </c>
      <c r="E927" s="4" t="s">
        <v>111</v>
      </c>
      <c r="F927" s="5">
        <v>240000</v>
      </c>
      <c r="G927" s="5">
        <v>40000</v>
      </c>
      <c r="I927" s="7">
        <v>42769</v>
      </c>
      <c r="J927" s="5">
        <f>F927-G927-H927</f>
        <v>200000</v>
      </c>
      <c r="K927" s="4" t="s">
        <v>510</v>
      </c>
      <c r="L927" s="4">
        <v>3</v>
      </c>
      <c r="M927" s="4" t="s">
        <v>221</v>
      </c>
      <c r="N927" s="4" t="s">
        <v>173</v>
      </c>
      <c r="O927" s="4" t="s">
        <v>18</v>
      </c>
      <c r="P927" s="5">
        <f>SUM(F927:F929)</f>
        <v>240000</v>
      </c>
      <c r="Q927" s="5">
        <f>SUM(G927:H929)</f>
        <v>140000</v>
      </c>
      <c r="R927" s="5">
        <f>P927-Q927</f>
        <v>100000</v>
      </c>
      <c r="S927" s="4" t="s">
        <v>43</v>
      </c>
    </row>
    <row r="928" spans="1:19" x14ac:dyDescent="0.2">
      <c r="H928" s="5">
        <v>50000</v>
      </c>
      <c r="I928" s="7">
        <v>42825</v>
      </c>
      <c r="J928" s="5">
        <f>J927-H928+F928</f>
        <v>150000</v>
      </c>
    </row>
    <row r="929" spans="1:19" x14ac:dyDescent="0.2">
      <c r="H929" s="5">
        <v>50000</v>
      </c>
      <c r="I929" s="7">
        <v>42846</v>
      </c>
      <c r="J929" s="5">
        <f>J928-H929+F929</f>
        <v>100000</v>
      </c>
    </row>
    <row r="930" spans="1:19" x14ac:dyDescent="0.2">
      <c r="A930" s="4">
        <v>112</v>
      </c>
      <c r="B930" s="4" t="s">
        <v>511</v>
      </c>
      <c r="D930" s="6">
        <v>73196138</v>
      </c>
      <c r="E930" s="4" t="s">
        <v>26</v>
      </c>
      <c r="F930" s="5">
        <v>260000</v>
      </c>
      <c r="G930" s="5">
        <v>30000</v>
      </c>
      <c r="I930" s="7">
        <v>42769</v>
      </c>
      <c r="J930" s="5">
        <f>F930-G930-H930</f>
        <v>230000</v>
      </c>
      <c r="K930" s="4" t="s">
        <v>244</v>
      </c>
      <c r="L930" s="4">
        <v>3</v>
      </c>
      <c r="M930" s="4" t="s">
        <v>221</v>
      </c>
      <c r="N930" s="4" t="s">
        <v>512</v>
      </c>
      <c r="O930" s="4" t="s">
        <v>18</v>
      </c>
      <c r="P930" s="5">
        <f>SUM(F930:F933)</f>
        <v>260000</v>
      </c>
      <c r="Q930" s="5">
        <f>SUM(G930:H933)</f>
        <v>110000</v>
      </c>
      <c r="R930" s="5">
        <f>P930-Q930</f>
        <v>150000</v>
      </c>
      <c r="S930" s="4" t="s">
        <v>44</v>
      </c>
    </row>
    <row r="931" spans="1:19" x14ac:dyDescent="0.2">
      <c r="H931" s="5">
        <v>30000</v>
      </c>
      <c r="I931" s="7">
        <v>42790</v>
      </c>
      <c r="J931" s="5">
        <f>J930-H931+F931</f>
        <v>200000</v>
      </c>
    </row>
    <row r="932" spans="1:19" x14ac:dyDescent="0.2">
      <c r="H932" s="5">
        <v>30000</v>
      </c>
      <c r="I932" s="7">
        <v>42811</v>
      </c>
      <c r="J932" s="5">
        <f>J931-H932+F932</f>
        <v>170000</v>
      </c>
    </row>
    <row r="933" spans="1:19" x14ac:dyDescent="0.2">
      <c r="H933" s="5">
        <v>20000</v>
      </c>
      <c r="I933" s="7">
        <v>42832</v>
      </c>
      <c r="J933" s="5">
        <f>J932-H933+F933</f>
        <v>150000</v>
      </c>
    </row>
    <row r="934" spans="1:19" x14ac:dyDescent="0.2">
      <c r="A934" s="4">
        <v>113</v>
      </c>
      <c r="B934" s="4" t="s">
        <v>513</v>
      </c>
      <c r="C934" s="5">
        <v>5048435</v>
      </c>
      <c r="D934" s="6">
        <v>73664525</v>
      </c>
      <c r="E934" s="4" t="s">
        <v>580</v>
      </c>
      <c r="F934" s="5">
        <v>260000</v>
      </c>
      <c r="G934" s="5">
        <v>50000</v>
      </c>
      <c r="I934" s="7">
        <v>42811</v>
      </c>
      <c r="J934" s="5">
        <f>F934-G934-H934</f>
        <v>210000</v>
      </c>
      <c r="K934" s="4" t="s">
        <v>514</v>
      </c>
      <c r="L934" s="4">
        <v>3</v>
      </c>
      <c r="M934" s="4" t="s">
        <v>221</v>
      </c>
      <c r="N934" s="4" t="s">
        <v>515</v>
      </c>
      <c r="O934" s="4" t="s">
        <v>64</v>
      </c>
      <c r="P934" s="5">
        <f>SUM(F934:F936)</f>
        <v>260000</v>
      </c>
      <c r="Q934" s="5">
        <f>SUM(G934:H936)</f>
        <v>170000</v>
      </c>
      <c r="R934" s="5">
        <f>P934-Q934</f>
        <v>90000</v>
      </c>
      <c r="S934" s="4" t="s">
        <v>56</v>
      </c>
    </row>
    <row r="935" spans="1:19" x14ac:dyDescent="0.2">
      <c r="H935" s="5">
        <v>20000</v>
      </c>
      <c r="I935" s="7">
        <v>42818</v>
      </c>
      <c r="J935" s="5">
        <f>J934-H935+F935</f>
        <v>190000</v>
      </c>
    </row>
    <row r="936" spans="1:19" x14ac:dyDescent="0.2">
      <c r="D936" s="6">
        <v>72756272</v>
      </c>
      <c r="H936" s="5">
        <v>100000</v>
      </c>
      <c r="I936" s="7">
        <v>42846</v>
      </c>
      <c r="J936" s="5">
        <f>J935-H936+F936</f>
        <v>90000</v>
      </c>
    </row>
    <row r="937" spans="1:19" x14ac:dyDescent="0.2">
      <c r="A937" s="4">
        <v>114</v>
      </c>
      <c r="B937" s="4" t="s">
        <v>516</v>
      </c>
      <c r="C937" s="5">
        <v>5230147</v>
      </c>
      <c r="D937" s="6">
        <v>71469679</v>
      </c>
      <c r="E937" s="4" t="s">
        <v>477</v>
      </c>
      <c r="F937" s="5">
        <v>320000</v>
      </c>
      <c r="I937" s="7">
        <v>42769</v>
      </c>
      <c r="J937" s="5">
        <f>F937-G937-H937</f>
        <v>320000</v>
      </c>
      <c r="K937" s="4" t="s">
        <v>517</v>
      </c>
      <c r="L937" s="4">
        <v>3</v>
      </c>
      <c r="M937" s="4" t="s">
        <v>221</v>
      </c>
      <c r="O937" s="4" t="s">
        <v>18</v>
      </c>
      <c r="P937" s="5">
        <f>SUM(F937:F940)</f>
        <v>320000</v>
      </c>
      <c r="Q937" s="5">
        <f>SUM(G937:H940)</f>
        <v>70000</v>
      </c>
      <c r="R937" s="5">
        <f>P937-Q937</f>
        <v>250000</v>
      </c>
      <c r="S937" s="4" t="s">
        <v>43</v>
      </c>
    </row>
    <row r="938" spans="1:19" x14ac:dyDescent="0.2">
      <c r="H938" s="5">
        <v>30000</v>
      </c>
      <c r="I938" s="7">
        <v>42783</v>
      </c>
      <c r="J938" s="5">
        <f>J937-H938+F938</f>
        <v>290000</v>
      </c>
    </row>
    <row r="939" spans="1:19" x14ac:dyDescent="0.2">
      <c r="H939" s="5">
        <v>20000</v>
      </c>
      <c r="I939" s="7">
        <v>42790</v>
      </c>
      <c r="J939" s="5">
        <f>J938-H939+F939</f>
        <v>270000</v>
      </c>
    </row>
    <row r="940" spans="1:19" x14ac:dyDescent="0.2">
      <c r="H940" s="5">
        <v>20000</v>
      </c>
      <c r="I940" s="7">
        <v>42797</v>
      </c>
      <c r="J940" s="5">
        <f>J939-H940+F940</f>
        <v>250000</v>
      </c>
    </row>
    <row r="941" spans="1:19" x14ac:dyDescent="0.2">
      <c r="A941" s="4">
        <v>115</v>
      </c>
      <c r="B941" s="4" t="s">
        <v>518</v>
      </c>
      <c r="C941" s="5">
        <v>5900369</v>
      </c>
      <c r="D941" s="6">
        <v>71406099</v>
      </c>
      <c r="E941" s="4" t="s">
        <v>95</v>
      </c>
      <c r="F941" s="5">
        <v>260000</v>
      </c>
      <c r="I941" s="7">
        <v>42769</v>
      </c>
      <c r="J941" s="5">
        <f>F941-G941-H941</f>
        <v>260000</v>
      </c>
      <c r="K941" s="4" t="s">
        <v>517</v>
      </c>
      <c r="L941" s="4">
        <v>3</v>
      </c>
      <c r="M941" s="4" t="s">
        <v>221</v>
      </c>
      <c r="N941" s="6" t="s">
        <v>519</v>
      </c>
      <c r="O941" s="4" t="s">
        <v>18</v>
      </c>
      <c r="P941" s="5">
        <f>SUM(F941:F941)</f>
        <v>260000</v>
      </c>
      <c r="Q941" s="5">
        <f>SUM(G941:H941)</f>
        <v>0</v>
      </c>
      <c r="R941" s="5">
        <f>P941-Q941</f>
        <v>260000</v>
      </c>
      <c r="S941" s="4" t="s">
        <v>56</v>
      </c>
    </row>
    <row r="942" spans="1:19" x14ac:dyDescent="0.2">
      <c r="A942" s="4">
        <v>116</v>
      </c>
      <c r="B942" s="4" t="s">
        <v>520</v>
      </c>
      <c r="C942" s="5">
        <v>1929812</v>
      </c>
      <c r="D942" s="6">
        <v>71702999</v>
      </c>
      <c r="E942" s="4" t="s">
        <v>813</v>
      </c>
      <c r="F942" s="5">
        <v>260000</v>
      </c>
      <c r="G942" s="5">
        <v>20000</v>
      </c>
      <c r="I942" s="7">
        <v>42811</v>
      </c>
      <c r="J942" s="5">
        <f>F942-G942-H942</f>
        <v>240000</v>
      </c>
      <c r="K942" s="4" t="s">
        <v>521</v>
      </c>
      <c r="L942" s="4">
        <v>3</v>
      </c>
      <c r="M942" s="4" t="s">
        <v>221</v>
      </c>
      <c r="N942" s="4" t="s">
        <v>522</v>
      </c>
      <c r="O942" s="4" t="s">
        <v>64</v>
      </c>
      <c r="P942" s="5">
        <f>SUM(F942:F948)</f>
        <v>260000</v>
      </c>
      <c r="Q942" s="5">
        <f>SUM(G942:H948)</f>
        <v>140000</v>
      </c>
      <c r="R942" s="5">
        <f>P942-Q942</f>
        <v>120000</v>
      </c>
      <c r="S942" s="4" t="s">
        <v>43</v>
      </c>
    </row>
    <row r="943" spans="1:19" x14ac:dyDescent="0.2">
      <c r="H943" s="5">
        <v>20000</v>
      </c>
      <c r="I943" s="7">
        <v>42818</v>
      </c>
      <c r="J943" s="5">
        <f t="shared" ref="J943:J948" si="31">J942-H943+F943</f>
        <v>220000</v>
      </c>
    </row>
    <row r="944" spans="1:19" x14ac:dyDescent="0.2">
      <c r="H944" s="5">
        <v>20000</v>
      </c>
      <c r="I944" s="7">
        <v>42825</v>
      </c>
      <c r="J944" s="5">
        <f t="shared" si="31"/>
        <v>200000</v>
      </c>
    </row>
    <row r="945" spans="1:19" x14ac:dyDescent="0.2">
      <c r="H945" s="5">
        <v>20000</v>
      </c>
      <c r="I945" s="7">
        <v>42832</v>
      </c>
      <c r="J945" s="5">
        <f t="shared" si="31"/>
        <v>180000</v>
      </c>
    </row>
    <row r="946" spans="1:19" x14ac:dyDescent="0.2">
      <c r="H946" s="5">
        <v>20000</v>
      </c>
      <c r="I946" s="7">
        <v>42838</v>
      </c>
      <c r="J946" s="5">
        <f t="shared" si="31"/>
        <v>160000</v>
      </c>
    </row>
    <row r="947" spans="1:19" x14ac:dyDescent="0.2">
      <c r="H947" s="5">
        <v>20000</v>
      </c>
      <c r="I947" s="7">
        <v>42846</v>
      </c>
      <c r="J947" s="5">
        <f t="shared" si="31"/>
        <v>140000</v>
      </c>
    </row>
    <row r="948" spans="1:19" x14ac:dyDescent="0.2">
      <c r="H948" s="5">
        <v>20000</v>
      </c>
      <c r="I948" s="7">
        <v>42853</v>
      </c>
      <c r="J948" s="5">
        <f t="shared" si="31"/>
        <v>120000</v>
      </c>
    </row>
    <row r="949" spans="1:19" x14ac:dyDescent="0.2">
      <c r="A949" s="4">
        <v>117</v>
      </c>
      <c r="B949" s="4" t="s">
        <v>523</v>
      </c>
      <c r="D949" s="6">
        <v>83862055</v>
      </c>
      <c r="E949" s="4" t="s">
        <v>296</v>
      </c>
      <c r="F949" s="5">
        <v>295000</v>
      </c>
      <c r="I949" s="7">
        <v>42769</v>
      </c>
      <c r="J949" s="5">
        <f>F949-G949-H949</f>
        <v>295000</v>
      </c>
      <c r="K949" s="4" t="s">
        <v>524</v>
      </c>
      <c r="L949" s="4">
        <v>3</v>
      </c>
      <c r="M949" s="4" t="s">
        <v>221</v>
      </c>
      <c r="N949" s="4" t="s">
        <v>525</v>
      </c>
      <c r="O949" s="4" t="s">
        <v>23</v>
      </c>
      <c r="P949" s="5">
        <f>SUM(F949:F954)</f>
        <v>295000</v>
      </c>
      <c r="Q949" s="5">
        <f>SUM(G949:H954)</f>
        <v>120000</v>
      </c>
      <c r="R949" s="5">
        <f>P949-Q949</f>
        <v>175000</v>
      </c>
      <c r="S949" s="4" t="s">
        <v>43</v>
      </c>
    </row>
    <row r="950" spans="1:19" x14ac:dyDescent="0.2">
      <c r="H950" s="5">
        <v>40000</v>
      </c>
      <c r="I950" s="7">
        <v>42783</v>
      </c>
      <c r="J950" s="5">
        <f>J949-H950+F950</f>
        <v>255000</v>
      </c>
    </row>
    <row r="951" spans="1:19" x14ac:dyDescent="0.2">
      <c r="H951" s="5">
        <v>20000</v>
      </c>
      <c r="I951" s="7">
        <v>42804</v>
      </c>
      <c r="J951" s="5">
        <f>J950-H951+F951</f>
        <v>235000</v>
      </c>
    </row>
    <row r="952" spans="1:19" x14ac:dyDescent="0.2">
      <c r="H952" s="5">
        <v>20000</v>
      </c>
      <c r="I952" s="7">
        <v>42811</v>
      </c>
      <c r="J952" s="5">
        <f>J951-H952+F952</f>
        <v>215000</v>
      </c>
    </row>
    <row r="953" spans="1:19" x14ac:dyDescent="0.2">
      <c r="H953" s="5">
        <v>20000</v>
      </c>
      <c r="I953" s="7">
        <v>42818</v>
      </c>
      <c r="J953" s="5">
        <f>J952-H953+F953</f>
        <v>195000</v>
      </c>
    </row>
    <row r="954" spans="1:19" x14ac:dyDescent="0.2">
      <c r="H954" s="5">
        <v>20000</v>
      </c>
      <c r="I954" s="7">
        <v>42846</v>
      </c>
      <c r="J954" s="5">
        <f>J953-H954+F954</f>
        <v>175000</v>
      </c>
    </row>
    <row r="955" spans="1:19" x14ac:dyDescent="0.2">
      <c r="A955" s="4">
        <v>118</v>
      </c>
      <c r="B955" s="4" t="s">
        <v>526</v>
      </c>
      <c r="C955" s="5">
        <v>232896</v>
      </c>
      <c r="D955" s="6">
        <v>71479621</v>
      </c>
      <c r="E955" s="4" t="s">
        <v>222</v>
      </c>
      <c r="F955" s="5">
        <v>240000</v>
      </c>
      <c r="G955" s="5">
        <v>20000</v>
      </c>
      <c r="I955" s="7">
        <v>42811</v>
      </c>
      <c r="J955" s="5">
        <f>F955-G955-H955</f>
        <v>220000</v>
      </c>
      <c r="K955" s="4" t="s">
        <v>527</v>
      </c>
      <c r="L955" s="4">
        <v>3</v>
      </c>
      <c r="M955" s="4" t="s">
        <v>221</v>
      </c>
      <c r="N955" s="4" t="s">
        <v>529</v>
      </c>
      <c r="O955" s="4" t="s">
        <v>64</v>
      </c>
      <c r="P955" s="5">
        <f>SUM(F955:F960)</f>
        <v>240000</v>
      </c>
      <c r="Q955" s="5">
        <f>SUM(G955:H960)</f>
        <v>120000</v>
      </c>
      <c r="R955" s="5">
        <f>P955-Q955</f>
        <v>120000</v>
      </c>
      <c r="S955" s="4" t="s">
        <v>43</v>
      </c>
    </row>
    <row r="956" spans="1:19" x14ac:dyDescent="0.2">
      <c r="H956" s="5">
        <v>20000</v>
      </c>
      <c r="I956" s="7">
        <v>42818</v>
      </c>
      <c r="J956" s="5">
        <f>J955-H956+F956</f>
        <v>200000</v>
      </c>
      <c r="K956" s="4" t="s">
        <v>528</v>
      </c>
    </row>
    <row r="957" spans="1:19" x14ac:dyDescent="0.2">
      <c r="H957" s="5">
        <v>20000</v>
      </c>
      <c r="I957" s="7">
        <v>42825</v>
      </c>
      <c r="J957" s="5">
        <f>J956-H957+F957</f>
        <v>180000</v>
      </c>
    </row>
    <row r="958" spans="1:19" x14ac:dyDescent="0.2">
      <c r="H958" s="5">
        <v>20000</v>
      </c>
      <c r="I958" s="7">
        <v>42832</v>
      </c>
      <c r="J958" s="5">
        <f>J957-H958+F958</f>
        <v>160000</v>
      </c>
    </row>
    <row r="959" spans="1:19" x14ac:dyDescent="0.2">
      <c r="H959" s="5">
        <v>20000</v>
      </c>
      <c r="I959" s="7">
        <v>42839</v>
      </c>
      <c r="J959" s="5">
        <f>J958-H959+F959</f>
        <v>140000</v>
      </c>
    </row>
    <row r="960" spans="1:19" x14ac:dyDescent="0.2">
      <c r="H960" s="5">
        <v>20000</v>
      </c>
      <c r="I960" s="7">
        <v>42846</v>
      </c>
      <c r="J960" s="5">
        <f>J959-H960+F960</f>
        <v>120000</v>
      </c>
    </row>
    <row r="961" spans="1:19" x14ac:dyDescent="0.2">
      <c r="A961" s="4">
        <v>119</v>
      </c>
      <c r="B961" s="4" t="s">
        <v>530</v>
      </c>
      <c r="E961" s="4" t="s">
        <v>531</v>
      </c>
      <c r="F961" s="5">
        <v>680000</v>
      </c>
      <c r="G961" s="5">
        <v>100000</v>
      </c>
      <c r="I961" s="7">
        <v>42839</v>
      </c>
      <c r="J961" s="5">
        <f>F961-G961-H961</f>
        <v>580000</v>
      </c>
      <c r="K961" s="4" t="s">
        <v>175</v>
      </c>
      <c r="L961" s="4">
        <v>3</v>
      </c>
      <c r="M961" s="4" t="s">
        <v>221</v>
      </c>
      <c r="N961" s="6"/>
      <c r="O961" s="4" t="s">
        <v>23</v>
      </c>
      <c r="P961" s="5">
        <f>SUM(F961:F961)</f>
        <v>680000</v>
      </c>
      <c r="Q961" s="5">
        <f>SUM(G961:H961)</f>
        <v>100000</v>
      </c>
      <c r="R961" s="5">
        <f>P961-Q961</f>
        <v>580000</v>
      </c>
      <c r="S961" s="4" t="s">
        <v>56</v>
      </c>
    </row>
    <row r="962" spans="1:19" x14ac:dyDescent="0.2">
      <c r="A962" s="4">
        <v>120</v>
      </c>
      <c r="B962" s="4" t="s">
        <v>532</v>
      </c>
      <c r="D962" s="6">
        <v>86488297</v>
      </c>
      <c r="E962" s="4" t="s">
        <v>580</v>
      </c>
      <c r="F962" s="5">
        <v>260000</v>
      </c>
      <c r="I962" s="7">
        <v>42839</v>
      </c>
      <c r="J962" s="5">
        <f>F962-G962-H962</f>
        <v>260000</v>
      </c>
      <c r="K962" s="4" t="s">
        <v>451</v>
      </c>
      <c r="L962" s="4">
        <v>3</v>
      </c>
      <c r="M962" s="4" t="s">
        <v>221</v>
      </c>
      <c r="N962" s="6" t="s">
        <v>452</v>
      </c>
      <c r="O962" s="4" t="s">
        <v>23</v>
      </c>
      <c r="P962" s="5">
        <f>SUM(F962:F963)</f>
        <v>260000</v>
      </c>
      <c r="Q962" s="5">
        <f>SUM(G962:H963)</f>
        <v>50000</v>
      </c>
      <c r="R962" s="5">
        <f>P962-Q962</f>
        <v>210000</v>
      </c>
      <c r="S962" s="4" t="s">
        <v>56</v>
      </c>
    </row>
    <row r="963" spans="1:19" x14ac:dyDescent="0.2">
      <c r="H963" s="5">
        <v>50000</v>
      </c>
      <c r="I963" s="7">
        <v>42846</v>
      </c>
      <c r="J963" s="5">
        <f>J962-H963+F963</f>
        <v>210000</v>
      </c>
    </row>
    <row r="964" spans="1:19" x14ac:dyDescent="0.2">
      <c r="A964" s="4">
        <v>121</v>
      </c>
      <c r="B964" s="4" t="s">
        <v>533</v>
      </c>
      <c r="D964" s="6">
        <v>75898693</v>
      </c>
      <c r="E964" s="4" t="s">
        <v>95</v>
      </c>
      <c r="F964" s="5">
        <v>260000</v>
      </c>
      <c r="G964" s="5">
        <v>100000</v>
      </c>
      <c r="I964" s="7">
        <v>42839</v>
      </c>
      <c r="J964" s="5">
        <f t="shared" ref="J964:J969" si="32">F964-G964-H964</f>
        <v>160000</v>
      </c>
      <c r="K964" s="4" t="s">
        <v>534</v>
      </c>
      <c r="L964" s="4">
        <v>3</v>
      </c>
      <c r="M964" s="4" t="s">
        <v>221</v>
      </c>
      <c r="N964" s="6"/>
      <c r="O964" s="4" t="s">
        <v>23</v>
      </c>
      <c r="P964" s="5">
        <f t="shared" ref="P964:P978" si="33">SUM(F964:F964)</f>
        <v>260000</v>
      </c>
      <c r="Q964" s="5">
        <f t="shared" ref="Q964:Q978" si="34">SUM(G964:H964)</f>
        <v>100000</v>
      </c>
      <c r="R964" s="5">
        <f t="shared" ref="R964:R969" si="35">P964-Q964</f>
        <v>160000</v>
      </c>
      <c r="S964" s="4" t="s">
        <v>56</v>
      </c>
    </row>
    <row r="965" spans="1:19" x14ac:dyDescent="0.2">
      <c r="A965" s="4">
        <v>122</v>
      </c>
      <c r="B965" s="4" t="s">
        <v>535</v>
      </c>
      <c r="D965" s="6">
        <v>76408970</v>
      </c>
      <c r="E965" s="4" t="s">
        <v>536</v>
      </c>
      <c r="F965" s="5">
        <v>520000</v>
      </c>
      <c r="G965" s="5">
        <v>100000</v>
      </c>
      <c r="I965" s="7">
        <v>42840</v>
      </c>
      <c r="J965" s="5">
        <f t="shared" si="32"/>
        <v>420000</v>
      </c>
      <c r="K965" s="4" t="s">
        <v>537</v>
      </c>
      <c r="L965" s="4">
        <v>3</v>
      </c>
      <c r="M965" s="4" t="s">
        <v>228</v>
      </c>
      <c r="N965" s="6"/>
      <c r="O965" s="4" t="s">
        <v>229</v>
      </c>
      <c r="P965" s="5">
        <f t="shared" si="33"/>
        <v>520000</v>
      </c>
      <c r="Q965" s="5">
        <f t="shared" si="34"/>
        <v>100000</v>
      </c>
      <c r="R965" s="5">
        <f t="shared" si="35"/>
        <v>420000</v>
      </c>
      <c r="S965" s="4" t="s">
        <v>56</v>
      </c>
    </row>
    <row r="966" spans="1:19" x14ac:dyDescent="0.2">
      <c r="A966" s="4">
        <v>123</v>
      </c>
      <c r="B966" s="4" t="s">
        <v>538</v>
      </c>
      <c r="E966" s="4" t="s">
        <v>539</v>
      </c>
      <c r="F966" s="5">
        <v>480000</v>
      </c>
      <c r="G966" s="5">
        <v>150000</v>
      </c>
      <c r="I966" s="7">
        <v>42839</v>
      </c>
      <c r="J966" s="5">
        <f t="shared" si="32"/>
        <v>330000</v>
      </c>
      <c r="K966" s="4" t="s">
        <v>540</v>
      </c>
      <c r="L966" s="4">
        <v>3</v>
      </c>
      <c r="M966" s="4" t="s">
        <v>228</v>
      </c>
      <c r="N966" s="6"/>
      <c r="O966" s="4" t="s">
        <v>229</v>
      </c>
      <c r="P966" s="5">
        <f t="shared" si="33"/>
        <v>480000</v>
      </c>
      <c r="Q966" s="5">
        <f t="shared" si="34"/>
        <v>150000</v>
      </c>
      <c r="R966" s="5">
        <f t="shared" si="35"/>
        <v>330000</v>
      </c>
      <c r="S966" s="4" t="s">
        <v>56</v>
      </c>
    </row>
    <row r="967" spans="1:19" x14ac:dyDescent="0.2">
      <c r="A967" s="4">
        <v>124</v>
      </c>
      <c r="B967" s="4" t="s">
        <v>1284</v>
      </c>
      <c r="C967" s="5">
        <v>5032167</v>
      </c>
      <c r="D967" s="6">
        <v>86660515</v>
      </c>
      <c r="E967" s="4" t="s">
        <v>813</v>
      </c>
      <c r="F967" s="5">
        <v>260000</v>
      </c>
      <c r="G967" s="5">
        <v>50000</v>
      </c>
      <c r="I967" s="7">
        <v>42846</v>
      </c>
      <c r="J967" s="5">
        <f t="shared" si="32"/>
        <v>210000</v>
      </c>
      <c r="K967" s="4" t="s">
        <v>1285</v>
      </c>
      <c r="L967" s="4">
        <v>3</v>
      </c>
      <c r="M967" s="4" t="s">
        <v>221</v>
      </c>
      <c r="N967" s="6"/>
      <c r="O967" s="4" t="s">
        <v>166</v>
      </c>
      <c r="P967" s="5">
        <f t="shared" si="33"/>
        <v>260000</v>
      </c>
      <c r="Q967" s="5">
        <f t="shared" si="34"/>
        <v>50000</v>
      </c>
      <c r="R967" s="5">
        <f t="shared" si="35"/>
        <v>210000</v>
      </c>
      <c r="S967" s="4" t="s">
        <v>56</v>
      </c>
    </row>
    <row r="968" spans="1:19" x14ac:dyDescent="0.2">
      <c r="A968" s="4">
        <v>125</v>
      </c>
      <c r="B968" s="4" t="s">
        <v>1286</v>
      </c>
      <c r="C968" s="5">
        <v>7720189</v>
      </c>
      <c r="D968" s="6">
        <v>84777600</v>
      </c>
      <c r="E968" s="4" t="s">
        <v>481</v>
      </c>
      <c r="F968" s="5">
        <v>260000</v>
      </c>
      <c r="G968" s="5">
        <v>40000</v>
      </c>
      <c r="I968" s="7">
        <v>42846</v>
      </c>
      <c r="J968" s="5">
        <f t="shared" si="32"/>
        <v>220000</v>
      </c>
      <c r="K968" s="4" t="s">
        <v>1287</v>
      </c>
      <c r="L968" s="4">
        <v>3</v>
      </c>
      <c r="M968" s="4" t="s">
        <v>221</v>
      </c>
      <c r="N968" s="6" t="s">
        <v>1288</v>
      </c>
      <c r="O968" s="4" t="s">
        <v>166</v>
      </c>
      <c r="P968" s="5">
        <f t="shared" si="33"/>
        <v>260000</v>
      </c>
      <c r="Q968" s="5">
        <f t="shared" si="34"/>
        <v>40000</v>
      </c>
      <c r="R968" s="5">
        <f t="shared" si="35"/>
        <v>220000</v>
      </c>
      <c r="S968" s="4" t="s">
        <v>56</v>
      </c>
    </row>
    <row r="969" spans="1:19" x14ac:dyDescent="0.2">
      <c r="A969" s="4">
        <v>126</v>
      </c>
      <c r="B969" s="4" t="s">
        <v>1289</v>
      </c>
      <c r="C969" s="5">
        <v>4931124</v>
      </c>
      <c r="D969" s="6">
        <v>85974798</v>
      </c>
      <c r="E969" s="4" t="s">
        <v>414</v>
      </c>
      <c r="F969" s="5">
        <v>240000</v>
      </c>
      <c r="G969" s="5">
        <v>20000</v>
      </c>
      <c r="I969" s="7">
        <v>42846</v>
      </c>
      <c r="J969" s="5">
        <f t="shared" si="32"/>
        <v>220000</v>
      </c>
      <c r="K969" s="4" t="s">
        <v>1290</v>
      </c>
      <c r="L969" s="4">
        <v>3</v>
      </c>
      <c r="M969" s="4" t="s">
        <v>221</v>
      </c>
      <c r="N969" s="6" t="s">
        <v>1291</v>
      </c>
      <c r="O969" s="4" t="s">
        <v>166</v>
      </c>
      <c r="P969" s="5">
        <f>SUM(F969:F970)</f>
        <v>240000</v>
      </c>
      <c r="Q969" s="5">
        <f>SUM(G969:H970)</f>
        <v>40000</v>
      </c>
      <c r="R969" s="5">
        <f t="shared" si="35"/>
        <v>200000</v>
      </c>
      <c r="S969" s="4" t="s">
        <v>56</v>
      </c>
    </row>
    <row r="970" spans="1:19" x14ac:dyDescent="0.2">
      <c r="H970" s="5">
        <v>20000</v>
      </c>
      <c r="I970" s="7">
        <v>42853</v>
      </c>
      <c r="J970" s="5">
        <f>J969-H970+F970</f>
        <v>200000</v>
      </c>
      <c r="N970" s="6"/>
      <c r="P970" s="5"/>
      <c r="Q970" s="5"/>
      <c r="R970" s="5"/>
    </row>
    <row r="971" spans="1:19" x14ac:dyDescent="0.2">
      <c r="A971" s="4">
        <v>127</v>
      </c>
      <c r="B971" s="4" t="s">
        <v>1292</v>
      </c>
      <c r="C971" s="5">
        <v>4854183</v>
      </c>
      <c r="D971" s="6">
        <v>92844124</v>
      </c>
      <c r="E971" s="4" t="s">
        <v>190</v>
      </c>
      <c r="F971" s="5">
        <v>260000</v>
      </c>
      <c r="G971" s="5">
        <v>40000</v>
      </c>
      <c r="I971" s="7">
        <v>42846</v>
      </c>
      <c r="J971" s="5">
        <f>F971-G971-H971</f>
        <v>220000</v>
      </c>
      <c r="K971" s="4" t="s">
        <v>1293</v>
      </c>
      <c r="L971" s="4">
        <v>3</v>
      </c>
      <c r="M971" s="4" t="s">
        <v>221</v>
      </c>
      <c r="N971" s="6" t="s">
        <v>1294</v>
      </c>
      <c r="O971" s="4" t="s">
        <v>166</v>
      </c>
      <c r="P971" s="5">
        <f t="shared" si="33"/>
        <v>260000</v>
      </c>
      <c r="Q971" s="5">
        <f t="shared" si="34"/>
        <v>40000</v>
      </c>
      <c r="R971" s="5">
        <f>P971-Q971</f>
        <v>220000</v>
      </c>
      <c r="S971" s="4" t="s">
        <v>56</v>
      </c>
    </row>
    <row r="972" spans="1:19" x14ac:dyDescent="0.2">
      <c r="A972" s="4">
        <v>128</v>
      </c>
      <c r="B972" s="4" t="s">
        <v>1299</v>
      </c>
      <c r="C972" s="5">
        <v>5169881</v>
      </c>
      <c r="D972" s="6">
        <v>71702862</v>
      </c>
      <c r="E972" s="4" t="s">
        <v>86</v>
      </c>
      <c r="F972" s="5">
        <v>240000</v>
      </c>
      <c r="G972" s="5">
        <v>40000</v>
      </c>
      <c r="I972" s="7">
        <v>42846</v>
      </c>
      <c r="J972" s="5">
        <f t="shared" ref="J972:J978" si="36">F972-G972-H972</f>
        <v>200000</v>
      </c>
      <c r="K972" s="4" t="s">
        <v>1295</v>
      </c>
      <c r="L972" s="4">
        <v>3</v>
      </c>
      <c r="M972" s="4" t="s">
        <v>221</v>
      </c>
      <c r="N972" s="6"/>
      <c r="O972" s="4" t="s">
        <v>166</v>
      </c>
      <c r="P972" s="5">
        <f t="shared" si="33"/>
        <v>240000</v>
      </c>
      <c r="Q972" s="5">
        <f t="shared" si="34"/>
        <v>40000</v>
      </c>
      <c r="R972" s="5">
        <f t="shared" ref="R972:R978" si="37">P972-Q972</f>
        <v>200000</v>
      </c>
      <c r="S972" s="4" t="s">
        <v>56</v>
      </c>
    </row>
    <row r="973" spans="1:19" x14ac:dyDescent="0.2">
      <c r="B973" s="4" t="s">
        <v>1300</v>
      </c>
      <c r="C973" s="5">
        <v>4482050</v>
      </c>
      <c r="D973" s="6">
        <v>82812025</v>
      </c>
      <c r="E973" s="4" t="s">
        <v>111</v>
      </c>
      <c r="F973" s="5">
        <v>240000</v>
      </c>
      <c r="G973" s="5">
        <v>40000</v>
      </c>
      <c r="I973" s="7">
        <v>42853</v>
      </c>
      <c r="J973" s="5">
        <f t="shared" si="36"/>
        <v>200000</v>
      </c>
      <c r="K973" s="4" t="s">
        <v>1301</v>
      </c>
      <c r="L973" s="4">
        <v>3</v>
      </c>
      <c r="M973" s="4" t="s">
        <v>221</v>
      </c>
      <c r="N973" s="6"/>
      <c r="O973" s="4" t="s">
        <v>23</v>
      </c>
      <c r="P973" s="5">
        <f t="shared" si="33"/>
        <v>240000</v>
      </c>
      <c r="Q973" s="5">
        <f t="shared" si="34"/>
        <v>40000</v>
      </c>
      <c r="R973" s="5">
        <f t="shared" si="37"/>
        <v>200000</v>
      </c>
      <c r="S973" s="4" t="s">
        <v>56</v>
      </c>
    </row>
    <row r="974" spans="1:19" x14ac:dyDescent="0.2">
      <c r="B974" s="4" t="s">
        <v>1302</v>
      </c>
      <c r="D974" s="6">
        <v>83979215</v>
      </c>
      <c r="E974" s="4" t="s">
        <v>1119</v>
      </c>
      <c r="F974" s="5">
        <v>240000</v>
      </c>
      <c r="G974" s="5">
        <v>20000</v>
      </c>
      <c r="I974" s="7">
        <v>42853</v>
      </c>
      <c r="J974" s="5">
        <f t="shared" si="36"/>
        <v>220000</v>
      </c>
      <c r="K974" s="4" t="s">
        <v>1303</v>
      </c>
      <c r="L974" s="4">
        <v>3</v>
      </c>
      <c r="M974" s="4" t="s">
        <v>221</v>
      </c>
      <c r="N974" s="6" t="s">
        <v>1304</v>
      </c>
      <c r="O974" s="4" t="s">
        <v>1305</v>
      </c>
      <c r="P974" s="5">
        <f t="shared" si="33"/>
        <v>240000</v>
      </c>
      <c r="Q974" s="5">
        <f t="shared" si="34"/>
        <v>20000</v>
      </c>
      <c r="R974" s="5">
        <f t="shared" si="37"/>
        <v>220000</v>
      </c>
      <c r="S974" s="4" t="s">
        <v>44</v>
      </c>
    </row>
    <row r="975" spans="1:19" x14ac:dyDescent="0.2">
      <c r="B975" s="4" t="s">
        <v>1306</v>
      </c>
      <c r="C975" s="5">
        <v>5155899</v>
      </c>
      <c r="D975" s="6">
        <v>92554287</v>
      </c>
      <c r="E975" s="4" t="s">
        <v>481</v>
      </c>
      <c r="F975" s="5">
        <v>195000</v>
      </c>
      <c r="G975" s="5">
        <v>40000</v>
      </c>
      <c r="I975" s="7">
        <v>42853</v>
      </c>
      <c r="J975" s="5">
        <f t="shared" si="36"/>
        <v>155000</v>
      </c>
      <c r="K975" s="4" t="s">
        <v>1308</v>
      </c>
      <c r="L975" s="4">
        <v>3</v>
      </c>
      <c r="M975" s="4" t="s">
        <v>221</v>
      </c>
      <c r="N975" s="4" t="s">
        <v>1307</v>
      </c>
      <c r="O975" s="4" t="s">
        <v>1305</v>
      </c>
      <c r="P975" s="5">
        <f t="shared" si="33"/>
        <v>195000</v>
      </c>
      <c r="Q975" s="5">
        <f t="shared" si="34"/>
        <v>40000</v>
      </c>
      <c r="R975" s="5">
        <f t="shared" si="37"/>
        <v>155000</v>
      </c>
      <c r="S975" s="4" t="s">
        <v>44</v>
      </c>
    </row>
    <row r="976" spans="1:19" x14ac:dyDescent="0.2">
      <c r="B976" s="4" t="s">
        <v>1309</v>
      </c>
      <c r="C976" s="5">
        <v>2661561</v>
      </c>
      <c r="D976" s="6">
        <v>94235678</v>
      </c>
      <c r="E976" s="4" t="s">
        <v>190</v>
      </c>
      <c r="F976" s="5">
        <v>260000</v>
      </c>
      <c r="G976" s="5">
        <v>40000</v>
      </c>
      <c r="I976" s="7">
        <v>42853</v>
      </c>
      <c r="J976" s="5">
        <f t="shared" si="36"/>
        <v>220000</v>
      </c>
      <c r="K976" s="4" t="s">
        <v>1311</v>
      </c>
      <c r="L976" s="4">
        <v>3</v>
      </c>
      <c r="M976" s="4" t="s">
        <v>221</v>
      </c>
      <c r="N976" s="6" t="s">
        <v>1310</v>
      </c>
      <c r="O976" s="4" t="s">
        <v>1305</v>
      </c>
      <c r="P976" s="5">
        <f t="shared" si="33"/>
        <v>260000</v>
      </c>
      <c r="Q976" s="5">
        <f t="shared" si="34"/>
        <v>40000</v>
      </c>
      <c r="R976" s="5">
        <f t="shared" si="37"/>
        <v>220000</v>
      </c>
      <c r="S976" s="4" t="s">
        <v>43</v>
      </c>
    </row>
    <row r="977" spans="2:19" x14ac:dyDescent="0.2">
      <c r="B977" s="4" t="s">
        <v>1312</v>
      </c>
      <c r="C977" s="5">
        <v>5490593</v>
      </c>
      <c r="D977" s="6">
        <v>85198632</v>
      </c>
      <c r="E977" s="4" t="s">
        <v>467</v>
      </c>
      <c r="F977" s="5">
        <v>260000</v>
      </c>
      <c r="G977" s="5">
        <v>40000</v>
      </c>
      <c r="I977" s="7">
        <v>42853</v>
      </c>
      <c r="J977" s="5">
        <f t="shared" si="36"/>
        <v>220000</v>
      </c>
      <c r="K977" s="4" t="s">
        <v>1313</v>
      </c>
      <c r="L977" s="4">
        <v>3</v>
      </c>
      <c r="M977" s="4" t="s">
        <v>221</v>
      </c>
      <c r="N977" s="6" t="s">
        <v>1314</v>
      </c>
      <c r="O977" s="4" t="s">
        <v>1305</v>
      </c>
      <c r="P977" s="5">
        <f t="shared" si="33"/>
        <v>260000</v>
      </c>
      <c r="Q977" s="5">
        <f t="shared" si="34"/>
        <v>40000</v>
      </c>
      <c r="R977" s="5">
        <f t="shared" si="37"/>
        <v>220000</v>
      </c>
      <c r="S977" s="4" t="s">
        <v>43</v>
      </c>
    </row>
    <row r="978" spans="2:19" x14ac:dyDescent="0.2">
      <c r="B978" s="4" t="s">
        <v>1315</v>
      </c>
      <c r="C978" s="5">
        <v>4603714</v>
      </c>
      <c r="D978" s="6">
        <v>85703596</v>
      </c>
      <c r="E978" s="4" t="s">
        <v>813</v>
      </c>
      <c r="F978" s="5">
        <v>260000</v>
      </c>
      <c r="G978" s="5">
        <v>20000</v>
      </c>
      <c r="I978" s="7">
        <v>42853</v>
      </c>
      <c r="J978" s="5">
        <f t="shared" si="36"/>
        <v>240000</v>
      </c>
      <c r="K978" s="4" t="s">
        <v>1316</v>
      </c>
      <c r="L978" s="4">
        <v>3</v>
      </c>
      <c r="M978" s="4" t="s">
        <v>221</v>
      </c>
      <c r="N978" s="6" t="s">
        <v>1317</v>
      </c>
      <c r="O978" s="4" t="s">
        <v>1305</v>
      </c>
      <c r="P978" s="5">
        <f t="shared" si="33"/>
        <v>260000</v>
      </c>
      <c r="Q978" s="5">
        <f t="shared" si="34"/>
        <v>20000</v>
      </c>
      <c r="R978" s="5">
        <f t="shared" si="37"/>
        <v>240000</v>
      </c>
      <c r="S978" s="4" t="s">
        <v>56</v>
      </c>
    </row>
    <row r="979" spans="2:19" x14ac:dyDescent="0.2">
      <c r="B979" s="4" t="s">
        <v>1318</v>
      </c>
      <c r="C979" s="5">
        <v>1014899</v>
      </c>
      <c r="D979" s="6">
        <v>86489660</v>
      </c>
      <c r="E979" s="4" t="s">
        <v>48</v>
      </c>
      <c r="F979" s="5">
        <v>220000</v>
      </c>
      <c r="G979" s="5">
        <v>20000</v>
      </c>
      <c r="I979" s="7">
        <v>42853</v>
      </c>
      <c r="J979" s="5">
        <f>F979-G979-H979</f>
        <v>200000</v>
      </c>
      <c r="K979" s="4" t="s">
        <v>1319</v>
      </c>
      <c r="L979" s="4">
        <v>3</v>
      </c>
      <c r="M979" s="4" t="s">
        <v>221</v>
      </c>
      <c r="N979" s="6" t="s">
        <v>1320</v>
      </c>
      <c r="O979" s="4" t="s">
        <v>166</v>
      </c>
      <c r="P979" s="5">
        <f>SUM(F979:F979)</f>
        <v>220000</v>
      </c>
      <c r="Q979" s="5">
        <f>SUM(G979:H979)</f>
        <v>20000</v>
      </c>
      <c r="R979" s="5">
        <f>P979-Q979</f>
        <v>200000</v>
      </c>
      <c r="S979" s="4" t="s">
        <v>56</v>
      </c>
    </row>
    <row r="980" spans="2:19" x14ac:dyDescent="0.2">
      <c r="B980" s="4" t="s">
        <v>541</v>
      </c>
      <c r="E980" s="4" t="s">
        <v>542</v>
      </c>
      <c r="F980" s="5">
        <v>290000</v>
      </c>
      <c r="G980" s="5">
        <v>50000</v>
      </c>
      <c r="I980" s="7">
        <v>42413</v>
      </c>
      <c r="J980" s="5">
        <f>F980-G980-H980</f>
        <v>240000</v>
      </c>
      <c r="K980" s="4" t="s">
        <v>493</v>
      </c>
      <c r="L980" s="4">
        <v>3</v>
      </c>
      <c r="M980" s="4" t="s">
        <v>221</v>
      </c>
      <c r="O980" s="4" t="s">
        <v>18</v>
      </c>
      <c r="P980" s="5">
        <f>SUM(F980:F991)</f>
        <v>290000</v>
      </c>
      <c r="Q980" s="5">
        <f>SUM(G980:H991)</f>
        <v>230000</v>
      </c>
      <c r="R980" s="5">
        <f>P980-Q980</f>
        <v>60000</v>
      </c>
      <c r="S980" s="4" t="s">
        <v>43</v>
      </c>
    </row>
    <row r="981" spans="2:19" x14ac:dyDescent="0.2">
      <c r="H981" s="5">
        <v>50000</v>
      </c>
      <c r="I981" s="7">
        <v>42427</v>
      </c>
      <c r="J981" s="5">
        <f t="shared" ref="J981:J987" si="38">J980-H981+F981</f>
        <v>190000</v>
      </c>
    </row>
    <row r="982" spans="2:19" x14ac:dyDescent="0.2">
      <c r="H982" s="5">
        <v>30000</v>
      </c>
      <c r="I982" s="7">
        <v>42431</v>
      </c>
      <c r="J982" s="5">
        <f t="shared" si="38"/>
        <v>160000</v>
      </c>
    </row>
    <row r="983" spans="2:19" x14ac:dyDescent="0.2">
      <c r="H983" s="5">
        <v>20000</v>
      </c>
      <c r="I983" s="7">
        <v>42497</v>
      </c>
      <c r="J983" s="5">
        <f t="shared" si="38"/>
        <v>140000</v>
      </c>
    </row>
    <row r="984" spans="2:19" x14ac:dyDescent="0.2">
      <c r="H984" s="5">
        <v>20000</v>
      </c>
      <c r="I984" s="7">
        <v>42665</v>
      </c>
      <c r="J984" s="5">
        <f t="shared" si="38"/>
        <v>120000</v>
      </c>
    </row>
    <row r="985" spans="2:19" x14ac:dyDescent="0.2">
      <c r="H985" s="5">
        <v>20000</v>
      </c>
      <c r="I985" s="7">
        <v>42684</v>
      </c>
      <c r="J985" s="5">
        <f t="shared" si="38"/>
        <v>100000</v>
      </c>
    </row>
    <row r="986" spans="2:19" x14ac:dyDescent="0.2">
      <c r="H986" s="5">
        <v>20000</v>
      </c>
      <c r="I986" s="7">
        <v>42727</v>
      </c>
      <c r="J986" s="5">
        <f t="shared" si="38"/>
        <v>80000</v>
      </c>
    </row>
    <row r="987" spans="2:19" x14ac:dyDescent="0.2">
      <c r="H987" s="5">
        <v>20000</v>
      </c>
      <c r="I987" s="7">
        <v>42825</v>
      </c>
      <c r="J987" s="5">
        <f t="shared" si="38"/>
        <v>60000</v>
      </c>
    </row>
    <row r="988" spans="2:19" x14ac:dyDescent="0.2">
      <c r="I988" s="7"/>
    </row>
    <row r="989" spans="2:19" s="10" customFormat="1" x14ac:dyDescent="0.2">
      <c r="C989" s="8"/>
      <c r="D989" s="9"/>
      <c r="F989" s="8"/>
      <c r="G989" s="8"/>
      <c r="H989" s="8"/>
      <c r="J989" s="8"/>
      <c r="P989" s="8">
        <f>SUM(P2:P988)</f>
        <v>57695000</v>
      </c>
      <c r="Q989" s="8">
        <f>SUM(Q2:Q988)</f>
        <v>30675000</v>
      </c>
      <c r="R989" s="8">
        <f>SUM(R2:R988)</f>
        <v>27020000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1"/>
  <sheetViews>
    <sheetView workbookViewId="0"/>
  </sheetViews>
  <sheetFormatPr baseColWidth="10" defaultRowHeight="12.75" x14ac:dyDescent="0.2"/>
  <cols>
    <col min="1" max="1" width="3.140625" style="4" bestFit="1" customWidth="1"/>
    <col min="2" max="2" width="19.85546875" style="4" bestFit="1" customWidth="1"/>
    <col min="3" max="3" width="8.85546875" style="5" bestFit="1" customWidth="1"/>
    <col min="4" max="4" width="12.7109375" style="18" bestFit="1" customWidth="1"/>
    <col min="5" max="5" width="15.5703125" style="4" bestFit="1" customWidth="1"/>
    <col min="6" max="6" width="7.42578125" style="5" bestFit="1" customWidth="1"/>
    <col min="7" max="7" width="7.7109375" style="5" bestFit="1" customWidth="1"/>
    <col min="8" max="8" width="7.42578125" style="5" bestFit="1" customWidth="1"/>
    <col min="9" max="9" width="10.7109375" style="4" bestFit="1" customWidth="1"/>
    <col min="10" max="10" width="7.5703125" style="5" bestFit="1" customWidth="1"/>
    <col min="11" max="11" width="31.7109375" style="4" bestFit="1" customWidth="1"/>
    <col min="12" max="12" width="5.42578125" style="4" bestFit="1" customWidth="1"/>
    <col min="13" max="13" width="9" style="4" bestFit="1" customWidth="1"/>
    <col min="14" max="14" width="32" style="4" bestFit="1" customWidth="1"/>
    <col min="15" max="15" width="9.5703125" style="4" bestFit="1" customWidth="1"/>
    <col min="16" max="16" width="10.140625" style="4" bestFit="1" customWidth="1"/>
    <col min="17" max="17" width="9.140625" style="4" bestFit="1" customWidth="1"/>
    <col min="18" max="18" width="10.140625" style="4" bestFit="1" customWidth="1"/>
    <col min="19" max="19" width="16.28515625" style="4" bestFit="1" customWidth="1"/>
    <col min="20" max="16384" width="11.42578125" style="4"/>
  </cols>
  <sheetData>
    <row r="1" spans="1:19" s="1" customFormat="1" x14ac:dyDescent="0.25">
      <c r="A1" s="1" t="s">
        <v>2</v>
      </c>
      <c r="B1" s="1" t="s">
        <v>1</v>
      </c>
      <c r="C1" s="2" t="s">
        <v>3</v>
      </c>
      <c r="D1" s="11" t="s">
        <v>7</v>
      </c>
      <c r="E1" s="1" t="s">
        <v>4</v>
      </c>
      <c r="F1" s="2" t="s">
        <v>5</v>
      </c>
      <c r="G1" s="2" t="s">
        <v>6</v>
      </c>
      <c r="H1" s="2" t="s">
        <v>9</v>
      </c>
      <c r="I1" s="1" t="s">
        <v>10</v>
      </c>
      <c r="J1" s="2" t="s">
        <v>15</v>
      </c>
      <c r="K1" s="1" t="s">
        <v>8</v>
      </c>
      <c r="L1" s="1" t="s">
        <v>0</v>
      </c>
      <c r="M1" s="1" t="s">
        <v>12</v>
      </c>
      <c r="N1" s="1" t="s">
        <v>13</v>
      </c>
      <c r="O1" s="1" t="s">
        <v>11</v>
      </c>
      <c r="P1" s="1" t="s">
        <v>30</v>
      </c>
      <c r="Q1" s="1" t="s">
        <v>31</v>
      </c>
      <c r="R1" s="1" t="s">
        <v>15</v>
      </c>
      <c r="S1" s="1" t="s">
        <v>42</v>
      </c>
    </row>
    <row r="2" spans="1:19" x14ac:dyDescent="0.2">
      <c r="A2" s="4">
        <v>1</v>
      </c>
      <c r="B2" s="4" t="s">
        <v>14</v>
      </c>
      <c r="D2" s="12">
        <v>972652547</v>
      </c>
      <c r="E2" s="4" t="s">
        <v>222</v>
      </c>
      <c r="F2" s="5">
        <v>240000</v>
      </c>
      <c r="I2" s="7">
        <v>42796</v>
      </c>
      <c r="J2" s="5">
        <f>F2-G2-H2</f>
        <v>240000</v>
      </c>
      <c r="K2" s="4" t="s">
        <v>16</v>
      </c>
      <c r="L2" s="4">
        <v>4</v>
      </c>
      <c r="M2" s="4" t="s">
        <v>17</v>
      </c>
      <c r="N2" s="4" t="s">
        <v>16</v>
      </c>
      <c r="O2" s="4" t="s">
        <v>18</v>
      </c>
      <c r="P2" s="5">
        <f>F2</f>
        <v>240000</v>
      </c>
      <c r="Q2" s="5">
        <f>SUM(G2:H3)</f>
        <v>50000</v>
      </c>
      <c r="R2" s="5">
        <f>P2-Q2</f>
        <v>190000</v>
      </c>
      <c r="S2" s="4" t="s">
        <v>43</v>
      </c>
    </row>
    <row r="3" spans="1:19" x14ac:dyDescent="0.2">
      <c r="D3" s="12"/>
      <c r="H3" s="5">
        <v>50000</v>
      </c>
      <c r="I3" s="7">
        <v>42826</v>
      </c>
      <c r="J3" s="5">
        <f>J2-H3</f>
        <v>190000</v>
      </c>
    </row>
    <row r="4" spans="1:19" x14ac:dyDescent="0.2">
      <c r="A4" s="4">
        <v>2</v>
      </c>
      <c r="B4" s="4" t="s">
        <v>27</v>
      </c>
      <c r="C4" s="5">
        <v>3823893</v>
      </c>
      <c r="D4" s="12">
        <v>972578069</v>
      </c>
      <c r="E4" s="4" t="s">
        <v>28</v>
      </c>
      <c r="F4" s="5">
        <v>240000</v>
      </c>
      <c r="I4" s="7">
        <v>42796</v>
      </c>
      <c r="J4" s="5">
        <f>F4-G4-H4</f>
        <v>240000</v>
      </c>
      <c r="L4" s="4">
        <v>4</v>
      </c>
      <c r="M4" s="4" t="s">
        <v>17</v>
      </c>
      <c r="N4" s="4" t="s">
        <v>29</v>
      </c>
      <c r="O4" s="4" t="s">
        <v>18</v>
      </c>
      <c r="P4" s="5">
        <f>F4</f>
        <v>240000</v>
      </c>
      <c r="Q4" s="5">
        <f>SUM(G4:H11)</f>
        <v>170000</v>
      </c>
      <c r="R4" s="5">
        <f>P4-Q4</f>
        <v>70000</v>
      </c>
      <c r="S4" s="4" t="s">
        <v>43</v>
      </c>
    </row>
    <row r="5" spans="1:19" x14ac:dyDescent="0.2">
      <c r="D5" s="12"/>
      <c r="H5" s="5">
        <v>50000</v>
      </c>
      <c r="I5" s="7">
        <v>42803</v>
      </c>
      <c r="J5" s="5">
        <f t="shared" ref="J5:J11" si="0">J4-H5</f>
        <v>190000</v>
      </c>
    </row>
    <row r="6" spans="1:19" x14ac:dyDescent="0.2">
      <c r="D6" s="12"/>
      <c r="H6" s="5">
        <v>20000</v>
      </c>
      <c r="I6" s="7">
        <v>42810</v>
      </c>
      <c r="J6" s="5">
        <f t="shared" si="0"/>
        <v>170000</v>
      </c>
    </row>
    <row r="7" spans="1:19" x14ac:dyDescent="0.2">
      <c r="D7" s="12"/>
      <c r="H7" s="5">
        <v>20000</v>
      </c>
      <c r="I7" s="7">
        <v>42817</v>
      </c>
      <c r="J7" s="5">
        <f t="shared" si="0"/>
        <v>150000</v>
      </c>
    </row>
    <row r="8" spans="1:19" x14ac:dyDescent="0.2">
      <c r="D8" s="12"/>
      <c r="H8" s="5">
        <v>20000</v>
      </c>
      <c r="I8" s="7">
        <v>42824</v>
      </c>
      <c r="J8" s="5">
        <f t="shared" si="0"/>
        <v>130000</v>
      </c>
    </row>
    <row r="9" spans="1:19" x14ac:dyDescent="0.2">
      <c r="D9" s="12"/>
      <c r="H9" s="5">
        <v>20000</v>
      </c>
      <c r="I9" s="7">
        <v>42831</v>
      </c>
      <c r="J9" s="5">
        <f t="shared" si="0"/>
        <v>110000</v>
      </c>
    </row>
    <row r="10" spans="1:19" x14ac:dyDescent="0.2">
      <c r="D10" s="12"/>
      <c r="H10" s="5">
        <v>20000</v>
      </c>
      <c r="I10" s="7">
        <v>42837</v>
      </c>
      <c r="J10" s="5">
        <f t="shared" si="0"/>
        <v>90000</v>
      </c>
    </row>
    <row r="11" spans="1:19" x14ac:dyDescent="0.2">
      <c r="D11" s="12"/>
      <c r="H11" s="5">
        <v>20000</v>
      </c>
      <c r="I11" s="7">
        <v>42845</v>
      </c>
      <c r="J11" s="5">
        <f t="shared" si="0"/>
        <v>70000</v>
      </c>
    </row>
    <row r="12" spans="1:19" x14ac:dyDescent="0.2">
      <c r="A12" s="4">
        <v>3</v>
      </c>
      <c r="B12" s="4" t="s">
        <v>19</v>
      </c>
      <c r="D12" s="12">
        <v>971915930</v>
      </c>
      <c r="E12" s="4" t="s">
        <v>20</v>
      </c>
      <c r="F12" s="5">
        <v>260000</v>
      </c>
      <c r="G12" s="5">
        <v>30000</v>
      </c>
      <c r="I12" s="7">
        <v>42796</v>
      </c>
      <c r="J12" s="5">
        <f>F12-G12-H12</f>
        <v>230000</v>
      </c>
      <c r="K12" s="4" t="s">
        <v>24</v>
      </c>
      <c r="L12" s="4">
        <v>4</v>
      </c>
      <c r="M12" s="4" t="s">
        <v>21</v>
      </c>
      <c r="N12" s="4" t="s">
        <v>22</v>
      </c>
      <c r="O12" s="4" t="s">
        <v>23</v>
      </c>
      <c r="P12" s="5">
        <f>F12</f>
        <v>260000</v>
      </c>
      <c r="Q12" s="5">
        <f>SUM(G12:H15)</f>
        <v>120000</v>
      </c>
      <c r="R12" s="5">
        <f>P12-Q12</f>
        <v>140000</v>
      </c>
      <c r="S12" s="4" t="s">
        <v>44</v>
      </c>
    </row>
    <row r="13" spans="1:19" x14ac:dyDescent="0.2">
      <c r="D13" s="12"/>
      <c r="H13" s="5">
        <v>30000</v>
      </c>
      <c r="I13" s="7">
        <v>42810</v>
      </c>
      <c r="J13" s="5">
        <f>J12-H13</f>
        <v>200000</v>
      </c>
    </row>
    <row r="14" spans="1:19" x14ac:dyDescent="0.2">
      <c r="D14" s="12"/>
      <c r="H14" s="5">
        <v>30000</v>
      </c>
      <c r="I14" s="7">
        <v>42824</v>
      </c>
      <c r="J14" s="5">
        <f>J13-H14</f>
        <v>170000</v>
      </c>
    </row>
    <row r="15" spans="1:19" x14ac:dyDescent="0.2">
      <c r="D15" s="12"/>
      <c r="H15" s="5">
        <v>30000</v>
      </c>
      <c r="I15" s="7">
        <v>42837</v>
      </c>
      <c r="J15" s="5">
        <f>J14-H15</f>
        <v>140000</v>
      </c>
    </row>
    <row r="16" spans="1:19" x14ac:dyDescent="0.2">
      <c r="A16" s="4">
        <v>4</v>
      </c>
      <c r="B16" s="4" t="s">
        <v>25</v>
      </c>
      <c r="D16" s="12">
        <v>986148877</v>
      </c>
      <c r="E16" s="4" t="s">
        <v>26</v>
      </c>
      <c r="F16" s="5">
        <v>260000</v>
      </c>
      <c r="G16" s="5">
        <v>20000</v>
      </c>
      <c r="I16" s="7">
        <v>42796</v>
      </c>
      <c r="J16" s="5">
        <f>F16-G16-H16</f>
        <v>240000</v>
      </c>
      <c r="K16" s="4" t="s">
        <v>32</v>
      </c>
      <c r="L16" s="4">
        <v>4</v>
      </c>
      <c r="M16" s="4" t="s">
        <v>21</v>
      </c>
      <c r="N16" s="4" t="s">
        <v>33</v>
      </c>
      <c r="O16" s="4" t="s">
        <v>23</v>
      </c>
      <c r="P16" s="5">
        <f>F16</f>
        <v>260000</v>
      </c>
      <c r="Q16" s="5">
        <f>SUM(G16:H22)</f>
        <v>185000</v>
      </c>
      <c r="R16" s="5">
        <f>P16-Q16</f>
        <v>75000</v>
      </c>
      <c r="S16" s="4" t="s">
        <v>43</v>
      </c>
    </row>
    <row r="17" spans="1:19" x14ac:dyDescent="0.2">
      <c r="D17" s="12"/>
      <c r="H17" s="5">
        <v>20000</v>
      </c>
      <c r="I17" s="7">
        <v>42803</v>
      </c>
      <c r="J17" s="5">
        <f t="shared" ref="J17:J22" si="1">J16-H17</f>
        <v>220000</v>
      </c>
    </row>
    <row r="18" spans="1:19" x14ac:dyDescent="0.2">
      <c r="D18" s="12"/>
      <c r="H18" s="5">
        <v>15000</v>
      </c>
      <c r="I18" s="7">
        <v>42810</v>
      </c>
      <c r="J18" s="5">
        <f t="shared" si="1"/>
        <v>205000</v>
      </c>
    </row>
    <row r="19" spans="1:19" x14ac:dyDescent="0.2">
      <c r="D19" s="12"/>
      <c r="H19" s="5">
        <v>15000</v>
      </c>
      <c r="I19" s="7">
        <v>42817</v>
      </c>
      <c r="J19" s="5">
        <f t="shared" si="1"/>
        <v>190000</v>
      </c>
    </row>
    <row r="20" spans="1:19" x14ac:dyDescent="0.2">
      <c r="D20" s="12"/>
      <c r="H20" s="5">
        <v>20000</v>
      </c>
      <c r="I20" s="7">
        <v>42824</v>
      </c>
      <c r="J20" s="5">
        <f t="shared" si="1"/>
        <v>170000</v>
      </c>
    </row>
    <row r="21" spans="1:19" x14ac:dyDescent="0.2">
      <c r="D21" s="12"/>
      <c r="H21" s="5">
        <v>20000</v>
      </c>
      <c r="I21" s="7">
        <v>42831</v>
      </c>
      <c r="J21" s="5">
        <f t="shared" si="1"/>
        <v>150000</v>
      </c>
    </row>
    <row r="22" spans="1:19" x14ac:dyDescent="0.2">
      <c r="D22" s="12"/>
      <c r="H22" s="5">
        <v>75000</v>
      </c>
      <c r="I22" s="7">
        <v>42837</v>
      </c>
      <c r="J22" s="5">
        <f t="shared" si="1"/>
        <v>75000</v>
      </c>
    </row>
    <row r="23" spans="1:19" x14ac:dyDescent="0.2">
      <c r="A23" s="4">
        <v>5</v>
      </c>
      <c r="B23" s="4" t="s">
        <v>34</v>
      </c>
      <c r="D23" s="12"/>
      <c r="E23" s="4" t="s">
        <v>35</v>
      </c>
      <c r="F23" s="5">
        <v>240000</v>
      </c>
      <c r="I23" s="7">
        <v>42796</v>
      </c>
      <c r="J23" s="5">
        <f>F23-G23-H23</f>
        <v>240000</v>
      </c>
      <c r="K23" s="4" t="s">
        <v>36</v>
      </c>
      <c r="L23" s="4">
        <v>4</v>
      </c>
      <c r="M23" s="4" t="s">
        <v>38</v>
      </c>
      <c r="N23" s="4" t="s">
        <v>37</v>
      </c>
      <c r="O23" s="4" t="s">
        <v>18</v>
      </c>
      <c r="P23" s="5">
        <f>F23</f>
        <v>240000</v>
      </c>
      <c r="Q23" s="5">
        <f>SUM(G23:H23)</f>
        <v>0</v>
      </c>
      <c r="R23" s="5">
        <f>P23-Q23</f>
        <v>240000</v>
      </c>
      <c r="S23" s="4" t="s">
        <v>43</v>
      </c>
    </row>
    <row r="24" spans="1:19" x14ac:dyDescent="0.2">
      <c r="A24" s="4">
        <v>6</v>
      </c>
      <c r="B24" s="4" t="s">
        <v>39</v>
      </c>
      <c r="C24" s="5">
        <v>1477689</v>
      </c>
      <c r="D24" s="12">
        <v>982746759</v>
      </c>
      <c r="E24" s="4" t="s">
        <v>26</v>
      </c>
      <c r="F24" s="5">
        <v>260000</v>
      </c>
      <c r="I24" s="7">
        <v>42796</v>
      </c>
      <c r="J24" s="5">
        <f>F24-G24-H24</f>
        <v>260000</v>
      </c>
      <c r="K24" s="4" t="s">
        <v>40</v>
      </c>
      <c r="L24" s="4">
        <v>4</v>
      </c>
      <c r="M24" s="4" t="s">
        <v>17</v>
      </c>
      <c r="N24" s="4" t="s">
        <v>41</v>
      </c>
      <c r="O24" s="4" t="s">
        <v>23</v>
      </c>
      <c r="P24" s="5">
        <f>F24</f>
        <v>260000</v>
      </c>
      <c r="Q24" s="5">
        <f>SUM(G24:H28)</f>
        <v>180000</v>
      </c>
      <c r="R24" s="5">
        <f>P24-Q24</f>
        <v>80000</v>
      </c>
      <c r="S24" s="4" t="s">
        <v>44</v>
      </c>
    </row>
    <row r="25" spans="1:19" x14ac:dyDescent="0.2">
      <c r="D25" s="12"/>
      <c r="H25" s="5">
        <v>50000</v>
      </c>
      <c r="I25" s="7">
        <v>42803</v>
      </c>
      <c r="J25" s="5">
        <f>J24-H25</f>
        <v>210000</v>
      </c>
    </row>
    <row r="26" spans="1:19" x14ac:dyDescent="0.2">
      <c r="D26" s="12"/>
      <c r="H26" s="5">
        <v>50000</v>
      </c>
      <c r="I26" s="7">
        <v>42817</v>
      </c>
      <c r="J26" s="5">
        <f>J25-H26</f>
        <v>160000</v>
      </c>
    </row>
    <row r="27" spans="1:19" x14ac:dyDescent="0.2">
      <c r="D27" s="12"/>
      <c r="H27" s="5">
        <v>50000</v>
      </c>
      <c r="I27" s="7">
        <v>42831</v>
      </c>
      <c r="J27" s="5">
        <f>J26-H27</f>
        <v>110000</v>
      </c>
    </row>
    <row r="28" spans="1:19" x14ac:dyDescent="0.2">
      <c r="D28" s="12"/>
      <c r="H28" s="5">
        <v>30000</v>
      </c>
      <c r="I28" s="7">
        <v>42845</v>
      </c>
      <c r="J28" s="5">
        <f>J27-H28</f>
        <v>80000</v>
      </c>
    </row>
    <row r="29" spans="1:19" x14ac:dyDescent="0.2">
      <c r="A29" s="4">
        <v>7</v>
      </c>
      <c r="B29" s="4" t="s">
        <v>45</v>
      </c>
      <c r="C29" s="5">
        <v>7164780</v>
      </c>
      <c r="D29" s="12">
        <v>995605876</v>
      </c>
      <c r="E29" s="4" t="s">
        <v>28</v>
      </c>
      <c r="F29" s="5">
        <v>240000</v>
      </c>
      <c r="I29" s="7">
        <v>42796</v>
      </c>
      <c r="J29" s="5">
        <f>F29-G29-H29</f>
        <v>240000</v>
      </c>
      <c r="K29" s="4" t="s">
        <v>24</v>
      </c>
      <c r="L29" s="4">
        <v>4</v>
      </c>
      <c r="M29" s="4" t="s">
        <v>21</v>
      </c>
      <c r="N29" s="4" t="s">
        <v>46</v>
      </c>
      <c r="O29" s="4" t="s">
        <v>23</v>
      </c>
      <c r="P29" s="5">
        <f>F29</f>
        <v>240000</v>
      </c>
      <c r="Q29" s="5">
        <f>SUM(G29:H35)</f>
        <v>170000</v>
      </c>
      <c r="R29" s="5">
        <f>P29-Q29</f>
        <v>70000</v>
      </c>
      <c r="S29" s="4" t="s">
        <v>43</v>
      </c>
    </row>
    <row r="30" spans="1:19" x14ac:dyDescent="0.2">
      <c r="D30" s="12"/>
      <c r="H30" s="5">
        <v>70000</v>
      </c>
      <c r="I30" s="7">
        <v>42803</v>
      </c>
      <c r="J30" s="5">
        <f t="shared" ref="J30:J35" si="2">J29-H30</f>
        <v>170000</v>
      </c>
    </row>
    <row r="31" spans="1:19" x14ac:dyDescent="0.2">
      <c r="D31" s="12"/>
      <c r="H31" s="5">
        <v>20000</v>
      </c>
      <c r="I31" s="7">
        <v>42810</v>
      </c>
      <c r="J31" s="5">
        <f t="shared" si="2"/>
        <v>150000</v>
      </c>
    </row>
    <row r="32" spans="1:19" x14ac:dyDescent="0.2">
      <c r="D32" s="12"/>
      <c r="H32" s="5">
        <v>20000</v>
      </c>
      <c r="I32" s="7">
        <v>42817</v>
      </c>
      <c r="J32" s="5">
        <f t="shared" si="2"/>
        <v>130000</v>
      </c>
    </row>
    <row r="33" spans="1:19" x14ac:dyDescent="0.2">
      <c r="D33" s="12"/>
      <c r="H33" s="5">
        <v>20000</v>
      </c>
      <c r="I33" s="7">
        <v>42831</v>
      </c>
      <c r="J33" s="5">
        <f t="shared" si="2"/>
        <v>110000</v>
      </c>
    </row>
    <row r="34" spans="1:19" x14ac:dyDescent="0.2">
      <c r="D34" s="12"/>
      <c r="H34" s="5">
        <v>20000</v>
      </c>
      <c r="I34" s="7">
        <v>42837</v>
      </c>
      <c r="J34" s="5">
        <f t="shared" si="2"/>
        <v>90000</v>
      </c>
    </row>
    <row r="35" spans="1:19" x14ac:dyDescent="0.2">
      <c r="D35" s="12"/>
      <c r="H35" s="5">
        <v>20000</v>
      </c>
      <c r="I35" s="7">
        <v>42845</v>
      </c>
      <c r="J35" s="5">
        <f t="shared" si="2"/>
        <v>70000</v>
      </c>
    </row>
    <row r="36" spans="1:19" x14ac:dyDescent="0.2">
      <c r="A36" s="4">
        <v>8</v>
      </c>
      <c r="B36" s="4" t="s">
        <v>47</v>
      </c>
      <c r="D36" s="12">
        <v>982690841</v>
      </c>
      <c r="E36" s="4" t="s">
        <v>48</v>
      </c>
      <c r="F36" s="5">
        <v>220000</v>
      </c>
      <c r="G36" s="5">
        <v>50000</v>
      </c>
      <c r="I36" s="7">
        <v>42796</v>
      </c>
      <c r="J36" s="5">
        <f>F36-G36-H36</f>
        <v>170000</v>
      </c>
      <c r="K36" s="4" t="s">
        <v>49</v>
      </c>
      <c r="L36" s="4">
        <v>4</v>
      </c>
      <c r="M36" s="4" t="s">
        <v>17</v>
      </c>
      <c r="N36" s="4" t="s">
        <v>50</v>
      </c>
      <c r="O36" s="4" t="s">
        <v>23</v>
      </c>
      <c r="P36" s="5">
        <f>F36</f>
        <v>220000</v>
      </c>
      <c r="Q36" s="5">
        <f>SUM(G36:H42)</f>
        <v>190000</v>
      </c>
      <c r="R36" s="5">
        <f>P36-Q36</f>
        <v>30000</v>
      </c>
      <c r="S36" s="4" t="s">
        <v>43</v>
      </c>
    </row>
    <row r="37" spans="1:19" x14ac:dyDescent="0.2">
      <c r="D37" s="12"/>
      <c r="H37" s="5">
        <v>20000</v>
      </c>
      <c r="I37" s="7">
        <v>42803</v>
      </c>
      <c r="J37" s="5">
        <f t="shared" ref="J37:J42" si="3">J36-H37</f>
        <v>150000</v>
      </c>
    </row>
    <row r="38" spans="1:19" x14ac:dyDescent="0.2">
      <c r="D38" s="12"/>
      <c r="H38" s="5">
        <v>20000</v>
      </c>
      <c r="I38" s="7">
        <v>42810</v>
      </c>
      <c r="J38" s="5">
        <f t="shared" si="3"/>
        <v>130000</v>
      </c>
    </row>
    <row r="39" spans="1:19" x14ac:dyDescent="0.2">
      <c r="D39" s="12"/>
      <c r="H39" s="5">
        <v>20000</v>
      </c>
      <c r="I39" s="7">
        <v>42817</v>
      </c>
      <c r="J39" s="5">
        <f t="shared" si="3"/>
        <v>110000</v>
      </c>
    </row>
    <row r="40" spans="1:19" x14ac:dyDescent="0.2">
      <c r="D40" s="12"/>
      <c r="H40" s="5">
        <v>20000</v>
      </c>
      <c r="I40" s="7">
        <v>42824</v>
      </c>
      <c r="J40" s="5">
        <f t="shared" si="3"/>
        <v>90000</v>
      </c>
    </row>
    <row r="41" spans="1:19" x14ac:dyDescent="0.2">
      <c r="D41" s="12"/>
      <c r="H41" s="5">
        <v>20000</v>
      </c>
      <c r="I41" s="7">
        <v>42831</v>
      </c>
      <c r="J41" s="5">
        <f t="shared" si="3"/>
        <v>70000</v>
      </c>
    </row>
    <row r="42" spans="1:19" x14ac:dyDescent="0.2">
      <c r="D42" s="12"/>
      <c r="H42" s="5">
        <v>40000</v>
      </c>
      <c r="I42" s="7">
        <v>42845</v>
      </c>
      <c r="J42" s="5">
        <f t="shared" si="3"/>
        <v>30000</v>
      </c>
    </row>
    <row r="43" spans="1:19" x14ac:dyDescent="0.2">
      <c r="A43" s="4">
        <v>9</v>
      </c>
      <c r="B43" s="4" t="s">
        <v>51</v>
      </c>
      <c r="C43" s="5">
        <v>4966363</v>
      </c>
      <c r="D43" s="12">
        <v>972412391</v>
      </c>
      <c r="E43" s="4" t="s">
        <v>222</v>
      </c>
      <c r="F43" s="5">
        <v>240000</v>
      </c>
      <c r="G43" s="5">
        <v>40000</v>
      </c>
      <c r="I43" s="7">
        <v>42796</v>
      </c>
      <c r="J43" s="5">
        <f>F43-G43-H43</f>
        <v>200000</v>
      </c>
      <c r="K43" s="4" t="s">
        <v>49</v>
      </c>
      <c r="L43" s="4">
        <v>4</v>
      </c>
      <c r="M43" s="4" t="s">
        <v>17</v>
      </c>
      <c r="N43" s="4" t="s">
        <v>50</v>
      </c>
      <c r="O43" s="4" t="s">
        <v>23</v>
      </c>
      <c r="P43" s="5">
        <f>F43</f>
        <v>240000</v>
      </c>
      <c r="Q43" s="5">
        <f>SUM(G43:H44)</f>
        <v>90000</v>
      </c>
      <c r="R43" s="5">
        <f>P43-Q43</f>
        <v>150000</v>
      </c>
      <c r="S43" s="4" t="s">
        <v>44</v>
      </c>
    </row>
    <row r="44" spans="1:19" x14ac:dyDescent="0.2">
      <c r="D44" s="12"/>
      <c r="H44" s="5">
        <v>50000</v>
      </c>
      <c r="I44" s="7">
        <v>42837</v>
      </c>
      <c r="J44" s="5">
        <f>J43-H44</f>
        <v>150000</v>
      </c>
    </row>
    <row r="45" spans="1:19" x14ac:dyDescent="0.2">
      <c r="A45" s="4">
        <v>10</v>
      </c>
      <c r="B45" s="4" t="s">
        <v>52</v>
      </c>
      <c r="D45" s="12">
        <v>994907688</v>
      </c>
      <c r="E45" s="4" t="s">
        <v>53</v>
      </c>
      <c r="F45" s="5">
        <v>260000</v>
      </c>
      <c r="G45" s="5">
        <v>30000</v>
      </c>
      <c r="I45" s="7">
        <v>42796</v>
      </c>
      <c r="J45" s="5">
        <f>F45-G45-H45</f>
        <v>230000</v>
      </c>
      <c r="K45" s="4" t="s">
        <v>54</v>
      </c>
      <c r="L45" s="4">
        <v>4</v>
      </c>
      <c r="M45" s="4" t="s">
        <v>17</v>
      </c>
      <c r="N45" s="4" t="s">
        <v>55</v>
      </c>
      <c r="O45" s="4" t="s">
        <v>23</v>
      </c>
      <c r="P45" s="5">
        <f>F45</f>
        <v>260000</v>
      </c>
      <c r="Q45" s="5">
        <f>SUM(G45:H49)</f>
        <v>110000</v>
      </c>
      <c r="R45" s="5">
        <f>P45-Q45</f>
        <v>150000</v>
      </c>
      <c r="S45" s="4" t="s">
        <v>43</v>
      </c>
    </row>
    <row r="46" spans="1:19" x14ac:dyDescent="0.2">
      <c r="D46" s="12"/>
      <c r="H46" s="5">
        <v>20000</v>
      </c>
      <c r="I46" s="7">
        <v>42803</v>
      </c>
      <c r="J46" s="5">
        <f>J45-H46</f>
        <v>210000</v>
      </c>
    </row>
    <row r="47" spans="1:19" x14ac:dyDescent="0.2">
      <c r="D47" s="12"/>
      <c r="H47" s="5">
        <v>20000</v>
      </c>
      <c r="I47" s="7">
        <v>42810</v>
      </c>
      <c r="J47" s="5">
        <f>J46-H47</f>
        <v>190000</v>
      </c>
    </row>
    <row r="48" spans="1:19" x14ac:dyDescent="0.2">
      <c r="D48" s="12"/>
      <c r="H48" s="5">
        <v>20000</v>
      </c>
      <c r="I48" s="7">
        <v>42817</v>
      </c>
      <c r="J48" s="5">
        <f>J47-H48</f>
        <v>170000</v>
      </c>
    </row>
    <row r="49" spans="1:19" x14ac:dyDescent="0.2">
      <c r="D49" s="12"/>
      <c r="H49" s="5">
        <v>20000</v>
      </c>
      <c r="I49" s="7">
        <v>42824</v>
      </c>
      <c r="J49" s="5">
        <f>J48-H49</f>
        <v>150000</v>
      </c>
    </row>
    <row r="50" spans="1:19" x14ac:dyDescent="0.2">
      <c r="A50" s="4">
        <v>11</v>
      </c>
      <c r="B50" s="4" t="s">
        <v>57</v>
      </c>
      <c r="D50" s="12">
        <v>985611124</v>
      </c>
      <c r="E50" s="4" t="s">
        <v>580</v>
      </c>
      <c r="F50" s="5">
        <v>260000</v>
      </c>
      <c r="G50" s="5">
        <v>50000</v>
      </c>
      <c r="I50" s="7">
        <v>42824</v>
      </c>
      <c r="J50" s="5">
        <f>F50-G50-H50</f>
        <v>210000</v>
      </c>
      <c r="K50" s="4" t="s">
        <v>58</v>
      </c>
      <c r="L50" s="4">
        <v>4</v>
      </c>
      <c r="M50" s="4" t="s">
        <v>59</v>
      </c>
      <c r="O50" s="4" t="s">
        <v>23</v>
      </c>
      <c r="P50" s="5">
        <f>F50</f>
        <v>260000</v>
      </c>
      <c r="Q50" s="5">
        <f>SUM(G50:H50)</f>
        <v>50000</v>
      </c>
      <c r="R50" s="5">
        <f>P50-Q50</f>
        <v>210000</v>
      </c>
      <c r="S50" s="4" t="s">
        <v>56</v>
      </c>
    </row>
    <row r="51" spans="1:19" x14ac:dyDescent="0.2">
      <c r="A51" s="4">
        <v>12</v>
      </c>
      <c r="B51" s="4" t="s">
        <v>60</v>
      </c>
      <c r="D51" s="12">
        <v>981617404</v>
      </c>
      <c r="E51" s="4" t="s">
        <v>61</v>
      </c>
      <c r="F51" s="5">
        <v>220000</v>
      </c>
      <c r="I51" s="7">
        <v>42796</v>
      </c>
      <c r="J51" s="5">
        <f>F51-G51-H51</f>
        <v>220000</v>
      </c>
      <c r="K51" s="4" t="s">
        <v>62</v>
      </c>
      <c r="L51" s="4">
        <v>4</v>
      </c>
      <c r="M51" s="4" t="s">
        <v>17</v>
      </c>
      <c r="N51" s="4" t="s">
        <v>63</v>
      </c>
      <c r="O51" s="4" t="s">
        <v>64</v>
      </c>
      <c r="P51" s="5">
        <f>F51</f>
        <v>220000</v>
      </c>
      <c r="Q51" s="5">
        <f>SUM(G51:H51)</f>
        <v>0</v>
      </c>
      <c r="R51" s="5">
        <f>P51-Q51</f>
        <v>220000</v>
      </c>
      <c r="S51" s="4" t="s">
        <v>56</v>
      </c>
    </row>
    <row r="52" spans="1:19" x14ac:dyDescent="0.2">
      <c r="A52" s="4">
        <v>13</v>
      </c>
      <c r="B52" s="4" t="s">
        <v>65</v>
      </c>
      <c r="C52" s="5">
        <v>5300089</v>
      </c>
      <c r="D52" s="12">
        <v>975104235</v>
      </c>
      <c r="E52" s="4" t="s">
        <v>66</v>
      </c>
      <c r="F52" s="5">
        <v>260000</v>
      </c>
      <c r="I52" s="7">
        <v>42803</v>
      </c>
      <c r="J52" s="5">
        <f>F52-G52-H52</f>
        <v>260000</v>
      </c>
      <c r="K52" s="4" t="s">
        <v>67</v>
      </c>
      <c r="L52" s="4">
        <v>4</v>
      </c>
      <c r="M52" s="4" t="s">
        <v>59</v>
      </c>
      <c r="N52" s="4" t="s">
        <v>68</v>
      </c>
      <c r="O52" s="4" t="s">
        <v>64</v>
      </c>
      <c r="P52" s="5">
        <f>F52</f>
        <v>260000</v>
      </c>
      <c r="Q52" s="5">
        <f>SUM(G52:H56)</f>
        <v>100000</v>
      </c>
      <c r="R52" s="5">
        <f>P52-Q52</f>
        <v>160000</v>
      </c>
      <c r="S52" s="4" t="s">
        <v>43</v>
      </c>
    </row>
    <row r="53" spans="1:19" x14ac:dyDescent="0.2">
      <c r="D53" s="12"/>
      <c r="H53" s="5">
        <v>50000</v>
      </c>
      <c r="I53" s="7">
        <v>42810</v>
      </c>
      <c r="J53" s="5">
        <f>J52-H53</f>
        <v>210000</v>
      </c>
      <c r="N53" s="4" t="s">
        <v>71</v>
      </c>
    </row>
    <row r="54" spans="1:19" x14ac:dyDescent="0.2">
      <c r="D54" s="12"/>
      <c r="H54" s="5">
        <v>20000</v>
      </c>
      <c r="I54" s="7">
        <v>42817</v>
      </c>
      <c r="J54" s="5">
        <f>J53-H54</f>
        <v>190000</v>
      </c>
      <c r="N54" s="4" t="s">
        <v>72</v>
      </c>
    </row>
    <row r="55" spans="1:19" x14ac:dyDescent="0.2">
      <c r="D55" s="12"/>
      <c r="H55" s="5">
        <v>20000</v>
      </c>
      <c r="I55" s="7">
        <v>42831</v>
      </c>
      <c r="J55" s="5">
        <f>J54-H55</f>
        <v>170000</v>
      </c>
    </row>
    <row r="56" spans="1:19" x14ac:dyDescent="0.2">
      <c r="D56" s="12"/>
      <c r="H56" s="5">
        <v>10000</v>
      </c>
      <c r="I56" s="7">
        <v>42837</v>
      </c>
      <c r="J56" s="5">
        <f>J55-H56</f>
        <v>160000</v>
      </c>
    </row>
    <row r="57" spans="1:19" x14ac:dyDescent="0.2">
      <c r="A57" s="4">
        <v>14</v>
      </c>
      <c r="B57" s="4" t="s">
        <v>70</v>
      </c>
      <c r="C57" s="5">
        <v>1455490</v>
      </c>
      <c r="D57" s="12"/>
      <c r="E57" s="4" t="s">
        <v>69</v>
      </c>
      <c r="F57" s="5">
        <v>220000</v>
      </c>
      <c r="G57" s="5">
        <v>20000</v>
      </c>
      <c r="I57" s="7">
        <v>42803</v>
      </c>
      <c r="J57" s="5">
        <f>F57-G57-H57</f>
        <v>200000</v>
      </c>
      <c r="K57" s="4" t="s">
        <v>74</v>
      </c>
      <c r="L57" s="4">
        <v>4</v>
      </c>
      <c r="M57" s="4" t="s">
        <v>21</v>
      </c>
      <c r="N57" s="4" t="s">
        <v>73</v>
      </c>
      <c r="O57" s="4" t="s">
        <v>64</v>
      </c>
      <c r="P57" s="5">
        <f>F57</f>
        <v>220000</v>
      </c>
      <c r="Q57" s="5">
        <f>SUM(G57:H60)</f>
        <v>100000</v>
      </c>
      <c r="R57" s="5">
        <f>P57-Q57</f>
        <v>120000</v>
      </c>
      <c r="S57" s="4" t="s">
        <v>43</v>
      </c>
    </row>
    <row r="58" spans="1:19" x14ac:dyDescent="0.2">
      <c r="D58" s="12"/>
      <c r="H58" s="5">
        <v>40000</v>
      </c>
      <c r="I58" s="7">
        <v>42817</v>
      </c>
      <c r="J58" s="5">
        <f>J57-H58</f>
        <v>160000</v>
      </c>
    </row>
    <row r="59" spans="1:19" x14ac:dyDescent="0.2">
      <c r="D59" s="12"/>
      <c r="H59" s="5">
        <v>20000</v>
      </c>
      <c r="I59" s="7">
        <v>42824</v>
      </c>
      <c r="J59" s="5">
        <f>J58-H59</f>
        <v>140000</v>
      </c>
    </row>
    <row r="60" spans="1:19" x14ac:dyDescent="0.2">
      <c r="D60" s="12"/>
      <c r="H60" s="5">
        <v>20000</v>
      </c>
      <c r="I60" s="7">
        <v>42845</v>
      </c>
      <c r="J60" s="5">
        <f>J59-H60</f>
        <v>120000</v>
      </c>
    </row>
    <row r="61" spans="1:19" x14ac:dyDescent="0.2">
      <c r="A61" s="4">
        <v>15</v>
      </c>
      <c r="B61" s="4" t="s">
        <v>75</v>
      </c>
      <c r="C61" s="5">
        <v>5811169</v>
      </c>
      <c r="D61" s="12">
        <v>982743044</v>
      </c>
      <c r="E61" s="4" t="s">
        <v>76</v>
      </c>
      <c r="F61" s="5">
        <v>240000</v>
      </c>
      <c r="G61" s="5">
        <v>20000</v>
      </c>
      <c r="I61" s="7">
        <v>42803</v>
      </c>
      <c r="J61" s="5">
        <f>F61-G61-H61</f>
        <v>220000</v>
      </c>
      <c r="K61" s="4" t="s">
        <v>73</v>
      </c>
      <c r="L61" s="4">
        <v>4</v>
      </c>
      <c r="M61" s="4" t="s">
        <v>21</v>
      </c>
      <c r="N61" s="4" t="s">
        <v>77</v>
      </c>
      <c r="O61" s="4" t="s">
        <v>64</v>
      </c>
      <c r="P61" s="5">
        <f>F61</f>
        <v>240000</v>
      </c>
      <c r="Q61" s="5">
        <f>SUM(G61:H65)</f>
        <v>120000</v>
      </c>
      <c r="R61" s="5">
        <f>P61-Q61</f>
        <v>120000</v>
      </c>
      <c r="S61" s="4" t="s">
        <v>43</v>
      </c>
    </row>
    <row r="62" spans="1:19" x14ac:dyDescent="0.2">
      <c r="D62" s="12"/>
      <c r="H62" s="5">
        <v>20000</v>
      </c>
      <c r="I62" s="7">
        <v>42817</v>
      </c>
      <c r="J62" s="5">
        <f>J61-H62</f>
        <v>200000</v>
      </c>
    </row>
    <row r="63" spans="1:19" x14ac:dyDescent="0.2">
      <c r="D63" s="12"/>
      <c r="F63" s="5">
        <v>220000</v>
      </c>
      <c r="H63" s="5">
        <v>20000</v>
      </c>
      <c r="I63" s="7">
        <v>42824</v>
      </c>
      <c r="J63" s="5">
        <f>J62-H63</f>
        <v>180000</v>
      </c>
    </row>
    <row r="64" spans="1:19" x14ac:dyDescent="0.2">
      <c r="D64" s="12"/>
      <c r="H64" s="5">
        <v>40000</v>
      </c>
      <c r="I64" s="7">
        <v>42831</v>
      </c>
      <c r="J64" s="5">
        <f>J63-H64</f>
        <v>140000</v>
      </c>
    </row>
    <row r="65" spans="1:19" x14ac:dyDescent="0.2">
      <c r="D65" s="12"/>
      <c r="H65" s="5">
        <v>20000</v>
      </c>
      <c r="I65" s="7">
        <v>42837</v>
      </c>
      <c r="J65" s="5">
        <f>J64-H65</f>
        <v>120000</v>
      </c>
    </row>
    <row r="66" spans="1:19" x14ac:dyDescent="0.2">
      <c r="A66" s="4">
        <v>16</v>
      </c>
      <c r="B66" s="4" t="s">
        <v>78</v>
      </c>
      <c r="C66" s="5">
        <v>5228694</v>
      </c>
      <c r="D66" s="12">
        <v>981371923</v>
      </c>
      <c r="E66" s="4" t="s">
        <v>66</v>
      </c>
      <c r="F66" s="5">
        <v>260000</v>
      </c>
      <c r="G66" s="5">
        <v>20000</v>
      </c>
      <c r="I66" s="7">
        <v>42803</v>
      </c>
      <c r="J66" s="5">
        <f>F66-G66-H66</f>
        <v>240000</v>
      </c>
      <c r="K66" s="4" t="s">
        <v>73</v>
      </c>
      <c r="L66" s="4">
        <v>4</v>
      </c>
      <c r="M66" s="4" t="s">
        <v>21</v>
      </c>
      <c r="N66" s="4" t="s">
        <v>77</v>
      </c>
      <c r="O66" s="4" t="s">
        <v>64</v>
      </c>
      <c r="P66" s="5">
        <f>F66</f>
        <v>260000</v>
      </c>
      <c r="Q66" s="5">
        <f>SUM(G66:H72)</f>
        <v>140000</v>
      </c>
      <c r="R66" s="5">
        <f>P66-Q66</f>
        <v>120000</v>
      </c>
      <c r="S66" s="4" t="s">
        <v>43</v>
      </c>
    </row>
    <row r="67" spans="1:19" x14ac:dyDescent="0.2">
      <c r="D67" s="12"/>
      <c r="H67" s="5">
        <v>20000</v>
      </c>
      <c r="I67" s="7">
        <v>42810</v>
      </c>
      <c r="J67" s="5">
        <f t="shared" ref="J67:J72" si="4">J66-H67</f>
        <v>220000</v>
      </c>
    </row>
    <row r="68" spans="1:19" x14ac:dyDescent="0.2">
      <c r="D68" s="12"/>
      <c r="H68" s="5">
        <v>20000</v>
      </c>
      <c r="I68" s="7">
        <v>42817</v>
      </c>
      <c r="J68" s="5">
        <f t="shared" si="4"/>
        <v>200000</v>
      </c>
    </row>
    <row r="69" spans="1:19" x14ac:dyDescent="0.2">
      <c r="D69" s="12"/>
      <c r="H69" s="5">
        <v>20000</v>
      </c>
      <c r="I69" s="7">
        <v>42824</v>
      </c>
      <c r="J69" s="5">
        <f t="shared" si="4"/>
        <v>180000</v>
      </c>
    </row>
    <row r="70" spans="1:19" x14ac:dyDescent="0.2">
      <c r="D70" s="12"/>
      <c r="H70" s="5">
        <v>20000</v>
      </c>
      <c r="I70" s="7">
        <v>42831</v>
      </c>
      <c r="J70" s="5">
        <f t="shared" si="4"/>
        <v>160000</v>
      </c>
    </row>
    <row r="71" spans="1:19" x14ac:dyDescent="0.2">
      <c r="D71" s="12"/>
      <c r="H71" s="5">
        <v>20000</v>
      </c>
      <c r="I71" s="7">
        <v>42837</v>
      </c>
      <c r="J71" s="5">
        <f t="shared" si="4"/>
        <v>140000</v>
      </c>
    </row>
    <row r="72" spans="1:19" x14ac:dyDescent="0.2">
      <c r="D72" s="12"/>
      <c r="H72" s="5">
        <v>20000</v>
      </c>
      <c r="I72" s="7">
        <v>42845</v>
      </c>
      <c r="J72" s="5">
        <f t="shared" si="4"/>
        <v>120000</v>
      </c>
    </row>
    <row r="73" spans="1:19" x14ac:dyDescent="0.2">
      <c r="A73" s="4">
        <v>17</v>
      </c>
      <c r="B73" s="4" t="s">
        <v>80</v>
      </c>
      <c r="D73" s="12">
        <v>994861946</v>
      </c>
      <c r="E73" s="4" t="s">
        <v>79</v>
      </c>
      <c r="F73" s="5">
        <v>260000</v>
      </c>
      <c r="G73" s="5">
        <v>40000</v>
      </c>
      <c r="I73" s="7">
        <v>42803</v>
      </c>
      <c r="J73" s="5">
        <f>F73-G73-H73</f>
        <v>220000</v>
      </c>
      <c r="K73" s="4" t="s">
        <v>81</v>
      </c>
      <c r="L73" s="4">
        <v>4</v>
      </c>
      <c r="M73" s="4" t="s">
        <v>21</v>
      </c>
      <c r="N73" s="4" t="s">
        <v>82</v>
      </c>
      <c r="O73" s="4" t="s">
        <v>18</v>
      </c>
      <c r="P73" s="5">
        <f>F73</f>
        <v>260000</v>
      </c>
      <c r="Q73" s="5">
        <f>SUM(G73:H78)</f>
        <v>140000</v>
      </c>
      <c r="R73" s="5">
        <f>P73-Q73</f>
        <v>120000</v>
      </c>
      <c r="S73" s="4" t="s">
        <v>43</v>
      </c>
    </row>
    <row r="74" spans="1:19" x14ac:dyDescent="0.2">
      <c r="D74" s="12"/>
      <c r="H74" s="5">
        <v>20000</v>
      </c>
      <c r="I74" s="7">
        <v>42810</v>
      </c>
      <c r="J74" s="5">
        <f>J73-H74</f>
        <v>200000</v>
      </c>
    </row>
    <row r="75" spans="1:19" x14ac:dyDescent="0.2">
      <c r="D75" s="12"/>
      <c r="H75" s="5">
        <v>20000</v>
      </c>
      <c r="I75" s="7">
        <v>42817</v>
      </c>
      <c r="J75" s="5">
        <f>J74-H75</f>
        <v>180000</v>
      </c>
    </row>
    <row r="76" spans="1:19" x14ac:dyDescent="0.2">
      <c r="D76" s="12"/>
      <c r="H76" s="5">
        <v>20000</v>
      </c>
      <c r="I76" s="7">
        <v>42824</v>
      </c>
      <c r="J76" s="5">
        <f>J75-H76</f>
        <v>160000</v>
      </c>
    </row>
    <row r="77" spans="1:19" x14ac:dyDescent="0.2">
      <c r="D77" s="12"/>
      <c r="H77" s="5">
        <v>20000</v>
      </c>
      <c r="I77" s="7">
        <v>42831</v>
      </c>
      <c r="J77" s="5">
        <f>J76-H77</f>
        <v>140000</v>
      </c>
    </row>
    <row r="78" spans="1:19" x14ac:dyDescent="0.2">
      <c r="D78" s="12"/>
      <c r="H78" s="5">
        <v>20000</v>
      </c>
      <c r="I78" s="7">
        <v>42845</v>
      </c>
      <c r="J78" s="5">
        <f>J77-H78</f>
        <v>120000</v>
      </c>
    </row>
    <row r="79" spans="1:19" x14ac:dyDescent="0.2">
      <c r="A79" s="4">
        <v>18</v>
      </c>
      <c r="B79" s="4" t="s">
        <v>83</v>
      </c>
      <c r="D79" s="12"/>
      <c r="E79" s="4" t="s">
        <v>84</v>
      </c>
      <c r="F79" s="5">
        <v>290000</v>
      </c>
      <c r="G79" s="5">
        <v>40000</v>
      </c>
      <c r="I79" s="7">
        <v>42803</v>
      </c>
      <c r="J79" s="5">
        <f>F79-G79-H79</f>
        <v>250000</v>
      </c>
      <c r="K79" s="4" t="s">
        <v>81</v>
      </c>
      <c r="L79" s="4">
        <v>4</v>
      </c>
      <c r="M79" s="4" t="s">
        <v>21</v>
      </c>
      <c r="N79" s="4" t="s">
        <v>82</v>
      </c>
      <c r="O79" s="4" t="s">
        <v>18</v>
      </c>
      <c r="P79" s="5">
        <f>F79</f>
        <v>290000</v>
      </c>
      <c r="Q79" s="5">
        <f>SUM(G79:H80)</f>
        <v>110000</v>
      </c>
      <c r="R79" s="5">
        <f>P79-Q79</f>
        <v>180000</v>
      </c>
      <c r="S79" s="4" t="s">
        <v>56</v>
      </c>
    </row>
    <row r="80" spans="1:19" x14ac:dyDescent="0.2">
      <c r="D80" s="12"/>
      <c r="H80" s="5">
        <v>70000</v>
      </c>
      <c r="I80" s="7">
        <v>42831</v>
      </c>
      <c r="J80" s="5">
        <f>J79-H80</f>
        <v>180000</v>
      </c>
    </row>
    <row r="81" spans="1:19" x14ac:dyDescent="0.2">
      <c r="A81" s="4">
        <v>19</v>
      </c>
      <c r="B81" s="4" t="s">
        <v>85</v>
      </c>
      <c r="D81" s="12">
        <v>981339463</v>
      </c>
      <c r="E81" s="4" t="s">
        <v>86</v>
      </c>
      <c r="F81" s="5">
        <v>240000</v>
      </c>
      <c r="G81" s="5">
        <v>20000</v>
      </c>
      <c r="I81" s="7">
        <v>42803</v>
      </c>
      <c r="J81" s="5">
        <f>F81-G81-H81</f>
        <v>220000</v>
      </c>
      <c r="K81" s="4" t="s">
        <v>87</v>
      </c>
      <c r="L81" s="4">
        <v>4</v>
      </c>
      <c r="M81" s="4" t="s">
        <v>59</v>
      </c>
      <c r="O81" s="4" t="s">
        <v>18</v>
      </c>
      <c r="P81" s="5">
        <f>F81</f>
        <v>240000</v>
      </c>
      <c r="Q81" s="5">
        <f>SUM(G81:H87)</f>
        <v>140000</v>
      </c>
      <c r="R81" s="5">
        <f>P81-Q81</f>
        <v>100000</v>
      </c>
      <c r="S81" s="4" t="s">
        <v>43</v>
      </c>
    </row>
    <row r="82" spans="1:19" x14ac:dyDescent="0.2">
      <c r="D82" s="12"/>
      <c r="H82" s="5">
        <v>20000</v>
      </c>
      <c r="I82" s="7">
        <v>42810</v>
      </c>
      <c r="J82" s="5">
        <f t="shared" ref="J82:J87" si="5">J81-H82</f>
        <v>200000</v>
      </c>
    </row>
    <row r="83" spans="1:19" x14ac:dyDescent="0.2">
      <c r="D83" s="12"/>
      <c r="H83" s="5">
        <v>20000</v>
      </c>
      <c r="I83" s="7">
        <v>42817</v>
      </c>
      <c r="J83" s="5">
        <f t="shared" si="5"/>
        <v>180000</v>
      </c>
    </row>
    <row r="84" spans="1:19" x14ac:dyDescent="0.2">
      <c r="D84" s="12"/>
      <c r="H84" s="5">
        <v>20000</v>
      </c>
      <c r="I84" s="7">
        <v>42824</v>
      </c>
      <c r="J84" s="5">
        <f t="shared" si="5"/>
        <v>160000</v>
      </c>
    </row>
    <row r="85" spans="1:19" x14ac:dyDescent="0.2">
      <c r="D85" s="12"/>
      <c r="H85" s="5">
        <v>20000</v>
      </c>
      <c r="I85" s="7">
        <v>42831</v>
      </c>
      <c r="J85" s="5">
        <f t="shared" si="5"/>
        <v>140000</v>
      </c>
    </row>
    <row r="86" spans="1:19" x14ac:dyDescent="0.2">
      <c r="D86" s="12"/>
      <c r="H86" s="5">
        <v>20000</v>
      </c>
      <c r="I86" s="7">
        <v>42837</v>
      </c>
      <c r="J86" s="5">
        <f t="shared" si="5"/>
        <v>120000</v>
      </c>
    </row>
    <row r="87" spans="1:19" x14ac:dyDescent="0.2">
      <c r="D87" s="12"/>
      <c r="H87" s="5">
        <v>20000</v>
      </c>
      <c r="I87" s="7">
        <v>42845</v>
      </c>
      <c r="J87" s="5">
        <f t="shared" si="5"/>
        <v>100000</v>
      </c>
    </row>
    <row r="88" spans="1:19" x14ac:dyDescent="0.2">
      <c r="A88" s="4">
        <v>20</v>
      </c>
      <c r="B88" s="4" t="s">
        <v>88</v>
      </c>
      <c r="C88" s="5">
        <v>5728270</v>
      </c>
      <c r="D88" s="12">
        <v>981903721</v>
      </c>
      <c r="E88" s="4" t="s">
        <v>89</v>
      </c>
      <c r="F88" s="5">
        <v>320000</v>
      </c>
      <c r="I88" s="7">
        <v>42803</v>
      </c>
      <c r="J88" s="5">
        <f>F88-G88-H88</f>
        <v>320000</v>
      </c>
      <c r="K88" s="4" t="s">
        <v>90</v>
      </c>
      <c r="L88" s="4">
        <v>4</v>
      </c>
      <c r="M88" s="4" t="s">
        <v>59</v>
      </c>
      <c r="O88" s="4" t="s">
        <v>18</v>
      </c>
      <c r="P88" s="5">
        <f>F88</f>
        <v>320000</v>
      </c>
      <c r="Q88" s="5">
        <f>SUM(G88:H90)</f>
        <v>100000</v>
      </c>
      <c r="R88" s="5">
        <f>P88-Q88</f>
        <v>220000</v>
      </c>
      <c r="S88" s="4" t="s">
        <v>56</v>
      </c>
    </row>
    <row r="89" spans="1:19" x14ac:dyDescent="0.2">
      <c r="D89" s="12"/>
      <c r="H89" s="5">
        <v>50000</v>
      </c>
      <c r="I89" s="7">
        <v>42817</v>
      </c>
      <c r="J89" s="5">
        <f>J88-H89</f>
        <v>270000</v>
      </c>
    </row>
    <row r="90" spans="1:19" x14ac:dyDescent="0.2">
      <c r="D90" s="12"/>
      <c r="H90" s="5">
        <v>50000</v>
      </c>
      <c r="I90" s="7">
        <v>42845</v>
      </c>
      <c r="J90" s="5">
        <f>J89-H90</f>
        <v>220000</v>
      </c>
    </row>
    <row r="91" spans="1:19" x14ac:dyDescent="0.2">
      <c r="A91" s="4">
        <v>21</v>
      </c>
      <c r="B91" s="4" t="s">
        <v>91</v>
      </c>
      <c r="C91" s="5">
        <v>5399215</v>
      </c>
      <c r="D91" s="12">
        <v>975243151</v>
      </c>
      <c r="E91" s="4" t="s">
        <v>92</v>
      </c>
      <c r="F91" s="5">
        <v>260000</v>
      </c>
      <c r="I91" s="7">
        <v>42803</v>
      </c>
      <c r="J91" s="5">
        <f>F91-G91-H91</f>
        <v>260000</v>
      </c>
      <c r="K91" s="4" t="s">
        <v>93</v>
      </c>
      <c r="L91" s="4">
        <v>4</v>
      </c>
      <c r="M91" s="4" t="s">
        <v>21</v>
      </c>
      <c r="O91" s="4" t="s">
        <v>18</v>
      </c>
      <c r="P91" s="5">
        <f>F91</f>
        <v>260000</v>
      </c>
      <c r="Q91" s="5">
        <f>SUM(G91:H94)</f>
        <v>120000</v>
      </c>
      <c r="R91" s="5">
        <f>P91-Q91</f>
        <v>140000</v>
      </c>
      <c r="S91" s="4" t="s">
        <v>43</v>
      </c>
    </row>
    <row r="92" spans="1:19" x14ac:dyDescent="0.2">
      <c r="D92" s="12"/>
      <c r="H92" s="5">
        <v>40000</v>
      </c>
      <c r="I92" s="7">
        <v>42810</v>
      </c>
      <c r="J92" s="5">
        <f>J91-H92</f>
        <v>220000</v>
      </c>
    </row>
    <row r="93" spans="1:19" x14ac:dyDescent="0.2">
      <c r="D93" s="12"/>
      <c r="H93" s="5">
        <v>40000</v>
      </c>
      <c r="I93" s="7">
        <v>42824</v>
      </c>
      <c r="J93" s="5">
        <f>J92-H93</f>
        <v>180000</v>
      </c>
    </row>
    <row r="94" spans="1:19" x14ac:dyDescent="0.2">
      <c r="D94" s="12"/>
      <c r="H94" s="5">
        <v>40000</v>
      </c>
      <c r="I94" s="7">
        <v>42845</v>
      </c>
      <c r="J94" s="5">
        <f>J93-H94</f>
        <v>140000</v>
      </c>
    </row>
    <row r="95" spans="1:19" x14ac:dyDescent="0.2">
      <c r="A95" s="4">
        <v>22</v>
      </c>
      <c r="B95" s="4" t="s">
        <v>94</v>
      </c>
      <c r="C95" s="5">
        <v>4240410</v>
      </c>
      <c r="D95" s="12">
        <v>972708052</v>
      </c>
      <c r="E95" s="4" t="s">
        <v>95</v>
      </c>
      <c r="F95" s="5">
        <v>260000</v>
      </c>
      <c r="I95" s="7">
        <v>42803</v>
      </c>
      <c r="J95" s="5">
        <f>F95-G95-H95</f>
        <v>260000</v>
      </c>
      <c r="K95" s="4" t="s">
        <v>96</v>
      </c>
      <c r="L95" s="4">
        <v>4</v>
      </c>
      <c r="M95" s="4" t="s">
        <v>59</v>
      </c>
      <c r="O95" s="4" t="s">
        <v>18</v>
      </c>
      <c r="P95" s="5">
        <f>F95</f>
        <v>260000</v>
      </c>
      <c r="Q95" s="5">
        <f>SUM(G95:H96)</f>
        <v>50000</v>
      </c>
      <c r="R95" s="5">
        <f>P95-Q95</f>
        <v>210000</v>
      </c>
      <c r="S95" s="4" t="s">
        <v>43</v>
      </c>
    </row>
    <row r="96" spans="1:19" x14ac:dyDescent="0.2">
      <c r="D96" s="12"/>
      <c r="H96" s="5">
        <v>50000</v>
      </c>
      <c r="I96" s="7">
        <v>42845</v>
      </c>
      <c r="J96" s="5">
        <f>J95-H96</f>
        <v>210000</v>
      </c>
      <c r="P96" s="5"/>
      <c r="Q96" s="5"/>
      <c r="R96" s="5"/>
    </row>
    <row r="97" spans="1:19" x14ac:dyDescent="0.2">
      <c r="A97" s="4">
        <v>23</v>
      </c>
      <c r="B97" s="4" t="s">
        <v>94</v>
      </c>
      <c r="C97" s="5">
        <v>4240410</v>
      </c>
      <c r="D97" s="12">
        <v>972708052</v>
      </c>
      <c r="E97" s="4" t="s">
        <v>97</v>
      </c>
      <c r="F97" s="5">
        <v>290000</v>
      </c>
      <c r="I97" s="7">
        <v>42803</v>
      </c>
      <c r="J97" s="5">
        <f>F97-G97-H97</f>
        <v>290000</v>
      </c>
      <c r="K97" s="4" t="s">
        <v>96</v>
      </c>
      <c r="L97" s="4">
        <v>4</v>
      </c>
      <c r="M97" s="4" t="s">
        <v>59</v>
      </c>
      <c r="O97" s="4" t="s">
        <v>18</v>
      </c>
      <c r="P97" s="5">
        <f>F97</f>
        <v>290000</v>
      </c>
      <c r="Q97" s="5">
        <f>SUM(G97:H98)</f>
        <v>50000</v>
      </c>
      <c r="R97" s="5">
        <f>P97-Q97</f>
        <v>240000</v>
      </c>
      <c r="S97" s="4" t="s">
        <v>43</v>
      </c>
    </row>
    <row r="98" spans="1:19" x14ac:dyDescent="0.2">
      <c r="D98" s="12"/>
      <c r="H98" s="5">
        <v>50000</v>
      </c>
      <c r="I98" s="7">
        <v>42831</v>
      </c>
      <c r="J98" s="5">
        <f>J97-H98</f>
        <v>240000</v>
      </c>
    </row>
    <row r="99" spans="1:19" x14ac:dyDescent="0.2">
      <c r="A99" s="4">
        <v>24</v>
      </c>
      <c r="B99" s="4" t="s">
        <v>98</v>
      </c>
      <c r="D99" s="12">
        <v>981535868</v>
      </c>
      <c r="E99" s="4" t="s">
        <v>97</v>
      </c>
      <c r="F99" s="5">
        <v>260000</v>
      </c>
      <c r="I99" s="7">
        <v>42803</v>
      </c>
      <c r="J99" s="5">
        <f>F99-G99-H99</f>
        <v>260000</v>
      </c>
      <c r="K99" s="4" t="s">
        <v>99</v>
      </c>
      <c r="L99" s="4">
        <v>4</v>
      </c>
      <c r="M99" s="4" t="s">
        <v>59</v>
      </c>
      <c r="N99" s="4" t="s">
        <v>100</v>
      </c>
      <c r="O99" s="4" t="s">
        <v>18</v>
      </c>
      <c r="P99" s="5">
        <f>F99</f>
        <v>260000</v>
      </c>
      <c r="Q99" s="5">
        <f>SUM(G99:H105)</f>
        <v>140000</v>
      </c>
      <c r="R99" s="5">
        <f>P99-Q99</f>
        <v>120000</v>
      </c>
      <c r="S99" s="4" t="s">
        <v>43</v>
      </c>
    </row>
    <row r="100" spans="1:19" x14ac:dyDescent="0.2">
      <c r="D100" s="12"/>
      <c r="H100" s="5">
        <v>40000</v>
      </c>
      <c r="I100" s="7">
        <v>42810</v>
      </c>
      <c r="J100" s="5">
        <f t="shared" ref="J100:J105" si="6">J99-H100</f>
        <v>220000</v>
      </c>
    </row>
    <row r="101" spans="1:19" x14ac:dyDescent="0.2">
      <c r="D101" s="12"/>
      <c r="H101" s="5">
        <v>20000</v>
      </c>
      <c r="I101" s="7">
        <v>42817</v>
      </c>
      <c r="J101" s="5">
        <f t="shared" si="6"/>
        <v>200000</v>
      </c>
    </row>
    <row r="102" spans="1:19" x14ac:dyDescent="0.2">
      <c r="D102" s="12"/>
      <c r="H102" s="5">
        <v>20000</v>
      </c>
      <c r="I102" s="7">
        <v>42824</v>
      </c>
      <c r="J102" s="5">
        <f t="shared" si="6"/>
        <v>180000</v>
      </c>
    </row>
    <row r="103" spans="1:19" x14ac:dyDescent="0.2">
      <c r="D103" s="12"/>
      <c r="H103" s="5">
        <v>20000</v>
      </c>
      <c r="I103" s="7">
        <v>42831</v>
      </c>
      <c r="J103" s="5">
        <f t="shared" si="6"/>
        <v>160000</v>
      </c>
    </row>
    <row r="104" spans="1:19" x14ac:dyDescent="0.2">
      <c r="D104" s="12"/>
      <c r="H104" s="5">
        <v>20000</v>
      </c>
      <c r="I104" s="7">
        <v>42837</v>
      </c>
      <c r="J104" s="5">
        <f t="shared" si="6"/>
        <v>140000</v>
      </c>
    </row>
    <row r="105" spans="1:19" x14ac:dyDescent="0.2">
      <c r="D105" s="12"/>
      <c r="H105" s="5">
        <v>20000</v>
      </c>
      <c r="I105" s="7">
        <v>42845</v>
      </c>
      <c r="J105" s="5">
        <f t="shared" si="6"/>
        <v>120000</v>
      </c>
    </row>
    <row r="106" spans="1:19" x14ac:dyDescent="0.2">
      <c r="A106" s="4">
        <v>25</v>
      </c>
      <c r="B106" s="4" t="s">
        <v>101</v>
      </c>
      <c r="D106" s="12">
        <v>971394138</v>
      </c>
      <c r="E106" s="4" t="s">
        <v>580</v>
      </c>
      <c r="F106" s="5">
        <v>260000</v>
      </c>
      <c r="I106" s="7">
        <v>42803</v>
      </c>
      <c r="J106" s="5">
        <f>F106-G106-H106</f>
        <v>260000</v>
      </c>
      <c r="K106" s="4" t="s">
        <v>102</v>
      </c>
      <c r="L106" s="4">
        <v>4</v>
      </c>
      <c r="M106" s="4" t="s">
        <v>59</v>
      </c>
      <c r="O106" s="4" t="s">
        <v>23</v>
      </c>
      <c r="P106" s="5">
        <f>F106</f>
        <v>260000</v>
      </c>
      <c r="Q106" s="5">
        <f>SUM(G106:H106)</f>
        <v>0</v>
      </c>
      <c r="R106" s="5">
        <f>P106-Q106</f>
        <v>260000</v>
      </c>
      <c r="S106" s="4" t="s">
        <v>56</v>
      </c>
    </row>
    <row r="107" spans="1:19" x14ac:dyDescent="0.2">
      <c r="A107" s="4">
        <v>26</v>
      </c>
      <c r="B107" s="4" t="s">
        <v>103</v>
      </c>
      <c r="D107" s="12">
        <v>983232293</v>
      </c>
      <c r="E107" s="4" t="s">
        <v>222</v>
      </c>
      <c r="F107" s="5">
        <v>240000</v>
      </c>
      <c r="G107" s="5">
        <v>50000</v>
      </c>
      <c r="I107" s="7">
        <v>42803</v>
      </c>
      <c r="J107" s="5">
        <f>F107-G107-H107</f>
        <v>190000</v>
      </c>
      <c r="K107" s="4" t="s">
        <v>102</v>
      </c>
      <c r="L107" s="4">
        <v>4</v>
      </c>
      <c r="M107" s="4" t="s">
        <v>59</v>
      </c>
      <c r="N107" s="4" t="s">
        <v>104</v>
      </c>
      <c r="O107" s="4" t="s">
        <v>23</v>
      </c>
      <c r="P107" s="5">
        <f>F107</f>
        <v>240000</v>
      </c>
      <c r="Q107" s="5">
        <f>SUM(G107:H108)</f>
        <v>100000</v>
      </c>
      <c r="R107" s="5">
        <f>P107-Q107</f>
        <v>140000</v>
      </c>
      <c r="S107" s="4" t="s">
        <v>56</v>
      </c>
    </row>
    <row r="108" spans="1:19" x14ac:dyDescent="0.2">
      <c r="D108" s="12"/>
      <c r="H108" s="5">
        <v>50000</v>
      </c>
      <c r="I108" s="7">
        <v>42845</v>
      </c>
      <c r="J108" s="5">
        <f>J107-H108</f>
        <v>140000</v>
      </c>
      <c r="P108" s="5"/>
      <c r="Q108" s="5"/>
      <c r="R108" s="5"/>
    </row>
    <row r="109" spans="1:19" x14ac:dyDescent="0.2">
      <c r="A109" s="4">
        <v>27</v>
      </c>
      <c r="B109" s="4" t="s">
        <v>105</v>
      </c>
      <c r="D109" s="12">
        <v>971577607</v>
      </c>
      <c r="E109" s="4" t="s">
        <v>108</v>
      </c>
      <c r="F109" s="5">
        <v>320000</v>
      </c>
      <c r="G109" s="5">
        <v>40000</v>
      </c>
      <c r="I109" s="7">
        <v>42803</v>
      </c>
      <c r="J109" s="5">
        <f>F109-G109-H109</f>
        <v>280000</v>
      </c>
      <c r="K109" s="4" t="s">
        <v>106</v>
      </c>
      <c r="L109" s="4">
        <v>4</v>
      </c>
      <c r="M109" s="4" t="s">
        <v>59</v>
      </c>
      <c r="O109" s="4" t="s">
        <v>23</v>
      </c>
      <c r="P109" s="5">
        <f>F109</f>
        <v>320000</v>
      </c>
      <c r="Q109" s="5">
        <f>SUM(G109:H113)</f>
        <v>190000</v>
      </c>
      <c r="R109" s="5">
        <f>P109-Q109</f>
        <v>130000</v>
      </c>
      <c r="S109" s="4" t="s">
        <v>43</v>
      </c>
    </row>
    <row r="110" spans="1:19" x14ac:dyDescent="0.2">
      <c r="D110" s="12"/>
      <c r="H110" s="5">
        <v>40000</v>
      </c>
      <c r="I110" s="7">
        <v>42810</v>
      </c>
      <c r="J110" s="5">
        <f>J109-H110</f>
        <v>240000</v>
      </c>
    </row>
    <row r="111" spans="1:19" x14ac:dyDescent="0.2">
      <c r="D111" s="12"/>
      <c r="H111" s="5">
        <v>40000</v>
      </c>
      <c r="I111" s="7">
        <v>42817</v>
      </c>
      <c r="J111" s="5">
        <f>J110-H111</f>
        <v>200000</v>
      </c>
    </row>
    <row r="112" spans="1:19" x14ac:dyDescent="0.2">
      <c r="D112" s="12"/>
      <c r="H112" s="5">
        <v>50000</v>
      </c>
      <c r="I112" s="7">
        <v>42824</v>
      </c>
      <c r="J112" s="5">
        <f>J111-H112</f>
        <v>150000</v>
      </c>
    </row>
    <row r="113" spans="1:19" x14ac:dyDescent="0.2">
      <c r="D113" s="12"/>
      <c r="H113" s="5">
        <v>20000</v>
      </c>
      <c r="I113" s="7">
        <v>42837</v>
      </c>
      <c r="J113" s="5">
        <f>J112-H113</f>
        <v>130000</v>
      </c>
    </row>
    <row r="114" spans="1:19" x14ac:dyDescent="0.2">
      <c r="A114" s="4">
        <v>28</v>
      </c>
      <c r="B114" s="4" t="s">
        <v>107</v>
      </c>
      <c r="D114" s="12">
        <v>971577607</v>
      </c>
      <c r="E114" s="4" t="s">
        <v>108</v>
      </c>
      <c r="F114" s="5">
        <v>760000</v>
      </c>
      <c r="G114" s="5">
        <v>50000</v>
      </c>
      <c r="I114" s="7">
        <v>42803</v>
      </c>
      <c r="J114" s="5">
        <f>F114-G114-H114</f>
        <v>710000</v>
      </c>
      <c r="K114" s="4" t="s">
        <v>109</v>
      </c>
      <c r="L114" s="4">
        <v>4</v>
      </c>
      <c r="M114" s="4" t="s">
        <v>59</v>
      </c>
      <c r="O114" s="4" t="s">
        <v>23</v>
      </c>
      <c r="P114" s="5">
        <f>F114</f>
        <v>760000</v>
      </c>
      <c r="Q114" s="5">
        <f>SUM(G114:H119)</f>
        <v>180000</v>
      </c>
      <c r="R114" s="5">
        <f>P114-Q114</f>
        <v>580000</v>
      </c>
      <c r="S114" s="4" t="s">
        <v>43</v>
      </c>
    </row>
    <row r="115" spans="1:19" x14ac:dyDescent="0.2">
      <c r="D115" s="12">
        <v>981710815</v>
      </c>
      <c r="E115" s="4" t="s">
        <v>813</v>
      </c>
      <c r="H115" s="5">
        <v>50000</v>
      </c>
      <c r="I115" s="7">
        <v>42810</v>
      </c>
      <c r="J115" s="5">
        <f>J114-H115</f>
        <v>660000</v>
      </c>
    </row>
    <row r="116" spans="1:19" x14ac:dyDescent="0.2">
      <c r="D116" s="12"/>
      <c r="E116" s="4" t="s">
        <v>26</v>
      </c>
      <c r="H116" s="5">
        <v>20000</v>
      </c>
      <c r="I116" s="7">
        <v>42824</v>
      </c>
      <c r="J116" s="5">
        <f>J115-H116</f>
        <v>640000</v>
      </c>
    </row>
    <row r="117" spans="1:19" x14ac:dyDescent="0.2">
      <c r="D117" s="12"/>
      <c r="H117" s="5">
        <v>20000</v>
      </c>
      <c r="I117" s="7">
        <v>42831</v>
      </c>
      <c r="J117" s="5">
        <f>J116-H117</f>
        <v>620000</v>
      </c>
    </row>
    <row r="118" spans="1:19" x14ac:dyDescent="0.2">
      <c r="D118" s="12"/>
      <c r="H118" s="5">
        <v>20000</v>
      </c>
      <c r="I118" s="7">
        <v>42837</v>
      </c>
      <c r="J118" s="5">
        <f>J117-H118</f>
        <v>600000</v>
      </c>
    </row>
    <row r="119" spans="1:19" x14ac:dyDescent="0.2">
      <c r="D119" s="12"/>
      <c r="H119" s="5">
        <v>20000</v>
      </c>
      <c r="I119" s="7">
        <v>42845</v>
      </c>
      <c r="J119" s="5">
        <f>J118-H119</f>
        <v>580000</v>
      </c>
    </row>
    <row r="120" spans="1:19" x14ac:dyDescent="0.2">
      <c r="A120" s="4">
        <v>29</v>
      </c>
      <c r="B120" s="4" t="s">
        <v>110</v>
      </c>
      <c r="D120" s="12">
        <v>983129574</v>
      </c>
      <c r="E120" s="4" t="s">
        <v>111</v>
      </c>
      <c r="F120" s="5">
        <v>240000</v>
      </c>
      <c r="G120" s="5">
        <v>40000</v>
      </c>
      <c r="I120" s="7">
        <v>42803</v>
      </c>
      <c r="J120" s="5">
        <f>F120-G120-H120</f>
        <v>200000</v>
      </c>
      <c r="K120" s="4" t="s">
        <v>112</v>
      </c>
      <c r="L120" s="4">
        <v>4</v>
      </c>
      <c r="M120" s="4" t="s">
        <v>59</v>
      </c>
      <c r="N120" s="4" t="s">
        <v>113</v>
      </c>
      <c r="O120" s="4" t="s">
        <v>23</v>
      </c>
      <c r="P120" s="5">
        <f>F120</f>
        <v>240000</v>
      </c>
      <c r="Q120" s="5">
        <f>SUM(G120:H126)</f>
        <v>160000</v>
      </c>
      <c r="R120" s="5">
        <f>P120-Q120</f>
        <v>80000</v>
      </c>
      <c r="S120" s="4" t="s">
        <v>43</v>
      </c>
    </row>
    <row r="121" spans="1:19" x14ac:dyDescent="0.2">
      <c r="D121" s="12">
        <v>976907777</v>
      </c>
      <c r="H121" s="5">
        <v>20000</v>
      </c>
      <c r="I121" s="7">
        <v>42810</v>
      </c>
      <c r="J121" s="5">
        <f t="shared" ref="J121:J126" si="7">J120-H121</f>
        <v>180000</v>
      </c>
    </row>
    <row r="122" spans="1:19" x14ac:dyDescent="0.2">
      <c r="D122" s="12"/>
      <c r="H122" s="5">
        <v>20000</v>
      </c>
      <c r="I122" s="7">
        <v>42817</v>
      </c>
      <c r="J122" s="5">
        <f t="shared" si="7"/>
        <v>160000</v>
      </c>
    </row>
    <row r="123" spans="1:19" x14ac:dyDescent="0.2">
      <c r="D123" s="12"/>
      <c r="H123" s="5">
        <v>20000</v>
      </c>
      <c r="I123" s="7">
        <v>42824</v>
      </c>
      <c r="J123" s="5">
        <f t="shared" si="7"/>
        <v>140000</v>
      </c>
    </row>
    <row r="124" spans="1:19" x14ac:dyDescent="0.2">
      <c r="D124" s="12"/>
      <c r="H124" s="5">
        <v>20000</v>
      </c>
      <c r="I124" s="7">
        <v>42831</v>
      </c>
      <c r="J124" s="5">
        <f t="shared" si="7"/>
        <v>120000</v>
      </c>
    </row>
    <row r="125" spans="1:19" x14ac:dyDescent="0.2">
      <c r="D125" s="12"/>
      <c r="H125" s="5">
        <v>20000</v>
      </c>
      <c r="I125" s="7">
        <v>42837</v>
      </c>
      <c r="J125" s="5">
        <f t="shared" si="7"/>
        <v>100000</v>
      </c>
    </row>
    <row r="126" spans="1:19" x14ac:dyDescent="0.2">
      <c r="D126" s="12"/>
      <c r="H126" s="5">
        <v>20000</v>
      </c>
      <c r="I126" s="7">
        <v>42845</v>
      </c>
      <c r="J126" s="5">
        <f t="shared" si="7"/>
        <v>80000</v>
      </c>
    </row>
    <row r="127" spans="1:19" x14ac:dyDescent="0.2">
      <c r="A127" s="4">
        <v>30</v>
      </c>
      <c r="B127" s="4" t="s">
        <v>114</v>
      </c>
      <c r="D127" s="12">
        <v>972180715</v>
      </c>
      <c r="E127" s="4" t="s">
        <v>115</v>
      </c>
      <c r="F127" s="5">
        <v>590000</v>
      </c>
      <c r="G127" s="5">
        <v>60000</v>
      </c>
      <c r="I127" s="7">
        <v>42803</v>
      </c>
      <c r="J127" s="5">
        <f>F127-G127-H127</f>
        <v>530000</v>
      </c>
      <c r="K127" s="4" t="s">
        <v>116</v>
      </c>
      <c r="L127" s="4">
        <v>4</v>
      </c>
      <c r="M127" s="4" t="s">
        <v>59</v>
      </c>
      <c r="O127" s="4" t="s">
        <v>23</v>
      </c>
      <c r="P127" s="5">
        <f>F127</f>
        <v>590000</v>
      </c>
      <c r="Q127" s="5">
        <f>SUM(G127:H128)</f>
        <v>110000</v>
      </c>
      <c r="R127" s="5">
        <f>P127-Q127</f>
        <v>480000</v>
      </c>
      <c r="S127" s="4" t="s">
        <v>56</v>
      </c>
    </row>
    <row r="128" spans="1:19" x14ac:dyDescent="0.2">
      <c r="D128" s="12"/>
      <c r="E128" s="4" t="s">
        <v>84</v>
      </c>
      <c r="H128" s="5">
        <v>50000</v>
      </c>
      <c r="I128" s="7">
        <v>42810</v>
      </c>
      <c r="J128" s="5">
        <f>J127-H128</f>
        <v>480000</v>
      </c>
    </row>
    <row r="129" spans="1:19" x14ac:dyDescent="0.2">
      <c r="A129" s="4">
        <v>31</v>
      </c>
      <c r="B129" s="4" t="s">
        <v>117</v>
      </c>
      <c r="D129" s="12">
        <v>993577720</v>
      </c>
      <c r="E129" s="4" t="s">
        <v>86</v>
      </c>
      <c r="F129" s="5">
        <v>460000</v>
      </c>
      <c r="G129" s="5">
        <v>40000</v>
      </c>
      <c r="I129" s="7">
        <v>42803</v>
      </c>
      <c r="J129" s="5">
        <f>F129-G129-H129</f>
        <v>420000</v>
      </c>
      <c r="K129" s="4" t="s">
        <v>118</v>
      </c>
      <c r="L129" s="4">
        <v>4</v>
      </c>
      <c r="M129" s="4" t="s">
        <v>59</v>
      </c>
      <c r="N129" s="4" t="s">
        <v>119</v>
      </c>
      <c r="O129" s="4" t="s">
        <v>23</v>
      </c>
      <c r="P129" s="5">
        <f>F129</f>
        <v>460000</v>
      </c>
      <c r="Q129" s="5">
        <f>SUM(G129:H135)</f>
        <v>160000</v>
      </c>
      <c r="R129" s="5">
        <f>P129-Q129</f>
        <v>300000</v>
      </c>
      <c r="S129" s="4" t="s">
        <v>43</v>
      </c>
    </row>
    <row r="130" spans="1:19" x14ac:dyDescent="0.2">
      <c r="D130" s="12"/>
      <c r="E130" s="4" t="s">
        <v>48</v>
      </c>
      <c r="H130" s="5">
        <v>20000</v>
      </c>
      <c r="I130" s="7">
        <v>42810</v>
      </c>
      <c r="J130" s="5">
        <f t="shared" ref="J130:J135" si="8">J129-H130</f>
        <v>400000</v>
      </c>
    </row>
    <row r="131" spans="1:19" x14ac:dyDescent="0.2">
      <c r="D131" s="12"/>
      <c r="H131" s="5">
        <v>20000</v>
      </c>
      <c r="I131" s="7">
        <v>42817</v>
      </c>
      <c r="J131" s="5">
        <f t="shared" si="8"/>
        <v>380000</v>
      </c>
    </row>
    <row r="132" spans="1:19" x14ac:dyDescent="0.2">
      <c r="D132" s="12"/>
      <c r="H132" s="5">
        <v>20000</v>
      </c>
      <c r="I132" s="7">
        <v>42824</v>
      </c>
      <c r="J132" s="5">
        <f t="shared" si="8"/>
        <v>360000</v>
      </c>
    </row>
    <row r="133" spans="1:19" x14ac:dyDescent="0.2">
      <c r="D133" s="12"/>
      <c r="H133" s="5">
        <v>20000</v>
      </c>
      <c r="I133" s="7">
        <v>42831</v>
      </c>
      <c r="J133" s="5">
        <f t="shared" si="8"/>
        <v>340000</v>
      </c>
    </row>
    <row r="134" spans="1:19" x14ac:dyDescent="0.2">
      <c r="D134" s="12"/>
      <c r="H134" s="5">
        <v>20000</v>
      </c>
      <c r="I134" s="7">
        <v>42837</v>
      </c>
      <c r="J134" s="5">
        <f t="shared" si="8"/>
        <v>320000</v>
      </c>
    </row>
    <row r="135" spans="1:19" x14ac:dyDescent="0.2">
      <c r="D135" s="12"/>
      <c r="H135" s="5">
        <v>20000</v>
      </c>
      <c r="I135" s="7">
        <v>42845</v>
      </c>
      <c r="J135" s="5">
        <f t="shared" si="8"/>
        <v>300000</v>
      </c>
    </row>
    <row r="136" spans="1:19" x14ac:dyDescent="0.2">
      <c r="A136" s="4">
        <v>32</v>
      </c>
      <c r="B136" s="4" t="s">
        <v>120</v>
      </c>
      <c r="D136" s="12">
        <v>981348261</v>
      </c>
      <c r="E136" s="4" t="s">
        <v>813</v>
      </c>
      <c r="F136" s="5">
        <v>260000</v>
      </c>
      <c r="I136" s="7">
        <v>42810</v>
      </c>
      <c r="J136" s="5">
        <f>F136-G136-H136</f>
        <v>260000</v>
      </c>
      <c r="K136" s="4" t="s">
        <v>121</v>
      </c>
      <c r="L136" s="4">
        <v>4</v>
      </c>
      <c r="M136" s="4" t="s">
        <v>17</v>
      </c>
      <c r="N136" s="4" t="s">
        <v>122</v>
      </c>
      <c r="O136" s="4" t="s">
        <v>23</v>
      </c>
      <c r="P136" s="5">
        <f>F136</f>
        <v>260000</v>
      </c>
      <c r="Q136" s="5">
        <f>SUM(G136:H137)</f>
        <v>50000</v>
      </c>
      <c r="R136" s="5">
        <f>P136-Q136</f>
        <v>210000</v>
      </c>
      <c r="S136" s="4" t="s">
        <v>44</v>
      </c>
    </row>
    <row r="137" spans="1:19" x14ac:dyDescent="0.2">
      <c r="D137" s="12"/>
      <c r="H137" s="5">
        <v>50000</v>
      </c>
      <c r="I137" s="7">
        <v>42824</v>
      </c>
      <c r="J137" s="5">
        <f>J136-H137</f>
        <v>210000</v>
      </c>
    </row>
    <row r="138" spans="1:19" x14ac:dyDescent="0.2">
      <c r="A138" s="4">
        <v>33</v>
      </c>
      <c r="B138" s="4" t="s">
        <v>123</v>
      </c>
      <c r="C138" s="5">
        <v>782812</v>
      </c>
      <c r="D138" s="12">
        <v>982179063</v>
      </c>
      <c r="E138" s="4" t="s">
        <v>26</v>
      </c>
      <c r="F138" s="5">
        <v>260000</v>
      </c>
      <c r="G138" s="5">
        <v>20000</v>
      </c>
      <c r="I138" s="7">
        <v>42810</v>
      </c>
      <c r="J138" s="5">
        <f>F138-G138-H138</f>
        <v>240000</v>
      </c>
      <c r="K138" s="4" t="s">
        <v>124</v>
      </c>
      <c r="L138" s="4">
        <v>4</v>
      </c>
      <c r="M138" s="4" t="s">
        <v>59</v>
      </c>
      <c r="N138" s="4" t="s">
        <v>125</v>
      </c>
      <c r="O138" s="4" t="s">
        <v>23</v>
      </c>
      <c r="P138" s="5">
        <f>F138</f>
        <v>260000</v>
      </c>
      <c r="Q138" s="5">
        <f>SUM(G138:H139)</f>
        <v>70000</v>
      </c>
      <c r="R138" s="5">
        <f>P138-Q138</f>
        <v>190000</v>
      </c>
      <c r="S138" s="4" t="s">
        <v>44</v>
      </c>
    </row>
    <row r="139" spans="1:19" x14ac:dyDescent="0.2">
      <c r="D139" s="12"/>
      <c r="H139" s="5">
        <v>50000</v>
      </c>
      <c r="I139" s="7">
        <v>42824</v>
      </c>
      <c r="J139" s="5">
        <f>J138-H139</f>
        <v>190000</v>
      </c>
    </row>
    <row r="140" spans="1:19" x14ac:dyDescent="0.2">
      <c r="A140" s="4">
        <v>34</v>
      </c>
      <c r="B140" s="4" t="s">
        <v>126</v>
      </c>
      <c r="C140" s="5">
        <v>4009856</v>
      </c>
      <c r="D140" s="12">
        <v>971532704</v>
      </c>
      <c r="E140" s="4" t="s">
        <v>222</v>
      </c>
      <c r="F140" s="5">
        <v>240000</v>
      </c>
      <c r="G140" s="5">
        <v>20000</v>
      </c>
      <c r="I140" s="7">
        <v>42810</v>
      </c>
      <c r="J140" s="5">
        <f>F140-G140-H140</f>
        <v>220000</v>
      </c>
      <c r="K140" s="4" t="s">
        <v>127</v>
      </c>
      <c r="L140" s="4">
        <v>4</v>
      </c>
      <c r="M140" s="4" t="s">
        <v>59</v>
      </c>
      <c r="O140" s="4" t="s">
        <v>23</v>
      </c>
      <c r="P140" s="5">
        <f>F140</f>
        <v>240000</v>
      </c>
      <c r="Q140" s="5">
        <f>SUM(G140:H142)</f>
        <v>90000</v>
      </c>
      <c r="R140" s="5">
        <f>P140-Q140</f>
        <v>150000</v>
      </c>
      <c r="S140" s="4" t="s">
        <v>44</v>
      </c>
    </row>
    <row r="141" spans="1:19" x14ac:dyDescent="0.2">
      <c r="D141" s="12"/>
      <c r="H141" s="5">
        <v>20000</v>
      </c>
      <c r="I141" s="7">
        <v>42817</v>
      </c>
      <c r="J141" s="5">
        <f>J140-H141</f>
        <v>200000</v>
      </c>
    </row>
    <row r="142" spans="1:19" x14ac:dyDescent="0.2">
      <c r="D142" s="12"/>
      <c r="H142" s="5">
        <v>50000</v>
      </c>
      <c r="I142" s="7">
        <v>42845</v>
      </c>
      <c r="J142" s="5">
        <f>J141-H142</f>
        <v>150000</v>
      </c>
    </row>
    <row r="143" spans="1:19" x14ac:dyDescent="0.2">
      <c r="A143" s="4">
        <v>35</v>
      </c>
      <c r="B143" s="4" t="s">
        <v>128</v>
      </c>
      <c r="C143" s="5">
        <v>2170056</v>
      </c>
      <c r="D143" s="12">
        <v>984941147</v>
      </c>
      <c r="E143" s="4" t="s">
        <v>580</v>
      </c>
      <c r="F143" s="5">
        <v>260000</v>
      </c>
      <c r="G143" s="5">
        <v>10000</v>
      </c>
      <c r="I143" s="7">
        <v>42810</v>
      </c>
      <c r="J143" s="5">
        <f>F143-G143-H143</f>
        <v>250000</v>
      </c>
      <c r="K143" s="4" t="s">
        <v>130</v>
      </c>
      <c r="L143" s="4">
        <v>4</v>
      </c>
      <c r="M143" s="4" t="s">
        <v>17</v>
      </c>
      <c r="N143" s="4" t="s">
        <v>129</v>
      </c>
      <c r="O143" s="4" t="s">
        <v>64</v>
      </c>
      <c r="P143" s="5">
        <f>F143</f>
        <v>260000</v>
      </c>
      <c r="Q143" s="5">
        <f>SUM(G143:H148)</f>
        <v>110000</v>
      </c>
      <c r="R143" s="5">
        <f>P143-Q143</f>
        <v>150000</v>
      </c>
      <c r="S143" s="4" t="s">
        <v>43</v>
      </c>
    </row>
    <row r="144" spans="1:19" x14ac:dyDescent="0.2">
      <c r="D144" s="12"/>
      <c r="H144" s="5">
        <v>20000</v>
      </c>
      <c r="I144" s="7">
        <v>42817</v>
      </c>
      <c r="J144" s="5">
        <f>J143-H144</f>
        <v>230000</v>
      </c>
    </row>
    <row r="145" spans="1:19" x14ac:dyDescent="0.2">
      <c r="D145" s="12"/>
      <c r="H145" s="5">
        <v>20000</v>
      </c>
      <c r="I145" s="7">
        <v>42824</v>
      </c>
      <c r="J145" s="5">
        <f>J144-H145</f>
        <v>210000</v>
      </c>
    </row>
    <row r="146" spans="1:19" x14ac:dyDescent="0.2">
      <c r="D146" s="12"/>
      <c r="H146" s="5">
        <v>20000</v>
      </c>
      <c r="I146" s="7">
        <v>42831</v>
      </c>
      <c r="J146" s="5">
        <f>J145-H146</f>
        <v>190000</v>
      </c>
    </row>
    <row r="147" spans="1:19" x14ac:dyDescent="0.2">
      <c r="D147" s="12"/>
      <c r="H147" s="5">
        <v>20000</v>
      </c>
      <c r="I147" s="7">
        <v>42837</v>
      </c>
      <c r="J147" s="5">
        <f>J146-H147</f>
        <v>170000</v>
      </c>
    </row>
    <row r="148" spans="1:19" x14ac:dyDescent="0.2">
      <c r="D148" s="12"/>
      <c r="H148" s="5">
        <v>20000</v>
      </c>
      <c r="I148" s="7">
        <v>42845</v>
      </c>
      <c r="J148" s="5">
        <f>J147-H148</f>
        <v>150000</v>
      </c>
    </row>
    <row r="149" spans="1:19" x14ac:dyDescent="0.2">
      <c r="A149" s="4">
        <v>36</v>
      </c>
      <c r="B149" s="4" t="s">
        <v>131</v>
      </c>
      <c r="D149" s="12">
        <v>985152470</v>
      </c>
      <c r="E149" s="4" t="s">
        <v>111</v>
      </c>
      <c r="F149" s="5">
        <v>240000</v>
      </c>
      <c r="I149" s="7">
        <v>42817</v>
      </c>
      <c r="J149" s="5">
        <f>F149-G149-H149</f>
        <v>240000</v>
      </c>
      <c r="K149" s="4" t="s">
        <v>132</v>
      </c>
      <c r="L149" s="4">
        <v>4</v>
      </c>
      <c r="M149" s="4" t="s">
        <v>59</v>
      </c>
      <c r="O149" s="4" t="s">
        <v>18</v>
      </c>
      <c r="P149" s="5">
        <f>F149</f>
        <v>240000</v>
      </c>
      <c r="Q149" s="5">
        <f>SUM(G149:H150)</f>
        <v>50000</v>
      </c>
      <c r="R149" s="5">
        <f>P149-Q149</f>
        <v>190000</v>
      </c>
      <c r="S149" s="4" t="s">
        <v>56</v>
      </c>
    </row>
    <row r="150" spans="1:19" x14ac:dyDescent="0.2">
      <c r="D150" s="12"/>
      <c r="H150" s="5">
        <v>50000</v>
      </c>
      <c r="I150" s="7">
        <v>42831</v>
      </c>
      <c r="J150" s="5">
        <f>J149-H150</f>
        <v>190000</v>
      </c>
    </row>
    <row r="151" spans="1:19" x14ac:dyDescent="0.2">
      <c r="A151" s="4">
        <v>37</v>
      </c>
      <c r="B151" s="4" t="s">
        <v>131</v>
      </c>
      <c r="C151" s="5">
        <v>2503909</v>
      </c>
      <c r="D151" s="12">
        <v>971174567</v>
      </c>
      <c r="E151" s="4" t="s">
        <v>111</v>
      </c>
      <c r="F151" s="5">
        <v>240000</v>
      </c>
      <c r="I151" s="7">
        <v>42817</v>
      </c>
      <c r="J151" s="5">
        <f>F151-G151-H151</f>
        <v>240000</v>
      </c>
      <c r="K151" s="4" t="s">
        <v>132</v>
      </c>
      <c r="L151" s="4">
        <v>4</v>
      </c>
      <c r="M151" s="4" t="s">
        <v>59</v>
      </c>
      <c r="O151" s="4" t="s">
        <v>18</v>
      </c>
      <c r="P151" s="5">
        <f>F151</f>
        <v>240000</v>
      </c>
      <c r="Q151" s="5">
        <f>SUM(G151:H153)</f>
        <v>90000</v>
      </c>
      <c r="R151" s="5">
        <f>P151-Q151</f>
        <v>150000</v>
      </c>
      <c r="S151" s="4" t="s">
        <v>56</v>
      </c>
    </row>
    <row r="152" spans="1:19" x14ac:dyDescent="0.2">
      <c r="D152" s="12"/>
      <c r="H152" s="5">
        <v>40000</v>
      </c>
      <c r="I152" s="7">
        <v>42824</v>
      </c>
      <c r="J152" s="5">
        <f>J151-H152</f>
        <v>200000</v>
      </c>
    </row>
    <row r="153" spans="1:19" x14ac:dyDescent="0.2">
      <c r="D153" s="12"/>
      <c r="H153" s="5">
        <v>50000</v>
      </c>
      <c r="I153" s="7">
        <v>42845</v>
      </c>
      <c r="J153" s="5">
        <f>J152-H153</f>
        <v>150000</v>
      </c>
    </row>
    <row r="154" spans="1:19" x14ac:dyDescent="0.2">
      <c r="A154" s="4">
        <v>38</v>
      </c>
      <c r="B154" s="4" t="s">
        <v>133</v>
      </c>
      <c r="D154" s="12">
        <v>981974745</v>
      </c>
      <c r="E154" s="4" t="s">
        <v>95</v>
      </c>
      <c r="F154" s="5">
        <v>260000</v>
      </c>
      <c r="G154" s="5">
        <v>20000</v>
      </c>
      <c r="I154" s="7">
        <v>42817</v>
      </c>
      <c r="J154" s="5">
        <f>F154-G154-H154</f>
        <v>240000</v>
      </c>
      <c r="K154" s="4" t="s">
        <v>134</v>
      </c>
      <c r="L154" s="4">
        <v>4</v>
      </c>
      <c r="M154" s="4" t="s">
        <v>59</v>
      </c>
      <c r="O154" s="4" t="s">
        <v>18</v>
      </c>
      <c r="P154" s="5">
        <f>F154</f>
        <v>260000</v>
      </c>
      <c r="Q154" s="5">
        <f>SUM(G154:H157)</f>
        <v>80000</v>
      </c>
      <c r="R154" s="5">
        <f>P154-Q154</f>
        <v>180000</v>
      </c>
      <c r="S154" s="4" t="s">
        <v>43</v>
      </c>
    </row>
    <row r="155" spans="1:19" x14ac:dyDescent="0.2">
      <c r="D155" s="12"/>
      <c r="H155" s="5">
        <v>20000</v>
      </c>
      <c r="I155" s="7">
        <v>42824</v>
      </c>
      <c r="J155" s="5">
        <f>J154-H155</f>
        <v>220000</v>
      </c>
    </row>
    <row r="156" spans="1:19" x14ac:dyDescent="0.2">
      <c r="D156" s="12"/>
      <c r="H156" s="5">
        <v>20000</v>
      </c>
      <c r="I156" s="7">
        <v>42831</v>
      </c>
      <c r="J156" s="5">
        <f>J155-H156</f>
        <v>200000</v>
      </c>
    </row>
    <row r="157" spans="1:19" x14ac:dyDescent="0.2">
      <c r="D157" s="12"/>
      <c r="H157" s="5">
        <v>20000</v>
      </c>
      <c r="I157" s="7">
        <v>42845</v>
      </c>
      <c r="J157" s="5">
        <f>J156-H157</f>
        <v>180000</v>
      </c>
    </row>
    <row r="158" spans="1:19" x14ac:dyDescent="0.2">
      <c r="A158" s="4">
        <v>39</v>
      </c>
      <c r="B158" s="4" t="s">
        <v>135</v>
      </c>
      <c r="D158" s="12">
        <v>992311073</v>
      </c>
      <c r="E158" s="4" t="s">
        <v>136</v>
      </c>
      <c r="F158" s="5">
        <v>260000</v>
      </c>
      <c r="G158" s="5">
        <v>50000</v>
      </c>
      <c r="I158" s="7">
        <v>42817</v>
      </c>
      <c r="J158" s="5">
        <f>F158-G158-H158</f>
        <v>210000</v>
      </c>
      <c r="K158" s="4" t="s">
        <v>24</v>
      </c>
      <c r="L158" s="4">
        <v>4</v>
      </c>
      <c r="M158" s="4" t="s">
        <v>59</v>
      </c>
      <c r="N158" s="4" t="s">
        <v>137</v>
      </c>
      <c r="O158" s="4" t="s">
        <v>23</v>
      </c>
      <c r="P158" s="5">
        <f>F158</f>
        <v>260000</v>
      </c>
      <c r="Q158" s="5">
        <f>SUM(G158:H158)</f>
        <v>50000</v>
      </c>
      <c r="R158" s="5">
        <f>P158-Q158</f>
        <v>210000</v>
      </c>
      <c r="S158" s="4" t="s">
        <v>56</v>
      </c>
    </row>
    <row r="159" spans="1:19" x14ac:dyDescent="0.2">
      <c r="A159" s="4">
        <v>40</v>
      </c>
      <c r="B159" s="4" t="s">
        <v>138</v>
      </c>
      <c r="C159" s="5">
        <v>5518356</v>
      </c>
      <c r="D159" s="12">
        <v>985124160</v>
      </c>
      <c r="E159" s="4" t="s">
        <v>48</v>
      </c>
      <c r="F159" s="5">
        <v>220000</v>
      </c>
      <c r="I159" s="7">
        <v>42817</v>
      </c>
      <c r="J159" s="5">
        <f>F159-G159-H159</f>
        <v>220000</v>
      </c>
      <c r="K159" s="4" t="s">
        <v>24</v>
      </c>
      <c r="L159" s="4">
        <v>4</v>
      </c>
      <c r="M159" s="4" t="s">
        <v>59</v>
      </c>
      <c r="N159" s="4" t="s">
        <v>137</v>
      </c>
      <c r="O159" s="4" t="s">
        <v>23</v>
      </c>
      <c r="P159" s="5">
        <f>F159</f>
        <v>220000</v>
      </c>
      <c r="Q159" s="5">
        <f>SUM(G159:H160)</f>
        <v>100000</v>
      </c>
      <c r="R159" s="5">
        <f>P159-Q159</f>
        <v>120000</v>
      </c>
      <c r="S159" s="4" t="s">
        <v>56</v>
      </c>
    </row>
    <row r="160" spans="1:19" x14ac:dyDescent="0.2">
      <c r="D160" s="12"/>
      <c r="H160" s="5">
        <v>100000</v>
      </c>
      <c r="I160" s="7">
        <v>42831</v>
      </c>
      <c r="J160" s="5">
        <f>J159-H160</f>
        <v>120000</v>
      </c>
    </row>
    <row r="161" spans="1:19" x14ac:dyDescent="0.2">
      <c r="A161" s="4">
        <v>41</v>
      </c>
      <c r="B161" s="4" t="s">
        <v>139</v>
      </c>
      <c r="C161" s="5">
        <v>3493450</v>
      </c>
      <c r="D161" s="12">
        <v>984393047</v>
      </c>
      <c r="E161" s="4" t="s">
        <v>140</v>
      </c>
      <c r="F161" s="5">
        <v>220000</v>
      </c>
      <c r="G161" s="5">
        <v>40000</v>
      </c>
      <c r="I161" s="7">
        <v>42817</v>
      </c>
      <c r="J161" s="5">
        <f>F161-G161-H161</f>
        <v>180000</v>
      </c>
      <c r="K161" s="4" t="s">
        <v>49</v>
      </c>
      <c r="L161" s="4">
        <v>4</v>
      </c>
      <c r="M161" s="4" t="s">
        <v>21</v>
      </c>
      <c r="O161" s="4" t="s">
        <v>23</v>
      </c>
      <c r="P161" s="5">
        <f>F161</f>
        <v>220000</v>
      </c>
      <c r="Q161" s="5">
        <f>SUM(G161:H162)</f>
        <v>90000</v>
      </c>
      <c r="R161" s="5">
        <f>P161-Q161</f>
        <v>130000</v>
      </c>
      <c r="S161" s="4" t="s">
        <v>56</v>
      </c>
    </row>
    <row r="162" spans="1:19" x14ac:dyDescent="0.2">
      <c r="D162" s="12"/>
      <c r="H162" s="5">
        <v>50000</v>
      </c>
      <c r="I162" s="7">
        <v>42845</v>
      </c>
      <c r="J162" s="5">
        <f>J161-H162</f>
        <v>130000</v>
      </c>
      <c r="P162" s="5"/>
      <c r="Q162" s="5"/>
      <c r="R162" s="5"/>
    </row>
    <row r="163" spans="1:19" x14ac:dyDescent="0.2">
      <c r="A163" s="4">
        <v>42</v>
      </c>
      <c r="B163" s="4" t="s">
        <v>141</v>
      </c>
      <c r="D163" s="12">
        <v>992323133</v>
      </c>
      <c r="E163" s="4" t="s">
        <v>142</v>
      </c>
      <c r="F163" s="5">
        <v>500000</v>
      </c>
      <c r="G163" s="5">
        <v>80000</v>
      </c>
      <c r="I163" s="7">
        <v>42817</v>
      </c>
      <c r="J163" s="5">
        <f>F163-G163-H163</f>
        <v>420000</v>
      </c>
      <c r="K163" s="4" t="s">
        <v>143</v>
      </c>
      <c r="L163" s="4">
        <v>4</v>
      </c>
      <c r="M163" s="4" t="s">
        <v>21</v>
      </c>
      <c r="N163" s="4" t="s">
        <v>137</v>
      </c>
      <c r="O163" s="4" t="s">
        <v>23</v>
      </c>
      <c r="P163" s="5">
        <f>F163</f>
        <v>500000</v>
      </c>
      <c r="Q163" s="5">
        <f>SUM(G163:H165)</f>
        <v>180000</v>
      </c>
      <c r="R163" s="5">
        <f>P163-Q163</f>
        <v>320000</v>
      </c>
      <c r="S163" s="4" t="s">
        <v>44</v>
      </c>
    </row>
    <row r="164" spans="1:19" x14ac:dyDescent="0.2">
      <c r="D164" s="12"/>
      <c r="E164" s="4" t="s">
        <v>580</v>
      </c>
      <c r="H164" s="5">
        <v>50000</v>
      </c>
      <c r="I164" s="7">
        <v>42831</v>
      </c>
      <c r="J164" s="5">
        <f>J163-H164</f>
        <v>370000</v>
      </c>
    </row>
    <row r="165" spans="1:19" x14ac:dyDescent="0.2">
      <c r="D165" s="12"/>
      <c r="H165" s="5">
        <v>50000</v>
      </c>
      <c r="I165" s="7">
        <v>42845</v>
      </c>
      <c r="J165" s="5">
        <f>J164-H165</f>
        <v>320000</v>
      </c>
    </row>
    <row r="166" spans="1:19" x14ac:dyDescent="0.2">
      <c r="A166" s="4">
        <v>43</v>
      </c>
      <c r="B166" s="4" t="s">
        <v>144</v>
      </c>
      <c r="D166" s="12">
        <v>975604598</v>
      </c>
      <c r="E166" s="4" t="s">
        <v>95</v>
      </c>
      <c r="F166" s="5">
        <v>260000</v>
      </c>
      <c r="G166" s="5">
        <v>40000</v>
      </c>
      <c r="I166" s="7">
        <v>42817</v>
      </c>
      <c r="J166" s="5">
        <f>F166-G166-H166</f>
        <v>220000</v>
      </c>
      <c r="K166" s="4" t="s">
        <v>145</v>
      </c>
      <c r="L166" s="4">
        <v>4</v>
      </c>
      <c r="M166" s="4" t="s">
        <v>59</v>
      </c>
      <c r="O166" s="4" t="s">
        <v>23</v>
      </c>
      <c r="P166" s="5">
        <f>F166</f>
        <v>260000</v>
      </c>
      <c r="Q166" s="5">
        <f>SUM(G166:H168)</f>
        <v>100000</v>
      </c>
      <c r="R166" s="5">
        <f>P166-Q166</f>
        <v>160000</v>
      </c>
      <c r="S166" s="4" t="s">
        <v>44</v>
      </c>
    </row>
    <row r="167" spans="1:19" x14ac:dyDescent="0.2">
      <c r="D167" s="12"/>
      <c r="H167" s="5">
        <v>30000</v>
      </c>
      <c r="I167" s="7">
        <v>42831</v>
      </c>
      <c r="J167" s="5">
        <f>J166-H167</f>
        <v>190000</v>
      </c>
    </row>
    <row r="168" spans="1:19" x14ac:dyDescent="0.2">
      <c r="D168" s="12"/>
      <c r="H168" s="5">
        <v>30000</v>
      </c>
      <c r="I168" s="7">
        <v>42845</v>
      </c>
      <c r="J168" s="5">
        <f>J167-H168</f>
        <v>160000</v>
      </c>
    </row>
    <row r="169" spans="1:19" x14ac:dyDescent="0.2">
      <c r="A169" s="4">
        <v>44</v>
      </c>
      <c r="B169" s="4" t="s">
        <v>146</v>
      </c>
      <c r="D169" s="12">
        <v>972192840</v>
      </c>
      <c r="E169" s="4" t="s">
        <v>92</v>
      </c>
      <c r="F169" s="5">
        <v>260000</v>
      </c>
      <c r="G169" s="5">
        <v>40000</v>
      </c>
      <c r="I169" s="7">
        <v>42817</v>
      </c>
      <c r="J169" s="5">
        <f>F169-G169-H169</f>
        <v>220000</v>
      </c>
      <c r="K169" s="4" t="s">
        <v>147</v>
      </c>
      <c r="L169" s="4">
        <v>4</v>
      </c>
      <c r="M169" s="4" t="s">
        <v>21</v>
      </c>
      <c r="N169" s="4" t="s">
        <v>137</v>
      </c>
      <c r="O169" s="4" t="s">
        <v>23</v>
      </c>
      <c r="P169" s="5">
        <f>F169</f>
        <v>260000</v>
      </c>
      <c r="Q169" s="5">
        <f>SUM(G169:H173)</f>
        <v>120000</v>
      </c>
      <c r="R169" s="5">
        <f>P169-Q169</f>
        <v>140000</v>
      </c>
      <c r="S169" s="4" t="s">
        <v>43</v>
      </c>
    </row>
    <row r="170" spans="1:19" x14ac:dyDescent="0.2">
      <c r="D170" s="12"/>
      <c r="H170" s="5">
        <v>20000</v>
      </c>
      <c r="I170" s="7">
        <v>42824</v>
      </c>
      <c r="J170" s="5">
        <f>J169-H170</f>
        <v>200000</v>
      </c>
    </row>
    <row r="171" spans="1:19" x14ac:dyDescent="0.2">
      <c r="D171" s="12"/>
      <c r="H171" s="5">
        <v>20000</v>
      </c>
      <c r="I171" s="7">
        <v>42831</v>
      </c>
      <c r="J171" s="5">
        <f>J170-H171</f>
        <v>180000</v>
      </c>
    </row>
    <row r="172" spans="1:19" x14ac:dyDescent="0.2">
      <c r="D172" s="12"/>
      <c r="H172" s="5">
        <v>20000</v>
      </c>
      <c r="I172" s="7">
        <v>42837</v>
      </c>
      <c r="J172" s="5">
        <f>J171-H172</f>
        <v>160000</v>
      </c>
    </row>
    <row r="173" spans="1:19" x14ac:dyDescent="0.2">
      <c r="D173" s="12"/>
      <c r="H173" s="5">
        <v>20000</v>
      </c>
      <c r="I173" s="7">
        <v>42845</v>
      </c>
      <c r="J173" s="5">
        <f>J172-H173</f>
        <v>140000</v>
      </c>
    </row>
    <row r="174" spans="1:19" x14ac:dyDescent="0.2">
      <c r="A174" s="4">
        <v>45</v>
      </c>
      <c r="B174" s="4" t="s">
        <v>148</v>
      </c>
      <c r="D174" s="12">
        <v>982516627</v>
      </c>
      <c r="E174" s="4" t="s">
        <v>149</v>
      </c>
      <c r="F174" s="5">
        <v>530000</v>
      </c>
      <c r="G174" s="5">
        <v>80000</v>
      </c>
      <c r="I174" s="7">
        <v>42817</v>
      </c>
      <c r="J174" s="5">
        <f>F174-G174-H174</f>
        <v>450000</v>
      </c>
      <c r="K174" s="4" t="s">
        <v>150</v>
      </c>
      <c r="L174" s="4">
        <v>4</v>
      </c>
      <c r="M174" s="4" t="s">
        <v>21</v>
      </c>
      <c r="O174" s="4" t="s">
        <v>23</v>
      </c>
      <c r="P174" s="5">
        <f>F174</f>
        <v>530000</v>
      </c>
      <c r="Q174" s="5">
        <f>SUM(G174:H178)</f>
        <v>240000</v>
      </c>
      <c r="R174" s="5">
        <f>P174-Q174</f>
        <v>290000</v>
      </c>
      <c r="S174" s="4" t="s">
        <v>43</v>
      </c>
    </row>
    <row r="175" spans="1:19" s="13" customFormat="1" x14ac:dyDescent="0.2">
      <c r="C175" s="14"/>
      <c r="D175" s="15"/>
      <c r="E175" s="13" t="s">
        <v>222</v>
      </c>
      <c r="F175" s="14"/>
      <c r="G175" s="14"/>
      <c r="H175" s="14">
        <v>40000</v>
      </c>
      <c r="I175" s="16">
        <v>42824</v>
      </c>
      <c r="J175" s="14">
        <f>J174-H175</f>
        <v>410000</v>
      </c>
    </row>
    <row r="176" spans="1:19" s="13" customFormat="1" x14ac:dyDescent="0.2">
      <c r="C176" s="14"/>
      <c r="D176" s="15"/>
      <c r="F176" s="14"/>
      <c r="G176" s="14"/>
      <c r="H176" s="14">
        <v>40000</v>
      </c>
      <c r="I176" s="16">
        <v>42831</v>
      </c>
      <c r="J176" s="14">
        <f>J175-H176</f>
        <v>370000</v>
      </c>
    </row>
    <row r="177" spans="1:19" s="13" customFormat="1" x14ac:dyDescent="0.2">
      <c r="C177" s="14"/>
      <c r="D177" s="15"/>
      <c r="F177" s="14"/>
      <c r="G177" s="14"/>
      <c r="H177" s="14">
        <v>40000</v>
      </c>
      <c r="I177" s="16">
        <v>42837</v>
      </c>
      <c r="J177" s="14">
        <f>J176-H177</f>
        <v>330000</v>
      </c>
    </row>
    <row r="178" spans="1:19" s="13" customFormat="1" x14ac:dyDescent="0.2">
      <c r="C178" s="14"/>
      <c r="D178" s="15"/>
      <c r="F178" s="14"/>
      <c r="G178" s="14"/>
      <c r="H178" s="14">
        <v>40000</v>
      </c>
      <c r="I178" s="16">
        <v>42845</v>
      </c>
      <c r="J178" s="14">
        <f>J177-H178</f>
        <v>290000</v>
      </c>
    </row>
    <row r="179" spans="1:19" x14ac:dyDescent="0.2">
      <c r="A179" s="4">
        <v>46</v>
      </c>
      <c r="B179" s="4" t="s">
        <v>151</v>
      </c>
      <c r="D179" s="12">
        <v>982516627</v>
      </c>
      <c r="E179" s="4" t="s">
        <v>149</v>
      </c>
      <c r="F179" s="5">
        <v>550000</v>
      </c>
      <c r="G179" s="5">
        <v>80000</v>
      </c>
      <c r="I179" s="7">
        <v>42817</v>
      </c>
      <c r="J179" s="5">
        <f>F179-G179-H179</f>
        <v>470000</v>
      </c>
      <c r="K179" s="4" t="s">
        <v>150</v>
      </c>
      <c r="L179" s="4">
        <v>4</v>
      </c>
      <c r="M179" s="4" t="s">
        <v>21</v>
      </c>
      <c r="O179" s="4" t="s">
        <v>23</v>
      </c>
      <c r="P179" s="5">
        <f>F179</f>
        <v>550000</v>
      </c>
      <c r="Q179" s="5">
        <f>SUM(G179:H183)</f>
        <v>240000</v>
      </c>
      <c r="R179" s="5">
        <f>P179-Q179</f>
        <v>310000</v>
      </c>
      <c r="S179" s="4" t="s">
        <v>43</v>
      </c>
    </row>
    <row r="180" spans="1:19" x14ac:dyDescent="0.2">
      <c r="D180" s="12"/>
      <c r="E180" s="4" t="s">
        <v>92</v>
      </c>
      <c r="H180" s="5">
        <v>40000</v>
      </c>
      <c r="I180" s="7">
        <v>42824</v>
      </c>
      <c r="J180" s="5">
        <f>J179-H180</f>
        <v>430000</v>
      </c>
    </row>
    <row r="181" spans="1:19" x14ac:dyDescent="0.2">
      <c r="D181" s="12"/>
      <c r="H181" s="5">
        <v>40000</v>
      </c>
      <c r="I181" s="7">
        <v>42831</v>
      </c>
      <c r="J181" s="5">
        <f>J180-H181</f>
        <v>390000</v>
      </c>
    </row>
    <row r="182" spans="1:19" x14ac:dyDescent="0.2">
      <c r="D182" s="12"/>
      <c r="H182" s="5">
        <v>40000</v>
      </c>
      <c r="I182" s="7">
        <v>42837</v>
      </c>
      <c r="J182" s="5">
        <f>J181-H182</f>
        <v>350000</v>
      </c>
    </row>
    <row r="183" spans="1:19" x14ac:dyDescent="0.2">
      <c r="D183" s="12"/>
      <c r="H183" s="5">
        <v>40000</v>
      </c>
      <c r="I183" s="7">
        <v>42845</v>
      </c>
      <c r="J183" s="5">
        <f>J182-H183</f>
        <v>310000</v>
      </c>
    </row>
    <row r="184" spans="1:19" x14ac:dyDescent="0.2">
      <c r="A184" s="4">
        <v>47</v>
      </c>
      <c r="B184" s="4" t="s">
        <v>152</v>
      </c>
      <c r="D184" s="12">
        <v>982339285</v>
      </c>
      <c r="E184" s="4" t="s">
        <v>153</v>
      </c>
      <c r="F184" s="5">
        <v>220000</v>
      </c>
      <c r="G184" s="5">
        <v>20000</v>
      </c>
      <c r="I184" s="7">
        <v>42824</v>
      </c>
      <c r="J184" s="5">
        <f>F184-G184-H184</f>
        <v>200000</v>
      </c>
      <c r="K184" s="4" t="s">
        <v>154</v>
      </c>
      <c r="L184" s="4">
        <v>4</v>
      </c>
      <c r="M184" s="4" t="s">
        <v>59</v>
      </c>
      <c r="N184" s="4" t="s">
        <v>122</v>
      </c>
      <c r="O184" s="4" t="s">
        <v>23</v>
      </c>
      <c r="P184" s="5">
        <f>F184</f>
        <v>220000</v>
      </c>
      <c r="Q184" s="5">
        <f>SUM(G184:H187)</f>
        <v>60000</v>
      </c>
      <c r="R184" s="5">
        <f>P184-Q184</f>
        <v>160000</v>
      </c>
      <c r="S184" s="4" t="s">
        <v>43</v>
      </c>
    </row>
    <row r="185" spans="1:19" x14ac:dyDescent="0.2">
      <c r="D185" s="12"/>
      <c r="H185" s="5">
        <v>20000</v>
      </c>
      <c r="I185" s="7">
        <v>42831</v>
      </c>
      <c r="J185" s="5">
        <f>J184-H185</f>
        <v>180000</v>
      </c>
    </row>
    <row r="186" spans="1:19" x14ac:dyDescent="0.2">
      <c r="D186" s="12"/>
      <c r="E186" s="4" t="s">
        <v>155</v>
      </c>
      <c r="F186" s="5">
        <v>400000</v>
      </c>
      <c r="H186" s="5">
        <v>20000</v>
      </c>
      <c r="I186" s="7">
        <v>42837</v>
      </c>
      <c r="J186" s="5">
        <f>J185-H186</f>
        <v>160000</v>
      </c>
    </row>
    <row r="187" spans="1:19" x14ac:dyDescent="0.2">
      <c r="D187" s="12"/>
      <c r="I187" s="7"/>
    </row>
    <row r="188" spans="1:19" x14ac:dyDescent="0.2">
      <c r="A188" s="4">
        <v>48</v>
      </c>
      <c r="B188" s="4" t="s">
        <v>156</v>
      </c>
      <c r="C188" s="5">
        <v>4368484</v>
      </c>
      <c r="D188" s="12">
        <v>994865199</v>
      </c>
      <c r="E188" s="4" t="s">
        <v>157</v>
      </c>
      <c r="F188" s="5">
        <v>260000</v>
      </c>
      <c r="I188" s="7">
        <v>42831</v>
      </c>
      <c r="J188" s="5">
        <f>F188-G188-H188</f>
        <v>260000</v>
      </c>
      <c r="K188" s="4" t="s">
        <v>158</v>
      </c>
      <c r="L188" s="4">
        <v>4</v>
      </c>
      <c r="M188" s="4" t="s">
        <v>59</v>
      </c>
      <c r="N188" s="4" t="s">
        <v>159</v>
      </c>
      <c r="O188" s="4" t="s">
        <v>23</v>
      </c>
      <c r="P188" s="5">
        <f>F188</f>
        <v>260000</v>
      </c>
      <c r="Q188" s="5">
        <f>SUM(G188:H188)</f>
        <v>0</v>
      </c>
      <c r="R188" s="5">
        <f>P188-Q188</f>
        <v>260000</v>
      </c>
      <c r="S188" s="4" t="s">
        <v>56</v>
      </c>
    </row>
    <row r="189" spans="1:19" x14ac:dyDescent="0.2">
      <c r="A189" s="4">
        <v>49</v>
      </c>
      <c r="B189" s="4" t="s">
        <v>160</v>
      </c>
      <c r="C189" s="5">
        <v>6043083</v>
      </c>
      <c r="D189" s="12">
        <v>994750139</v>
      </c>
      <c r="E189" s="4" t="s">
        <v>84</v>
      </c>
      <c r="F189" s="5">
        <v>290000</v>
      </c>
      <c r="I189" s="7">
        <v>42817</v>
      </c>
      <c r="J189" s="5">
        <f>F189-G189-H189</f>
        <v>290000</v>
      </c>
      <c r="K189" s="4" t="s">
        <v>161</v>
      </c>
      <c r="L189" s="4">
        <v>4</v>
      </c>
      <c r="M189" s="4" t="s">
        <v>21</v>
      </c>
      <c r="O189" s="4" t="s">
        <v>18</v>
      </c>
      <c r="P189" s="5">
        <f>F189</f>
        <v>290000</v>
      </c>
      <c r="Q189" s="5">
        <f>SUM(G189:H190)</f>
        <v>40000</v>
      </c>
      <c r="R189" s="5">
        <f>P189-Q189</f>
        <v>250000</v>
      </c>
      <c r="S189" s="4" t="s">
        <v>43</v>
      </c>
    </row>
    <row r="190" spans="1:19" x14ac:dyDescent="0.2">
      <c r="D190" s="12"/>
      <c r="H190" s="5">
        <v>40000</v>
      </c>
      <c r="I190" s="7">
        <v>42824</v>
      </c>
      <c r="J190" s="5">
        <f>J189-H190</f>
        <v>250000</v>
      </c>
    </row>
    <row r="191" spans="1:19" x14ac:dyDescent="0.2">
      <c r="A191" s="4">
        <v>50</v>
      </c>
      <c r="B191" s="4" t="s">
        <v>162</v>
      </c>
      <c r="D191" s="12">
        <v>976971008</v>
      </c>
      <c r="E191" s="4" t="s">
        <v>813</v>
      </c>
      <c r="F191" s="5">
        <v>220000</v>
      </c>
      <c r="I191" s="7">
        <v>42831</v>
      </c>
      <c r="J191" s="5">
        <f>F191-G191-H191</f>
        <v>220000</v>
      </c>
      <c r="K191" s="4" t="s">
        <v>163</v>
      </c>
      <c r="L191" s="4">
        <v>4</v>
      </c>
      <c r="M191" s="4" t="s">
        <v>59</v>
      </c>
      <c r="O191" s="4" t="s">
        <v>23</v>
      </c>
      <c r="P191" s="5">
        <f>F191</f>
        <v>220000</v>
      </c>
      <c r="Q191" s="5">
        <f>SUM(G191:H191)</f>
        <v>0</v>
      </c>
      <c r="R191" s="5">
        <f>P191-Q191</f>
        <v>220000</v>
      </c>
      <c r="S191" s="4" t="s">
        <v>56</v>
      </c>
    </row>
    <row r="192" spans="1:19" x14ac:dyDescent="0.2">
      <c r="A192" s="4">
        <v>51</v>
      </c>
      <c r="B192" s="4" t="s">
        <v>164</v>
      </c>
      <c r="D192" s="12">
        <v>982839241</v>
      </c>
      <c r="E192" s="4" t="s">
        <v>813</v>
      </c>
      <c r="F192" s="5">
        <v>260000</v>
      </c>
      <c r="I192" s="7">
        <v>42824</v>
      </c>
      <c r="J192" s="5">
        <f>F192-G192-H192</f>
        <v>260000</v>
      </c>
      <c r="K192" s="4" t="s">
        <v>165</v>
      </c>
      <c r="L192" s="4">
        <v>4</v>
      </c>
      <c r="M192" s="4" t="s">
        <v>59</v>
      </c>
      <c r="O192" s="4" t="s">
        <v>166</v>
      </c>
      <c r="P192" s="5">
        <f>F192</f>
        <v>260000</v>
      </c>
      <c r="Q192" s="5">
        <f>SUM(G192:H193)</f>
        <v>50000</v>
      </c>
      <c r="R192" s="5">
        <f>P192-Q192</f>
        <v>210000</v>
      </c>
      <c r="S192" s="4" t="s">
        <v>56</v>
      </c>
    </row>
    <row r="193" spans="1:19" x14ac:dyDescent="0.2">
      <c r="D193" s="12"/>
      <c r="H193" s="5">
        <v>50000</v>
      </c>
      <c r="I193" s="7">
        <v>42831</v>
      </c>
      <c r="J193" s="5">
        <f>J192-H193</f>
        <v>210000</v>
      </c>
    </row>
    <row r="194" spans="1:19" x14ac:dyDescent="0.2">
      <c r="A194" s="4">
        <v>52</v>
      </c>
      <c r="B194" s="4" t="s">
        <v>167</v>
      </c>
      <c r="D194" s="12">
        <v>972580460</v>
      </c>
      <c r="E194" s="4" t="s">
        <v>168</v>
      </c>
      <c r="F194" s="5">
        <v>590000</v>
      </c>
      <c r="G194" s="5">
        <v>80000</v>
      </c>
      <c r="I194" s="7">
        <v>42831</v>
      </c>
      <c r="J194" s="5">
        <f>F194-G194-H194</f>
        <v>510000</v>
      </c>
      <c r="K194" s="4" t="s">
        <v>163</v>
      </c>
      <c r="L194" s="4">
        <v>4</v>
      </c>
      <c r="M194" s="4" t="s">
        <v>59</v>
      </c>
      <c r="O194" s="4" t="s">
        <v>166</v>
      </c>
      <c r="P194" s="5">
        <f>F194</f>
        <v>590000</v>
      </c>
      <c r="Q194" s="5">
        <f>SUM(G194:H194)</f>
        <v>80000</v>
      </c>
      <c r="R194" s="5">
        <f>P194-Q194</f>
        <v>510000</v>
      </c>
      <c r="S194" s="4" t="s">
        <v>56</v>
      </c>
    </row>
    <row r="195" spans="1:19" x14ac:dyDescent="0.2">
      <c r="A195" s="4">
        <v>53</v>
      </c>
      <c r="B195" s="4" t="s">
        <v>169</v>
      </c>
      <c r="D195" s="12">
        <v>971255966</v>
      </c>
      <c r="E195" s="4" t="s">
        <v>170</v>
      </c>
      <c r="F195" s="5">
        <v>260000</v>
      </c>
      <c r="I195" s="7">
        <v>42824</v>
      </c>
      <c r="J195" s="5">
        <f>F195-G195-H195</f>
        <v>260000</v>
      </c>
      <c r="K195" s="4" t="s">
        <v>163</v>
      </c>
      <c r="L195" s="4">
        <v>4</v>
      </c>
      <c r="M195" s="4" t="s">
        <v>59</v>
      </c>
      <c r="O195" s="4" t="s">
        <v>23</v>
      </c>
      <c r="P195" s="5">
        <f>F195</f>
        <v>260000</v>
      </c>
      <c r="Q195" s="5">
        <f>SUM(G195:H196)</f>
        <v>40000</v>
      </c>
      <c r="R195" s="5">
        <f>P195-Q195</f>
        <v>220000</v>
      </c>
      <c r="S195" s="4" t="s">
        <v>56</v>
      </c>
    </row>
    <row r="196" spans="1:19" x14ac:dyDescent="0.2">
      <c r="D196" s="12"/>
      <c r="H196" s="5">
        <v>40000</v>
      </c>
      <c r="I196" s="7">
        <v>42831</v>
      </c>
      <c r="J196" s="5">
        <f>J195-H196</f>
        <v>220000</v>
      </c>
    </row>
    <row r="197" spans="1:19" x14ac:dyDescent="0.2">
      <c r="A197" s="4">
        <v>54</v>
      </c>
      <c r="B197" s="4" t="s">
        <v>171</v>
      </c>
      <c r="C197" s="5">
        <v>3428559</v>
      </c>
      <c r="D197" s="12">
        <v>976179070</v>
      </c>
      <c r="E197" s="4" t="s">
        <v>168</v>
      </c>
      <c r="F197" s="5">
        <v>290000</v>
      </c>
      <c r="G197" s="5">
        <v>90000</v>
      </c>
      <c r="I197" s="7">
        <v>42824</v>
      </c>
      <c r="J197" s="5">
        <f>F197-G197-H197</f>
        <v>200000</v>
      </c>
      <c r="K197" s="4" t="s">
        <v>163</v>
      </c>
      <c r="L197" s="4">
        <v>4</v>
      </c>
      <c r="M197" s="4" t="s">
        <v>59</v>
      </c>
      <c r="O197" s="4" t="s">
        <v>166</v>
      </c>
      <c r="P197" s="5">
        <f>F197</f>
        <v>290000</v>
      </c>
      <c r="Q197" s="5">
        <f>SUM(G197:H197)</f>
        <v>90000</v>
      </c>
      <c r="R197" s="5">
        <f>P197-Q197</f>
        <v>200000</v>
      </c>
      <c r="S197" s="4" t="s">
        <v>56</v>
      </c>
    </row>
    <row r="198" spans="1:19" x14ac:dyDescent="0.2">
      <c r="A198" s="4">
        <v>55</v>
      </c>
      <c r="B198" s="4" t="s">
        <v>172</v>
      </c>
      <c r="C198" s="5">
        <v>4054774</v>
      </c>
      <c r="D198" s="12">
        <v>981266163</v>
      </c>
      <c r="E198" s="4" t="s">
        <v>61</v>
      </c>
      <c r="F198" s="5">
        <v>200000</v>
      </c>
      <c r="G198" s="5">
        <v>20000</v>
      </c>
      <c r="I198" s="7">
        <v>42824</v>
      </c>
      <c r="J198" s="5">
        <f>F198-G198-H198</f>
        <v>180000</v>
      </c>
      <c r="K198" s="4" t="s">
        <v>36</v>
      </c>
      <c r="L198" s="4">
        <v>4</v>
      </c>
      <c r="M198" s="4" t="s">
        <v>17</v>
      </c>
      <c r="N198" s="4" t="s">
        <v>173</v>
      </c>
      <c r="O198" s="4" t="s">
        <v>23</v>
      </c>
      <c r="P198" s="5">
        <f>F198</f>
        <v>200000</v>
      </c>
      <c r="Q198" s="5">
        <f>SUM(G198:H200)</f>
        <v>60000</v>
      </c>
      <c r="R198" s="5">
        <f>P198-Q198</f>
        <v>140000</v>
      </c>
      <c r="S198" s="4" t="s">
        <v>43</v>
      </c>
    </row>
    <row r="199" spans="1:19" x14ac:dyDescent="0.2">
      <c r="D199" s="12"/>
      <c r="H199" s="5">
        <v>20000</v>
      </c>
      <c r="I199" s="7">
        <v>42831</v>
      </c>
      <c r="J199" s="5">
        <f>J198-H199</f>
        <v>160000</v>
      </c>
    </row>
    <row r="200" spans="1:19" x14ac:dyDescent="0.2">
      <c r="D200" s="12"/>
      <c r="H200" s="5">
        <v>20000</v>
      </c>
      <c r="I200" s="7">
        <v>42845</v>
      </c>
      <c r="J200" s="5">
        <f>J199-H200</f>
        <v>140000</v>
      </c>
    </row>
    <row r="201" spans="1:19" x14ac:dyDescent="0.2">
      <c r="A201" s="4">
        <v>56</v>
      </c>
      <c r="B201" s="4" t="s">
        <v>178</v>
      </c>
      <c r="D201" s="12">
        <v>972669141</v>
      </c>
      <c r="E201" s="4" t="s">
        <v>174</v>
      </c>
      <c r="F201" s="5">
        <v>320000</v>
      </c>
      <c r="G201" s="5">
        <v>10000</v>
      </c>
      <c r="I201" s="7">
        <v>42831</v>
      </c>
      <c r="J201" s="5">
        <f>F201-G201-H201</f>
        <v>310000</v>
      </c>
      <c r="K201" s="4" t="s">
        <v>175</v>
      </c>
      <c r="L201" s="4">
        <v>4</v>
      </c>
      <c r="M201" s="4" t="s">
        <v>59</v>
      </c>
      <c r="N201" s="4" t="s">
        <v>176</v>
      </c>
      <c r="O201" s="4" t="s">
        <v>23</v>
      </c>
      <c r="P201" s="5">
        <f>F201</f>
        <v>320000</v>
      </c>
      <c r="Q201" s="5">
        <f>SUM(G201:H202)</f>
        <v>50000</v>
      </c>
      <c r="R201" s="5">
        <f>P201-Q201</f>
        <v>270000</v>
      </c>
      <c r="S201" s="4" t="s">
        <v>43</v>
      </c>
    </row>
    <row r="202" spans="1:19" x14ac:dyDescent="0.2">
      <c r="D202" s="12"/>
      <c r="H202" s="5">
        <v>40000</v>
      </c>
      <c r="I202" s="7">
        <v>42837</v>
      </c>
      <c r="J202" s="5">
        <f>J201-H202</f>
        <v>270000</v>
      </c>
    </row>
    <row r="203" spans="1:19" x14ac:dyDescent="0.2">
      <c r="A203" s="4">
        <v>57</v>
      </c>
      <c r="B203" s="4" t="s">
        <v>177</v>
      </c>
      <c r="D203" s="12">
        <v>983815941</v>
      </c>
      <c r="E203" s="4" t="s">
        <v>222</v>
      </c>
      <c r="F203" s="5">
        <v>240000</v>
      </c>
      <c r="I203" s="7">
        <v>42831</v>
      </c>
      <c r="J203" s="5">
        <f>F203-G203-H203</f>
        <v>240000</v>
      </c>
      <c r="K203" s="4" t="s">
        <v>73</v>
      </c>
      <c r="L203" s="4">
        <v>4</v>
      </c>
      <c r="M203" s="4" t="s">
        <v>21</v>
      </c>
      <c r="O203" s="4" t="s">
        <v>23</v>
      </c>
      <c r="P203" s="5">
        <f>F203</f>
        <v>240000</v>
      </c>
      <c r="Q203" s="5">
        <f>SUM(G203:H205)</f>
        <v>55000</v>
      </c>
      <c r="R203" s="5">
        <f>P203-Q203</f>
        <v>185000</v>
      </c>
      <c r="S203" s="4" t="s">
        <v>43</v>
      </c>
    </row>
    <row r="204" spans="1:19" x14ac:dyDescent="0.2">
      <c r="D204" s="12"/>
      <c r="H204" s="5">
        <v>40000</v>
      </c>
      <c r="I204" s="7">
        <v>42837</v>
      </c>
      <c r="J204" s="5">
        <f>J203-H204</f>
        <v>200000</v>
      </c>
    </row>
    <row r="205" spans="1:19" x14ac:dyDescent="0.2">
      <c r="D205" s="12"/>
      <c r="H205" s="5">
        <v>15000</v>
      </c>
      <c r="I205" s="7">
        <v>42845</v>
      </c>
      <c r="J205" s="5">
        <f>J204-H205</f>
        <v>185000</v>
      </c>
    </row>
    <row r="206" spans="1:19" x14ac:dyDescent="0.2">
      <c r="A206" s="4">
        <v>58</v>
      </c>
      <c r="B206" s="4" t="s">
        <v>179</v>
      </c>
      <c r="D206" s="12">
        <v>983992202</v>
      </c>
      <c r="E206" s="4" t="s">
        <v>813</v>
      </c>
      <c r="F206" s="5">
        <v>260000</v>
      </c>
      <c r="G206" s="5">
        <v>20000</v>
      </c>
      <c r="I206" s="7">
        <v>42831</v>
      </c>
      <c r="J206" s="5">
        <f>F206-G206-H206</f>
        <v>240000</v>
      </c>
      <c r="K206" s="4" t="s">
        <v>175</v>
      </c>
      <c r="L206" s="4">
        <v>4</v>
      </c>
      <c r="M206" s="4" t="s">
        <v>17</v>
      </c>
      <c r="N206" s="4" t="s">
        <v>129</v>
      </c>
      <c r="O206" s="4" t="s">
        <v>23</v>
      </c>
      <c r="P206" s="5">
        <f>F206</f>
        <v>260000</v>
      </c>
      <c r="Q206" s="5">
        <f>SUM(G206:H207)</f>
        <v>30000</v>
      </c>
      <c r="R206" s="5">
        <f>P206-Q206</f>
        <v>230000</v>
      </c>
      <c r="S206" s="4" t="s">
        <v>56</v>
      </c>
    </row>
    <row r="207" spans="1:19" x14ac:dyDescent="0.2">
      <c r="D207" s="12"/>
      <c r="H207" s="5">
        <v>10000</v>
      </c>
      <c r="I207" s="7">
        <v>42898</v>
      </c>
      <c r="J207" s="5">
        <f>J206-H207</f>
        <v>230000</v>
      </c>
    </row>
    <row r="208" spans="1:19" x14ac:dyDescent="0.2">
      <c r="A208" s="4">
        <v>59</v>
      </c>
      <c r="B208" s="4" t="s">
        <v>180</v>
      </c>
      <c r="C208" s="5">
        <v>2380161</v>
      </c>
      <c r="D208" s="12">
        <v>981277621</v>
      </c>
      <c r="E208" s="4" t="s">
        <v>84</v>
      </c>
      <c r="F208" s="5">
        <v>290000</v>
      </c>
      <c r="I208" s="7">
        <v>42831</v>
      </c>
      <c r="J208" s="5">
        <f>F208-G208-H208</f>
        <v>290000</v>
      </c>
      <c r="K208" s="4" t="s">
        <v>181</v>
      </c>
      <c r="L208" s="4">
        <v>4</v>
      </c>
      <c r="M208" s="4" t="s">
        <v>21</v>
      </c>
      <c r="N208" s="4" t="s">
        <v>182</v>
      </c>
      <c r="O208" s="4" t="s">
        <v>23</v>
      </c>
      <c r="P208" s="5">
        <f>F208</f>
        <v>290000</v>
      </c>
      <c r="Q208" s="5">
        <f>SUM(G208:H209)</f>
        <v>50000</v>
      </c>
      <c r="R208" s="5">
        <f>P208-Q208</f>
        <v>240000</v>
      </c>
      <c r="S208" s="4" t="s">
        <v>56</v>
      </c>
    </row>
    <row r="209" spans="1:19" x14ac:dyDescent="0.2">
      <c r="D209" s="12"/>
      <c r="H209" s="5">
        <v>50000</v>
      </c>
      <c r="I209" s="7">
        <v>42898</v>
      </c>
      <c r="J209" s="5">
        <f>J208-H209</f>
        <v>240000</v>
      </c>
    </row>
    <row r="210" spans="1:19" x14ac:dyDescent="0.2">
      <c r="A210" s="4">
        <v>60</v>
      </c>
      <c r="B210" s="4" t="s">
        <v>183</v>
      </c>
      <c r="D210" s="12">
        <v>974450811</v>
      </c>
      <c r="E210" s="4" t="s">
        <v>26</v>
      </c>
      <c r="F210" s="5">
        <v>490000</v>
      </c>
      <c r="G210" s="5">
        <v>50000</v>
      </c>
      <c r="I210" s="7">
        <v>42831</v>
      </c>
      <c r="J210" s="5">
        <f>F210-G210-H210</f>
        <v>440000</v>
      </c>
      <c r="K210" s="4" t="s">
        <v>116</v>
      </c>
      <c r="L210" s="4">
        <v>4</v>
      </c>
      <c r="M210" s="4" t="s">
        <v>59</v>
      </c>
      <c r="O210" s="4" t="s">
        <v>23</v>
      </c>
      <c r="P210" s="5">
        <f>F210</f>
        <v>490000</v>
      </c>
      <c r="Q210" s="5">
        <f>SUM(G210:H211)</f>
        <v>100000</v>
      </c>
      <c r="R210" s="5">
        <f>P210-Q210</f>
        <v>390000</v>
      </c>
      <c r="S210" s="4" t="s">
        <v>56</v>
      </c>
    </row>
    <row r="211" spans="1:19" x14ac:dyDescent="0.2">
      <c r="D211" s="12"/>
      <c r="E211" s="4" t="s">
        <v>580</v>
      </c>
      <c r="H211" s="5">
        <v>50000</v>
      </c>
      <c r="I211" s="7">
        <v>42898</v>
      </c>
      <c r="J211" s="5">
        <f>J210-H211</f>
        <v>390000</v>
      </c>
    </row>
    <row r="212" spans="1:19" x14ac:dyDescent="0.2">
      <c r="A212" s="4">
        <v>61</v>
      </c>
      <c r="B212" s="4" t="s">
        <v>184</v>
      </c>
      <c r="D212" s="12">
        <v>984242641</v>
      </c>
      <c r="E212" s="4" t="s">
        <v>89</v>
      </c>
      <c r="F212" s="5">
        <v>320000</v>
      </c>
      <c r="I212" s="7">
        <v>42831</v>
      </c>
      <c r="J212" s="5">
        <f>F212-G212-H212</f>
        <v>320000</v>
      </c>
      <c r="K212" s="4" t="s">
        <v>165</v>
      </c>
      <c r="L212" s="4">
        <v>4</v>
      </c>
      <c r="M212" s="4" t="s">
        <v>59</v>
      </c>
      <c r="O212" s="4" t="s">
        <v>23</v>
      </c>
      <c r="P212" s="5">
        <f>F212</f>
        <v>320000</v>
      </c>
      <c r="Q212" s="5">
        <f>SUM(G212:H213)</f>
        <v>50000</v>
      </c>
      <c r="R212" s="5">
        <f>P212-Q212</f>
        <v>270000</v>
      </c>
      <c r="S212" s="4" t="s">
        <v>56</v>
      </c>
    </row>
    <row r="213" spans="1:19" x14ac:dyDescent="0.2">
      <c r="D213" s="12"/>
      <c r="H213" s="5">
        <v>50000</v>
      </c>
      <c r="I213" s="7">
        <v>42906</v>
      </c>
      <c r="J213" s="5">
        <f>J212-H213</f>
        <v>270000</v>
      </c>
      <c r="P213" s="5"/>
      <c r="Q213" s="5"/>
      <c r="R213" s="5"/>
    </row>
    <row r="214" spans="1:19" x14ac:dyDescent="0.2">
      <c r="A214" s="4">
        <v>62</v>
      </c>
      <c r="B214" s="4" t="s">
        <v>185</v>
      </c>
      <c r="C214" s="5">
        <v>504821</v>
      </c>
      <c r="D214" s="12">
        <v>992205308</v>
      </c>
      <c r="E214" s="4" t="s">
        <v>142</v>
      </c>
      <c r="F214" s="5">
        <v>240000</v>
      </c>
      <c r="G214" s="5">
        <v>50000</v>
      </c>
      <c r="I214" s="7">
        <v>42831</v>
      </c>
      <c r="J214" s="5">
        <f>F214-G214-H214</f>
        <v>190000</v>
      </c>
      <c r="K214" s="4" t="s">
        <v>186</v>
      </c>
      <c r="L214" s="4">
        <v>4</v>
      </c>
      <c r="M214" s="4" t="s">
        <v>21</v>
      </c>
      <c r="O214" s="4" t="s">
        <v>23</v>
      </c>
      <c r="P214" s="5">
        <f>F214</f>
        <v>240000</v>
      </c>
      <c r="Q214" s="5">
        <f>SUM(G214:H214)</f>
        <v>50000</v>
      </c>
      <c r="R214" s="5">
        <f>P214-Q214</f>
        <v>190000</v>
      </c>
      <c r="S214" s="4" t="s">
        <v>56</v>
      </c>
    </row>
    <row r="215" spans="1:19" x14ac:dyDescent="0.2">
      <c r="A215" s="4">
        <v>63</v>
      </c>
      <c r="B215" s="4" t="s">
        <v>187</v>
      </c>
      <c r="C215" s="5">
        <v>4337139</v>
      </c>
      <c r="D215" s="12">
        <v>971187920</v>
      </c>
      <c r="E215" s="4" t="s">
        <v>188</v>
      </c>
      <c r="F215" s="5">
        <v>260000</v>
      </c>
      <c r="G215" s="5">
        <v>40000</v>
      </c>
      <c r="I215" s="7">
        <v>42831</v>
      </c>
      <c r="J215" s="5">
        <f>F215-G215-H215</f>
        <v>220000</v>
      </c>
      <c r="K215" s="4" t="s">
        <v>129</v>
      </c>
      <c r="L215" s="4">
        <v>4</v>
      </c>
      <c r="M215" s="4" t="s">
        <v>17</v>
      </c>
      <c r="O215" s="4" t="s">
        <v>64</v>
      </c>
      <c r="P215" s="5">
        <f>F215</f>
        <v>260000</v>
      </c>
      <c r="Q215" s="5">
        <f>SUM(G215:H217)</f>
        <v>80000</v>
      </c>
      <c r="R215" s="5">
        <f>P215-Q215</f>
        <v>180000</v>
      </c>
      <c r="S215" s="4" t="s">
        <v>56</v>
      </c>
    </row>
    <row r="216" spans="1:19" x14ac:dyDescent="0.2">
      <c r="D216" s="12"/>
      <c r="H216" s="5">
        <v>20000</v>
      </c>
      <c r="I216" s="7">
        <v>42898</v>
      </c>
      <c r="J216" s="5">
        <f>J215-H216</f>
        <v>200000</v>
      </c>
    </row>
    <row r="217" spans="1:19" x14ac:dyDescent="0.2">
      <c r="D217" s="12"/>
      <c r="H217" s="5">
        <v>20000</v>
      </c>
      <c r="I217" s="7">
        <v>42906</v>
      </c>
      <c r="J217" s="5">
        <f>J216-H217</f>
        <v>180000</v>
      </c>
    </row>
    <row r="218" spans="1:19" x14ac:dyDescent="0.2">
      <c r="A218" s="4">
        <v>64</v>
      </c>
      <c r="B218" s="4" t="s">
        <v>189</v>
      </c>
      <c r="C218" s="5">
        <v>1134048</v>
      </c>
      <c r="D218" s="12">
        <v>982509887</v>
      </c>
      <c r="E218" s="4" t="s">
        <v>190</v>
      </c>
      <c r="F218" s="5">
        <v>260000</v>
      </c>
      <c r="I218" s="7">
        <v>42837</v>
      </c>
      <c r="J218" s="5">
        <f>F218-G218-H218</f>
        <v>260000</v>
      </c>
      <c r="K218" s="4" t="s">
        <v>191</v>
      </c>
      <c r="L218" s="4">
        <v>4</v>
      </c>
      <c r="M218" s="4" t="s">
        <v>17</v>
      </c>
      <c r="O218" s="4" t="s">
        <v>23</v>
      </c>
      <c r="P218" s="5">
        <f>F218</f>
        <v>260000</v>
      </c>
      <c r="Q218" s="5">
        <f>SUM(G218:H218)</f>
        <v>0</v>
      </c>
      <c r="R218" s="5">
        <f>P218-Q218</f>
        <v>260000</v>
      </c>
      <c r="S218" s="4" t="s">
        <v>56</v>
      </c>
    </row>
    <row r="219" spans="1:19" x14ac:dyDescent="0.2">
      <c r="A219" s="4">
        <v>65</v>
      </c>
      <c r="B219" s="4" t="s">
        <v>192</v>
      </c>
      <c r="D219" s="12">
        <v>984905107</v>
      </c>
      <c r="E219" s="4" t="s">
        <v>193</v>
      </c>
      <c r="F219" s="5">
        <v>240000</v>
      </c>
      <c r="I219" s="7">
        <v>42837</v>
      </c>
      <c r="J219" s="5">
        <f>F219-G219-H219</f>
        <v>240000</v>
      </c>
      <c r="K219" s="4" t="s">
        <v>36</v>
      </c>
      <c r="L219" s="4">
        <v>4</v>
      </c>
      <c r="M219" s="4" t="s">
        <v>17</v>
      </c>
      <c r="N219" s="4" t="s">
        <v>194</v>
      </c>
      <c r="O219" s="4" t="s">
        <v>23</v>
      </c>
      <c r="P219" s="5">
        <f>F219</f>
        <v>240000</v>
      </c>
      <c r="Q219" s="5">
        <f>SUM(G219:H220)</f>
        <v>40000</v>
      </c>
      <c r="R219" s="5">
        <f>P219-Q219</f>
        <v>200000</v>
      </c>
      <c r="S219" s="4" t="s">
        <v>56</v>
      </c>
    </row>
    <row r="220" spans="1:19" x14ac:dyDescent="0.2">
      <c r="D220" s="12"/>
      <c r="H220" s="5">
        <v>40000</v>
      </c>
      <c r="I220" s="7">
        <v>42845</v>
      </c>
      <c r="J220" s="5">
        <f>J219-H220</f>
        <v>200000</v>
      </c>
    </row>
    <row r="221" spans="1:19" x14ac:dyDescent="0.2">
      <c r="B221" s="4" t="s">
        <v>543</v>
      </c>
      <c r="D221" s="12">
        <v>984173383</v>
      </c>
      <c r="E221" s="4" t="s">
        <v>79</v>
      </c>
      <c r="F221" s="5">
        <v>260000</v>
      </c>
      <c r="I221" s="7">
        <v>42845</v>
      </c>
      <c r="J221" s="5">
        <f t="shared" ref="J221:J227" si="9">F221-G221-H221</f>
        <v>260000</v>
      </c>
      <c r="K221" s="4" t="s">
        <v>145</v>
      </c>
      <c r="L221" s="4">
        <v>4</v>
      </c>
      <c r="M221" s="4" t="s">
        <v>59</v>
      </c>
      <c r="O221" s="4" t="s">
        <v>23</v>
      </c>
      <c r="P221" s="5">
        <f t="shared" ref="P221:P227" si="10">F221</f>
        <v>260000</v>
      </c>
      <c r="Q221" s="5">
        <f t="shared" ref="Q221:Q227" si="11">SUM(G221:H221)</f>
        <v>0</v>
      </c>
      <c r="R221" s="5">
        <f t="shared" ref="R221:R227" si="12">P221-Q221</f>
        <v>260000</v>
      </c>
      <c r="S221" s="4" t="s">
        <v>56</v>
      </c>
    </row>
    <row r="222" spans="1:19" x14ac:dyDescent="0.2">
      <c r="B222" s="4" t="s">
        <v>544</v>
      </c>
      <c r="D222" s="12">
        <v>984841535</v>
      </c>
      <c r="E222" s="4" t="s">
        <v>296</v>
      </c>
      <c r="F222" s="5">
        <v>250000</v>
      </c>
      <c r="I222" s="7">
        <v>42845</v>
      </c>
      <c r="J222" s="5">
        <f t="shared" si="9"/>
        <v>250000</v>
      </c>
      <c r="K222" s="4" t="s">
        <v>545</v>
      </c>
      <c r="L222" s="4">
        <v>4</v>
      </c>
      <c r="M222" s="4" t="s">
        <v>59</v>
      </c>
      <c r="O222" s="4" t="s">
        <v>23</v>
      </c>
      <c r="P222" s="5">
        <f t="shared" si="10"/>
        <v>250000</v>
      </c>
      <c r="Q222" s="5">
        <f t="shared" si="11"/>
        <v>0</v>
      </c>
      <c r="R222" s="5">
        <f t="shared" si="12"/>
        <v>250000</v>
      </c>
      <c r="S222" s="4" t="s">
        <v>56</v>
      </c>
    </row>
    <row r="223" spans="1:19" x14ac:dyDescent="0.2">
      <c r="B223" s="4" t="s">
        <v>546</v>
      </c>
      <c r="C223" s="5">
        <v>3989942</v>
      </c>
      <c r="D223" s="12">
        <v>962220829</v>
      </c>
      <c r="E223" s="4" t="s">
        <v>86</v>
      </c>
      <c r="F223" s="5">
        <v>200000</v>
      </c>
      <c r="I223" s="7">
        <v>42845</v>
      </c>
      <c r="J223" s="5">
        <f t="shared" si="9"/>
        <v>200000</v>
      </c>
      <c r="K223" s="4" t="s">
        <v>547</v>
      </c>
      <c r="L223" s="4">
        <v>4</v>
      </c>
      <c r="M223" s="4" t="s">
        <v>21</v>
      </c>
      <c r="O223" s="4" t="s">
        <v>23</v>
      </c>
      <c r="P223" s="5">
        <f t="shared" si="10"/>
        <v>200000</v>
      </c>
      <c r="Q223" s="5">
        <f t="shared" si="11"/>
        <v>0</v>
      </c>
      <c r="R223" s="5">
        <f t="shared" si="12"/>
        <v>200000</v>
      </c>
      <c r="S223" s="4" t="s">
        <v>56</v>
      </c>
    </row>
    <row r="224" spans="1:19" x14ac:dyDescent="0.2">
      <c r="B224" s="4" t="s">
        <v>548</v>
      </c>
      <c r="C224" s="5">
        <v>4537279</v>
      </c>
      <c r="D224" s="12">
        <v>983831072</v>
      </c>
      <c r="E224" s="4" t="s">
        <v>471</v>
      </c>
      <c r="F224" s="5">
        <v>220000</v>
      </c>
      <c r="I224" s="7">
        <v>42845</v>
      </c>
      <c r="J224" s="5">
        <f t="shared" si="9"/>
        <v>220000</v>
      </c>
      <c r="K224" s="4" t="s">
        <v>426</v>
      </c>
      <c r="L224" s="4">
        <v>4</v>
      </c>
      <c r="M224" s="4" t="s">
        <v>59</v>
      </c>
      <c r="O224" s="4" t="s">
        <v>18</v>
      </c>
      <c r="P224" s="5">
        <f t="shared" si="10"/>
        <v>220000</v>
      </c>
      <c r="Q224" s="5">
        <f t="shared" si="11"/>
        <v>0</v>
      </c>
      <c r="R224" s="5">
        <f t="shared" si="12"/>
        <v>220000</v>
      </c>
      <c r="S224" s="4" t="s">
        <v>56</v>
      </c>
    </row>
    <row r="225" spans="2:19" x14ac:dyDescent="0.2">
      <c r="B225" s="4" t="s">
        <v>549</v>
      </c>
      <c r="D225" s="12">
        <v>975611407</v>
      </c>
      <c r="E225" s="4" t="s">
        <v>26</v>
      </c>
      <c r="F225" s="5">
        <v>240000</v>
      </c>
      <c r="I225" s="7">
        <v>42845</v>
      </c>
      <c r="J225" s="5">
        <f t="shared" si="9"/>
        <v>240000</v>
      </c>
      <c r="K225" s="4" t="s">
        <v>550</v>
      </c>
      <c r="L225" s="4">
        <v>4</v>
      </c>
      <c r="M225" s="4" t="s">
        <v>59</v>
      </c>
      <c r="N225" s="4" t="s">
        <v>551</v>
      </c>
      <c r="O225" s="4" t="s">
        <v>18</v>
      </c>
      <c r="P225" s="5">
        <f t="shared" si="10"/>
        <v>240000</v>
      </c>
      <c r="Q225" s="5">
        <f t="shared" si="11"/>
        <v>0</v>
      </c>
      <c r="R225" s="5">
        <f t="shared" si="12"/>
        <v>240000</v>
      </c>
      <c r="S225" s="4" t="s">
        <v>56</v>
      </c>
    </row>
    <row r="226" spans="2:19" x14ac:dyDescent="0.2">
      <c r="B226" s="4" t="s">
        <v>552</v>
      </c>
      <c r="C226" s="5">
        <v>1982361</v>
      </c>
      <c r="D226" s="12">
        <v>971134745</v>
      </c>
      <c r="E226" s="4" t="s">
        <v>358</v>
      </c>
      <c r="F226" s="5">
        <v>220000</v>
      </c>
      <c r="I226" s="7">
        <v>42845</v>
      </c>
      <c r="J226" s="5">
        <f t="shared" si="9"/>
        <v>220000</v>
      </c>
      <c r="K226" s="4" t="s">
        <v>553</v>
      </c>
      <c r="L226" s="4">
        <v>4</v>
      </c>
      <c r="M226" s="4" t="s">
        <v>59</v>
      </c>
      <c r="O226" s="4" t="s">
        <v>166</v>
      </c>
      <c r="P226" s="5">
        <f t="shared" si="10"/>
        <v>220000</v>
      </c>
      <c r="Q226" s="5">
        <f t="shared" si="11"/>
        <v>0</v>
      </c>
      <c r="R226" s="5">
        <f t="shared" si="12"/>
        <v>220000</v>
      </c>
      <c r="S226" s="4" t="s">
        <v>56</v>
      </c>
    </row>
    <row r="227" spans="2:19" x14ac:dyDescent="0.2">
      <c r="B227" s="4" t="s">
        <v>552</v>
      </c>
      <c r="C227" s="5">
        <v>1982361</v>
      </c>
      <c r="D227" s="12">
        <v>971134745</v>
      </c>
      <c r="E227" s="4" t="s">
        <v>95</v>
      </c>
      <c r="F227" s="5">
        <v>260000</v>
      </c>
      <c r="I227" s="7">
        <v>42845</v>
      </c>
      <c r="J227" s="5">
        <f t="shared" si="9"/>
        <v>260000</v>
      </c>
      <c r="K227" s="4" t="s">
        <v>553</v>
      </c>
      <c r="L227" s="4">
        <v>4</v>
      </c>
      <c r="M227" s="4" t="s">
        <v>59</v>
      </c>
      <c r="O227" s="4" t="s">
        <v>166</v>
      </c>
      <c r="P227" s="5">
        <f t="shared" si="10"/>
        <v>260000</v>
      </c>
      <c r="Q227" s="5">
        <f t="shared" si="11"/>
        <v>0</v>
      </c>
      <c r="R227" s="5">
        <f t="shared" si="12"/>
        <v>260000</v>
      </c>
      <c r="S227" s="4" t="s">
        <v>56</v>
      </c>
    </row>
    <row r="229" spans="2:19" s="10" customFormat="1" x14ac:dyDescent="0.2">
      <c r="C229" s="8"/>
      <c r="D229" s="17"/>
      <c r="F229" s="8"/>
      <c r="G229" s="8"/>
      <c r="H229" s="8"/>
      <c r="J229" s="8"/>
      <c r="P229" s="8">
        <f>SUM(P2:P226)</f>
        <v>20430000</v>
      </c>
      <c r="Q229" s="8">
        <f>SUM(Q2:Q226)</f>
        <v>6110000</v>
      </c>
      <c r="R229" s="8">
        <f>SUM(R2:R226)</f>
        <v>14320000</v>
      </c>
    </row>
    <row r="230" spans="2:19" x14ac:dyDescent="0.2">
      <c r="D230" s="12"/>
    </row>
    <row r="231" spans="2:19" x14ac:dyDescent="0.2">
      <c r="D231" s="12"/>
    </row>
    <row r="232" spans="2:19" x14ac:dyDescent="0.2">
      <c r="D232" s="12"/>
    </row>
    <row r="233" spans="2:19" x14ac:dyDescent="0.2">
      <c r="D233" s="12"/>
    </row>
    <row r="234" spans="2:19" x14ac:dyDescent="0.2">
      <c r="D234" s="12"/>
    </row>
    <row r="235" spans="2:19" x14ac:dyDescent="0.2">
      <c r="D235" s="12"/>
    </row>
    <row r="236" spans="2:19" x14ac:dyDescent="0.2">
      <c r="D236" s="12"/>
    </row>
    <row r="237" spans="2:19" x14ac:dyDescent="0.2">
      <c r="D237" s="12"/>
    </row>
    <row r="238" spans="2:19" x14ac:dyDescent="0.2">
      <c r="D238" s="12"/>
    </row>
    <row r="239" spans="2:19" x14ac:dyDescent="0.2">
      <c r="D239" s="12"/>
    </row>
    <row r="240" spans="2:19" x14ac:dyDescent="0.2">
      <c r="D240" s="12"/>
    </row>
    <row r="241" spans="4:4" x14ac:dyDescent="0.2">
      <c r="D241" s="12"/>
    </row>
    <row r="242" spans="4:4" x14ac:dyDescent="0.2">
      <c r="D242" s="12"/>
    </row>
    <row r="243" spans="4:4" x14ac:dyDescent="0.2">
      <c r="D243" s="12"/>
    </row>
    <row r="244" spans="4:4" x14ac:dyDescent="0.2">
      <c r="D244" s="12"/>
    </row>
    <row r="245" spans="4:4" x14ac:dyDescent="0.2">
      <c r="D245" s="12"/>
    </row>
    <row r="246" spans="4:4" x14ac:dyDescent="0.2">
      <c r="D246" s="12"/>
    </row>
    <row r="247" spans="4:4" x14ac:dyDescent="0.2">
      <c r="D247" s="12"/>
    </row>
    <row r="248" spans="4:4" x14ac:dyDescent="0.2">
      <c r="D248" s="12"/>
    </row>
    <row r="249" spans="4:4" x14ac:dyDescent="0.2">
      <c r="D249" s="12"/>
    </row>
    <row r="250" spans="4:4" x14ac:dyDescent="0.2">
      <c r="D250" s="12"/>
    </row>
    <row r="251" spans="4:4" x14ac:dyDescent="0.2">
      <c r="D251" s="12"/>
    </row>
    <row r="252" spans="4:4" x14ac:dyDescent="0.2">
      <c r="D252" s="12"/>
    </row>
    <row r="253" spans="4:4" x14ac:dyDescent="0.2">
      <c r="D253" s="12"/>
    </row>
    <row r="254" spans="4:4" x14ac:dyDescent="0.2">
      <c r="D254" s="12"/>
    </row>
    <row r="255" spans="4:4" x14ac:dyDescent="0.2">
      <c r="D255" s="12"/>
    </row>
    <row r="256" spans="4:4" x14ac:dyDescent="0.2">
      <c r="D256" s="12"/>
    </row>
    <row r="257" spans="4:4" x14ac:dyDescent="0.2">
      <c r="D257" s="12"/>
    </row>
    <row r="258" spans="4:4" x14ac:dyDescent="0.2">
      <c r="D258" s="12"/>
    </row>
    <row r="259" spans="4:4" x14ac:dyDescent="0.2">
      <c r="D259" s="12"/>
    </row>
    <row r="260" spans="4:4" x14ac:dyDescent="0.2">
      <c r="D260" s="12"/>
    </row>
    <row r="261" spans="4:4" x14ac:dyDescent="0.2">
      <c r="D261" s="12"/>
    </row>
    <row r="262" spans="4:4" x14ac:dyDescent="0.2">
      <c r="D262" s="12"/>
    </row>
    <row r="263" spans="4:4" x14ac:dyDescent="0.2">
      <c r="D263" s="12"/>
    </row>
    <row r="264" spans="4:4" x14ac:dyDescent="0.2">
      <c r="D264" s="12"/>
    </row>
    <row r="265" spans="4:4" x14ac:dyDescent="0.2">
      <c r="D265" s="12"/>
    </row>
    <row r="266" spans="4:4" x14ac:dyDescent="0.2">
      <c r="D266" s="12"/>
    </row>
    <row r="267" spans="4:4" x14ac:dyDescent="0.2">
      <c r="D267" s="12"/>
    </row>
    <row r="268" spans="4:4" x14ac:dyDescent="0.2">
      <c r="D268" s="12"/>
    </row>
    <row r="269" spans="4:4" x14ac:dyDescent="0.2">
      <c r="D269" s="12"/>
    </row>
    <row r="270" spans="4:4" x14ac:dyDescent="0.2">
      <c r="D270" s="12"/>
    </row>
    <row r="271" spans="4:4" x14ac:dyDescent="0.2">
      <c r="D271" s="12"/>
    </row>
    <row r="272" spans="4:4" x14ac:dyDescent="0.2">
      <c r="D272" s="12"/>
    </row>
    <row r="273" spans="4:4" x14ac:dyDescent="0.2">
      <c r="D273" s="12"/>
    </row>
    <row r="274" spans="4:4" x14ac:dyDescent="0.2">
      <c r="D274" s="12"/>
    </row>
    <row r="275" spans="4:4" x14ac:dyDescent="0.2">
      <c r="D275" s="12"/>
    </row>
    <row r="276" spans="4:4" x14ac:dyDescent="0.2">
      <c r="D276" s="12"/>
    </row>
    <row r="277" spans="4:4" x14ac:dyDescent="0.2">
      <c r="D277" s="12"/>
    </row>
    <row r="278" spans="4:4" x14ac:dyDescent="0.2">
      <c r="D278" s="12"/>
    </row>
    <row r="279" spans="4:4" x14ac:dyDescent="0.2">
      <c r="D279" s="12"/>
    </row>
    <row r="280" spans="4:4" x14ac:dyDescent="0.2">
      <c r="D280" s="12"/>
    </row>
    <row r="281" spans="4:4" x14ac:dyDescent="0.2">
      <c r="D281" s="12"/>
    </row>
    <row r="282" spans="4:4" x14ac:dyDescent="0.2">
      <c r="D282" s="12"/>
    </row>
    <row r="283" spans="4:4" x14ac:dyDescent="0.2">
      <c r="D283" s="12"/>
    </row>
    <row r="284" spans="4:4" x14ac:dyDescent="0.2">
      <c r="D284" s="12"/>
    </row>
    <row r="285" spans="4:4" x14ac:dyDescent="0.2">
      <c r="D285" s="12"/>
    </row>
    <row r="286" spans="4:4" x14ac:dyDescent="0.2">
      <c r="D286" s="12"/>
    </row>
    <row r="287" spans="4:4" x14ac:dyDescent="0.2">
      <c r="D287" s="12"/>
    </row>
    <row r="288" spans="4:4" x14ac:dyDescent="0.2">
      <c r="D288" s="12"/>
    </row>
    <row r="289" spans="4:4" x14ac:dyDescent="0.2">
      <c r="D289" s="12"/>
    </row>
    <row r="290" spans="4:4" x14ac:dyDescent="0.2">
      <c r="D290" s="12"/>
    </row>
    <row r="291" spans="4:4" x14ac:dyDescent="0.2">
      <c r="D291" s="12"/>
    </row>
    <row r="292" spans="4:4" x14ac:dyDescent="0.2">
      <c r="D292" s="12"/>
    </row>
    <row r="293" spans="4:4" x14ac:dyDescent="0.2">
      <c r="D293" s="12"/>
    </row>
    <row r="294" spans="4:4" x14ac:dyDescent="0.2">
      <c r="D294" s="12"/>
    </row>
    <row r="295" spans="4:4" x14ac:dyDescent="0.2">
      <c r="D295" s="12"/>
    </row>
    <row r="296" spans="4:4" x14ac:dyDescent="0.2">
      <c r="D296" s="12"/>
    </row>
    <row r="297" spans="4:4" x14ac:dyDescent="0.2">
      <c r="D297" s="12"/>
    </row>
    <row r="298" spans="4:4" x14ac:dyDescent="0.2">
      <c r="D298" s="12"/>
    </row>
    <row r="299" spans="4:4" x14ac:dyDescent="0.2">
      <c r="D299" s="12"/>
    </row>
    <row r="300" spans="4:4" x14ac:dyDescent="0.2">
      <c r="D300" s="12"/>
    </row>
    <row r="301" spans="4:4" x14ac:dyDescent="0.2">
      <c r="D301" s="12"/>
    </row>
    <row r="302" spans="4:4" x14ac:dyDescent="0.2">
      <c r="D302" s="12"/>
    </row>
    <row r="303" spans="4:4" x14ac:dyDescent="0.2">
      <c r="D303" s="12"/>
    </row>
    <row r="304" spans="4:4" x14ac:dyDescent="0.2">
      <c r="D304" s="12"/>
    </row>
    <row r="305" spans="4:4" x14ac:dyDescent="0.2">
      <c r="D305" s="12"/>
    </row>
    <row r="306" spans="4:4" x14ac:dyDescent="0.2">
      <c r="D306" s="12"/>
    </row>
    <row r="307" spans="4:4" x14ac:dyDescent="0.2">
      <c r="D307" s="12"/>
    </row>
    <row r="308" spans="4:4" x14ac:dyDescent="0.2">
      <c r="D308" s="12"/>
    </row>
    <row r="309" spans="4:4" x14ac:dyDescent="0.2">
      <c r="D309" s="12"/>
    </row>
    <row r="310" spans="4:4" x14ac:dyDescent="0.2">
      <c r="D310" s="12"/>
    </row>
    <row r="311" spans="4:4" x14ac:dyDescent="0.2">
      <c r="D311" s="12"/>
    </row>
    <row r="312" spans="4:4" x14ac:dyDescent="0.2">
      <c r="D312" s="12"/>
    </row>
    <row r="313" spans="4:4" x14ac:dyDescent="0.2">
      <c r="D313" s="12"/>
    </row>
    <row r="314" spans="4:4" x14ac:dyDescent="0.2">
      <c r="D314" s="12"/>
    </row>
    <row r="315" spans="4:4" x14ac:dyDescent="0.2">
      <c r="D315" s="12"/>
    </row>
    <row r="316" spans="4:4" x14ac:dyDescent="0.2">
      <c r="D316" s="12"/>
    </row>
    <row r="317" spans="4:4" x14ac:dyDescent="0.2">
      <c r="D317" s="12"/>
    </row>
    <row r="318" spans="4:4" x14ac:dyDescent="0.2">
      <c r="D318" s="12"/>
    </row>
    <row r="319" spans="4:4" x14ac:dyDescent="0.2">
      <c r="D319" s="12"/>
    </row>
    <row r="320" spans="4:4" x14ac:dyDescent="0.2">
      <c r="D320" s="12"/>
    </row>
    <row r="321" spans="4:4" x14ac:dyDescent="0.2">
      <c r="D321" s="12"/>
    </row>
    <row r="322" spans="4:4" x14ac:dyDescent="0.2">
      <c r="D322" s="12"/>
    </row>
    <row r="323" spans="4:4" x14ac:dyDescent="0.2">
      <c r="D323" s="12"/>
    </row>
    <row r="324" spans="4:4" x14ac:dyDescent="0.2">
      <c r="D324" s="12"/>
    </row>
    <row r="325" spans="4:4" x14ac:dyDescent="0.2">
      <c r="D325" s="12"/>
    </row>
    <row r="326" spans="4:4" x14ac:dyDescent="0.2">
      <c r="D326" s="12"/>
    </row>
    <row r="327" spans="4:4" x14ac:dyDescent="0.2">
      <c r="D327" s="12"/>
    </row>
    <row r="328" spans="4:4" x14ac:dyDescent="0.2">
      <c r="D328" s="12"/>
    </row>
    <row r="329" spans="4:4" x14ac:dyDescent="0.2">
      <c r="D329" s="12"/>
    </row>
    <row r="330" spans="4:4" x14ac:dyDescent="0.2">
      <c r="D330" s="12"/>
    </row>
    <row r="331" spans="4:4" x14ac:dyDescent="0.2">
      <c r="D331" s="12"/>
    </row>
    <row r="332" spans="4:4" x14ac:dyDescent="0.2">
      <c r="D332" s="12"/>
    </row>
    <row r="333" spans="4:4" x14ac:dyDescent="0.2">
      <c r="D333" s="12"/>
    </row>
    <row r="334" spans="4:4" x14ac:dyDescent="0.2">
      <c r="D334" s="12"/>
    </row>
    <row r="335" spans="4:4" x14ac:dyDescent="0.2">
      <c r="D335" s="12"/>
    </row>
    <row r="336" spans="4:4" x14ac:dyDescent="0.2">
      <c r="D336" s="12"/>
    </row>
    <row r="337" spans="4:4" x14ac:dyDescent="0.2">
      <c r="D337" s="12"/>
    </row>
    <row r="338" spans="4:4" x14ac:dyDescent="0.2">
      <c r="D338" s="12"/>
    </row>
    <row r="339" spans="4:4" x14ac:dyDescent="0.2">
      <c r="D339" s="12"/>
    </row>
    <row r="340" spans="4:4" x14ac:dyDescent="0.2">
      <c r="D340" s="12"/>
    </row>
    <row r="341" spans="4:4" x14ac:dyDescent="0.2">
      <c r="D341" s="12"/>
    </row>
    <row r="342" spans="4:4" x14ac:dyDescent="0.2">
      <c r="D342" s="12"/>
    </row>
    <row r="343" spans="4:4" x14ac:dyDescent="0.2">
      <c r="D343" s="12"/>
    </row>
    <row r="344" spans="4:4" x14ac:dyDescent="0.2">
      <c r="D344" s="12"/>
    </row>
    <row r="345" spans="4:4" x14ac:dyDescent="0.2">
      <c r="D345" s="12"/>
    </row>
    <row r="346" spans="4:4" x14ac:dyDescent="0.2">
      <c r="D346" s="12"/>
    </row>
    <row r="347" spans="4:4" x14ac:dyDescent="0.2">
      <c r="D347" s="12"/>
    </row>
    <row r="348" spans="4:4" x14ac:dyDescent="0.2">
      <c r="D348" s="12"/>
    </row>
    <row r="349" spans="4:4" x14ac:dyDescent="0.2">
      <c r="D349" s="12"/>
    </row>
    <row r="350" spans="4:4" x14ac:dyDescent="0.2">
      <c r="D350" s="12"/>
    </row>
    <row r="351" spans="4:4" x14ac:dyDescent="0.2">
      <c r="D351" s="12"/>
    </row>
    <row r="352" spans="4:4" x14ac:dyDescent="0.2">
      <c r="D352" s="12"/>
    </row>
    <row r="353" spans="4:4" x14ac:dyDescent="0.2">
      <c r="D353" s="12"/>
    </row>
    <row r="354" spans="4:4" x14ac:dyDescent="0.2">
      <c r="D354" s="12"/>
    </row>
    <row r="355" spans="4:4" x14ac:dyDescent="0.2">
      <c r="D355" s="12"/>
    </row>
    <row r="356" spans="4:4" x14ac:dyDescent="0.2">
      <c r="D356" s="12"/>
    </row>
    <row r="357" spans="4:4" x14ac:dyDescent="0.2">
      <c r="D357" s="12"/>
    </row>
    <row r="358" spans="4:4" x14ac:dyDescent="0.2">
      <c r="D358" s="12"/>
    </row>
    <row r="359" spans="4:4" x14ac:dyDescent="0.2">
      <c r="D359" s="12"/>
    </row>
    <row r="360" spans="4:4" x14ac:dyDescent="0.2">
      <c r="D360" s="12"/>
    </row>
    <row r="361" spans="4:4" x14ac:dyDescent="0.2">
      <c r="D361" s="12"/>
    </row>
    <row r="362" spans="4:4" x14ac:dyDescent="0.2">
      <c r="D362" s="12"/>
    </row>
    <row r="363" spans="4:4" x14ac:dyDescent="0.2">
      <c r="D363" s="12"/>
    </row>
    <row r="364" spans="4:4" x14ac:dyDescent="0.2">
      <c r="D364" s="12"/>
    </row>
    <row r="365" spans="4:4" x14ac:dyDescent="0.2">
      <c r="D365" s="12"/>
    </row>
    <row r="366" spans="4:4" x14ac:dyDescent="0.2">
      <c r="D366" s="12"/>
    </row>
    <row r="367" spans="4:4" x14ac:dyDescent="0.2">
      <c r="D367" s="12"/>
    </row>
    <row r="368" spans="4:4" x14ac:dyDescent="0.2">
      <c r="D368" s="12"/>
    </row>
    <row r="369" spans="4:4" x14ac:dyDescent="0.2">
      <c r="D369" s="12"/>
    </row>
    <row r="370" spans="4:4" x14ac:dyDescent="0.2">
      <c r="D370" s="12"/>
    </row>
    <row r="371" spans="4:4" x14ac:dyDescent="0.2">
      <c r="D371" s="12"/>
    </row>
    <row r="372" spans="4:4" x14ac:dyDescent="0.2">
      <c r="D372" s="12"/>
    </row>
    <row r="373" spans="4:4" x14ac:dyDescent="0.2">
      <c r="D373" s="12"/>
    </row>
    <row r="374" spans="4:4" x14ac:dyDescent="0.2">
      <c r="D374" s="12"/>
    </row>
    <row r="375" spans="4:4" x14ac:dyDescent="0.2">
      <c r="D375" s="12"/>
    </row>
    <row r="376" spans="4:4" x14ac:dyDescent="0.2">
      <c r="D376" s="12"/>
    </row>
    <row r="377" spans="4:4" x14ac:dyDescent="0.2">
      <c r="D377" s="12"/>
    </row>
    <row r="378" spans="4:4" x14ac:dyDescent="0.2">
      <c r="D378" s="12"/>
    </row>
    <row r="379" spans="4:4" x14ac:dyDescent="0.2">
      <c r="D379" s="12"/>
    </row>
    <row r="380" spans="4:4" x14ac:dyDescent="0.2">
      <c r="D380" s="12"/>
    </row>
    <row r="381" spans="4:4" x14ac:dyDescent="0.2">
      <c r="D381" s="1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Hoja1</vt:lpstr>
      <vt:lpstr>2017</vt:lpstr>
      <vt:lpstr>2018</vt:lpstr>
      <vt:lpstr>InformConf</vt:lpstr>
      <vt:lpstr>Hoja3</vt:lpstr>
      <vt:lpstr>Zona 1 Sta Rita</vt:lpstr>
      <vt:lpstr>Zona 2 Km 40</vt:lpstr>
      <vt:lpstr>Zona 3 Oviedo</vt:lpstr>
      <vt:lpstr>Zona 4 Paraguari</vt:lpstr>
    </vt:vector>
  </TitlesOfParts>
  <Company>Particular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Javier Martínez Orué</dc:creator>
  <cp:lastModifiedBy>Orlando Javier Martínez Orué</cp:lastModifiedBy>
  <cp:lastPrinted>2017-04-23T23:16:01Z</cp:lastPrinted>
  <dcterms:created xsi:type="dcterms:W3CDTF">2017-04-18T18:55:20Z</dcterms:created>
  <dcterms:modified xsi:type="dcterms:W3CDTF">2018-04-20T17:59:02Z</dcterms:modified>
</cp:coreProperties>
</file>