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0.00000"/>
    <numFmt numFmtId="166" formatCode="0.0000"/>
  </numFmts>
  <fonts count="21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b val="1"/>
      <color theme="1"/>
      <sz val="16"/>
    </font>
    <font>
      <name val="Bahnschrift"/>
      <b val="1"/>
      <color theme="1"/>
      <sz val="14"/>
    </font>
    <font>
      <name val="Times New Roman"/>
      <b val="1"/>
      <color theme="1"/>
      <sz val="14"/>
    </font>
    <font>
      <name val="Arial"/>
      <b val="1"/>
      <color theme="1"/>
      <sz val="14"/>
    </font>
    <font>
      <name val="Arial"/>
      <b val="1"/>
      <color rgb="FF0000FF"/>
      <sz val="14"/>
    </font>
    <font/>
    <font>
      <name val="Times New Roman"/>
      <color theme="1"/>
      <sz val="12"/>
    </font>
    <font>
      <name val="Lustria"/>
      <color theme="1"/>
      <sz val="12"/>
    </font>
    <font>
      <name val="Times New Roman"/>
      <b val="1"/>
      <color theme="1"/>
      <sz val="12"/>
    </font>
    <font>
      <name val="Arial"/>
      <b val="1"/>
      <color rgb="FFFF0000"/>
      <sz val="10"/>
    </font>
    <font>
      <name val="Times New Roman"/>
      <b val="1"/>
      <color rgb="FFFF0000"/>
      <sz val="12"/>
    </font>
    <font>
      <name val="Arial"/>
      <b val="1"/>
      <color rgb="FF000000"/>
      <sz val="10"/>
    </font>
    <font>
      <name val="Times New Roman"/>
      <color theme="1"/>
      <sz val="14"/>
    </font>
    <font>
      <name val="Arial"/>
      <b val="1"/>
      <color theme="1"/>
      <sz val="12"/>
    </font>
    <font>
      <name val="Arial"/>
      <b val="1"/>
      <color rgb="FF008000"/>
      <sz val="12"/>
    </font>
    <font>
      <name val="Arial"/>
      <b val="1"/>
      <color rgb="FF0000FF"/>
      <sz val="10"/>
    </font>
    <font>
      <name val="Arial"/>
      <b val="1"/>
      <color theme="1"/>
      <sz val="8"/>
    </font>
    <font>
      <name val="Times New Roman"/>
      <b val="1"/>
      <color theme="1"/>
      <sz val="10"/>
    </font>
    <font>
      <name val="Times New Roman"/>
      <b val="1"/>
      <color theme="1"/>
      <sz val="16"/>
    </font>
  </fonts>
  <fills count="11">
    <fill>
      <patternFill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993366"/>
        <bgColor rgb="FF993366"/>
      </patternFill>
    </fill>
    <fill>
      <patternFill patternType="solid">
        <fgColor rgb="FFFBD4B4"/>
        <bgColor rgb="FFFBD4B4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10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FF"/>
      </left>
      <right style="medium">
        <color rgb="FFFF9900"/>
      </right>
      <top style="thick">
        <color rgb="FF0000FF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FF"/>
      </left>
      <right style="medium">
        <color rgb="FFFF9900"/>
      </right>
    </border>
    <border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FF"/>
      </left>
      <right style="thick">
        <color rgb="FF000000"/>
      </right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</border>
    <border>
      <left style="medium">
        <color rgb="FF0000FF"/>
      </left>
    </border>
    <border>
      <left style="thick">
        <color rgb="FF0000FF"/>
      </left>
      <right style="medium">
        <color rgb="FFFF9900"/>
      </right>
      <bottom style="medium">
        <color rgb="FFFF9900"/>
      </bottom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</border>
    <border>
      <left style="medium">
        <color rgb="FFFF9900"/>
      </left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right style="thick">
        <color rgb="FF0000FF"/>
      </right>
      <top style="medium">
        <color rgb="FFFF99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FF"/>
      </top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 style="medium">
        <color rgb="FFFF9900"/>
      </left>
      <bottom style="thick">
        <color rgb="FF0000FF"/>
      </bottom>
    </border>
    <border>
      <right style="medium">
        <color rgb="FFFF9900"/>
      </right>
      <bottom style="thick">
        <color rgb="FF0000FF"/>
      </bottom>
    </border>
    <border>
      <top style="medium">
        <color rgb="FFFF9900"/>
      </top>
      <bottom style="medium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FF9900"/>
      </left>
      <right style="medium">
        <color rgb="FFFF9900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</border>
    <border>
      <left style="medium">
        <color rgb="FFFF9900"/>
      </left>
      <right style="medium">
        <color rgb="FFFF9900"/>
      </right>
      <bottom style="thick">
        <color rgb="FF0000FF"/>
      </bottom>
    </border>
    <border>
      <left style="medium">
        <color rgb="FFFF9900"/>
      </left>
      <right style="thick">
        <color rgb="FF0000FF"/>
      </right>
      <bottom style="thick">
        <color rgb="FF0000FF"/>
      </bottom>
    </border>
    <border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</border>
    <border>
      <left style="medium">
        <color rgb="FF0000FF"/>
      </left>
      <right style="thick">
        <color rgb="FF0000FF"/>
      </right>
    </border>
    <border>
      <left style="medium">
        <color rgb="FFFF9900"/>
      </left>
      <top style="medium">
        <color rgb="FFFF9900"/>
      </top>
      <bottom style="medium">
        <color rgb="FFFF9900"/>
      </bottom>
    </border>
    <border>
      <right style="medium">
        <color rgb="FF0000FF"/>
      </right>
      <top style="medium">
        <color rgb="FFFF9900"/>
      </top>
      <bottom style="medium">
        <color rgb="FFFF9900"/>
      </bottom>
    </border>
    <border>
      <right style="thick">
        <color rgb="FF0000FF"/>
      </right>
      <top style="medium">
        <color rgb="FFFF9900"/>
      </top>
      <bottom style="medium">
        <color rgb="FFFF9900"/>
      </bottom>
    </border>
    <border>
      <left style="medium">
        <color rgb="FFFF9900"/>
      </left>
      <top style="medium">
        <color rgb="FFFF9900"/>
      </top>
      <bottom style="medium">
        <color rgb="FF0000FF"/>
      </bottom>
    </border>
    <border>
      <right style="medium">
        <color rgb="FF0000FF"/>
      </right>
      <top style="medium">
        <color rgb="FFFF9900"/>
      </top>
      <bottom style="medium">
        <color rgb="FF0000FF"/>
      </bottom>
    </border>
    <border>
      <right style="thick">
        <color rgb="FF0000FF"/>
      </right>
      <top style="medium">
        <color rgb="FFFF9900"/>
      </top>
      <bottom style="medium">
        <color rgb="FF0000FF"/>
      </bottom>
    </border>
    <border>
      <right style="medium">
        <color rgb="FF0000FF"/>
      </right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/>
      <right/>
      <top style="medium">
        <color rgb="FF0000FF"/>
      </top>
      <bottom style="thick">
        <color rgb="FF0000FF"/>
      </bottom>
    </border>
    <border>
      <left style="thick">
        <color rgb="FF0000FF"/>
      </left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  <top style="thick">
        <color rgb="FF0000FF"/>
      </top>
      <bottom style="medium">
        <color rgb="FFFF9900"/>
      </bottom>
    </border>
    <border>
      <top style="thick">
        <color rgb="FF0000FF"/>
      </top>
      <bottom style="medium">
        <color rgb="FFFF9900"/>
      </bottom>
    </border>
    <border>
      <right style="thick">
        <color rgb="FF0000FF"/>
      </right>
      <top style="thick">
        <color rgb="FF0000FF"/>
      </top>
      <bottom style="medium">
        <color rgb="FFFF9900"/>
      </bottom>
    </border>
    <border>
      <left style="thick">
        <color rgb="FF0000FF"/>
      </left>
      <bottom style="medium">
        <color rgb="FFFF9900"/>
      </bottom>
    </border>
    <border>
      <right style="thick">
        <color rgb="FF0000FF"/>
      </right>
      <bottom style="medium">
        <color rgb="FFFF9900"/>
      </bottom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/>
      <bottom style="double">
        <color rgb="FF000000"/>
      </bottom>
    </border>
    <border>
      <left style="thick">
        <color rgb="FF0000FF"/>
      </left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</border>
    <border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</border>
    <border>
      <right style="thick">
        <color rgb="FF0000FF"/>
      </right>
    </border>
    <border>
      <right style="medium">
        <color rgb="FF0000FF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</border>
    <border>
      <top style="thick">
        <color rgb="FF0000FF"/>
      </top>
    </border>
    <border>
      <left style="thick">
        <color rgb="FF000000"/>
      </left>
    </border>
    <border>
      <left style="medium">
        <color rgb="FFFF9900"/>
      </left>
      <right style="medium">
        <color rgb="FFFF9900"/>
      </right>
    </border>
    <border>
      <left style="medium">
        <color rgb="FFFF9900"/>
      </left>
      <right style="thick">
        <color rgb="FF0000FF"/>
      </right>
    </border>
  </borders>
  <cellStyleXfs count="1">
    <xf numFmtId="0" fontId="0" fillId="0" borderId="0"/>
  </cellStyleXfs>
  <cellXfs count="189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center" vertical="bottom"/>
    </xf>
    <xf numFmtId="0" fontId="3" fillId="2" borderId="1" applyAlignment="1" pivotButton="0" quotePrefix="0" xfId="0">
      <alignment vertical="bottom"/>
    </xf>
    <xf numFmtId="164" fontId="4" fillId="3" borderId="2" applyAlignment="1" pivotButton="0" quotePrefix="0" xfId="0">
      <alignment vertical="bottom"/>
    </xf>
    <xf numFmtId="0" fontId="4" fillId="3" borderId="2" applyAlignment="1" pivotButton="0" quotePrefix="0" xfId="0">
      <alignment vertical="bottom"/>
    </xf>
    <xf numFmtId="0" fontId="5" fillId="0" borderId="3" applyAlignment="1" pivotButton="0" quotePrefix="0" xfId="0">
      <alignment vertical="bottom"/>
    </xf>
    <xf numFmtId="0" fontId="5" fillId="4" borderId="4" applyAlignment="1" pivotButton="0" quotePrefix="0" xfId="0">
      <alignment vertical="bottom"/>
    </xf>
    <xf numFmtId="0" fontId="5" fillId="4" borderId="5" applyAlignment="1" pivotButton="0" quotePrefix="0" xfId="0">
      <alignment vertical="bottom"/>
    </xf>
    <xf numFmtId="0" fontId="5" fillId="4" borderId="6" applyAlignment="1" pivotButton="0" quotePrefix="0" xfId="0">
      <alignment vertical="bottom"/>
    </xf>
    <xf numFmtId="0" fontId="5" fillId="2" borderId="7" applyAlignment="1" pivotButton="0" quotePrefix="0" xfId="0">
      <alignment vertical="bottom"/>
    </xf>
    <xf numFmtId="0" fontId="5" fillId="2" borderId="8" applyAlignment="1" pivotButton="0" quotePrefix="0" xfId="0">
      <alignment vertical="bottom"/>
    </xf>
    <xf numFmtId="0" fontId="1" fillId="0" borderId="9" applyAlignment="1" pivotButton="0" quotePrefix="0" xfId="0">
      <alignment horizontal="center" vertical="bottom"/>
    </xf>
    <xf numFmtId="0" fontId="6" fillId="5" borderId="10" applyAlignment="1" pivotButton="0" quotePrefix="0" xfId="0">
      <alignment vertical="bottom"/>
    </xf>
    <xf numFmtId="0" fontId="6" fillId="5" borderId="11" applyAlignment="1" pivotButton="0" quotePrefix="0" xfId="0">
      <alignment vertical="bottom"/>
    </xf>
    <xf numFmtId="0" fontId="6" fillId="5" borderId="12" applyAlignment="1" pivotButton="0" quotePrefix="0" xfId="0">
      <alignment vertical="bottom"/>
    </xf>
    <xf numFmtId="0" fontId="7" fillId="0" borderId="13" pivotButton="0" quotePrefix="0" xfId="0"/>
    <xf numFmtId="0" fontId="8" fillId="0" borderId="10" applyAlignment="1" pivotButton="0" quotePrefix="0" xfId="0">
      <alignment horizontal="center" vertical="bottom"/>
    </xf>
    <xf numFmtId="0" fontId="8" fillId="0" borderId="14" applyAlignment="1" pivotButton="0" quotePrefix="0" xfId="0">
      <alignment horizontal="center" vertical="bottom"/>
    </xf>
    <xf numFmtId="0" fontId="8" fillId="0" borderId="15" applyAlignment="1" pivotButton="0" quotePrefix="0" xfId="0">
      <alignment horizontal="center" vertical="bottom"/>
    </xf>
    <xf numFmtId="0" fontId="1" fillId="0" borderId="16" applyAlignment="1" pivotButton="0" quotePrefix="0" xfId="0">
      <alignment horizontal="center" vertical="bottom"/>
    </xf>
    <xf numFmtId="0" fontId="1" fillId="5" borderId="17" applyAlignment="1" pivotButton="0" quotePrefix="0" xfId="0">
      <alignment horizontal="center" vertical="bottom"/>
    </xf>
    <xf numFmtId="0" fontId="1" fillId="5" borderId="18" applyAlignment="1" pivotButton="0" quotePrefix="0" xfId="0">
      <alignment horizontal="center" vertical="bottom"/>
    </xf>
    <xf numFmtId="0" fontId="1" fillId="5" borderId="19" applyAlignment="1" pivotButton="0" quotePrefix="0" xfId="0">
      <alignment horizontal="center" vertical="bottom"/>
    </xf>
    <xf numFmtId="0" fontId="7" fillId="0" borderId="20" pivotButton="0" quotePrefix="0" xfId="0"/>
    <xf numFmtId="0" fontId="1" fillId="6" borderId="2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bottom"/>
    </xf>
    <xf numFmtId="0" fontId="8" fillId="0" borderId="22" applyAlignment="1" pivotButton="0" quotePrefix="0" xfId="0">
      <alignment horizontal="center" vertical="bottom"/>
    </xf>
    <xf numFmtId="0" fontId="1" fillId="6" borderId="23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1" fillId="0" borderId="24" applyAlignment="1" pivotButton="0" quotePrefix="0" xfId="0">
      <alignment vertical="bottom"/>
    </xf>
    <xf numFmtId="0" fontId="8" fillId="0" borderId="25" applyAlignment="1" pivotButton="0" quotePrefix="0" xfId="0">
      <alignment horizontal="center" vertical="bottom"/>
    </xf>
    <xf numFmtId="0" fontId="1" fillId="0" borderId="26" applyAlignment="1" pivotButton="0" quotePrefix="0" xfId="0">
      <alignment vertical="bottom"/>
    </xf>
    <xf numFmtId="0" fontId="9" fillId="0" borderId="0" applyAlignment="1" pivotButton="0" quotePrefix="0" xfId="0">
      <alignment horizontal="center" vertical="bottom"/>
    </xf>
    <xf numFmtId="0" fontId="7" fillId="0" borderId="27" pivotButton="0" quotePrefix="0" xfId="0"/>
    <xf numFmtId="0" fontId="1" fillId="6" borderId="28" applyAlignment="1" pivotButton="0" quotePrefix="0" xfId="0">
      <alignment vertical="bottom"/>
    </xf>
    <xf numFmtId="0" fontId="10" fillId="0" borderId="10" applyAlignment="1" pivotButton="0" quotePrefix="0" xfId="0">
      <alignment horizontal="center" vertical="bottom"/>
    </xf>
    <xf numFmtId="2" fontId="8" fillId="0" borderId="29" applyAlignment="1" pivotButton="0" quotePrefix="0" xfId="0">
      <alignment horizontal="center" vertical="bottom"/>
    </xf>
    <xf numFmtId="0" fontId="11" fillId="0" borderId="30" applyAlignment="1" pivotButton="0" quotePrefix="0" xfId="0">
      <alignment horizontal="center" vertical="bottom"/>
    </xf>
    <xf numFmtId="0" fontId="7" fillId="0" borderId="31" pivotButton="0" quotePrefix="0" xfId="0"/>
    <xf numFmtId="2" fontId="10" fillId="0" borderId="14" applyAlignment="1" pivotButton="0" quotePrefix="0" xfId="0">
      <alignment horizontal="center" vertical="bottom"/>
    </xf>
    <xf numFmtId="0" fontId="7" fillId="0" borderId="32" pivotButton="0" quotePrefix="0" xfId="0"/>
    <xf numFmtId="0" fontId="12" fillId="6" borderId="21" applyAlignment="1" pivotButton="0" quotePrefix="0" xfId="0">
      <alignment horizontal="center" vertical="bottom"/>
    </xf>
    <xf numFmtId="2" fontId="10" fillId="0" borderId="33" applyAlignment="1" pivotButton="0" quotePrefix="0" xfId="0">
      <alignment horizontal="center" vertical="bottom"/>
    </xf>
    <xf numFmtId="0" fontId="1" fillId="0" borderId="34" applyAlignment="1" pivotButton="0" quotePrefix="0" xfId="0">
      <alignment vertical="bottom"/>
    </xf>
    <xf numFmtId="0" fontId="1" fillId="6" borderId="35" applyAlignment="1" pivotButton="0" quotePrefix="0" xfId="0">
      <alignment vertical="bottom"/>
    </xf>
    <xf numFmtId="0" fontId="7" fillId="0" borderId="36" pivotButton="0" quotePrefix="0" xfId="0"/>
    <xf numFmtId="0" fontId="7" fillId="0" borderId="37" pivotButton="0" quotePrefix="0" xfId="0"/>
    <xf numFmtId="2" fontId="10" fillId="0" borderId="38" applyAlignment="1" pivotButton="0" quotePrefix="0" xfId="0">
      <alignment horizontal="center" vertical="bottom"/>
    </xf>
    <xf numFmtId="0" fontId="7" fillId="0" borderId="39" pivotButton="0" quotePrefix="0" xfId="0"/>
    <xf numFmtId="0" fontId="11" fillId="0" borderId="0" applyAlignment="1" pivotButton="0" quotePrefix="0" xfId="0">
      <alignment vertical="bottom"/>
    </xf>
    <xf numFmtId="0" fontId="11" fillId="0" borderId="34" applyAlignment="1" pivotButton="0" quotePrefix="0" xfId="0">
      <alignment vertical="bottom"/>
    </xf>
    <xf numFmtId="0" fontId="12" fillId="0" borderId="0" applyAlignment="1" pivotButton="0" quotePrefix="0" xfId="0">
      <alignment vertical="bottom"/>
    </xf>
    <xf numFmtId="0" fontId="12" fillId="6" borderId="40" applyAlignment="1" pivotButton="0" quotePrefix="0" xfId="0">
      <alignment horizontal="center" vertical="bottom"/>
    </xf>
    <xf numFmtId="165" fontId="10" fillId="0" borderId="41" applyAlignment="1" pivotButton="0" quotePrefix="0" xfId="0">
      <alignment horizontal="center" vertical="bottom"/>
    </xf>
    <xf numFmtId="0" fontId="8" fillId="0" borderId="42" applyAlignment="1" pivotButton="0" quotePrefix="0" xfId="0">
      <alignment horizontal="center" vertical="bottom"/>
    </xf>
    <xf numFmtId="0" fontId="6" fillId="5" borderId="10" applyAlignment="1" pivotButton="0" quotePrefix="0" xfId="0">
      <alignment horizontal="center" vertical="bottom"/>
    </xf>
    <xf numFmtId="0" fontId="6" fillId="5" borderId="11" applyAlignment="1" pivotButton="0" quotePrefix="0" xfId="0">
      <alignment horizontal="center" vertical="bottom"/>
    </xf>
    <xf numFmtId="0" fontId="6" fillId="5" borderId="12" applyAlignment="1" pivotButton="0" quotePrefix="0" xfId="0">
      <alignment horizontal="center" vertical="bottom"/>
    </xf>
    <xf numFmtId="0" fontId="8" fillId="0" borderId="43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13" fillId="5" borderId="44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2" fontId="14" fillId="0" borderId="1" applyAlignment="1" pivotButton="0" quotePrefix="0" xfId="0">
      <alignment horizontal="center" vertical="bottom"/>
    </xf>
    <xf numFmtId="2" fontId="14" fillId="0" borderId="22" applyAlignment="1" pivotButton="0" quotePrefix="0" xfId="0">
      <alignment horizontal="center" vertical="bottom"/>
    </xf>
    <xf numFmtId="2" fontId="8" fillId="0" borderId="45" applyAlignment="1" pivotButton="0" quotePrefix="0" xfId="0">
      <alignment horizontal="center" vertical="bottom"/>
    </xf>
    <xf numFmtId="0" fontId="7" fillId="0" borderId="46" pivotButton="0" quotePrefix="0" xfId="0"/>
    <xf numFmtId="166" fontId="8" fillId="0" borderId="10" applyAlignment="1" pivotButton="0" quotePrefix="0" xfId="0">
      <alignment horizontal="center" vertical="bottom"/>
    </xf>
    <xf numFmtId="0" fontId="7" fillId="0" borderId="47" pivotButton="0" quotePrefix="0" xfId="0"/>
    <xf numFmtId="0" fontId="1" fillId="6" borderId="28" applyAlignment="1" pivotButton="0" quotePrefix="0" xfId="0">
      <alignment horizontal="center" vertical="bottom"/>
    </xf>
    <xf numFmtId="0" fontId="11" fillId="7" borderId="48" applyAlignment="1" pivotButton="0" quotePrefix="0" xfId="0">
      <alignment horizontal="center" vertical="bottom"/>
    </xf>
    <xf numFmtId="0" fontId="12" fillId="7" borderId="49" applyAlignment="1" pivotButton="0" quotePrefix="0" xfId="0">
      <alignment horizontal="center" vertical="bottom"/>
    </xf>
    <xf numFmtId="0" fontId="15" fillId="8" borderId="2" applyAlignment="1" pivotButton="0" quotePrefix="0" xfId="0">
      <alignment vertical="bottom"/>
    </xf>
    <xf numFmtId="0" fontId="16" fillId="0" borderId="0" applyAlignment="1" pivotButton="0" quotePrefix="0" xfId="0">
      <alignment vertical="bottom"/>
    </xf>
    <xf numFmtId="0" fontId="1" fillId="6" borderId="35" applyAlignment="1" pivotButton="0" quotePrefix="0" xfId="0">
      <alignment horizontal="center" vertical="bottom"/>
    </xf>
    <xf numFmtId="0" fontId="7" fillId="0" borderId="50" pivotButton="0" quotePrefix="0" xfId="0"/>
    <xf numFmtId="0" fontId="7" fillId="0" borderId="51" pivotButton="0" quotePrefix="0" xfId="0"/>
    <xf numFmtId="0" fontId="17" fillId="0" borderId="0" applyAlignment="1" pivotButton="0" quotePrefix="0" xfId="0">
      <alignment vertical="bottom"/>
    </xf>
    <xf numFmtId="0" fontId="1" fillId="0" borderId="52" applyAlignment="1" pivotButton="0" quotePrefix="0" xfId="0">
      <alignment vertical="bottom"/>
    </xf>
    <xf numFmtId="0" fontId="7" fillId="0" borderId="53" pivotButton="0" quotePrefix="0" xfId="0"/>
    <xf numFmtId="0" fontId="8" fillId="6" borderId="54" applyAlignment="1" pivotButton="0" quotePrefix="0" xfId="0">
      <alignment horizontal="center" vertical="bottom"/>
    </xf>
    <xf numFmtId="0" fontId="14" fillId="0" borderId="54" applyAlignment="1" pivotButton="0" quotePrefix="0" xfId="0">
      <alignment horizontal="center" vertical="bottom"/>
    </xf>
    <xf numFmtId="2" fontId="14" fillId="0" borderId="54" applyAlignment="1" pivotButton="0" quotePrefix="0" xfId="0">
      <alignment horizontal="center" vertical="bottom"/>
    </xf>
    <xf numFmtId="2" fontId="14" fillId="0" borderId="55" applyAlignment="1" pivotButton="0" quotePrefix="0" xfId="0">
      <alignment horizontal="center" vertical="bottom"/>
    </xf>
    <xf numFmtId="0" fontId="6" fillId="5" borderId="56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" fillId="7" borderId="2" applyAlignment="1" pivotButton="0" quotePrefix="0" xfId="0">
      <alignment horizontal="center" vertical="bottom"/>
    </xf>
    <xf numFmtId="0" fontId="10" fillId="0" borderId="34" applyAlignment="1" pivotButton="0" quotePrefix="0" xfId="0">
      <alignment horizontal="center" vertical="bottom" wrapText="1"/>
    </xf>
    <xf numFmtId="0" fontId="1" fillId="0" borderId="34" applyAlignment="1" pivotButton="0" quotePrefix="0" xfId="0">
      <alignment horizontal="center" vertical="bottom"/>
    </xf>
    <xf numFmtId="0" fontId="1" fillId="0" borderId="57" applyAlignment="1" pivotButton="0" quotePrefix="0" xfId="0">
      <alignment horizontal="center" vertical="bottom"/>
    </xf>
    <xf numFmtId="0" fontId="1" fillId="6" borderId="11" applyAlignment="1" pivotButton="0" quotePrefix="0" xfId="0">
      <alignment horizontal="center" vertical="bottom"/>
    </xf>
    <xf numFmtId="0" fontId="1" fillId="6" borderId="58" applyAlignment="1" pivotButton="0" quotePrefix="0" xfId="0">
      <alignment horizontal="center" vertical="bottom"/>
    </xf>
    <xf numFmtId="0" fontId="2" fillId="9" borderId="2" applyAlignment="1" pivotButton="0" quotePrefix="0" xfId="0">
      <alignment vertical="bottom"/>
    </xf>
    <xf numFmtId="2" fontId="2" fillId="9" borderId="2" applyAlignment="1" pivotButton="0" quotePrefix="0" xfId="0">
      <alignment vertical="bottom"/>
    </xf>
    <xf numFmtId="0" fontId="1" fillId="0" borderId="59" applyAlignment="1" pivotButton="0" quotePrefix="0" xfId="0">
      <alignment vertical="bottom"/>
    </xf>
    <xf numFmtId="0" fontId="10" fillId="0" borderId="0" applyAlignment="1" pivotButton="0" quotePrefix="0" xfId="0">
      <alignment horizontal="center" vertical="bottom" wrapText="1"/>
    </xf>
    <xf numFmtId="0" fontId="10" fillId="0" borderId="26" applyAlignment="1" pivotButton="0" quotePrefix="0" xfId="0">
      <alignment horizontal="center" vertical="bottom" wrapText="1"/>
    </xf>
    <xf numFmtId="166" fontId="8" fillId="0" borderId="15" applyAlignment="1" pivotButton="0" quotePrefix="0" xfId="0">
      <alignment horizontal="center" vertical="bottom"/>
    </xf>
    <xf numFmtId="0" fontId="18" fillId="6" borderId="28" applyAlignment="1" pivotButton="0" quotePrefix="0" xfId="0">
      <alignment horizontal="center" vertical="bottom"/>
    </xf>
    <xf numFmtId="0" fontId="10" fillId="0" borderId="60" applyAlignment="1" pivotButton="0" quotePrefix="0" xfId="0">
      <alignment horizontal="center" vertical="bottom"/>
    </xf>
    <xf numFmtId="0" fontId="7" fillId="0" borderId="61" pivotButton="0" quotePrefix="0" xfId="0"/>
    <xf numFmtId="0" fontId="7" fillId="0" borderId="14" pivotButton="0" quotePrefix="0" xfId="0"/>
    <xf numFmtId="0" fontId="7" fillId="0" borderId="62" pivotButton="0" quotePrefix="0" xfId="0"/>
    <xf numFmtId="2" fontId="10" fillId="0" borderId="60" applyAlignment="1" pivotButton="0" quotePrefix="0" xfId="0">
      <alignment horizontal="center" vertical="bottom"/>
    </xf>
    <xf numFmtId="2" fontId="10" fillId="0" borderId="63" applyAlignment="1" pivotButton="0" quotePrefix="0" xfId="0">
      <alignment horizontal="center" vertical="bottom"/>
    </xf>
    <xf numFmtId="0" fontId="7" fillId="0" borderId="64" pivotButton="0" quotePrefix="0" xfId="0"/>
    <xf numFmtId="0" fontId="7" fillId="0" borderId="38" pivotButton="0" quotePrefix="0" xfId="0"/>
    <xf numFmtId="0" fontId="7" fillId="0" borderId="65" pivotButton="0" quotePrefix="0" xfId="0"/>
    <xf numFmtId="0" fontId="1" fillId="0" borderId="66" applyAlignment="1" pivotButton="0" quotePrefix="0" xfId="0">
      <alignment vertical="bottom"/>
    </xf>
    <xf numFmtId="0" fontId="1" fillId="6" borderId="67" applyAlignment="1" pivotButton="0" quotePrefix="0" xfId="0">
      <alignment horizontal="center" vertical="bottom"/>
    </xf>
    <xf numFmtId="0" fontId="11" fillId="7" borderId="2" applyAlignment="1" pivotButton="0" quotePrefix="0" xfId="0">
      <alignment vertical="bottom"/>
    </xf>
    <xf numFmtId="0" fontId="11" fillId="7" borderId="68" applyAlignment="1" pivotButton="0" quotePrefix="0" xfId="0">
      <alignment vertical="bottom"/>
    </xf>
    <xf numFmtId="0" fontId="6" fillId="5" borderId="69" applyAlignment="1" pivotButton="0" quotePrefix="0" xfId="0">
      <alignment horizontal="center" vertical="bottom"/>
    </xf>
    <xf numFmtId="0" fontId="7" fillId="0" borderId="70" pivotButton="0" quotePrefix="0" xfId="0"/>
    <xf numFmtId="0" fontId="6" fillId="5" borderId="71" applyAlignment="1" pivotButton="0" quotePrefix="0" xfId="0">
      <alignment horizontal="center" vertical="bottom"/>
    </xf>
    <xf numFmtId="0" fontId="7" fillId="0" borderId="72" pivotButton="0" quotePrefix="0" xfId="0"/>
    <xf numFmtId="0" fontId="7" fillId="0" borderId="73" pivotButton="0" quotePrefix="0" xfId="0"/>
    <xf numFmtId="0" fontId="7" fillId="0" borderId="74" pivotButton="0" quotePrefix="0" xfId="0"/>
    <xf numFmtId="0" fontId="7" fillId="0" borderId="75" pivotButton="0" quotePrefix="0" xfId="0"/>
    <xf numFmtId="0" fontId="1" fillId="0" borderId="28" applyAlignment="1" pivotButton="0" quotePrefix="0" xfId="0">
      <alignment horizontal="center" vertical="bottom"/>
    </xf>
    <xf numFmtId="0" fontId="1" fillId="6" borderId="10" applyAlignment="1" pivotButton="0" quotePrefix="0" xfId="0">
      <alignment horizontal="center" vertical="bottom"/>
    </xf>
    <xf numFmtId="0" fontId="1" fillId="6" borderId="12" applyAlignment="1" pivotButton="0" quotePrefix="0" xfId="0">
      <alignment horizontal="center" vertical="bottom"/>
    </xf>
    <xf numFmtId="0" fontId="1" fillId="0" borderId="76" applyAlignment="1" pivotButton="0" quotePrefix="0" xfId="0">
      <alignment vertical="bottom"/>
    </xf>
    <xf numFmtId="0" fontId="1" fillId="0" borderId="77" applyAlignment="1" pivotButton="0" quotePrefix="0" xfId="0">
      <alignment vertical="bottom"/>
    </xf>
    <xf numFmtId="0" fontId="1" fillId="0" borderId="78" applyAlignment="1" pivotButton="0" quotePrefix="0" xfId="0">
      <alignment vertical="bottom"/>
    </xf>
    <xf numFmtId="0" fontId="8" fillId="0" borderId="26" applyAlignment="1" pivotButton="0" quotePrefix="0" xfId="0">
      <alignment vertical="bottom"/>
    </xf>
    <xf numFmtId="0" fontId="8" fillId="0" borderId="62" applyAlignment="1" pivotButton="0" quotePrefix="0" xfId="0">
      <alignment horizontal="center" vertical="bottom" readingOrder="1"/>
    </xf>
    <xf numFmtId="0" fontId="1" fillId="0" borderId="79" applyAlignment="1" pivotButton="0" quotePrefix="0" xfId="0">
      <alignment vertical="bottom"/>
    </xf>
    <xf numFmtId="0" fontId="5" fillId="0" borderId="80" applyAlignment="1" pivotButton="0" quotePrefix="0" xfId="0">
      <alignment vertical="bottom"/>
    </xf>
    <xf numFmtId="0" fontId="5" fillId="0" borderId="81" applyAlignment="1" pivotButton="0" quotePrefix="0" xfId="0">
      <alignment vertical="bottom"/>
    </xf>
    <xf numFmtId="0" fontId="8" fillId="0" borderId="80" applyAlignment="1" pivotButton="0" quotePrefix="0" xfId="0">
      <alignment horizontal="center" vertical="bottom"/>
    </xf>
    <xf numFmtId="0" fontId="8" fillId="0" borderId="81" applyAlignment="1" pivotButton="0" quotePrefix="0" xfId="0">
      <alignment horizontal="center" vertical="bottom"/>
    </xf>
    <xf numFmtId="0" fontId="8" fillId="0" borderId="75" applyAlignment="1" pivotButton="0" quotePrefix="0" xfId="0">
      <alignment horizontal="center" vertical="bottom" readingOrder="1"/>
    </xf>
    <xf numFmtId="0" fontId="8" fillId="0" borderId="12" applyAlignment="1" pivotButton="0" quotePrefix="0" xfId="0">
      <alignment horizontal="center" vertical="bottom"/>
    </xf>
    <xf numFmtId="166" fontId="8" fillId="0" borderId="75" applyAlignment="1" pivotButton="0" quotePrefix="0" xfId="0">
      <alignment horizontal="center" vertical="bottom" readingOrder="1"/>
    </xf>
    <xf numFmtId="164" fontId="19" fillId="6" borderId="28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166" fontId="8" fillId="0" borderId="81" applyAlignment="1" pivotButton="0" quotePrefix="0" xfId="0">
      <alignment horizontal="center" vertical="bottom"/>
    </xf>
    <xf numFmtId="0" fontId="10" fillId="0" borderId="82" applyAlignment="1" pivotButton="0" quotePrefix="0" xfId="0">
      <alignment horizontal="center" vertical="bottom"/>
    </xf>
    <xf numFmtId="0" fontId="10" fillId="0" borderId="83" applyAlignment="1" pivotButton="0" quotePrefix="0" xfId="0">
      <alignment horizontal="center" vertical="bottom"/>
    </xf>
    <xf numFmtId="0" fontId="10" fillId="0" borderId="15" applyAlignment="1" pivotButton="0" quotePrefix="0" xfId="0">
      <alignment horizontal="center" vertical="bottom"/>
    </xf>
    <xf numFmtId="2" fontId="10" fillId="0" borderId="15" applyAlignment="1" pivotButton="0" quotePrefix="0" xfId="0">
      <alignment horizontal="center" vertical="bottom"/>
    </xf>
    <xf numFmtId="2" fontId="10" fillId="0" borderId="84" applyAlignment="1" pivotButton="0" quotePrefix="0" xfId="0">
      <alignment horizontal="center" vertical="bottom"/>
    </xf>
    <xf numFmtId="0" fontId="20" fillId="10" borderId="85" applyAlignment="1" pivotButton="0" quotePrefix="0" xfId="0">
      <alignment horizontal="center" vertical="bottom"/>
    </xf>
    <xf numFmtId="2" fontId="20" fillId="10" borderId="86" applyAlignment="1" pivotButton="0" quotePrefix="0" xfId="0">
      <alignment horizontal="center" vertical="bottom"/>
    </xf>
    <xf numFmtId="0" fontId="20" fillId="10" borderId="87" applyAlignment="1" pivotButton="0" quotePrefix="0" xfId="0">
      <alignment horizontal="center" vertical="bottom"/>
    </xf>
    <xf numFmtId="165" fontId="20" fillId="10" borderId="88" applyAlignment="1" pivotButton="0" quotePrefix="0" xfId="0">
      <alignment horizontal="center" vertical="bottom"/>
    </xf>
    <xf numFmtId="2" fontId="20" fillId="10" borderId="88" applyAlignment="1" pivotButton="0" quotePrefix="0" xfId="0">
      <alignment horizontal="center" vertical="bottom"/>
    </xf>
    <xf numFmtId="0" fontId="10" fillId="0" borderId="0" applyAlignment="1" pivotButton="0" quotePrefix="0" xfId="0">
      <alignment vertical="bottom" wrapText="1"/>
    </xf>
    <xf numFmtId="0" fontId="10" fillId="0" borderId="0" applyAlignment="1" pivotButton="0" quotePrefix="0" xfId="0">
      <alignment vertical="bottom"/>
    </xf>
    <xf numFmtId="0" fontId="20" fillId="10" borderId="88" applyAlignment="1" pivotButton="0" quotePrefix="0" xfId="0">
      <alignment horizontal="center" vertical="bottom"/>
    </xf>
    <xf numFmtId="2" fontId="20" fillId="10" borderId="89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13" pivotButton="0" quotePrefix="0" xfId="0"/>
    <xf numFmtId="0" fontId="1" fillId="5" borderId="23" applyAlignment="1" pivotButton="0" quotePrefix="0" xfId="0">
      <alignment horizontal="center" vertical="bottom"/>
    </xf>
    <xf numFmtId="0" fontId="0" fillId="0" borderId="20" pivotButton="0" quotePrefix="0" xfId="0"/>
    <xf numFmtId="0" fontId="0" fillId="0" borderId="27" pivotButton="0" quotePrefix="0" xfId="0"/>
    <xf numFmtId="0" fontId="11" fillId="0" borderId="93" applyAlignment="1" pivotButton="0" quotePrefix="0" xfId="0">
      <alignment horizontal="center" vertical="bottom"/>
    </xf>
    <xf numFmtId="0" fontId="0" fillId="0" borderId="31" pivotButton="0" quotePrefix="0" xfId="0"/>
    <xf numFmtId="0" fontId="11" fillId="0" borderId="9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9" pivotButton="0" quotePrefix="0" xfId="0"/>
    <xf numFmtId="0" fontId="13" fillId="5" borderId="21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11" fillId="7" borderId="93" applyAlignment="1" pivotButton="0" quotePrefix="0" xfId="0">
      <alignment horizontal="center" vertical="bottom"/>
    </xf>
    <xf numFmtId="0" fontId="12" fillId="7" borderId="97" applyAlignment="1" pivotButton="0" quotePrefix="0" xfId="0">
      <alignment horizontal="center" vertical="bottom"/>
    </xf>
    <xf numFmtId="0" fontId="0" fillId="0" borderId="50" pivotButton="0" quotePrefix="0" xfId="0"/>
    <xf numFmtId="0" fontId="0" fillId="0" borderId="51" pivotButton="0" quotePrefix="0" xfId="0"/>
    <xf numFmtId="0" fontId="13" fillId="5" borderId="40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61" pivotButton="0" quotePrefix="0" xfId="0"/>
    <xf numFmtId="0" fontId="10" fillId="0" borderId="12" applyAlignment="1" pivotButton="0" quotePrefix="0" xfId="0">
      <alignment horizontal="center" vertical="bottom"/>
    </xf>
    <xf numFmtId="0" fontId="0" fillId="0" borderId="14" pivotButton="0" quotePrefix="0" xfId="0"/>
    <xf numFmtId="0" fontId="0" fillId="0" borderId="62" pivotButton="0" quotePrefix="0" xfId="0"/>
    <xf numFmtId="2" fontId="10" fillId="0" borderId="12" applyAlignment="1" pivotButton="0" quotePrefix="0" xfId="0">
      <alignment horizontal="center" vertical="bottom"/>
    </xf>
    <xf numFmtId="0" fontId="0" fillId="0" borderId="64" pivotButton="0" quotePrefix="0" xfId="0"/>
    <xf numFmtId="2" fontId="10" fillId="0" borderId="100" applyAlignment="1" pivotButton="0" quotePrefix="0" xfId="0">
      <alignment horizontal="center" vertical="bottom"/>
    </xf>
    <xf numFmtId="0" fontId="0" fillId="0" borderId="38" pivotButton="0" quotePrefix="0" xfId="0"/>
    <xf numFmtId="0" fontId="0" fillId="0" borderId="65" pivotButton="0" quotePrefix="0" xfId="0"/>
    <xf numFmtId="0" fontId="6" fillId="5" borderId="101" applyAlignment="1" pivotButton="0" quotePrefix="0" xfId="0">
      <alignment horizontal="center" vertical="bottom"/>
    </xf>
    <xf numFmtId="0" fontId="0" fillId="0" borderId="70" pivotButton="0" quotePrefix="0" xfId="0"/>
    <xf numFmtId="0" fontId="0" fillId="0" borderId="72" pivotButton="0" quotePrefix="0" xfId="0"/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</cellXfs>
  <cellStyles count="1">
    <cellStyle name="Normal" xfId="0" builtinId="0"/>
  </cellStyles>
  <dxfs count="1">
    <dxf>
      <font/>
      <fill>
        <patternFill patternType="solid">
          <fgColor rgb="FFFF0000"/>
          <bgColor rgb="FFFF00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000080"/>
              </a:solidFill>
              <a:ln cmpd="sng">
                <a:solidFill>
                  <a:srgbClr val="000080"/>
                </a:solidFill>
                <a:prstDash val="solid"/>
              </a:ln>
            </spPr>
          </marker>
          <xVal>
            <numRef>
              <f>Sheet1!$J$8:$J$12</f>
            </numRef>
          </xVal>
          <yVal>
            <numRef>
              <f>Sheet1!$K$8:$K$12</f>
              <numCache/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47710941"/>
        <axId val="733545209"/>
      </scatterChart>
      <valAx>
        <axId val="64771094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33545209"/>
      </valAx>
      <valAx>
        <axId val="73354520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Peak area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647710941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3" defaultRowHeight="15" customHeight="1"/>
  <cols>
    <col width="26.63" customWidth="1" style="153" min="1" max="1"/>
    <col width="14.75" customWidth="1" style="153" min="2" max="2"/>
    <col width="16.25" customWidth="1" style="153" min="3" max="3"/>
    <col width="15.63" customWidth="1" style="153" min="4" max="4"/>
    <col width="14.63" customWidth="1" style="153" min="5" max="5"/>
    <col width="16" customWidth="1" style="153" min="6" max="6"/>
    <col width="24.75" customWidth="1" style="153" min="7" max="7"/>
    <col width="15.63" customWidth="1" style="153" min="8" max="8"/>
    <col width="12.63" customWidth="1" style="153" min="9" max="9"/>
    <col width="17.63" customWidth="1" style="153" min="10" max="10"/>
    <col width="16" customWidth="1" style="153" min="11" max="11"/>
    <col width="15.38" customWidth="1" style="153" min="12" max="12"/>
    <col width="18.88" customWidth="1" style="153" min="13" max="14"/>
    <col width="16.13" customWidth="1" style="153" min="15" max="15"/>
    <col width="14.13" customWidth="1" style="153" min="16" max="16"/>
    <col width="9.130000000000001" customWidth="1" style="153" min="17" max="28"/>
  </cols>
  <sheetData>
    <row r="1" ht="12.75" customHeight="1" s="153">
      <c r="A1" s="1" t="n"/>
      <c r="B1" s="1" t="n"/>
      <c r="C1" s="1" t="n"/>
      <c r="D1" s="2" t="inlineStr">
        <is>
          <t xml:space="preserve">CALCULATION OF VALIDATION OF Imidocarb Dipropionate in Imidofarm  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 s="153">
      <c r="A2" s="1" t="n"/>
      <c r="B2" s="1" t="n"/>
      <c r="C2" s="1" t="n"/>
      <c r="L2" s="1" t="n"/>
      <c r="M2" s="1" t="n"/>
      <c r="N2" s="3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 s="153">
      <c r="A3" s="1" t="n"/>
      <c r="B3" s="1" t="n"/>
      <c r="C3" s="1" t="n"/>
      <c r="D3" s="4" t="inlineStr">
        <is>
          <t>Zero time</t>
        </is>
      </c>
      <c r="E3" s="4" t="n"/>
      <c r="F3" s="5" t="n"/>
      <c r="G3" s="5" t="inlineStr">
        <is>
          <t>Stability time</t>
        </is>
      </c>
      <c r="H3" s="4" t="inlineStr">
        <is>
          <t>(8:38:32 AM)</t>
        </is>
      </c>
      <c r="I3" s="5" t="n"/>
      <c r="J3" s="5" t="inlineStr">
        <is>
          <t>Difference</t>
        </is>
      </c>
      <c r="K3" s="4">
        <f>H3-E3</f>
        <v/>
      </c>
      <c r="L3" s="6" t="n"/>
      <c r="M3" s="7" t="inlineStr">
        <is>
          <t>Area of acitive in acid</t>
        </is>
      </c>
      <c r="N3" s="8" t="inlineStr">
        <is>
          <t>Area of acitive in base</t>
        </is>
      </c>
      <c r="O3" s="9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 s="15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0" t="inlineStr">
        <is>
          <t>Area</t>
        </is>
      </c>
      <c r="M4" s="11" t="n">
        <v>2973.49805</v>
      </c>
      <c r="N4" s="11" t="n">
        <v>2928.65356</v>
      </c>
      <c r="O4" s="11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 s="153">
      <c r="A5" s="1" t="n"/>
      <c r="B5" s="90" t="n"/>
      <c r="C5" s="13" t="inlineStr">
        <is>
          <t>ST-50</t>
        </is>
      </c>
      <c r="D5" s="13" t="inlineStr">
        <is>
          <t>ST-80</t>
        </is>
      </c>
      <c r="E5" s="14" t="inlineStr">
        <is>
          <t>ST-100</t>
        </is>
      </c>
      <c r="F5" s="13" t="inlineStr">
        <is>
          <t>ST-160</t>
        </is>
      </c>
      <c r="G5" s="15" t="inlineStr">
        <is>
          <t>ST-200</t>
        </is>
      </c>
      <c r="H5" s="1" t="n"/>
      <c r="I5" s="1" t="n"/>
      <c r="J5" s="1" t="n"/>
      <c r="K5" s="1" t="n"/>
      <c r="L5" s="11" t="inlineStr">
        <is>
          <t>Result of active</t>
        </is>
      </c>
      <c r="M5" s="11">
        <f>M4/E12*100</f>
        <v/>
      </c>
      <c r="N5" s="11">
        <f>N4/E12*100</f>
        <v/>
      </c>
      <c r="O5" s="11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 s="153">
      <c r="A6" s="1" t="n"/>
      <c r="B6" s="154" t="n"/>
      <c r="C6" s="17" t="n">
        <v>2037.95728</v>
      </c>
      <c r="D6" s="17" t="n">
        <v>3151.93164</v>
      </c>
      <c r="E6" s="18" t="n">
        <v>3988.28076</v>
      </c>
      <c r="F6" s="17" t="n">
        <v>6349.28174</v>
      </c>
      <c r="G6" s="19" t="n">
        <v>7919.42432</v>
      </c>
      <c r="H6" s="1" t="n"/>
      <c r="I6" s="1" t="n"/>
      <c r="J6" s="1" t="n"/>
      <c r="K6" s="1" t="n"/>
      <c r="L6" s="11" t="inlineStr">
        <is>
          <t>results of Degredation</t>
        </is>
      </c>
      <c r="M6" s="11">
        <f>100-M5</f>
        <v/>
      </c>
      <c r="N6" s="11">
        <f>100-N5</f>
        <v/>
      </c>
      <c r="O6" s="11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 s="153">
      <c r="A7" s="1" t="n"/>
      <c r="B7" s="154" t="n"/>
      <c r="C7" s="17" t="n">
        <v>2038.87622</v>
      </c>
      <c r="D7" s="17" t="n">
        <v>3153.9104</v>
      </c>
      <c r="E7" s="18" t="n">
        <v>3993.69849</v>
      </c>
      <c r="F7" s="17" t="n">
        <v>6342.61426</v>
      </c>
      <c r="G7" s="19" t="n">
        <v>7918.84424</v>
      </c>
      <c r="H7" s="1" t="n"/>
      <c r="I7" s="20" t="n"/>
      <c r="J7" s="21" t="inlineStr">
        <is>
          <t>CONC(µg/ml)</t>
        </is>
      </c>
      <c r="K7" s="22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 s="153">
      <c r="A8" s="1" t="n"/>
      <c r="B8" s="154" t="n"/>
      <c r="C8" s="17" t="n">
        <v>2037.26172</v>
      </c>
      <c r="D8" s="17" t="n">
        <v>3159.29395</v>
      </c>
      <c r="E8" s="18" t="n">
        <v>3995.34619</v>
      </c>
      <c r="F8" s="18" t="n">
        <v>6345.64014</v>
      </c>
      <c r="G8" s="19" t="n">
        <v>7986.07275</v>
      </c>
      <c r="H8" s="1" t="n"/>
      <c r="I8" s="25" t="inlineStr">
        <is>
          <t>ST50%</t>
        </is>
      </c>
      <c r="J8" s="26">
        <f>J10*50/100</f>
        <v/>
      </c>
      <c r="K8" s="27">
        <f>AVERAGE(C7:C10)</f>
        <v/>
      </c>
      <c r="L8" s="1" t="n"/>
      <c r="M8" s="1" t="n"/>
      <c r="N8" s="28" t="inlineStr">
        <is>
          <t>1#</t>
        </is>
      </c>
      <c r="O8" s="29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 s="153">
      <c r="A9" s="1" t="n"/>
      <c r="B9" s="154" t="n"/>
      <c r="C9" s="17" t="n"/>
      <c r="D9" s="1" t="n"/>
      <c r="E9" s="17" t="n">
        <v>3988.01025</v>
      </c>
      <c r="F9" s="1" t="n"/>
      <c r="G9" s="1" t="n"/>
      <c r="H9" s="30" t="n"/>
      <c r="I9" s="25" t="inlineStr">
        <is>
          <t>ST80%</t>
        </is>
      </c>
      <c r="J9" s="26">
        <f>J10*80/100</f>
        <v/>
      </c>
      <c r="K9" s="27">
        <f>AVERAGE(D7:D9)</f>
        <v/>
      </c>
      <c r="L9" s="1" t="n"/>
      <c r="M9" s="1" t="n"/>
      <c r="N9" s="28" t="inlineStr">
        <is>
          <t>2#</t>
        </is>
      </c>
      <c r="O9" s="31" t="n">
        <v>53.01</v>
      </c>
      <c r="P9" s="32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 s="153">
      <c r="A10" s="1" t="n"/>
      <c r="B10" s="154" t="n"/>
      <c r="C10" s="1" t="n"/>
      <c r="D10" s="1" t="n"/>
      <c r="E10" s="17" t="n">
        <v>3997.09766</v>
      </c>
      <c r="F10" s="1" t="n"/>
      <c r="G10" s="1" t="n"/>
      <c r="H10" s="30" t="n"/>
      <c r="I10" s="25" t="inlineStr">
        <is>
          <t>ST 100%</t>
        </is>
      </c>
      <c r="J10" s="33" t="n">
        <v>171</v>
      </c>
      <c r="K10" s="27">
        <f>AVERAGE(E7:E11)</f>
        <v/>
      </c>
      <c r="L10" s="32" t="n"/>
      <c r="M10" s="1" t="n"/>
      <c r="N10" s="28" t="inlineStr">
        <is>
          <t>3#</t>
        </is>
      </c>
      <c r="O10" s="31" t="n">
        <v>53.36</v>
      </c>
      <c r="P10" s="32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 s="153">
      <c r="A11" s="1" t="n"/>
      <c r="B11" s="157" t="n"/>
      <c r="C11" s="1" t="n"/>
      <c r="D11" s="1" t="n"/>
      <c r="E11" s="17" t="n">
        <v>3998.96143</v>
      </c>
      <c r="F11" s="1" t="n"/>
      <c r="G11" s="1" t="n"/>
      <c r="H11" s="30" t="n"/>
      <c r="I11" s="25" t="inlineStr">
        <is>
          <t>ST 160%</t>
        </is>
      </c>
      <c r="J11" s="26">
        <f>J10*160/100</f>
        <v/>
      </c>
      <c r="K11" s="27">
        <f>AVERAGE(F7:F9)</f>
        <v/>
      </c>
      <c r="L11" s="32" t="n"/>
      <c r="M11" s="1" t="n"/>
      <c r="N11" s="28" t="inlineStr">
        <is>
          <t>AVG</t>
        </is>
      </c>
      <c r="O11" s="31">
        <f>AVERAGE(O8:O10)</f>
        <v/>
      </c>
      <c r="P11" s="32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 s="153">
      <c r="A12" s="1" t="n"/>
      <c r="B12" s="35" t="inlineStr">
        <is>
          <t>average</t>
        </is>
      </c>
      <c r="C12" s="17">
        <f>AVERAGE(C6:C11)</f>
        <v/>
      </c>
      <c r="D12" s="17">
        <f>AVERAGE(D6:D9)</f>
        <v/>
      </c>
      <c r="E12" s="36">
        <f>AVERAGE(E6:E11)</f>
        <v/>
      </c>
      <c r="F12" s="17">
        <f>AVERAGE(F6:F11)</f>
        <v/>
      </c>
      <c r="G12" s="19">
        <f>AVERAGE(G6:G11)</f>
        <v/>
      </c>
      <c r="H12" s="30" t="n"/>
      <c r="I12" s="25" t="inlineStr">
        <is>
          <t>ST 200%</t>
        </is>
      </c>
      <c r="J12" s="26">
        <f>J10*200/100</f>
        <v/>
      </c>
      <c r="K12" s="27">
        <f>AVERAGE(G7:G9)</f>
        <v/>
      </c>
      <c r="L12" s="32" t="n"/>
      <c r="M12" s="1" t="n"/>
      <c r="N12" s="28" t="inlineStr">
        <is>
          <t>CONC</t>
        </is>
      </c>
      <c r="O12" s="37">
        <f>O11*J10/E12</f>
        <v/>
      </c>
      <c r="P12" s="32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 s="153">
      <c r="A13" s="1" t="n"/>
      <c r="B13" s="35" t="inlineStr">
        <is>
          <t>SD</t>
        </is>
      </c>
      <c r="C13" s="158" t="n"/>
      <c r="D13" s="159" t="n"/>
      <c r="E13" s="40">
        <f>STDEV(E6:E11)</f>
        <v/>
      </c>
      <c r="F13" s="160" t="n"/>
      <c r="G13" s="161" t="n"/>
      <c r="H13" s="1" t="n"/>
      <c r="I13" s="42" t="inlineStr">
        <is>
          <t>SLOPE</t>
        </is>
      </c>
      <c r="J13" s="1" t="n"/>
      <c r="K13" s="43">
        <f>SLOPE(K8:K12,J8:J12)</f>
        <v/>
      </c>
      <c r="L13" s="32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 s="153">
      <c r="A14" s="1" t="n"/>
      <c r="B14" s="45" t="inlineStr">
        <is>
          <t>RSD</t>
        </is>
      </c>
      <c r="C14" s="162" t="n"/>
      <c r="D14" s="163" t="n"/>
      <c r="E14" s="48">
        <f>E13/E12*100</f>
        <v/>
      </c>
      <c r="F14" s="162" t="n"/>
      <c r="G14" s="164" t="n"/>
      <c r="H14" s="1" t="n"/>
      <c r="I14" s="42" t="inlineStr">
        <is>
          <t>I</t>
        </is>
      </c>
      <c r="J14" s="1" t="n"/>
      <c r="K14" s="43">
        <f>INTERCEPT(K8:K12,J8:J12)</f>
        <v/>
      </c>
      <c r="L14" s="32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 s="153">
      <c r="A15" s="1" t="n"/>
      <c r="B15" s="1" t="n"/>
      <c r="C15" s="50" t="n"/>
      <c r="D15" s="50" t="n"/>
      <c r="E15" s="51" t="n"/>
      <c r="F15" s="50" t="n"/>
      <c r="G15" s="52" t="n"/>
      <c r="H15" s="1" t="n"/>
      <c r="I15" s="53" t="inlineStr">
        <is>
          <t>R</t>
        </is>
      </c>
      <c r="J15" s="1" t="n"/>
      <c r="K15" s="54">
        <f>CORREL(K8:K12,J8:J12)</f>
        <v/>
      </c>
      <c r="L15" s="32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 s="153">
      <c r="A16" s="1" t="n"/>
      <c r="B16" s="1" t="n"/>
      <c r="C16" s="50" t="n"/>
      <c r="D16" s="50" t="n"/>
      <c r="E16" s="50" t="n"/>
      <c r="F16" s="50" t="n"/>
      <c r="G16" s="52" t="n"/>
      <c r="H16" s="52" t="n"/>
      <c r="I16" s="52" t="n"/>
      <c r="J16" s="1" t="n"/>
      <c r="K16" s="44" t="n"/>
      <c r="L16" s="1" t="n"/>
      <c r="M16" s="1" t="n"/>
      <c r="N16" s="28" t="inlineStr">
        <is>
          <t>1#</t>
        </is>
      </c>
      <c r="O16" s="55" t="n">
        <v>131.9</v>
      </c>
      <c r="P16" s="32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 s="153">
      <c r="A17" s="1" t="n"/>
      <c r="B17" s="1" t="n"/>
      <c r="C17" s="90" t="n"/>
      <c r="D17" s="56" t="inlineStr">
        <is>
          <t>t80</t>
        </is>
      </c>
      <c r="E17" s="57" t="inlineStr">
        <is>
          <t>t100</t>
        </is>
      </c>
      <c r="F17" s="58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28" t="inlineStr">
        <is>
          <t>2#</t>
        </is>
      </c>
      <c r="O17" s="59" t="n">
        <v>132.73</v>
      </c>
      <c r="P17" s="32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 s="153">
      <c r="A18" s="1" t="n"/>
      <c r="B18" s="1" t="n"/>
      <c r="C18" s="154" t="n"/>
      <c r="D18" s="17" t="n">
        <v>3199.53296</v>
      </c>
      <c r="E18" s="60" t="n">
        <v>3976.49927</v>
      </c>
      <c r="F18" s="19" t="n">
        <v>6323.1001</v>
      </c>
      <c r="G18" s="1" t="n"/>
      <c r="H18" s="1" t="n"/>
      <c r="I18" s="1" t="n"/>
      <c r="J18" s="1" t="n"/>
      <c r="K18" s="1" t="n"/>
      <c r="L18" s="1" t="n"/>
      <c r="M18" s="1" t="n"/>
      <c r="N18" s="28" t="n"/>
      <c r="O18" s="59" t="n"/>
      <c r="P18" s="32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 s="153">
      <c r="A19" s="1" t="n"/>
      <c r="B19" s="1" t="n"/>
      <c r="C19" s="154" t="n"/>
      <c r="D19" s="17" t="n">
        <v>3196.67334</v>
      </c>
      <c r="E19" s="18" t="n">
        <v>3970.01147</v>
      </c>
      <c r="F19" s="19" t="n">
        <v>6367.92969</v>
      </c>
      <c r="G19" s="1" t="n"/>
      <c r="H19" s="1" t="n"/>
      <c r="I19" s="1" t="n"/>
      <c r="J19" s="1" t="n"/>
      <c r="K19" s="1" t="n"/>
      <c r="L19" s="1" t="n"/>
      <c r="M19" s="1" t="n"/>
      <c r="N19" s="28" t="inlineStr">
        <is>
          <t>3#</t>
        </is>
      </c>
      <c r="O19" s="59" t="n">
        <v>132.41</v>
      </c>
      <c r="P19" s="32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 s="153">
      <c r="A20" s="1" t="n"/>
      <c r="B20" s="1" t="n"/>
      <c r="C20" s="154" t="n"/>
      <c r="D20" s="17" t="n">
        <v>3206.35156</v>
      </c>
      <c r="E20" s="17" t="n">
        <v>3964.19385</v>
      </c>
      <c r="F20" s="19" t="n">
        <v>6369.04004</v>
      </c>
      <c r="G20" s="1" t="n"/>
      <c r="H20" s="20" t="n"/>
      <c r="I20" s="22" t="inlineStr">
        <is>
          <t>theo(w conc)</t>
        </is>
      </c>
      <c r="J20" s="22" t="inlineStr">
        <is>
          <t>beak area</t>
        </is>
      </c>
      <c r="K20" s="22" t="inlineStr">
        <is>
          <t>found conc</t>
        </is>
      </c>
      <c r="L20" s="21" t="inlineStr">
        <is>
          <t>recovery</t>
        </is>
      </c>
      <c r="M20" s="1" t="n"/>
      <c r="N20" s="28" t="inlineStr">
        <is>
          <t>AVG</t>
        </is>
      </c>
      <c r="O20" s="59">
        <f>AVERAGE(O16:O19)</f>
        <v/>
      </c>
      <c r="P20" s="32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 s="153">
      <c r="A21" s="1" t="n"/>
      <c r="B21" s="1" t="n"/>
      <c r="C21" s="154" t="n"/>
      <c r="D21" s="1" t="n"/>
      <c r="E21" s="17" t="n">
        <v>3970.7937</v>
      </c>
      <c r="F21" s="1" t="n"/>
      <c r="G21" s="1" t="n"/>
      <c r="H21" s="165" t="inlineStr">
        <is>
          <t>T80%</t>
        </is>
      </c>
      <c r="I21" s="62">
        <f>J9</f>
        <v/>
      </c>
      <c r="J21" s="63">
        <f>D18</f>
        <v/>
      </c>
      <c r="K21" s="64">
        <f>(J21-$K$14)/$K$13</f>
        <v/>
      </c>
      <c r="L21" s="65">
        <f>K21/I21*100</f>
        <v/>
      </c>
      <c r="M21" s="30" t="n"/>
      <c r="N21" s="28" t="inlineStr">
        <is>
          <t>CONC</t>
        </is>
      </c>
      <c r="O21" s="66">
        <f>O20*J10/E12</f>
        <v/>
      </c>
      <c r="P21" s="32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 s="153">
      <c r="A22" s="1" t="n"/>
      <c r="B22" s="1" t="n"/>
      <c r="C22" s="154" t="n"/>
      <c r="D22" s="1" t="n"/>
      <c r="E22" s="17" t="n">
        <v>3973.85278</v>
      </c>
      <c r="F22" s="1" t="n"/>
      <c r="G22" s="30" t="n"/>
      <c r="H22" s="166" t="n"/>
      <c r="I22" s="62">
        <f>J9</f>
        <v/>
      </c>
      <c r="J22" s="63">
        <f>D19</f>
        <v/>
      </c>
      <c r="K22" s="64">
        <f>(J22-$K$14)/$K$13</f>
        <v/>
      </c>
      <c r="L22" s="65">
        <f>K22/I22*100</f>
        <v/>
      </c>
      <c r="M22" s="32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 s="153">
      <c r="A23" s="1" t="n"/>
      <c r="B23" s="1" t="n"/>
      <c r="C23" s="157" t="n"/>
      <c r="D23" s="1" t="n"/>
      <c r="E23" s="68" t="n">
        <v>3974.33472</v>
      </c>
      <c r="F23" s="1" t="n"/>
      <c r="G23" s="30" t="n"/>
      <c r="H23" s="167" t="n"/>
      <c r="I23" s="62">
        <f>J9</f>
        <v/>
      </c>
      <c r="J23" s="63">
        <f>D20</f>
        <v/>
      </c>
      <c r="K23" s="64">
        <f>(J23-$K$14)/$K$13</f>
        <v/>
      </c>
      <c r="L23" s="65">
        <f>K23/I23*100</f>
        <v/>
      </c>
      <c r="M23" s="32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 s="153">
      <c r="A24" s="1" t="n"/>
      <c r="B24" s="1" t="n"/>
      <c r="C24" s="70" t="inlineStr">
        <is>
          <t>average</t>
        </is>
      </c>
      <c r="D24" s="17">
        <f>AVERAGE(D18:D21)</f>
        <v/>
      </c>
      <c r="E24" s="36">
        <f>AVERAGE(E18:E23)</f>
        <v/>
      </c>
      <c r="F24" s="19">
        <f>AVERAGE(F18:F23)</f>
        <v/>
      </c>
      <c r="G24" s="30" t="n"/>
      <c r="H24" s="165" t="inlineStr">
        <is>
          <t>T100%</t>
        </is>
      </c>
      <c r="I24" s="62">
        <f>J10</f>
        <v/>
      </c>
      <c r="J24" s="63">
        <f>E18</f>
        <v/>
      </c>
      <c r="K24" s="64">
        <f>(J24-$K$14)/$K$13</f>
        <v/>
      </c>
      <c r="L24" s="65">
        <f>K24/I24*100</f>
        <v/>
      </c>
      <c r="M24" s="3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 s="153">
      <c r="A25" s="1" t="n"/>
      <c r="B25" s="1" t="n"/>
      <c r="C25" s="70" t="inlineStr">
        <is>
          <t>SD</t>
        </is>
      </c>
      <c r="D25" s="168" t="n"/>
      <c r="E25" s="40">
        <f>STDEV(E19:E23)</f>
        <v/>
      </c>
      <c r="F25" s="169" t="n"/>
      <c r="G25" s="1" t="n"/>
      <c r="H25" s="166" t="n"/>
      <c r="I25" s="62">
        <f>J10</f>
        <v/>
      </c>
      <c r="J25" s="63">
        <f>E19</f>
        <v/>
      </c>
      <c r="K25" s="64">
        <f>(J25-$K$14)/$K$13</f>
        <v/>
      </c>
      <c r="L25" s="65">
        <f>K25/I25*100</f>
        <v/>
      </c>
      <c r="M25" s="32" t="n"/>
      <c r="N25" s="73" t="inlineStr">
        <is>
          <t>ST-50</t>
        </is>
      </c>
      <c r="O25" s="74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 s="153">
      <c r="A26" s="1" t="n"/>
      <c r="B26" s="1" t="n"/>
      <c r="C26" s="75" t="inlineStr">
        <is>
          <t>RSD</t>
        </is>
      </c>
      <c r="D26" s="170" t="n"/>
      <c r="E26" s="48">
        <f>E25/E24*100</f>
        <v/>
      </c>
      <c r="F26" s="171" t="n"/>
      <c r="G26" s="1" t="n"/>
      <c r="H26" s="167" t="n"/>
      <c r="I26" s="62">
        <f>J10</f>
        <v/>
      </c>
      <c r="J26" s="63">
        <f>E20</f>
        <v/>
      </c>
      <c r="K26" s="64">
        <f>(J26-$K$14)/$K$13</f>
        <v/>
      </c>
      <c r="L26" s="65">
        <f>K26/I26*100</f>
        <v/>
      </c>
      <c r="M26" s="32" t="n"/>
      <c r="N26" s="73" t="inlineStr">
        <is>
          <t>ST-80</t>
        </is>
      </c>
      <c r="O26" s="74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 s="153">
      <c r="A27" s="1" t="n"/>
      <c r="B27" s="1" t="n"/>
      <c r="C27" s="1" t="n"/>
      <c r="D27" s="1" t="n"/>
      <c r="E27" s="44" t="n"/>
      <c r="F27" s="1" t="n"/>
      <c r="G27" s="1" t="n"/>
      <c r="H27" s="172" t="inlineStr">
        <is>
          <t>T160%</t>
        </is>
      </c>
      <c r="I27" s="62">
        <f>J11</f>
        <v/>
      </c>
      <c r="J27" s="63">
        <f>F18</f>
        <v/>
      </c>
      <c r="K27" s="64">
        <f>(J27-$K$14)/$K$13</f>
        <v/>
      </c>
      <c r="L27" s="65">
        <f>K27/I27*100</f>
        <v/>
      </c>
      <c r="M27" s="1" t="n"/>
      <c r="N27" s="73" t="inlineStr">
        <is>
          <t>ST-100</t>
        </is>
      </c>
      <c r="O27" s="74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 s="153">
      <c r="A28" s="1" t="n"/>
      <c r="B28" s="1" t="n"/>
      <c r="C28" s="1" t="n"/>
      <c r="D28" s="1" t="n"/>
      <c r="E28" s="1" t="n"/>
      <c r="F28" s="1" t="n"/>
      <c r="G28" s="1" t="n"/>
      <c r="H28" s="166" t="n"/>
      <c r="I28" s="62">
        <f>J11</f>
        <v/>
      </c>
      <c r="J28" s="63">
        <f>F19</f>
        <v/>
      </c>
      <c r="K28" s="64">
        <f>(J28-$K$14)/$K$13</f>
        <v/>
      </c>
      <c r="L28" s="65">
        <f>K28/I28*100</f>
        <v/>
      </c>
      <c r="M28" s="32" t="n"/>
      <c r="N28" s="73" t="inlineStr">
        <is>
          <t>ST-160</t>
        </is>
      </c>
      <c r="O28" s="74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 s="153">
      <c r="A29" s="1" t="n"/>
      <c r="B29" s="1" t="n"/>
      <c r="C29" s="1" t="n"/>
      <c r="D29" s="1" t="n"/>
      <c r="E29" s="1" t="n"/>
      <c r="F29" s="78" t="n"/>
      <c r="G29" s="79" t="n"/>
      <c r="H29" s="173" t="n"/>
      <c r="I29" s="81">
        <f>J11</f>
        <v/>
      </c>
      <c r="J29" s="82">
        <f>F20</f>
        <v/>
      </c>
      <c r="K29" s="83">
        <f>(J29-$K$14)/$K$13</f>
        <v/>
      </c>
      <c r="L29" s="84">
        <f>K29/I29*100</f>
        <v/>
      </c>
      <c r="M29" s="32" t="n"/>
      <c r="N29" s="73" t="inlineStr">
        <is>
          <t>ST-200</t>
        </is>
      </c>
      <c r="O29" s="74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 s="153">
      <c r="A30" s="1" t="n"/>
      <c r="B30" s="29" t="n"/>
      <c r="C30" s="85" t="inlineStr">
        <is>
          <t>analyst</t>
        </is>
      </c>
      <c r="D30" s="29" t="n"/>
      <c r="E30" s="1" t="n"/>
      <c r="F30" s="86" t="n"/>
      <c r="G30" s="85" t="inlineStr">
        <is>
          <t>flow</t>
        </is>
      </c>
      <c r="H30" s="87" t="n"/>
      <c r="I30" s="29" t="n"/>
      <c r="J30" s="88" t="n"/>
      <c r="K30" s="89" t="n"/>
      <c r="L30" s="29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 s="153">
      <c r="A31" s="1" t="n"/>
      <c r="B31" s="90" t="n"/>
      <c r="C31" s="91" t="inlineStr">
        <is>
          <t>st 100%</t>
        </is>
      </c>
      <c r="D31" s="92" t="inlineStr">
        <is>
          <t>analyst 2</t>
        </is>
      </c>
      <c r="E31" s="1" t="n"/>
      <c r="F31" s="90" t="n"/>
      <c r="G31" s="91" t="inlineStr">
        <is>
          <t>FLOW 1</t>
        </is>
      </c>
      <c r="H31" s="91" t="inlineStr">
        <is>
          <t>ST100%</t>
        </is>
      </c>
      <c r="I31" s="92" t="inlineStr">
        <is>
          <t>FLOW 2</t>
        </is>
      </c>
      <c r="J31" s="1" t="n"/>
      <c r="K31" s="93" t="inlineStr">
        <is>
          <t>Min</t>
        </is>
      </c>
      <c r="L31" s="94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 s="153">
      <c r="A32" s="1" t="n"/>
      <c r="B32" s="70" t="inlineStr">
        <is>
          <t>1#</t>
        </is>
      </c>
      <c r="C32" s="18">
        <f>E6</f>
        <v/>
      </c>
      <c r="D32" s="19" t="n">
        <v>3976.65845</v>
      </c>
      <c r="E32" s="1" t="n"/>
      <c r="F32" s="70" t="inlineStr">
        <is>
          <t>1#</t>
        </is>
      </c>
      <c r="G32" s="17" t="n">
        <v>4118.29199</v>
      </c>
      <c r="H32" s="18">
        <f>E6</f>
        <v/>
      </c>
      <c r="I32" s="19" t="n">
        <v>4008.47217</v>
      </c>
      <c r="J32" s="1" t="n"/>
      <c r="K32" s="93" t="n"/>
      <c r="L32" s="94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 s="153">
      <c r="A33" s="1" t="n"/>
      <c r="B33" s="70" t="inlineStr">
        <is>
          <t>2#</t>
        </is>
      </c>
      <c r="C33" s="18">
        <f>E7</f>
        <v/>
      </c>
      <c r="D33" s="19" t="n">
        <v>3981.1311</v>
      </c>
      <c r="E33" s="95" t="n"/>
      <c r="F33" s="70" t="inlineStr">
        <is>
          <t>2#</t>
        </is>
      </c>
      <c r="G33" s="17" t="n">
        <v>4151.83643</v>
      </c>
      <c r="H33" s="18">
        <f>E7</f>
        <v/>
      </c>
      <c r="I33" s="19" t="n">
        <v>4003.12109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 s="153">
      <c r="A34" s="1" t="n"/>
      <c r="B34" s="70" t="inlineStr">
        <is>
          <t>3#</t>
        </is>
      </c>
      <c r="C34" s="17">
        <f>E8</f>
        <v/>
      </c>
      <c r="D34" s="19" t="n">
        <v>3980.48145</v>
      </c>
      <c r="E34" s="95" t="n"/>
      <c r="F34" s="70" t="inlineStr">
        <is>
          <t>3#</t>
        </is>
      </c>
      <c r="G34" s="17" t="n">
        <v>4123.63281</v>
      </c>
      <c r="H34" s="17">
        <f>E8</f>
        <v/>
      </c>
      <c r="I34" s="19" t="n">
        <v>3998.0293</v>
      </c>
      <c r="J34" s="96" t="n"/>
      <c r="K34" s="93" t="inlineStr">
        <is>
          <t>Max</t>
        </is>
      </c>
      <c r="L34" s="94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 s="153">
      <c r="A35" s="1" t="n"/>
      <c r="B35" s="70" t="inlineStr">
        <is>
          <t>4#</t>
        </is>
      </c>
      <c r="C35" s="17">
        <f>E9</f>
        <v/>
      </c>
      <c r="D35" s="19" t="n">
        <v>3977.80981</v>
      </c>
      <c r="E35" s="95" t="n"/>
      <c r="F35" s="70" t="inlineStr">
        <is>
          <t>4#</t>
        </is>
      </c>
      <c r="G35" s="17" t="n">
        <v>4081.16724</v>
      </c>
      <c r="H35" s="17">
        <f>E9</f>
        <v/>
      </c>
      <c r="I35" s="19" t="n">
        <v>4009.38916</v>
      </c>
      <c r="J35" s="97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 s="153">
      <c r="A36" s="1" t="n"/>
      <c r="B36" s="70" t="inlineStr">
        <is>
          <t>5#</t>
        </is>
      </c>
      <c r="C36" s="17">
        <f>E10</f>
        <v/>
      </c>
      <c r="D36" s="19" t="n">
        <v>3985.63599</v>
      </c>
      <c r="E36" s="95" t="n"/>
      <c r="F36" s="70" t="inlineStr">
        <is>
          <t>5#</t>
        </is>
      </c>
      <c r="G36" s="17" t="n">
        <v>4038.60547</v>
      </c>
      <c r="H36" s="17">
        <f>E10</f>
        <v/>
      </c>
      <c r="I36" s="19" t="n">
        <v>4004.58691</v>
      </c>
      <c r="J36" s="32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 s="153">
      <c r="A37" s="1" t="n"/>
      <c r="B37" s="70" t="inlineStr">
        <is>
          <t>6#</t>
        </is>
      </c>
      <c r="C37" s="17">
        <f>E11</f>
        <v/>
      </c>
      <c r="D37" s="98" t="n">
        <v>3976.89771</v>
      </c>
      <c r="E37" s="95" t="n"/>
      <c r="F37" s="70" t="inlineStr">
        <is>
          <t>6#</t>
        </is>
      </c>
      <c r="G37" s="68" t="n">
        <v>4023.62817</v>
      </c>
      <c r="H37" s="17">
        <f>E11</f>
        <v/>
      </c>
      <c r="I37" s="98" t="n">
        <v>4014.41504</v>
      </c>
      <c r="J37" s="32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 s="153">
      <c r="A38" s="1" t="n"/>
      <c r="B38" s="99" t="inlineStr">
        <is>
          <t>POOLED AVG</t>
        </is>
      </c>
      <c r="C38" s="141">
        <f>AVERAGE(C32:D37)</f>
        <v/>
      </c>
      <c r="D38" s="174" t="n"/>
      <c r="E38" s="1" t="n"/>
      <c r="F38" s="99" t="inlineStr">
        <is>
          <t>POOLED AVG</t>
        </is>
      </c>
      <c r="G38" s="175">
        <f>AVERAGE(G32:I37)</f>
        <v/>
      </c>
      <c r="H38" s="176" t="n"/>
      <c r="I38" s="177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 s="153">
      <c r="A39" s="1" t="n"/>
      <c r="B39" s="70" t="inlineStr">
        <is>
          <t>POOLED SD</t>
        </is>
      </c>
      <c r="C39" s="142">
        <f>STDEV(C32:D37)</f>
        <v/>
      </c>
      <c r="D39" s="174" t="n"/>
      <c r="E39" s="1" t="n"/>
      <c r="F39" s="70" t="inlineStr">
        <is>
          <t>POOLED SD</t>
        </is>
      </c>
      <c r="G39" s="178">
        <f>STDEV(G33:I37)</f>
        <v/>
      </c>
      <c r="H39" s="176" t="n"/>
      <c r="I39" s="177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 s="153">
      <c r="A40" s="1" t="n"/>
      <c r="B40" s="75" t="inlineStr">
        <is>
          <t>POOLED RSD</t>
        </is>
      </c>
      <c r="C40" s="143">
        <f>C39/C38*100</f>
        <v/>
      </c>
      <c r="D40" s="179" t="n"/>
      <c r="E40" s="95" t="n"/>
      <c r="F40" s="75" t="inlineStr">
        <is>
          <t>POOLED RSD</t>
        </is>
      </c>
      <c r="G40" s="180">
        <f>G39/G38*100</f>
        <v/>
      </c>
      <c r="H40" s="181" t="n"/>
      <c r="I40" s="182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 s="153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 s="15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 s="153">
      <c r="A43" s="1" t="n"/>
      <c r="B43" s="86" t="n"/>
      <c r="C43" s="85" t="inlineStr">
        <is>
          <t>MOBILE</t>
        </is>
      </c>
      <c r="D43" s="29" t="n"/>
      <c r="E43" s="29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 s="153">
      <c r="A44" s="1" t="n"/>
      <c r="B44" s="90" t="n"/>
      <c r="C44" s="91" t="inlineStr">
        <is>
          <t>MOBILE 1</t>
        </is>
      </c>
      <c r="D44" s="91" t="inlineStr">
        <is>
          <t>ST100%</t>
        </is>
      </c>
      <c r="E44" s="92" t="inlineStr">
        <is>
          <t>MOBILE 2</t>
        </is>
      </c>
      <c r="F44" s="1" t="n"/>
      <c r="G44" s="29" t="n"/>
      <c r="H44" s="85" t="inlineStr">
        <is>
          <t>COLUMN</t>
        </is>
      </c>
      <c r="I44" s="29" t="n"/>
      <c r="J44" s="1" t="n"/>
      <c r="K44" s="1" t="n"/>
      <c r="L44" s="1" t="n"/>
      <c r="M44" s="1" t="n"/>
      <c r="N44" s="1" t="n"/>
      <c r="O44" s="3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 s="153">
      <c r="A45" s="1" t="n"/>
      <c r="B45" s="70" t="inlineStr">
        <is>
          <t>1#</t>
        </is>
      </c>
      <c r="C45" s="17" t="n">
        <v>4137.77295</v>
      </c>
      <c r="D45" s="18">
        <f>E6</f>
        <v/>
      </c>
      <c r="E45" s="19" t="n">
        <v>4013.59399</v>
      </c>
      <c r="F45" s="1" t="n"/>
      <c r="G45" s="90" t="n"/>
      <c r="H45" s="91" t="inlineStr">
        <is>
          <t>st 100%</t>
        </is>
      </c>
      <c r="I45" s="92" t="inlineStr">
        <is>
          <t>COLUMN 2</t>
        </is>
      </c>
      <c r="J45" s="1" t="n"/>
      <c r="K45" s="1" t="n"/>
      <c r="L45" s="1" t="n"/>
      <c r="M45" s="6" t="n"/>
      <c r="N45" s="7" t="n"/>
      <c r="O45" s="8" t="n"/>
      <c r="P45" s="9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 s="153">
      <c r="A46" s="1" t="n"/>
      <c r="B46" s="70" t="inlineStr">
        <is>
          <t>2#</t>
        </is>
      </c>
      <c r="C46" s="17" t="n">
        <v>4008.14136</v>
      </c>
      <c r="D46" s="18">
        <f>E7</f>
        <v/>
      </c>
      <c r="E46" s="19" t="n">
        <v>4037.77905</v>
      </c>
      <c r="F46" s="95" t="n"/>
      <c r="G46" s="70" t="inlineStr">
        <is>
          <t>1#</t>
        </is>
      </c>
      <c r="H46" s="18">
        <f>E6</f>
        <v/>
      </c>
      <c r="I46" s="19" t="n">
        <v>4007.06274</v>
      </c>
      <c r="J46" s="32" t="n"/>
      <c r="K46" s="1" t="n"/>
      <c r="L46" s="1" t="n"/>
      <c r="M46" s="10" t="n"/>
      <c r="N46" s="11" t="n"/>
      <c r="O46" s="11" t="n"/>
      <c r="P46" s="1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 s="153">
      <c r="A47" s="1" t="n"/>
      <c r="B47" s="70" t="inlineStr">
        <is>
          <t>3#</t>
        </is>
      </c>
      <c r="C47" s="17" t="n">
        <v>3992.24414</v>
      </c>
      <c r="D47" s="17">
        <f>E8</f>
        <v/>
      </c>
      <c r="E47" s="19" t="n">
        <v>4042.10645</v>
      </c>
      <c r="F47" s="95" t="n"/>
      <c r="G47" s="70" t="inlineStr">
        <is>
          <t>2#</t>
        </is>
      </c>
      <c r="H47" s="18">
        <f>E7</f>
        <v/>
      </c>
      <c r="I47" s="19" t="n">
        <v>4067.34741</v>
      </c>
      <c r="J47" s="32" t="n"/>
      <c r="K47" s="1" t="n"/>
      <c r="L47" s="1" t="n"/>
      <c r="M47" s="11" t="n"/>
      <c r="N47" s="11" t="n"/>
      <c r="O47" s="11" t="n"/>
      <c r="P47" s="1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 s="153">
      <c r="A48" s="1" t="n"/>
      <c r="B48" s="70" t="inlineStr">
        <is>
          <t>4#</t>
        </is>
      </c>
      <c r="C48" s="17" t="n">
        <v>3997.30054</v>
      </c>
      <c r="D48" s="17">
        <f>E9</f>
        <v/>
      </c>
      <c r="E48" s="19" t="n">
        <v>4032.22559</v>
      </c>
      <c r="F48" s="95" t="n"/>
      <c r="G48" s="70" t="inlineStr">
        <is>
          <t>3#</t>
        </is>
      </c>
      <c r="H48" s="17">
        <f>E8</f>
        <v/>
      </c>
      <c r="I48" s="19" t="n">
        <v>4041.10425</v>
      </c>
      <c r="J48" s="32" t="n"/>
      <c r="K48" s="1" t="n"/>
      <c r="L48" s="1" t="n"/>
      <c r="M48" s="11" t="n"/>
      <c r="N48" s="11" t="n"/>
      <c r="O48" s="11" t="n"/>
      <c r="P48" s="1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 s="153">
      <c r="A49" s="1" t="n"/>
      <c r="B49" s="70" t="inlineStr">
        <is>
          <t>5#</t>
        </is>
      </c>
      <c r="C49" s="17" t="n">
        <v>4004.52563</v>
      </c>
      <c r="D49" s="17">
        <f>E10</f>
        <v/>
      </c>
      <c r="E49" s="19" t="n">
        <v>4031.28662</v>
      </c>
      <c r="F49" s="95" t="n"/>
      <c r="G49" s="70" t="inlineStr">
        <is>
          <t>4#</t>
        </is>
      </c>
      <c r="H49" s="17">
        <f>E9</f>
        <v/>
      </c>
      <c r="I49" s="19" t="n">
        <v>4025.96216</v>
      </c>
      <c r="J49" s="32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 s="153">
      <c r="A50" s="1" t="n"/>
      <c r="B50" s="70" t="inlineStr">
        <is>
          <t>6#</t>
        </is>
      </c>
      <c r="C50" s="68" t="n">
        <v>4008.34204</v>
      </c>
      <c r="D50" s="17">
        <f>E11</f>
        <v/>
      </c>
      <c r="E50" s="98" t="n">
        <v>4029.82593</v>
      </c>
      <c r="F50" s="95" t="n"/>
      <c r="G50" s="70" t="inlineStr">
        <is>
          <t>5#</t>
        </is>
      </c>
      <c r="H50" s="17">
        <f>E10</f>
        <v/>
      </c>
      <c r="I50" s="19" t="n">
        <v>4019.74414</v>
      </c>
      <c r="J50" s="32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 s="153">
      <c r="A51" s="1" t="n"/>
      <c r="B51" s="99" t="inlineStr">
        <is>
          <t>POOLED AVG</t>
        </is>
      </c>
      <c r="C51" s="175">
        <f>AVERAGE(C45:E50)</f>
        <v/>
      </c>
      <c r="D51" s="176" t="n"/>
      <c r="E51" s="177" t="n"/>
      <c r="F51" s="1" t="n"/>
      <c r="G51" s="70" t="inlineStr">
        <is>
          <t>6#</t>
        </is>
      </c>
      <c r="H51" s="17">
        <f>E11</f>
        <v/>
      </c>
      <c r="I51" s="98" t="n">
        <v>4006.81714</v>
      </c>
      <c r="J51" s="32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 s="153">
      <c r="A52" s="1" t="n"/>
      <c r="B52" s="70" t="inlineStr">
        <is>
          <t>POOLED SD</t>
        </is>
      </c>
      <c r="C52" s="178">
        <f>STDEV(C45:E50)</f>
        <v/>
      </c>
      <c r="D52" s="176" t="n"/>
      <c r="E52" s="177" t="n"/>
      <c r="F52" s="1" t="n"/>
      <c r="G52" s="99" t="inlineStr">
        <is>
          <t>POOLED AVG</t>
        </is>
      </c>
      <c r="H52" s="141">
        <f>AVERAGE(H46:I51)</f>
        <v/>
      </c>
      <c r="I52" s="174" t="n"/>
      <c r="J52" s="32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 s="153">
      <c r="A53" s="109" t="n"/>
      <c r="B53" s="110" t="inlineStr">
        <is>
          <t>POOLED RSD</t>
        </is>
      </c>
      <c r="C53" s="180">
        <f>C52/C51*100</f>
        <v/>
      </c>
      <c r="D53" s="181" t="n"/>
      <c r="E53" s="182" t="n"/>
      <c r="F53" s="1" t="n"/>
      <c r="G53" s="70" t="inlineStr">
        <is>
          <t>POOLED SD</t>
        </is>
      </c>
      <c r="H53" s="142">
        <f>STDEV(H46:I51)</f>
        <v/>
      </c>
      <c r="I53" s="174" t="n"/>
      <c r="J53" s="32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 s="153">
      <c r="A54" s="1" t="n"/>
      <c r="B54" s="1" t="n"/>
      <c r="C54" s="96" t="n"/>
      <c r="D54" s="1" t="n"/>
      <c r="E54" s="96" t="n"/>
      <c r="F54" s="1" t="n"/>
      <c r="G54" s="75" t="inlineStr">
        <is>
          <t>POOLED RSD</t>
        </is>
      </c>
      <c r="H54" s="143">
        <f>H53/H52*100</f>
        <v/>
      </c>
      <c r="I54" s="179" t="n"/>
      <c r="J54" s="32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 s="153">
      <c r="A55" s="1" t="n"/>
      <c r="B55" s="1" t="n"/>
      <c r="C55" s="50" t="n"/>
      <c r="D55" s="50" t="n"/>
      <c r="E55" s="50" t="n"/>
      <c r="F55" s="1" t="n"/>
      <c r="G55" s="111" t="n"/>
      <c r="H55" s="112" t="n"/>
      <c r="I55" s="44" t="n"/>
      <c r="J55" s="50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 s="153">
      <c r="A56" s="1" t="n"/>
      <c r="B56" s="183" t="inlineStr">
        <is>
          <t>STABILITY</t>
        </is>
      </c>
      <c r="C56" s="184" t="n"/>
      <c r="D56" s="1" t="n"/>
      <c r="E56" s="1" t="n"/>
      <c r="F56" s="183" t="inlineStr">
        <is>
          <t>SECOND DAY</t>
        </is>
      </c>
      <c r="G56" s="185" t="n"/>
      <c r="H56" s="186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 s="153">
      <c r="A57" s="1" t="n"/>
      <c r="B57" s="187" t="n"/>
      <c r="C57" s="188" t="n"/>
      <c r="D57" s="1" t="n"/>
      <c r="E57" s="1" t="n"/>
      <c r="F57" s="120" t="n"/>
      <c r="G57" s="121" t="inlineStr">
        <is>
          <t>st 100%</t>
        </is>
      </c>
      <c r="H57" s="122" t="inlineStr">
        <is>
          <t>SECOND DAY</t>
        </is>
      </c>
      <c r="I57" s="1" t="n"/>
      <c r="J57" s="123" t="n"/>
      <c r="K57" s="124" t="n"/>
      <c r="L57" s="125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 s="153">
      <c r="A58" s="1" t="n"/>
      <c r="B58" s="70" t="n">
        <v>4000.56665</v>
      </c>
      <c r="C58" s="18">
        <f>E6</f>
        <v/>
      </c>
      <c r="D58" s="126" t="n"/>
      <c r="E58" s="1" t="n"/>
      <c r="F58" s="70" t="inlineStr">
        <is>
          <t>1#</t>
        </is>
      </c>
      <c r="G58" s="18">
        <f>E6</f>
        <v/>
      </c>
      <c r="H58" s="127" t="n">
        <v>3974.09351</v>
      </c>
      <c r="I58" s="1" t="n"/>
      <c r="J58" s="128" t="n"/>
      <c r="K58" s="129" t="inlineStr">
        <is>
          <t>St 100%</t>
        </is>
      </c>
      <c r="L58" s="130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 s="153">
      <c r="A59" s="1" t="n"/>
      <c r="B59" s="70" t="n">
        <v>3974.52197</v>
      </c>
      <c r="C59" s="18">
        <f>E7</f>
        <v/>
      </c>
      <c r="D59" s="126" t="n"/>
      <c r="E59" s="1" t="n"/>
      <c r="F59" s="70" t="inlineStr">
        <is>
          <t>2#</t>
        </is>
      </c>
      <c r="G59" s="18">
        <f>E7</f>
        <v/>
      </c>
      <c r="H59" s="127" t="n">
        <v>3971.22656</v>
      </c>
      <c r="I59" s="1" t="n"/>
      <c r="J59" s="70" t="inlineStr">
        <is>
          <t>1#</t>
        </is>
      </c>
      <c r="K59" s="131">
        <f>G58</f>
        <v/>
      </c>
      <c r="L59" s="132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 s="153">
      <c r="A60" s="1" t="n"/>
      <c r="B60" s="70" t="n">
        <v>3965.91357</v>
      </c>
      <c r="C60" s="17">
        <f>E8</f>
        <v/>
      </c>
      <c r="D60" s="126" t="n"/>
      <c r="E60" s="1" t="n"/>
      <c r="F60" s="70" t="inlineStr">
        <is>
          <t>3#</t>
        </is>
      </c>
      <c r="G60" s="17">
        <f>E8</f>
        <v/>
      </c>
      <c r="H60" s="133" t="n">
        <v>3985.41211</v>
      </c>
      <c r="I60" s="1" t="n"/>
      <c r="J60" s="70" t="inlineStr">
        <is>
          <t>2#</t>
        </is>
      </c>
      <c r="K60" s="131">
        <f>G59</f>
        <v/>
      </c>
      <c r="L60" s="132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 s="153">
      <c r="A61" s="1" t="n"/>
      <c r="B61" s="70" t="n">
        <v>3977.01001</v>
      </c>
      <c r="C61" s="17">
        <f>E9</f>
        <v/>
      </c>
      <c r="D61" s="126" t="n"/>
      <c r="E61" s="1" t="n"/>
      <c r="F61" s="70" t="inlineStr">
        <is>
          <t>4#</t>
        </is>
      </c>
      <c r="G61" s="17">
        <f>E9</f>
        <v/>
      </c>
      <c r="H61" s="134" t="n">
        <v>3980.64282</v>
      </c>
      <c r="I61" s="1" t="n"/>
      <c r="J61" s="70" t="inlineStr">
        <is>
          <t>3#</t>
        </is>
      </c>
      <c r="K61" s="131">
        <f>G60</f>
        <v/>
      </c>
      <c r="L61" s="132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 s="153">
      <c r="A62" s="1" t="n"/>
      <c r="B62" s="70" t="n">
        <v>3965.2915</v>
      </c>
      <c r="C62" s="17">
        <f>E10</f>
        <v/>
      </c>
      <c r="D62" s="126" t="n"/>
      <c r="E62" s="1" t="n"/>
      <c r="F62" s="70" t="inlineStr">
        <is>
          <t>5#</t>
        </is>
      </c>
      <c r="G62" s="17">
        <f>E10</f>
        <v/>
      </c>
      <c r="H62" s="133" t="n">
        <v>3978.14233</v>
      </c>
      <c r="I62" s="1" t="n"/>
      <c r="J62" s="70" t="inlineStr">
        <is>
          <t>4#</t>
        </is>
      </c>
      <c r="K62" s="131">
        <f>G61</f>
        <v/>
      </c>
      <c r="L62" s="132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 s="153">
      <c r="A63" s="1" t="n"/>
      <c r="B63" s="70" t="n">
        <v>3970.6394</v>
      </c>
      <c r="C63" s="19">
        <f>E11</f>
        <v/>
      </c>
      <c r="D63" s="126" t="n"/>
      <c r="E63" s="1" t="n"/>
      <c r="F63" s="70" t="inlineStr">
        <is>
          <t>6#</t>
        </is>
      </c>
      <c r="G63" s="17">
        <f>E11</f>
        <v/>
      </c>
      <c r="H63" s="135" t="n">
        <v>3985.56934</v>
      </c>
      <c r="I63" s="1" t="n"/>
      <c r="J63" s="70" t="inlineStr">
        <is>
          <t>5#</t>
        </is>
      </c>
      <c r="K63" s="131">
        <f>G62</f>
        <v/>
      </c>
      <c r="L63" s="132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 s="153">
      <c r="A64" s="1" t="n"/>
      <c r="B64" s="136" t="n">
        <v>0.3600925925925926</v>
      </c>
      <c r="C64" s="19" t="n">
        <v>4000.56665</v>
      </c>
      <c r="D64" s="137" t="n"/>
      <c r="E64" s="1" t="n"/>
      <c r="F64" s="99" t="inlineStr">
        <is>
          <t>POOLED AVG</t>
        </is>
      </c>
      <c r="G64" s="141">
        <f>AVERAGE(G58:H63)</f>
        <v/>
      </c>
      <c r="H64" s="174" t="n"/>
      <c r="I64" s="32" t="n"/>
      <c r="J64" s="70" t="inlineStr">
        <is>
          <t>6#</t>
        </is>
      </c>
      <c r="K64" s="131">
        <f>G63</f>
        <v/>
      </c>
      <c r="L64" s="138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 s="153">
      <c r="A65" s="1" t="n"/>
      <c r="B65" s="136" t="n">
        <v>0.3600925925925926</v>
      </c>
      <c r="C65" s="19" t="n">
        <v>3974.52197</v>
      </c>
      <c r="D65" s="137" t="n"/>
      <c r="E65" s="1" t="n"/>
      <c r="F65" s="70" t="inlineStr">
        <is>
          <t>POOLED SD</t>
        </is>
      </c>
      <c r="G65" s="142">
        <f>STDEV(G58:H63)</f>
        <v/>
      </c>
      <c r="H65" s="174" t="n"/>
      <c r="I65" s="32" t="n"/>
      <c r="J65" s="75" t="inlineStr">
        <is>
          <t>Average</t>
        </is>
      </c>
      <c r="K65" s="139">
        <f>E12</f>
        <v/>
      </c>
      <c r="L65" s="140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 s="153">
      <c r="A66" s="1" t="n"/>
      <c r="B66" s="136" t="n">
        <v>0.3600925925925926</v>
      </c>
      <c r="C66" s="19" t="n">
        <v>3965.91357</v>
      </c>
      <c r="D66" s="126" t="n"/>
      <c r="E66" s="1" t="n"/>
      <c r="F66" s="75" t="inlineStr">
        <is>
          <t>POOLED RSD</t>
        </is>
      </c>
      <c r="G66" s="143">
        <f>G65/G64*100</f>
        <v/>
      </c>
      <c r="H66" s="179" t="n"/>
      <c r="I66" s="32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 s="153">
      <c r="A67" s="1" t="n"/>
      <c r="B67" s="136" t="n">
        <v>0.3600925925925926</v>
      </c>
      <c r="C67" s="19" t="n">
        <v>3977.01001</v>
      </c>
      <c r="D67" s="32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 s="153">
      <c r="A68" s="1" t="n"/>
      <c r="B68" s="136" t="n">
        <v>0.3600925925925926</v>
      </c>
      <c r="C68" s="17" t="n">
        <v>3965.2915</v>
      </c>
      <c r="D68" s="32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 s="153">
      <c r="A69" s="1" t="n"/>
      <c r="B69" s="136" t="n">
        <v>0.3600925925925926</v>
      </c>
      <c r="C69" s="68" t="n">
        <v>3970.6394</v>
      </c>
      <c r="D69" s="32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 s="153">
      <c r="A70" s="1" t="n"/>
      <c r="B70" s="99" t="inlineStr">
        <is>
          <t>POOLED AVG</t>
        </is>
      </c>
      <c r="C70" s="141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 s="153">
      <c r="A71" s="1" t="n"/>
      <c r="B71" s="70" t="inlineStr">
        <is>
          <t>POOLED SD</t>
        </is>
      </c>
      <c r="C71" s="142">
        <f>STDEV(C58:C69)</f>
        <v/>
      </c>
      <c r="D71" s="32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 s="153">
      <c r="A72" s="1" t="n"/>
      <c r="B72" s="75" t="inlineStr">
        <is>
          <t>POOLED RSD</t>
        </is>
      </c>
      <c r="C72" s="143">
        <f>C71/C70*100</f>
        <v/>
      </c>
      <c r="D72" s="32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 s="15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 s="15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 s="153">
      <c r="A75" s="144" t="inlineStr">
        <is>
          <t>System precision</t>
        </is>
      </c>
      <c r="B75" s="145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 s="153">
      <c r="A76" s="146" t="inlineStr">
        <is>
          <t>r</t>
        </is>
      </c>
      <c r="B76" s="147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 s="153">
      <c r="A77" s="146" t="inlineStr">
        <is>
          <t>Min</t>
        </is>
      </c>
      <c r="B77" s="148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 s="153">
      <c r="A78" s="146" t="inlineStr">
        <is>
          <t>Max</t>
        </is>
      </c>
      <c r="B78" s="148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 s="153">
      <c r="A79" s="146" t="inlineStr">
        <is>
          <t>Method precision</t>
        </is>
      </c>
      <c r="B79" s="148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 s="153">
      <c r="A80" s="146" t="inlineStr">
        <is>
          <t>Analyst</t>
        </is>
      </c>
      <c r="B80" s="148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 s="153">
      <c r="A81" s="146" t="inlineStr">
        <is>
          <t>Day</t>
        </is>
      </c>
      <c r="B81" s="148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 s="153">
      <c r="A82" s="146" t="inlineStr">
        <is>
          <t>Column</t>
        </is>
      </c>
      <c r="B82" s="148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 s="153">
      <c r="A83" s="146" t="inlineStr">
        <is>
          <t>Stability</t>
        </is>
      </c>
      <c r="B83" s="148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 s="153">
      <c r="A84" s="146" t="inlineStr">
        <is>
          <t>Slope</t>
        </is>
      </c>
      <c r="B84" s="148">
        <f>K13</f>
        <v/>
      </c>
      <c r="C84" s="1" t="n"/>
      <c r="D84" s="96" t="n"/>
      <c r="E84" s="1" t="n"/>
      <c r="F84" s="1" t="n"/>
      <c r="G84" s="1" t="n"/>
      <c r="H84" s="1" t="n"/>
      <c r="I84" s="1" t="n"/>
      <c r="J84" s="149" t="n"/>
      <c r="K84" s="149" t="n"/>
      <c r="L84" s="149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 s="153">
      <c r="A85" s="146" t="inlineStr">
        <is>
          <t>Intercept</t>
        </is>
      </c>
      <c r="B85" s="148">
        <f>K14</f>
        <v/>
      </c>
      <c r="C85" s="1" t="n"/>
      <c r="D85" s="1" t="n"/>
      <c r="E85" s="1" t="n"/>
      <c r="F85" s="150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 s="153">
      <c r="A86" s="146" t="inlineStr">
        <is>
          <t>T 100%</t>
        </is>
      </c>
      <c r="B86" s="151">
        <f>E19</f>
        <v/>
      </c>
      <c r="C86" s="1" t="n"/>
      <c r="D86" s="1" t="n"/>
      <c r="E86" s="1" t="n"/>
      <c r="F86" s="96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 s="153">
      <c r="A87" s="146" t="inlineStr">
        <is>
          <t>Found conc.</t>
        </is>
      </c>
      <c r="B87" s="148">
        <f>(J24-$K$14)/$K$13</f>
        <v/>
      </c>
      <c r="C87" s="1" t="n"/>
      <c r="D87" s="1" t="n"/>
      <c r="E87" s="1" t="n"/>
      <c r="F87" s="96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 s="153">
      <c r="A88" s="146" t="inlineStr">
        <is>
          <t>Recovery</t>
        </is>
      </c>
      <c r="B88" s="152">
        <f>K24/I24*100</f>
        <v/>
      </c>
      <c r="C88" s="1" t="n"/>
      <c r="D88" s="1" t="n"/>
      <c r="E88" s="1" t="n"/>
      <c r="F88" s="96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 s="153">
      <c r="A89" s="1" t="n"/>
      <c r="B89" s="1" t="n"/>
      <c r="C89" s="1" t="n"/>
      <c r="D89" s="1" t="n"/>
      <c r="E89" s="1" t="n"/>
      <c r="F89" s="96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 s="15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 s="15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 s="15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 s="15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 s="15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 s="153">
      <c r="A95" s="1" t="n"/>
      <c r="B95" s="1" t="n"/>
      <c r="C95" s="1" t="n"/>
      <c r="D95" s="1" t="n"/>
      <c r="E95" s="96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 s="153">
      <c r="A96" s="1" t="n"/>
      <c r="B96" s="1" t="n"/>
      <c r="C96" s="1" t="n"/>
      <c r="D96" s="1" t="n"/>
      <c r="E96" s="96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 s="153">
      <c r="A97" s="1" t="n"/>
      <c r="B97" s="1" t="n"/>
      <c r="C97" s="1" t="n"/>
      <c r="D97" s="1" t="n"/>
      <c r="E97" s="96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 s="153">
      <c r="A98" s="1" t="n"/>
      <c r="B98" s="1" t="n"/>
      <c r="C98" s="1" t="n"/>
      <c r="D98" s="1" t="n"/>
      <c r="E98" s="96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 s="153">
      <c r="A99" s="1" t="n"/>
      <c r="B99" s="1" t="n"/>
      <c r="C99" s="1" t="n"/>
      <c r="D99" s="1" t="n"/>
      <c r="E99" s="96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 s="15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 s="15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 s="15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 s="15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 s="15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 s="15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 s="15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 s="15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 s="15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 s="15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 s="15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 s="15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 s="15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 s="15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 s="15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 s="15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 s="15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 s="15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 s="15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 s="15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 s="15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 s="15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 s="15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 s="15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 s="15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 s="15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 s="15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 s="15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 s="15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 s="15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 s="15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 s="15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 s="15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 s="15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 s="15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 s="15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 s="15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 s="15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 s="15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 s="15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 s="15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 s="15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 s="15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 s="15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 s="15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 s="15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 s="15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 s="15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 s="15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 s="15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 s="15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 s="15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 s="15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 s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 s="15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 s="15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 s="15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 s="15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 s="15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 s="15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 s="15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 s="15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 s="15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 s="15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 s="15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 s="15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 s="15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 s="15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 s="15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 s="15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 s="15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 s="15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 s="15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 s="15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 s="15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 s="15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 s="15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 s="15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 s="15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 s="15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 s="15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 s="15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 s="15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 s="15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 s="15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 s="15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 s="15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 s="15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 s="15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 s="15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 s="15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 s="15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 s="15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 s="15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 s="15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 s="15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 s="15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 s="15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 s="15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 s="15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 s="15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 s="15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 s="15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 s="15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 s="15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 s="15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 s="15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 s="15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 s="15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 s="15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 s="15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 s="15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 s="15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 s="15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 s="15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 s="15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 s="15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 s="15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 s="15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 s="15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 s="15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 s="15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 s="15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 s="15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 s="15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 s="15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 s="15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 s="15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 s="15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 s="15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 s="15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 s="15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 s="15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 s="15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 s="15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 s="15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 s="15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 s="15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 s="15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 s="15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 s="15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 s="15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 s="15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 s="15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 s="15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 s="15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 s="15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 s="15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 s="15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 s="15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 s="15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 s="15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 s="15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 s="1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 s="15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 s="15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 s="15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 s="15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 s="15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 s="15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 s="15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 s="15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 s="15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 s="15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 s="15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 s="15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 s="15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 s="15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 s="15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 s="15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 s="15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 s="15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 s="15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 s="15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 s="15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 s="15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 s="15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 s="15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 s="15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 s="15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 s="15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 s="15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 s="15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 s="15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 s="15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 s="15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 s="15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 s="15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 s="15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 s="15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 s="15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 s="15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 s="15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 s="15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 s="15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 s="15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 s="15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 s="15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 s="15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 s="15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 s="15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 s="15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 s="15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 s="15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 s="15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 s="15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 s="15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 s="15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 s="15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 s="15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 s="15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 s="15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 s="15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 s="15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 s="15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 s="15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 s="15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 s="15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 s="15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 s="15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 s="15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 s="15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 s="15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 s="15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 s="15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 s="15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 s="15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 s="15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 s="15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 s="15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 s="15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 s="15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 s="15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 s="15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 s="15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 s="15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 s="15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 s="15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 s="15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 s="15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 s="15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 s="15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 s="15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 s="15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 s="15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 s="15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 s="15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 s="15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 s="15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 s="15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 s="15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 s="15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 s="15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 s="1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 s="15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 s="15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 s="15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 s="15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 s="15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 s="15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 s="15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 s="15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 s="15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 s="15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 s="15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 s="15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 s="15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 s="15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 s="15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 s="15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 s="15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 s="15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 s="15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 s="15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 s="15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 s="15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 s="15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 s="15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 s="15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 s="15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 s="15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 s="15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 s="15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 s="15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 s="15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 s="15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 s="15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 s="15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 s="15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 s="15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 s="15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 s="15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 s="15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 s="15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 s="15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 s="15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 s="15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 s="15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 s="15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 s="15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 s="15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 s="15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 s="15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 s="15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 s="15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 s="15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 s="15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 s="15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 s="15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 s="15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 s="15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 s="15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 s="15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 s="15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 s="15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 s="15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 s="15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 s="15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 s="15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 s="15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 s="15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 s="15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 s="15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 s="15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 s="15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 s="15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 s="15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 s="15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 s="15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 s="15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 s="15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 s="15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 s="15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 s="15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 s="15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 s="15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 s="15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 s="15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 s="15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 s="15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 s="15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 s="15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 s="15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 s="15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 s="15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 s="15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 s="15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 s="15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 s="15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 s="15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 s="15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 s="15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 s="15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 s="1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 s="15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 s="15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 s="15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 s="15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 s="15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 s="15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 s="15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 s="15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 s="15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 s="15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 s="15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 s="15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 s="15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 s="15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 s="15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 s="15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 s="15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 s="15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 s="15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 s="15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 s="15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 s="15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 s="15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 s="15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 s="15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 s="15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 s="15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 s="15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 s="15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 s="15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 s="15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 s="15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 s="15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 s="15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 s="15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 s="15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 s="15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 s="15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 s="15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 s="15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 s="15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 s="15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 s="15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 s="15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 s="15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 s="15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 s="15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 s="15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 s="15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 s="15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 s="15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 s="15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 s="15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 s="15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 s="15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 s="15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 s="15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 s="15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 s="15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 s="15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 s="15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 s="15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 s="15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 s="15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 s="15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 s="15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 s="15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 s="15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 s="15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 s="15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 s="15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 s="15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 s="15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 s="15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 s="15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 s="15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 s="15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 s="15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 s="15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 s="15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 s="15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 s="15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 s="15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 s="15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 s="15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 s="15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 s="15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 s="15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 s="15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 s="15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 s="15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 s="15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 s="15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 s="15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 s="15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 s="15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 s="15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 s="15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 s="15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 s="1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 s="15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 s="15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 s="15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 s="15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 s="15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 s="15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 s="15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 s="15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 s="15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 s="15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 s="15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 s="15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 s="15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 s="15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 s="15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 s="15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 s="15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 s="15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 s="15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 s="15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 s="15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 s="15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 s="15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 s="15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 s="15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 s="15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 s="15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 s="15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 s="15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 s="15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 s="15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 s="15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 s="15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 s="15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 s="15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 s="15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 s="15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 s="15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 s="15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 s="15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 s="15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 s="15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 s="15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 s="15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 s="15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 s="15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 s="15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 s="15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 s="15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 s="15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 s="15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 s="15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 s="15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 s="15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 s="15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 s="15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 s="15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 s="15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 s="15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 s="15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 s="15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 s="15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 s="15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 s="15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 s="15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 s="15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 s="15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 s="15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 s="15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 s="15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 s="15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 s="15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 s="15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 s="15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 s="15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 s="15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 s="15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 s="15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 s="15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 s="15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 s="15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 s="15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 s="15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 s="15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 s="15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 s="15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 s="15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 s="15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 s="15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 s="15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 s="15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 s="15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 s="15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 s="15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 s="15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 s="15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 s="15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 s="15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 s="15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 s="1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 s="15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 s="15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 s="15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 s="15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 s="15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 s="15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 s="15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 s="15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 s="15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 s="15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 s="15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 s="15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 s="15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 s="15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 s="15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 s="15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 s="15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 s="15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 s="15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 s="15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 s="15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 s="15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 s="15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 s="15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 s="15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 s="15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 s="15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 s="15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 s="15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 s="15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 s="15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 s="15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 s="15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 s="15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 s="15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 s="15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 s="15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 s="15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 s="15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 s="15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 s="15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 s="15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 s="15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 s="15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 s="15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 s="15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 s="15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 s="15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 s="15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 s="15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 s="15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 s="15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 s="15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 s="15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 s="15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 s="15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 s="15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 s="15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 s="15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 s="15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 s="15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 s="15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 s="15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 s="15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 s="15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 s="15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 s="15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 s="15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 s="15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 s="15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 s="15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 s="15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 s="15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 s="15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 s="15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 s="15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 s="15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 s="15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 s="15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 s="15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 s="15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 s="15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 s="15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 s="15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 s="15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 s="15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 s="15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 s="15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 s="15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 s="15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 s="15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 s="15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 s="15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 s="15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 s="15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 s="15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 s="15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 s="15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 s="15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 s="1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 s="15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 s="15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 s="15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 s="15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 s="15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 s="15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 s="15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 s="15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 s="15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 s="15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 s="15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 s="15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 s="15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 s="15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 s="15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 s="15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 s="15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 s="15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 s="15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 s="15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 s="15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 s="15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 s="15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 s="15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 s="15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 s="15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 s="15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 s="15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 s="15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 s="15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 s="15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 s="15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 s="15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 s="15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 s="15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 s="15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 s="15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 s="15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 s="15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 s="15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 s="15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 s="15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 s="15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 s="15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 s="15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 s="15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 s="15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 s="15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 s="15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 s="15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 s="15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 s="15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 s="15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 s="15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 s="15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 s="15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 s="15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 s="15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 s="15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 s="15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 s="15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 s="15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 s="15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 s="15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 s="15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 s="15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 s="15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 s="15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 s="15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 s="15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 s="15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 s="15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 s="15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 s="15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 s="15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 s="15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 s="15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 s="15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 s="15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 s="15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 s="15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 s="15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 s="15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 s="15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 s="15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 s="15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 s="15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 s="15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 s="15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 s="15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 s="15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 s="15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 s="15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 s="15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 s="15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 s="15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 s="15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 s="15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 s="15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 s="1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 s="15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 s="15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 s="15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 s="15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 s="15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 s="15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 s="15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 s="15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 s="15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 s="15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 s="15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 s="15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 s="15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 s="15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 s="15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 s="15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 s="15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 s="15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 s="15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 s="15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 s="15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 s="15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 s="15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 s="15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 s="15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 s="15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 s="15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 s="15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 s="15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 s="15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 s="15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 s="15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 s="15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 s="15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 s="15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 s="15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 s="15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 s="15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 s="15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 s="15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 s="15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 s="15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 s="15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 s="15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 s="15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 s="15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 s="15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 s="15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 s="15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 s="15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 s="15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 s="15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 s="15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 s="15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 s="15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 s="15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 s="15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 s="15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 s="15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 s="15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 s="15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 s="15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 s="15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 s="15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 s="15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 s="15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 s="15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 s="15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 s="15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 s="15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 s="15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 s="15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 s="15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 s="15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 s="15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 s="15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 s="15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 s="15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 s="15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 s="15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 s="15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 s="15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 s="15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 s="15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 s="15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 s="15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 s="15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 s="15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 s="15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 s="15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 s="15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 s="15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 s="15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 s="15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 s="15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 s="15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 s="15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 s="15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 s="15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 s="1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 s="15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 s="15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 s="15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 s="15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 s="15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 s="15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 s="15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 s="15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 s="15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 s="15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 s="15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 s="15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 s="15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 s="15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 s="15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 s="15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 s="15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 s="15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 s="15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 s="15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 s="15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 s="15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 s="15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 s="15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 s="15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 s="15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 s="15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 s="15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 s="15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 s="15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 s="15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 s="15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 s="15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 s="15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 s="15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 s="15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 s="15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 s="15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 s="15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 s="15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 s="153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 s="153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 s="153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 s="153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 s="153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 s="153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 s="153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K15">
    <cfRule type="cellIs" priority="3" operator="lessThan" dxfId="0">
      <formula>0.99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2025-04-02T20:12:34Z</dcterms:created>
  <dcterms:modified xsi:type="dcterms:W3CDTF">2025-04-02T20:12:34Z</dcterms:modified>
</cp:coreProperties>
</file>