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<sst xmlns="http://schemas.openxmlformats.org/spreadsheetml/2006/main" count="157" uniqueCount="84">
  <si>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 xml:space="preserve">CALCULATION OF VALIDATION OF Imidocarb Dipropionate in Imidofarm  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</si>
  <si>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</si>
  <si>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</si>
  <si>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</si>
  <si>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</si>
  <si>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</si>
  <si>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</si>
  <si>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</si>
  <si>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</si>
  <si>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</si>
  <si>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</si>
  <si>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</si>
  <si>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</si>
  <si>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</si>
  <si>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</si>
  <si>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</si>
  <si>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</si>
  <si>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r>
      <rPr>
        <b/>
        <sz val="10"/>
        <color theme="1"/>
        <rFont val="Arial"/>
        <charset val="134"/>
      </rPr>
      <t>CONC(</t>
    </r>
    <r>
      <rPr>
        <b/>
        <sz val="10"/>
        <color theme="1"/>
        <rFont val="Arial"/>
        <charset val="134"/>
      </rPr>
      <t>µg/ml</t>
    </r>
    <r>
      <rPr>
        <b/>
        <sz val="10"/>
        <color theme="1"/>
        <rFont val="Arial"/>
        <charset val="134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</si>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</sst>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400]h:mm:ss\ AM/PM"/>
    <numFmt numFmtId="179" formatCode="0.0000"/>
    <numFmt numFmtId="180" formatCode="0.00000"/>
  </numFmts>
  <fonts count="4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Times New Roman"/>
      <charset val="134"/>
    </font>
    <font>
      <b/>
      <sz val="14"/>
      <color rgb="FF0000FF"/>
      <name val="Arial"/>
      <charset val="134"/>
    </font>
    <font>
      <sz val="10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rgb="FFFF0000"/>
      <name val="Arial"/>
      <charset val="134"/>
    </font>
    <font>
      <b/>
      <sz val="12"/>
      <color rgb="FFFF0000"/>
      <name val="Times New Roman"/>
      <charset val="134"/>
    </font>
    <font>
      <b/>
      <sz val="10"/>
      <color rgb="FF000000"/>
      <name val="Arial"/>
      <charset val="134"/>
    </font>
    <font>
      <b/>
      <sz val="10"/>
      <color rgb="FF0000FF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Times New Roman"/>
      <charset val="134"/>
    </font>
    <font>
      <b/>
      <sz val="14"/>
      <color theme="1"/>
      <name val="Bahnschrift"/>
      <charset val="134"/>
    </font>
    <font>
      <b/>
      <sz val="14"/>
      <color theme="1"/>
      <name val="Arial"/>
      <charset val="134"/>
    </font>
    <font>
      <sz val="12"/>
      <color theme="1"/>
      <name val="Lustria"/>
      <charset val="134"/>
    </font>
    <font>
      <sz val="14"/>
      <color theme="1"/>
      <name val="Times New Roman"/>
      <charset val="134"/>
    </font>
    <font>
      <b/>
      <sz val="12"/>
      <color theme="1"/>
      <name val="Arial"/>
      <charset val="134"/>
    </font>
    <font>
      <b/>
      <sz val="12"/>
      <color rgb="FF008000"/>
      <name val="Arial"/>
      <charset val="134"/>
    </font>
    <font>
      <b/>
      <sz val="16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8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0" applyNumberFormat="0" applyFill="0" applyAlignment="0" applyProtection="0">
      <alignment vertical="center"/>
    </xf>
    <xf numFmtId="0" fontId="28" fillId="0" borderId="90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92" applyNumberFormat="0" applyAlignment="0" applyProtection="0">
      <alignment vertical="center"/>
    </xf>
    <xf numFmtId="0" fontId="31" fillId="13" borderId="93" applyNumberFormat="0" applyAlignment="0" applyProtection="0">
      <alignment vertical="center"/>
    </xf>
    <xf numFmtId="0" fontId="32" fillId="13" borderId="92" applyNumberFormat="0" applyAlignment="0" applyProtection="0">
      <alignment vertical="center"/>
    </xf>
    <xf numFmtId="0" fontId="33" fillId="14" borderId="94" applyNumberFormat="0" applyAlignment="0" applyProtection="0">
      <alignment vertical="center"/>
    </xf>
    <xf numFmtId="0" fontId="34" fillId="0" borderId="95" applyNumberFormat="0" applyFill="0" applyAlignment="0" applyProtection="0">
      <alignment vertical="center"/>
    </xf>
    <xf numFmtId="0" fontId="35" fillId="0" borderId="96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</cellStyleXfs>
  <cellXfs count="1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78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0" borderId="5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/>
    <xf numFmtId="0" fontId="5" fillId="0" borderId="9" xfId="0" applyFont="1" applyBorder="1"/>
    <xf numFmtId="0" fontId="1" fillId="4" borderId="10" xfId="0" applyFont="1" applyFill="1" applyBorder="1" applyAlignment="1"/>
    <xf numFmtId="0" fontId="7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12" xfId="0" applyFont="1" applyBorder="1"/>
    <xf numFmtId="2" fontId="7" fillId="0" borderId="6" xfId="0" applyNumberFormat="1" applyFont="1" applyBorder="1" applyAlignment="1">
      <alignment horizontal="center"/>
    </xf>
    <xf numFmtId="0" fontId="5" fillId="0" borderId="13" xfId="0" applyFont="1" applyBorder="1"/>
    <xf numFmtId="0" fontId="1" fillId="4" borderId="14" xfId="0" applyFont="1" applyFill="1" applyBorder="1" applyAlignment="1"/>
    <xf numFmtId="0" fontId="5" fillId="0" borderId="15" xfId="0" applyFont="1" applyBorder="1"/>
    <xf numFmtId="0" fontId="5" fillId="0" borderId="16" xfId="0" applyFont="1" applyBorder="1"/>
    <xf numFmtId="2" fontId="7" fillId="0" borderId="17" xfId="0" applyNumberFormat="1" applyFont="1" applyBorder="1" applyAlignment="1">
      <alignment horizontal="center"/>
    </xf>
    <xf numFmtId="0" fontId="5" fillId="0" borderId="18" xfId="0" applyFont="1" applyBorder="1"/>
    <xf numFmtId="0" fontId="8" fillId="0" borderId="0" xfId="0" applyFont="1" applyAlignment="1"/>
    <xf numFmtId="0" fontId="8" fillId="0" borderId="19" xfId="0" applyFont="1" applyBorder="1" applyAlignment="1"/>
    <xf numFmtId="0" fontId="9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5" fillId="0" borderId="22" xfId="0" applyFont="1" applyBorder="1"/>
    <xf numFmtId="179" fontId="6" fillId="0" borderId="2" xfId="0" applyNumberFormat="1" applyFont="1" applyBorder="1" applyAlignment="1">
      <alignment horizontal="center"/>
    </xf>
    <xf numFmtId="0" fontId="5" fillId="0" borderId="23" xfId="0" applyFont="1" applyBorder="1"/>
    <xf numFmtId="0" fontId="1" fillId="4" borderId="1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1" fillId="0" borderId="19" xfId="0" applyFont="1" applyBorder="1" applyAlignment="1"/>
    <xf numFmtId="0" fontId="11" fillId="0" borderId="0" xfId="0" applyFont="1" applyAlignment="1"/>
    <xf numFmtId="0" fontId="1" fillId="0" borderId="28" xfId="0" applyFont="1" applyBorder="1" applyAlignment="1"/>
    <xf numFmtId="0" fontId="5" fillId="0" borderId="29" xfId="0" applyFont="1" applyBorder="1"/>
    <xf numFmtId="0" fontId="1" fillId="0" borderId="0" xfId="0" applyFont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33" xfId="0" applyFont="1" applyBorder="1" applyAlignment="1"/>
    <xf numFmtId="179" fontId="6" fillId="0" borderId="7" xfId="0" applyNumberFormat="1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35" xfId="0" applyFont="1" applyBorder="1"/>
    <xf numFmtId="0" fontId="5" fillId="0" borderId="6" xfId="0" applyFont="1" applyBorder="1"/>
    <xf numFmtId="2" fontId="7" fillId="0" borderId="34" xfId="0" applyNumberFormat="1" applyFont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0" fontId="5" fillId="0" borderId="37" xfId="0" applyFont="1" applyBorder="1"/>
    <xf numFmtId="0" fontId="5" fillId="0" borderId="17" xfId="0" applyFont="1" applyBorder="1"/>
    <xf numFmtId="0" fontId="5" fillId="0" borderId="38" xfId="0" applyFont="1" applyBorder="1"/>
    <xf numFmtId="0" fontId="1" fillId="0" borderId="39" xfId="0" applyFont="1" applyBorder="1" applyAlignment="1"/>
    <xf numFmtId="0" fontId="1" fillId="4" borderId="40" xfId="0" applyFont="1" applyFill="1" applyBorder="1" applyAlignment="1">
      <alignment horizontal="center"/>
    </xf>
    <xf numFmtId="0" fontId="5" fillId="0" borderId="41" xfId="0" applyFont="1" applyBorder="1"/>
    <xf numFmtId="0" fontId="7" fillId="0" borderId="0" xfId="0" applyFont="1" applyAlignment="1">
      <alignment horizontal="center" wrapText="1"/>
    </xf>
    <xf numFmtId="0" fontId="8" fillId="5" borderId="0" xfId="0" applyFont="1" applyFill="1" applyBorder="1" applyAlignment="1"/>
    <xf numFmtId="0" fontId="8" fillId="5" borderId="42" xfId="0" applyFont="1" applyFill="1" applyBorder="1" applyAlignment="1"/>
    <xf numFmtId="0" fontId="4" fillId="3" borderId="43" xfId="0" applyFont="1" applyFill="1" applyBorder="1" applyAlignment="1">
      <alignment horizontal="center"/>
    </xf>
    <xf numFmtId="0" fontId="5" fillId="0" borderId="44" xfId="0" applyFont="1" applyBorder="1"/>
    <xf numFmtId="0" fontId="4" fillId="3" borderId="45" xfId="0" applyFont="1" applyFill="1" applyBorder="1" applyAlignment="1">
      <alignment horizontal="center"/>
    </xf>
    <xf numFmtId="0" fontId="5" fillId="0" borderId="46" xfId="0" applyFont="1" applyBorder="1"/>
    <xf numFmtId="0" fontId="5" fillId="0" borderId="47" xfId="0" applyFont="1" applyBorder="1"/>
    <xf numFmtId="0" fontId="5" fillId="0" borderId="48" xfId="0" applyFont="1" applyBorder="1"/>
    <xf numFmtId="0" fontId="5" fillId="0" borderId="49" xfId="0" applyFont="1" applyBorder="1"/>
    <xf numFmtId="0" fontId="1" fillId="0" borderId="1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6" fillId="0" borderId="50" xfId="0" applyFont="1" applyBorder="1" applyAlignment="1"/>
    <xf numFmtId="0" fontId="6" fillId="0" borderId="38" xfId="0" applyFont="1" applyBorder="1" applyAlignment="1">
      <alignment horizontal="center" readingOrder="1"/>
    </xf>
    <xf numFmtId="0" fontId="6" fillId="0" borderId="49" xfId="0" applyFont="1" applyBorder="1" applyAlignment="1">
      <alignment horizontal="center" readingOrder="1"/>
    </xf>
    <xf numFmtId="0" fontId="6" fillId="0" borderId="4" xfId="0" applyFont="1" applyBorder="1" applyAlignment="1">
      <alignment horizontal="center"/>
    </xf>
    <xf numFmtId="179" fontId="6" fillId="0" borderId="49" xfId="0" applyNumberFormat="1" applyFont="1" applyBorder="1" applyAlignment="1">
      <alignment horizontal="center" readingOrder="1"/>
    </xf>
    <xf numFmtId="178" fontId="13" fillId="4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14" fillId="6" borderId="51" xfId="0" applyFont="1" applyFill="1" applyBorder="1" applyAlignment="1"/>
    <xf numFmtId="0" fontId="15" fillId="0" borderId="52" xfId="0" applyFont="1" applyBorder="1" applyAlignment="1"/>
    <xf numFmtId="0" fontId="15" fillId="7" borderId="53" xfId="0" applyFont="1" applyFill="1" applyBorder="1" applyAlignment="1"/>
    <xf numFmtId="0" fontId="15" fillId="7" borderId="54" xfId="0" applyFont="1" applyFill="1" applyBorder="1" applyAlignment="1"/>
    <xf numFmtId="0" fontId="15" fillId="7" borderId="55" xfId="0" applyFont="1" applyFill="1" applyBorder="1" applyAlignment="1"/>
    <xf numFmtId="0" fontId="15" fillId="6" borderId="56" xfId="0" applyFont="1" applyFill="1" applyBorder="1" applyAlignment="1"/>
    <xf numFmtId="0" fontId="15" fillId="6" borderId="57" xfId="0" applyFont="1" applyFill="1" applyBorder="1" applyAlignment="1"/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5" fillId="0" borderId="61" xfId="0" applyFont="1" applyBorder="1"/>
    <xf numFmtId="0" fontId="1" fillId="4" borderId="62" xfId="0" applyFont="1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" fillId="4" borderId="64" xfId="0" applyFont="1" applyFill="1" applyBorder="1" applyAlignment="1"/>
    <xf numFmtId="0" fontId="6" fillId="0" borderId="65" xfId="0" applyFont="1" applyBorder="1" applyAlignment="1">
      <alignment horizontal="center"/>
    </xf>
    <xf numFmtId="0" fontId="1" fillId="0" borderId="50" xfId="0" applyFont="1" applyBorder="1" applyAlignment="1"/>
    <xf numFmtId="0" fontId="16" fillId="0" borderId="0" xfId="0" applyFont="1" applyAlignment="1">
      <alignment horizontal="center"/>
    </xf>
    <xf numFmtId="2" fontId="6" fillId="0" borderId="66" xfId="0" applyNumberFormat="1" applyFont="1" applyBorder="1" applyAlignment="1">
      <alignment horizontal="center"/>
    </xf>
    <xf numFmtId="0" fontId="9" fillId="4" borderId="62" xfId="0" applyFont="1" applyFill="1" applyBorder="1" applyAlignment="1">
      <alignment horizontal="center"/>
    </xf>
    <xf numFmtId="2" fontId="7" fillId="0" borderId="67" xfId="0" applyNumberFormat="1" applyFont="1" applyBorder="1" applyAlignment="1">
      <alignment horizontal="center"/>
    </xf>
    <xf numFmtId="0" fontId="9" fillId="4" borderId="68" xfId="0" applyFont="1" applyFill="1" applyBorder="1" applyAlignment="1">
      <alignment horizontal="center"/>
    </xf>
    <xf numFmtId="180" fontId="7" fillId="0" borderId="69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17" fillId="0" borderId="51" xfId="0" applyFont="1" applyBorder="1" applyAlignment="1">
      <alignment horizontal="center"/>
    </xf>
    <xf numFmtId="2" fontId="17" fillId="0" borderId="51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6" fillId="0" borderId="72" xfId="0" applyNumberFormat="1" applyFont="1" applyBorder="1" applyAlignment="1">
      <alignment horizontal="center"/>
    </xf>
    <xf numFmtId="0" fontId="18" fillId="8" borderId="0" xfId="0" applyFont="1" applyFill="1" applyBorder="1" applyAlignment="1"/>
    <xf numFmtId="0" fontId="19" fillId="0" borderId="0" xfId="0" applyFont="1" applyAlignment="1"/>
    <xf numFmtId="0" fontId="6" fillId="4" borderId="73" xfId="0" applyFont="1" applyFill="1" applyBorder="1" applyAlignment="1">
      <alignment horizontal="center"/>
    </xf>
    <xf numFmtId="0" fontId="17" fillId="0" borderId="73" xfId="0" applyFont="1" applyBorder="1" applyAlignment="1">
      <alignment horizontal="center"/>
    </xf>
    <xf numFmtId="2" fontId="17" fillId="0" borderId="73" xfId="0" applyNumberFormat="1" applyFont="1" applyBorder="1" applyAlignment="1">
      <alignment horizontal="center"/>
    </xf>
    <xf numFmtId="2" fontId="17" fillId="0" borderId="74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2" fillId="9" borderId="0" xfId="0" applyFont="1" applyFill="1" applyBorder="1" applyAlignment="1"/>
    <xf numFmtId="2" fontId="2" fillId="9" borderId="0" xfId="0" applyNumberFormat="1" applyFont="1" applyFill="1" applyBorder="1" applyAlignment="1"/>
    <xf numFmtId="0" fontId="7" fillId="0" borderId="50" xfId="0" applyFont="1" applyBorder="1" applyAlignment="1">
      <alignment horizontal="center" wrapText="1"/>
    </xf>
    <xf numFmtId="0" fontId="1" fillId="0" borderId="75" xfId="0" applyFont="1" applyBorder="1" applyAlignment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15" fillId="0" borderId="79" xfId="0" applyFont="1" applyBorder="1" applyAlignment="1"/>
    <xf numFmtId="0" fontId="15" fillId="0" borderId="80" xfId="0" applyFont="1" applyBorder="1" applyAlignment="1"/>
    <xf numFmtId="0" fontId="6" fillId="0" borderId="79" xfId="0" applyFont="1" applyBorder="1" applyAlignment="1">
      <alignment horizontal="center"/>
    </xf>
    <xf numFmtId="0" fontId="6" fillId="0" borderId="80" xfId="0" applyFont="1" applyBorder="1" applyAlignment="1">
      <alignment horizontal="center"/>
    </xf>
    <xf numFmtId="179" fontId="6" fillId="0" borderId="80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81" xfId="0" applyNumberFormat="1" applyFont="1" applyBorder="1" applyAlignment="1">
      <alignment horizontal="center"/>
    </xf>
    <xf numFmtId="0" fontId="20" fillId="10" borderId="82" xfId="0" applyFont="1" applyFill="1" applyBorder="1" applyAlignment="1">
      <alignment horizontal="center"/>
    </xf>
    <xf numFmtId="2" fontId="20" fillId="10" borderId="83" xfId="0" applyNumberFormat="1" applyFont="1" applyFill="1" applyBorder="1" applyAlignment="1">
      <alignment horizontal="center"/>
    </xf>
    <xf numFmtId="0" fontId="20" fillId="10" borderId="84" xfId="0" applyFont="1" applyFill="1" applyBorder="1" applyAlignment="1">
      <alignment horizontal="center"/>
    </xf>
    <xf numFmtId="180" fontId="20" fillId="10" borderId="85" xfId="0" applyNumberFormat="1" applyFont="1" applyFill="1" applyBorder="1" applyAlignment="1">
      <alignment horizontal="center"/>
    </xf>
    <xf numFmtId="2" fontId="20" fillId="10" borderId="85" xfId="0" applyNumberFormat="1" applyFont="1" applyFill="1" applyBorder="1" applyAlignment="1">
      <alignment horizontal="center"/>
    </xf>
    <xf numFmtId="0" fontId="7" fillId="0" borderId="0" xfId="0" applyFont="1" applyAlignment="1"/>
    <xf numFmtId="0" fontId="20" fillId="10" borderId="85" xfId="0" applyFont="1" applyFill="1" applyBorder="1" applyAlignment="1">
      <alignment horizontal="center"/>
    </xf>
    <xf numFmtId="2" fontId="20" fillId="10" borderId="86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77102993"/>
        <c:axId val="1073828675"/>
      </c:scatterChart>
      <c:valAx>
        <c:axId val="18771029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73828675"/>
        <c:crosses val="autoZero"/>
        <c:crossBetween val="midCat"/>
      </c:valAx>
      <c:valAx>
        <c:axId val="107382867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7102993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e9629ac6-aaca-4581-ba42-924fa1ff972e}"/>
      </c:ext>
    </c:extLst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id="2" name="Chart 1" descr="Chart 0"/>
        <xdr:cNvGraphicFramePr/>
      </xdr:nvGraphicFramePr>
      <xdr:xfrm>
        <a:off x="4418965" y="15582900"/>
        <a:ext cx="7924800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tabSelected="1" topLeftCell="A40" workbookViewId="0">
      <selection activeCell="I63" sqref="I63"/>
    </sheetView>
  </sheetViews>
  <sheetFormatPr defaultColWidth="12.6296296296296" defaultRowHeight="15" customHeight="1"/>
  <cols>
    <col min="1" max="1" width="26.6296296296296" customWidth="1"/>
    <col min="2" max="2" width="14.75" customWidth="1"/>
    <col min="3" max="3" width="16.25" customWidth="1"/>
    <col min="4" max="4" width="15.6296296296296" customWidth="1"/>
    <col min="5" max="5" width="14.6296296296296" customWidth="1"/>
    <col min="6" max="6" width="16" customWidth="1"/>
    <col min="7" max="7" width="24.75" customWidth="1"/>
    <col min="8" max="8" width="15.6296296296296" customWidth="1"/>
    <col min="9" max="9" width="12.6296296296296" customWidth="1"/>
    <col min="10" max="10" width="17.6296296296296" customWidth="1"/>
    <col min="11" max="11" width="16" customWidth="1"/>
    <col min="12" max="12" width="15.3796296296296" customWidth="1"/>
    <col min="13" max="14" width="18.8796296296296" customWidth="1"/>
    <col min="15" max="15" width="16.1296296296296" customWidth="1"/>
    <col min="16" max="16" width="14.1296296296296" customWidth="1"/>
    <col min="17" max="28" width="9.12962962962963" customWidth="1"/>
  </cols>
  <sheetData>
    <row r="1" ht="12.75" customHeight="1" spans="1:28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 spans="1:28">
      <c r="A2" s="1"/>
      <c r="B2" s="1"/>
      <c r="C2" s="1"/>
      <c r="L2" s="1"/>
      <c r="M2" s="1"/>
      <c r="N2" s="89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 spans="1:28">
      <c r="A3" s="1"/>
      <c r="B3" s="1"/>
      <c r="C3" s="1"/>
      <c r="D3" s="3" t="s">
        <v>2</v>
      </c>
      <c r="E3" s="3"/>
      <c r="F3" s="4"/>
      <c r="G3" s="4" t="s">
        <v>3</v>
      </c>
      <c r="H3" s="3" t="s">
        <v>4</v>
      </c>
      <c r="I3" s="4"/>
      <c r="J3" s="4" t="s">
        <v>5</v>
      </c>
      <c r="K3" s="3" t="e">
        <f>H3-E3</f>
        <v>#VALUE!</v>
      </c>
      <c r="L3" s="90"/>
      <c r="M3" s="91" t="s">
        <v>6</v>
      </c>
      <c r="N3" s="92" t="s">
        <v>7</v>
      </c>
      <c r="O3" s="93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94" t="s">
        <v>9</v>
      </c>
      <c r="M4" s="95">
        <v>2973.49805</v>
      </c>
      <c r="N4" s="95">
        <v>2928.65356</v>
      </c>
      <c r="O4" s="95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 spans="1:28">
      <c r="A5" s="1"/>
      <c r="B5" s="5"/>
      <c r="C5" s="6" t="s">
        <v>10</v>
      </c>
      <c r="D5" s="6" t="s">
        <v>11</v>
      </c>
      <c r="E5" s="7" t="s">
        <v>12</v>
      </c>
      <c r="F5" s="6" t="s">
        <v>13</v>
      </c>
      <c r="G5" s="8" t="s">
        <v>14</v>
      </c>
      <c r="H5" s="1"/>
      <c r="I5" s="1"/>
      <c r="J5" s="1"/>
      <c r="K5" s="1"/>
      <c r="L5" s="95" t="s">
        <v>15</v>
      </c>
      <c r="M5" s="95" t="e">
        <f>M4/E12*100</f>
        <v>#DIV/0!</v>
      </c>
      <c r="N5" s="95" t="e">
        <f>N4/E12*100</f>
        <v>#DIV/0!</v>
      </c>
      <c r="O5" s="95" t="e">
        <f>O4/E12*100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 spans="1:28">
      <c r="A6" s="1"/>
      <c r="B6" s="9"/>
      <c r="C6" s="10"/>
      <c r="D6" s="10"/>
      <c r="E6" s="11"/>
      <c r="F6" s="10"/>
      <c r="G6" s="12"/>
      <c r="H6" s="1"/>
      <c r="I6" s="1"/>
      <c r="J6" s="1"/>
      <c r="K6" s="1"/>
      <c r="L6" s="95" t="s">
        <v>16</v>
      </c>
      <c r="M6" s="95" t="e">
        <f t="shared" ref="M6:O6" si="0">100-M5</f>
        <v>#DIV/0!</v>
      </c>
      <c r="N6" s="95" t="e">
        <f t="shared" si="0"/>
        <v>#DIV/0!</v>
      </c>
      <c r="O6" s="95" t="e">
        <f t="shared" si="0"/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 spans="1:28">
      <c r="A7" s="1"/>
      <c r="B7" s="9"/>
      <c r="C7" s="10"/>
      <c r="D7" s="10"/>
      <c r="E7" s="11"/>
      <c r="F7" s="10"/>
      <c r="G7" s="12"/>
      <c r="H7" s="1"/>
      <c r="I7" s="33"/>
      <c r="J7" s="96" t="s">
        <v>17</v>
      </c>
      <c r="K7" s="97" t="s">
        <v>18</v>
      </c>
      <c r="L7" s="1"/>
      <c r="M7" s="1"/>
      <c r="N7" s="98" t="s">
        <v>19</v>
      </c>
      <c r="O7" s="9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 spans="1:28">
      <c r="A8" s="1"/>
      <c r="B8" s="9"/>
      <c r="C8" s="10"/>
      <c r="D8" s="10"/>
      <c r="E8" s="11"/>
      <c r="F8" s="11"/>
      <c r="G8" s="12"/>
      <c r="H8" s="1"/>
      <c r="I8" s="100" t="s">
        <v>20</v>
      </c>
      <c r="J8" s="101">
        <f>J10*50/100</f>
        <v>85.5</v>
      </c>
      <c r="K8" s="102" t="e">
        <f>AVERAGE(C7:C10)</f>
        <v>#DIV/0!</v>
      </c>
      <c r="L8" s="1"/>
      <c r="M8" s="1"/>
      <c r="N8" s="103" t="s">
        <v>21</v>
      </c>
      <c r="O8" s="48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 spans="1:28">
      <c r="A9" s="1"/>
      <c r="B9" s="9"/>
      <c r="C9" s="10"/>
      <c r="D9" s="1"/>
      <c r="E9" s="10"/>
      <c r="F9" s="1"/>
      <c r="G9" s="1"/>
      <c r="H9" s="13"/>
      <c r="I9" s="100" t="s">
        <v>22</v>
      </c>
      <c r="J9" s="101">
        <f>J10*80/100</f>
        <v>136.8</v>
      </c>
      <c r="K9" s="102" t="e">
        <f>AVERAGE(D7:D9)</f>
        <v>#DIV/0!</v>
      </c>
      <c r="L9" s="1"/>
      <c r="M9" s="1"/>
      <c r="N9" s="103" t="s">
        <v>23</v>
      </c>
      <c r="O9" s="104">
        <v>53.01</v>
      </c>
      <c r="P9" s="10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 spans="1:28">
      <c r="A10" s="1"/>
      <c r="B10" s="9"/>
      <c r="C10" s="1"/>
      <c r="D10" s="1"/>
      <c r="E10" s="10"/>
      <c r="F10" s="1"/>
      <c r="G10" s="1"/>
      <c r="H10" s="13"/>
      <c r="I10" s="100" t="s">
        <v>24</v>
      </c>
      <c r="J10" s="106">
        <v>171</v>
      </c>
      <c r="K10" s="102" t="e">
        <f>AVERAGE(E7:E11)</f>
        <v>#DIV/0!</v>
      </c>
      <c r="L10" s="105"/>
      <c r="M10" s="1"/>
      <c r="N10" s="103" t="s">
        <v>25</v>
      </c>
      <c r="O10" s="104">
        <v>53.36</v>
      </c>
      <c r="P10" s="10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 spans="1:28">
      <c r="A11" s="1"/>
      <c r="B11" s="14"/>
      <c r="C11" s="1"/>
      <c r="D11" s="1"/>
      <c r="E11" s="10"/>
      <c r="F11" s="1"/>
      <c r="G11" s="1"/>
      <c r="H11" s="13"/>
      <c r="I11" s="100" t="s">
        <v>26</v>
      </c>
      <c r="J11" s="101">
        <f>J10*160/100</f>
        <v>273.6</v>
      </c>
      <c r="K11" s="102" t="e">
        <f>AVERAGE(F7:F9)</f>
        <v>#DIV/0!</v>
      </c>
      <c r="L11" s="105"/>
      <c r="M11" s="1"/>
      <c r="N11" s="103" t="s">
        <v>27</v>
      </c>
      <c r="O11" s="104">
        <f>AVERAGE(O8:O10)</f>
        <v>52.8466666666667</v>
      </c>
      <c r="P11" s="10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 spans="1:28">
      <c r="A12" s="1"/>
      <c r="B12" s="15" t="s">
        <v>28</v>
      </c>
      <c r="C12" s="10" t="e">
        <f>AVERAGE(C6:C11)</f>
        <v>#DIV/0!</v>
      </c>
      <c r="D12" s="10" t="e">
        <f>AVERAGE(D6:D9)</f>
        <v>#DIV/0!</v>
      </c>
      <c r="E12" s="16" t="e">
        <f t="shared" ref="E12:G12" si="1">AVERAGE(E6:E11)</f>
        <v>#DIV/0!</v>
      </c>
      <c r="F12" s="10" t="e">
        <f t="shared" si="1"/>
        <v>#DIV/0!</v>
      </c>
      <c r="G12" s="12" t="e">
        <f t="shared" si="1"/>
        <v>#DIV/0!</v>
      </c>
      <c r="H12" s="13"/>
      <c r="I12" s="100" t="s">
        <v>29</v>
      </c>
      <c r="J12" s="101">
        <f>J10*200/100</f>
        <v>342</v>
      </c>
      <c r="K12" s="102" t="e">
        <f>AVERAGE(G7:G9)</f>
        <v>#DIV/0!</v>
      </c>
      <c r="L12" s="105"/>
      <c r="M12" s="1"/>
      <c r="N12" s="103" t="s">
        <v>30</v>
      </c>
      <c r="O12" s="107" t="e">
        <f>O11*J10/E12</f>
        <v>#DIV/0!</v>
      </c>
      <c r="P12" s="105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 spans="1:28">
      <c r="A13" s="1"/>
      <c r="B13" s="15" t="s">
        <v>31</v>
      </c>
      <c r="C13" s="17"/>
      <c r="D13" s="18"/>
      <c r="E13" s="19" t="e">
        <f>STDEV(E6:E11)</f>
        <v>#DIV/0!</v>
      </c>
      <c r="F13" s="17"/>
      <c r="G13" s="20"/>
      <c r="H13" s="1"/>
      <c r="I13" s="108" t="s">
        <v>32</v>
      </c>
      <c r="J13" s="1"/>
      <c r="K13" s="109" t="e">
        <f>SLOPE(K8:K12,J8:J12)</f>
        <v>#DIV/0!</v>
      </c>
      <c r="L13" s="105"/>
      <c r="M13" s="1"/>
      <c r="N13" s="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 spans="1:28">
      <c r="A14" s="1"/>
      <c r="B14" s="21" t="s">
        <v>33</v>
      </c>
      <c r="C14" s="22"/>
      <c r="D14" s="23"/>
      <c r="E14" s="24" t="e">
        <f>E13/E12*100</f>
        <v>#DIV/0!</v>
      </c>
      <c r="F14" s="22"/>
      <c r="G14" s="25"/>
      <c r="H14" s="1"/>
      <c r="I14" s="108" t="s">
        <v>34</v>
      </c>
      <c r="J14" s="1"/>
      <c r="K14" s="109" t="e">
        <f>INTERCEPT(K8:K12,J8:J12)</f>
        <v>#DIV/0!</v>
      </c>
      <c r="L14" s="10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 spans="1:28">
      <c r="A15" s="1"/>
      <c r="B15" s="1"/>
      <c r="C15" s="26"/>
      <c r="D15" s="26"/>
      <c r="E15" s="27"/>
      <c r="F15" s="26"/>
      <c r="G15" s="28"/>
      <c r="H15" s="1"/>
      <c r="I15" s="110" t="s">
        <v>35</v>
      </c>
      <c r="J15" s="1"/>
      <c r="K15" s="111" t="e">
        <f>CORREL(K8:K12,J8:J12)</f>
        <v>#DIV/0!</v>
      </c>
      <c r="L15" s="105"/>
      <c r="M15" s="1"/>
      <c r="N15" s="98" t="s">
        <v>36</v>
      </c>
      <c r="O15" s="9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 spans="1:28">
      <c r="A16" s="1"/>
      <c r="B16" s="1"/>
      <c r="C16" s="26"/>
      <c r="D16" s="26"/>
      <c r="E16" s="26"/>
      <c r="F16" s="26"/>
      <c r="G16" s="28"/>
      <c r="H16" s="28"/>
      <c r="I16" s="28"/>
      <c r="J16" s="1"/>
      <c r="K16" s="44"/>
      <c r="L16" s="1"/>
      <c r="M16" s="1"/>
      <c r="N16" s="103" t="s">
        <v>21</v>
      </c>
      <c r="O16" s="112">
        <v>131.9</v>
      </c>
      <c r="P16" s="10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 spans="1:28">
      <c r="A17" s="1"/>
      <c r="B17" s="1"/>
      <c r="C17" s="5"/>
      <c r="D17" s="29" t="s">
        <v>37</v>
      </c>
      <c r="E17" s="30" t="s">
        <v>38</v>
      </c>
      <c r="F17" s="31" t="s">
        <v>39</v>
      </c>
      <c r="G17" s="1"/>
      <c r="H17" s="1"/>
      <c r="I17" s="1"/>
      <c r="J17" s="1"/>
      <c r="K17" s="1"/>
      <c r="L17" s="1"/>
      <c r="M17" s="1"/>
      <c r="N17" s="103" t="s">
        <v>23</v>
      </c>
      <c r="O17" s="113">
        <v>132.73</v>
      </c>
      <c r="P17" s="10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 spans="1:28">
      <c r="A18" s="1"/>
      <c r="B18" s="1"/>
      <c r="C18" s="9"/>
      <c r="D18" s="10"/>
      <c r="E18" s="32"/>
      <c r="F18" s="12"/>
      <c r="G18" s="1"/>
      <c r="H18" s="1"/>
      <c r="I18" s="1"/>
      <c r="J18" s="1"/>
      <c r="K18" s="1"/>
      <c r="L18" s="1"/>
      <c r="M18" s="1"/>
      <c r="N18" s="103"/>
      <c r="O18" s="113"/>
      <c r="P18" s="10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 spans="1:28">
      <c r="A19" s="1"/>
      <c r="B19" s="1"/>
      <c r="C19" s="9"/>
      <c r="D19" s="10"/>
      <c r="E19" s="11"/>
      <c r="F19" s="12"/>
      <c r="G19" s="1"/>
      <c r="H19" s="1"/>
      <c r="I19" s="1"/>
      <c r="J19" s="1"/>
      <c r="K19" s="1"/>
      <c r="L19" s="1"/>
      <c r="M19" s="1"/>
      <c r="N19" s="103" t="s">
        <v>25</v>
      </c>
      <c r="O19" s="113">
        <v>132.41</v>
      </c>
      <c r="P19" s="10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 spans="1:28">
      <c r="A20" s="1"/>
      <c r="B20" s="1"/>
      <c r="C20" s="9"/>
      <c r="D20" s="10"/>
      <c r="E20" s="10"/>
      <c r="F20" s="12"/>
      <c r="G20" s="1"/>
      <c r="H20" s="33"/>
      <c r="I20" s="97" t="s">
        <v>40</v>
      </c>
      <c r="J20" s="97" t="s">
        <v>41</v>
      </c>
      <c r="K20" s="97" t="s">
        <v>42</v>
      </c>
      <c r="L20" s="96" t="s">
        <v>43</v>
      </c>
      <c r="M20" s="1"/>
      <c r="N20" s="103" t="s">
        <v>27</v>
      </c>
      <c r="O20" s="113">
        <f>AVERAGE(O16:O19)</f>
        <v>132.346666666667</v>
      </c>
      <c r="P20" s="10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 spans="1:28">
      <c r="A21" s="1"/>
      <c r="B21" s="1"/>
      <c r="C21" s="9"/>
      <c r="D21" s="1"/>
      <c r="E21" s="10"/>
      <c r="F21" s="1"/>
      <c r="G21" s="1"/>
      <c r="H21" s="34" t="s">
        <v>44</v>
      </c>
      <c r="I21" s="114">
        <f>J9</f>
        <v>136.8</v>
      </c>
      <c r="J21" s="115">
        <f t="shared" ref="J21:J23" si="2">D18</f>
        <v>0</v>
      </c>
      <c r="K21" s="116" t="e">
        <f t="shared" ref="K21:K29" si="3">(J21-$K$14)/$K$13</f>
        <v>#DIV/0!</v>
      </c>
      <c r="L21" s="117" t="e">
        <f t="shared" ref="L21:L29" si="4">K21/I21*100</f>
        <v>#DIV/0!</v>
      </c>
      <c r="M21" s="13"/>
      <c r="N21" s="103" t="s">
        <v>30</v>
      </c>
      <c r="O21" s="118" t="e">
        <f>O20*J10/E12</f>
        <v>#DIV/0!</v>
      </c>
      <c r="P21" s="10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 spans="1:28">
      <c r="A22" s="1"/>
      <c r="B22" s="1"/>
      <c r="C22" s="9"/>
      <c r="D22" s="1"/>
      <c r="E22" s="10"/>
      <c r="F22" s="1"/>
      <c r="G22" s="13"/>
      <c r="H22" s="35"/>
      <c r="I22" s="114">
        <f>J9</f>
        <v>136.8</v>
      </c>
      <c r="J22" s="115">
        <f t="shared" si="2"/>
        <v>0</v>
      </c>
      <c r="K22" s="116" t="e">
        <f t="shared" si="3"/>
        <v>#DIV/0!</v>
      </c>
      <c r="L22" s="117" t="e">
        <f t="shared" si="4"/>
        <v>#DIV/0!</v>
      </c>
      <c r="M22" s="105"/>
      <c r="N22" s="1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 spans="1:28">
      <c r="A23" s="1"/>
      <c r="B23" s="1"/>
      <c r="C23" s="14"/>
      <c r="D23" s="1"/>
      <c r="E23" s="36"/>
      <c r="F23" s="1"/>
      <c r="G23" s="13"/>
      <c r="H23" s="37"/>
      <c r="I23" s="114">
        <f t="shared" ref="I23:I24" si="5">J9</f>
        <v>136.8</v>
      </c>
      <c r="J23" s="115">
        <f t="shared" si="2"/>
        <v>0</v>
      </c>
      <c r="K23" s="116" t="e">
        <f t="shared" si="3"/>
        <v>#DIV/0!</v>
      </c>
      <c r="L23" s="117" t="e">
        <f t="shared" si="4"/>
        <v>#DIV/0!</v>
      </c>
      <c r="M23" s="10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 spans="1:28">
      <c r="A24" s="1"/>
      <c r="B24" s="1"/>
      <c r="C24" s="38" t="s">
        <v>28</v>
      </c>
      <c r="D24" s="10" t="e">
        <f>AVERAGE(D18:D21)</f>
        <v>#DIV/0!</v>
      </c>
      <c r="E24" s="16" t="e">
        <f t="shared" ref="E24:F24" si="6">AVERAGE(E18:E23)</f>
        <v>#DIV/0!</v>
      </c>
      <c r="F24" s="12" t="e">
        <f t="shared" si="6"/>
        <v>#DIV/0!</v>
      </c>
      <c r="G24" s="13"/>
      <c r="H24" s="34" t="s">
        <v>45</v>
      </c>
      <c r="I24" s="114">
        <f t="shared" si="5"/>
        <v>171</v>
      </c>
      <c r="J24" s="115">
        <f t="shared" ref="J24:J26" si="7">E18</f>
        <v>0</v>
      </c>
      <c r="K24" s="116" t="e">
        <f t="shared" si="3"/>
        <v>#DIV/0!</v>
      </c>
      <c r="L24" s="117" t="e">
        <f t="shared" si="4"/>
        <v>#DIV/0!</v>
      </c>
      <c r="M24" s="10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 spans="1:28">
      <c r="A25" s="1"/>
      <c r="B25" s="1"/>
      <c r="C25" s="38" t="s">
        <v>31</v>
      </c>
      <c r="D25" s="39"/>
      <c r="E25" s="19" t="e">
        <f>STDEV(E19:E23)</f>
        <v>#DIV/0!</v>
      </c>
      <c r="F25" s="40"/>
      <c r="G25" s="1"/>
      <c r="H25" s="35"/>
      <c r="I25" s="114">
        <f>J10</f>
        <v>171</v>
      </c>
      <c r="J25" s="115">
        <f t="shared" si="7"/>
        <v>0</v>
      </c>
      <c r="K25" s="116" t="e">
        <f t="shared" si="3"/>
        <v>#DIV/0!</v>
      </c>
      <c r="L25" s="117" t="e">
        <f t="shared" si="4"/>
        <v>#DIV/0!</v>
      </c>
      <c r="M25" s="105"/>
      <c r="N25" s="119" t="s">
        <v>10</v>
      </c>
      <c r="O25" s="120" t="e">
        <f>O27*0.5</f>
        <v>#DIV/0!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 spans="1:28">
      <c r="A26" s="1"/>
      <c r="B26" s="1"/>
      <c r="C26" s="41" t="s">
        <v>33</v>
      </c>
      <c r="D26" s="42"/>
      <c r="E26" s="24" t="e">
        <f>E25/E24*100</f>
        <v>#DIV/0!</v>
      </c>
      <c r="F26" s="43"/>
      <c r="G26" s="1"/>
      <c r="H26" s="37"/>
      <c r="I26" s="114">
        <f t="shared" ref="I26:I27" si="8">J10</f>
        <v>171</v>
      </c>
      <c r="J26" s="115">
        <f t="shared" si="7"/>
        <v>0</v>
      </c>
      <c r="K26" s="116" t="e">
        <f t="shared" si="3"/>
        <v>#DIV/0!</v>
      </c>
      <c r="L26" s="117" t="e">
        <f t="shared" si="4"/>
        <v>#DIV/0!</v>
      </c>
      <c r="M26" s="105"/>
      <c r="N26" s="119" t="s">
        <v>11</v>
      </c>
      <c r="O26" s="120" t="e">
        <f>O27*0.8</f>
        <v>#DIV/0!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 spans="1:28">
      <c r="A27" s="1"/>
      <c r="B27" s="1"/>
      <c r="C27" s="1"/>
      <c r="D27" s="1"/>
      <c r="E27" s="44"/>
      <c r="F27" s="1"/>
      <c r="G27" s="1"/>
      <c r="H27" s="34" t="s">
        <v>46</v>
      </c>
      <c r="I27" s="114">
        <f t="shared" si="8"/>
        <v>273.6</v>
      </c>
      <c r="J27" s="115">
        <f t="shared" ref="J27:J29" si="9">F18</f>
        <v>0</v>
      </c>
      <c r="K27" s="116" t="e">
        <f t="shared" si="3"/>
        <v>#DIV/0!</v>
      </c>
      <c r="L27" s="117" t="e">
        <f t="shared" si="4"/>
        <v>#DIV/0!</v>
      </c>
      <c r="M27" s="1"/>
      <c r="N27" s="119" t="s">
        <v>12</v>
      </c>
      <c r="O27" s="120" t="e">
        <f>E12</f>
        <v>#DIV/0!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 spans="1:28">
      <c r="A28" s="1"/>
      <c r="B28" s="1"/>
      <c r="C28" s="1"/>
      <c r="D28" s="1"/>
      <c r="E28" s="1"/>
      <c r="F28" s="1"/>
      <c r="G28" s="1"/>
      <c r="H28" s="35"/>
      <c r="I28" s="114">
        <f>J11</f>
        <v>273.6</v>
      </c>
      <c r="J28" s="115">
        <f t="shared" si="9"/>
        <v>0</v>
      </c>
      <c r="K28" s="116" t="e">
        <f t="shared" si="3"/>
        <v>#DIV/0!</v>
      </c>
      <c r="L28" s="117" t="e">
        <f t="shared" si="4"/>
        <v>#DIV/0!</v>
      </c>
      <c r="M28" s="105"/>
      <c r="N28" s="119" t="s">
        <v>13</v>
      </c>
      <c r="O28" s="120" t="e">
        <f>O27*1.6</f>
        <v>#DIV/0!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 spans="1:28">
      <c r="A29" s="1"/>
      <c r="B29" s="1"/>
      <c r="C29" s="1"/>
      <c r="D29" s="1"/>
      <c r="E29" s="1"/>
      <c r="F29" s="45"/>
      <c r="G29" s="46"/>
      <c r="H29" s="47"/>
      <c r="I29" s="121">
        <f>J11</f>
        <v>273.6</v>
      </c>
      <c r="J29" s="122">
        <f t="shared" si="9"/>
        <v>0</v>
      </c>
      <c r="K29" s="123" t="e">
        <f t="shared" si="3"/>
        <v>#DIV/0!</v>
      </c>
      <c r="L29" s="124" t="e">
        <f t="shared" si="4"/>
        <v>#DIV/0!</v>
      </c>
      <c r="M29" s="105"/>
      <c r="N29" s="119" t="s">
        <v>14</v>
      </c>
      <c r="O29" s="120" t="e">
        <f>O27*2</f>
        <v>#DIV/0!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 spans="1:28">
      <c r="A30" s="1"/>
      <c r="B30" s="48"/>
      <c r="C30" s="49" t="s">
        <v>47</v>
      </c>
      <c r="D30" s="48"/>
      <c r="E30" s="1"/>
      <c r="F30" s="50"/>
      <c r="G30" s="49" t="s">
        <v>48</v>
      </c>
      <c r="H30" s="51"/>
      <c r="I30" s="48"/>
      <c r="J30" s="125"/>
      <c r="K30" s="126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 spans="1:28">
      <c r="A31" s="1"/>
      <c r="B31" s="52"/>
      <c r="C31" s="53" t="s">
        <v>49</v>
      </c>
      <c r="D31" s="54" t="s">
        <v>50</v>
      </c>
      <c r="E31" s="1"/>
      <c r="F31" s="52"/>
      <c r="G31" s="53" t="s">
        <v>51</v>
      </c>
      <c r="H31" s="53" t="s">
        <v>52</v>
      </c>
      <c r="I31" s="54" t="s">
        <v>53</v>
      </c>
      <c r="J31" s="1"/>
      <c r="K31" s="127" t="s">
        <v>54</v>
      </c>
      <c r="L31" s="128" t="e">
        <f>MIN(L21:L29)</f>
        <v>#DIV/0!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" customHeight="1" spans="1:28">
      <c r="A32" s="1"/>
      <c r="B32" s="38" t="s">
        <v>21</v>
      </c>
      <c r="C32" s="11">
        <f t="shared" ref="C32:C37" si="10">E6</f>
        <v>0</v>
      </c>
      <c r="D32" s="12"/>
      <c r="E32" s="1"/>
      <c r="F32" s="38" t="s">
        <v>21</v>
      </c>
      <c r="G32" s="10"/>
      <c r="H32" s="11">
        <f t="shared" ref="H32:H37" si="11">E6</f>
        <v>0</v>
      </c>
      <c r="I32" s="12"/>
      <c r="J32" s="1"/>
      <c r="K32" s="127"/>
      <c r="L32" s="1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 spans="1:28">
      <c r="A33" s="1"/>
      <c r="B33" s="38" t="s">
        <v>23</v>
      </c>
      <c r="C33" s="11">
        <f t="shared" si="10"/>
        <v>0</v>
      </c>
      <c r="D33" s="12"/>
      <c r="E33" s="55"/>
      <c r="F33" s="38" t="s">
        <v>23</v>
      </c>
      <c r="G33" s="10"/>
      <c r="H33" s="11">
        <f t="shared" si="11"/>
        <v>0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" customHeight="1" spans="1:28">
      <c r="A34" s="1"/>
      <c r="B34" s="38" t="s">
        <v>25</v>
      </c>
      <c r="C34" s="10">
        <f t="shared" si="10"/>
        <v>0</v>
      </c>
      <c r="D34" s="12"/>
      <c r="E34" s="55"/>
      <c r="F34" s="38" t="s">
        <v>25</v>
      </c>
      <c r="G34" s="10"/>
      <c r="H34" s="10">
        <f t="shared" si="11"/>
        <v>0</v>
      </c>
      <c r="I34" s="12"/>
      <c r="J34" s="69"/>
      <c r="K34" s="127" t="s">
        <v>55</v>
      </c>
      <c r="L34" s="128" t="e">
        <f>MAX(L21:L29)</f>
        <v>#DIV/0!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 spans="1:28">
      <c r="A35" s="1"/>
      <c r="B35" s="38" t="s">
        <v>56</v>
      </c>
      <c r="C35" s="10">
        <f t="shared" si="10"/>
        <v>0</v>
      </c>
      <c r="D35" s="12"/>
      <c r="E35" s="55"/>
      <c r="F35" s="38" t="s">
        <v>56</v>
      </c>
      <c r="G35" s="10"/>
      <c r="H35" s="10">
        <f t="shared" si="11"/>
        <v>0</v>
      </c>
      <c r="I35" s="12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 spans="1:28">
      <c r="A36" s="1"/>
      <c r="B36" s="38" t="s">
        <v>57</v>
      </c>
      <c r="C36" s="10">
        <f t="shared" si="10"/>
        <v>0</v>
      </c>
      <c r="D36" s="12"/>
      <c r="E36" s="55"/>
      <c r="F36" s="38" t="s">
        <v>57</v>
      </c>
      <c r="G36" s="10"/>
      <c r="H36" s="10">
        <f t="shared" si="11"/>
        <v>0</v>
      </c>
      <c r="I36" s="12"/>
      <c r="J36" s="10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 spans="1:28">
      <c r="A37" s="1"/>
      <c r="B37" s="38" t="s">
        <v>58</v>
      </c>
      <c r="C37" s="10">
        <f t="shared" si="10"/>
        <v>0</v>
      </c>
      <c r="D37" s="56"/>
      <c r="E37" s="55"/>
      <c r="F37" s="38" t="s">
        <v>58</v>
      </c>
      <c r="G37" s="36"/>
      <c r="H37" s="10">
        <f t="shared" si="11"/>
        <v>0</v>
      </c>
      <c r="I37" s="56"/>
      <c r="J37" s="10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 spans="1:28">
      <c r="A38" s="1"/>
      <c r="B38" s="57" t="s">
        <v>59</v>
      </c>
      <c r="C38" s="58">
        <f>AVERAGE(C32:D37)</f>
        <v>0</v>
      </c>
      <c r="D38" s="59"/>
      <c r="E38" s="1"/>
      <c r="F38" s="57" t="s">
        <v>59</v>
      </c>
      <c r="G38" s="58">
        <f>AVERAGE(G32:I37)</f>
        <v>0</v>
      </c>
      <c r="H38" s="60"/>
      <c r="I38" s="6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 spans="1:28">
      <c r="A39" s="1"/>
      <c r="B39" s="38" t="s">
        <v>60</v>
      </c>
      <c r="C39" s="61">
        <f>STDEV(C32:D37)</f>
        <v>0</v>
      </c>
      <c r="D39" s="59"/>
      <c r="E39" s="1"/>
      <c r="F39" s="38" t="s">
        <v>60</v>
      </c>
      <c r="G39" s="61">
        <f>STDEV(G33:I37)</f>
        <v>0</v>
      </c>
      <c r="H39" s="60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 spans="1:28">
      <c r="A40" s="1"/>
      <c r="B40" s="41" t="s">
        <v>61</v>
      </c>
      <c r="C40" s="62" t="e">
        <f>C39/C38*100</f>
        <v>#DIV/0!</v>
      </c>
      <c r="D40" s="63"/>
      <c r="E40" s="55"/>
      <c r="F40" s="41" t="s">
        <v>61</v>
      </c>
      <c r="G40" s="62" t="e">
        <f>G39/G38*100</f>
        <v>#DIV/0!</v>
      </c>
      <c r="H40" s="64"/>
      <c r="I40" s="6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 spans="1:28">
      <c r="A41" s="1"/>
      <c r="B41" s="1"/>
      <c r="C41" s="44"/>
      <c r="D41" s="4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 spans="1:28">
      <c r="A43" s="1"/>
      <c r="B43" s="50"/>
      <c r="C43" s="49" t="s">
        <v>62</v>
      </c>
      <c r="D43" s="48"/>
      <c r="E43" s="4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 spans="1:28">
      <c r="A44" s="1"/>
      <c r="B44" s="52"/>
      <c r="C44" s="53" t="s">
        <v>63</v>
      </c>
      <c r="D44" s="53" t="s">
        <v>52</v>
      </c>
      <c r="E44" s="54" t="s">
        <v>64</v>
      </c>
      <c r="F44" s="1"/>
      <c r="G44" s="48"/>
      <c r="H44" s="49" t="s">
        <v>65</v>
      </c>
      <c r="I44" s="48"/>
      <c r="J44" s="1"/>
      <c r="K44" s="1"/>
      <c r="L44" s="1"/>
      <c r="M44" s="1"/>
      <c r="N44" s="1"/>
      <c r="O44" s="8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 spans="1:28">
      <c r="A45" s="1"/>
      <c r="B45" s="38" t="s">
        <v>21</v>
      </c>
      <c r="C45" s="10"/>
      <c r="D45" s="11">
        <f t="shared" ref="D45:D50" si="12">E6</f>
        <v>0</v>
      </c>
      <c r="E45" s="12"/>
      <c r="F45" s="1"/>
      <c r="G45" s="52"/>
      <c r="H45" s="53" t="s">
        <v>49</v>
      </c>
      <c r="I45" s="54" t="s">
        <v>66</v>
      </c>
      <c r="J45" s="1"/>
      <c r="K45" s="1"/>
      <c r="L45" s="1"/>
      <c r="M45" s="90"/>
      <c r="N45" s="91"/>
      <c r="O45" s="92"/>
      <c r="P45" s="9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 spans="1:28">
      <c r="A46" s="1"/>
      <c r="B46" s="38" t="s">
        <v>23</v>
      </c>
      <c r="C46" s="10"/>
      <c r="D46" s="11">
        <f t="shared" si="12"/>
        <v>0</v>
      </c>
      <c r="E46" s="12"/>
      <c r="F46" s="55"/>
      <c r="G46" s="38" t="s">
        <v>21</v>
      </c>
      <c r="H46" s="11">
        <f t="shared" ref="H46:H51" si="13">E6</f>
        <v>0</v>
      </c>
      <c r="I46" s="12"/>
      <c r="J46" s="105"/>
      <c r="K46" s="1"/>
      <c r="L46" s="1"/>
      <c r="M46" s="94"/>
      <c r="N46" s="95"/>
      <c r="O46" s="95"/>
      <c r="P46" s="9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 spans="1:28">
      <c r="A47" s="1"/>
      <c r="B47" s="38" t="s">
        <v>25</v>
      </c>
      <c r="C47" s="10"/>
      <c r="D47" s="10">
        <f t="shared" si="12"/>
        <v>0</v>
      </c>
      <c r="E47" s="12"/>
      <c r="F47" s="55"/>
      <c r="G47" s="38" t="s">
        <v>23</v>
      </c>
      <c r="H47" s="11">
        <f t="shared" si="13"/>
        <v>0</v>
      </c>
      <c r="I47" s="12"/>
      <c r="J47" s="105"/>
      <c r="K47" s="1"/>
      <c r="L47" s="1"/>
      <c r="M47" s="95"/>
      <c r="N47" s="95"/>
      <c r="O47" s="95"/>
      <c r="P47" s="9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 spans="1:28">
      <c r="A48" s="1"/>
      <c r="B48" s="38" t="s">
        <v>56</v>
      </c>
      <c r="C48" s="10"/>
      <c r="D48" s="10">
        <f t="shared" si="12"/>
        <v>0</v>
      </c>
      <c r="E48" s="12"/>
      <c r="F48" s="55"/>
      <c r="G48" s="38" t="s">
        <v>25</v>
      </c>
      <c r="H48" s="10">
        <f t="shared" si="13"/>
        <v>0</v>
      </c>
      <c r="I48" s="12"/>
      <c r="J48" s="105"/>
      <c r="K48" s="1"/>
      <c r="L48" s="1"/>
      <c r="M48" s="95"/>
      <c r="N48" s="95"/>
      <c r="O48" s="95"/>
      <c r="P48" s="9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 spans="1:28">
      <c r="A49" s="1"/>
      <c r="B49" s="38" t="s">
        <v>57</v>
      </c>
      <c r="C49" s="10"/>
      <c r="D49" s="10">
        <f t="shared" si="12"/>
        <v>0</v>
      </c>
      <c r="E49" s="12"/>
      <c r="F49" s="55"/>
      <c r="G49" s="38" t="s">
        <v>56</v>
      </c>
      <c r="H49" s="10">
        <f t="shared" si="13"/>
        <v>0</v>
      </c>
      <c r="I49" s="12"/>
      <c r="J49" s="10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 spans="1:28">
      <c r="A50" s="1"/>
      <c r="B50" s="38" t="s">
        <v>58</v>
      </c>
      <c r="C50" s="36"/>
      <c r="D50" s="10">
        <f t="shared" si="12"/>
        <v>0</v>
      </c>
      <c r="E50" s="56"/>
      <c r="F50" s="55"/>
      <c r="G50" s="38" t="s">
        <v>57</v>
      </c>
      <c r="H50" s="10">
        <f t="shared" si="13"/>
        <v>0</v>
      </c>
      <c r="I50" s="12"/>
      <c r="J50" s="10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 spans="1:28">
      <c r="A51" s="1"/>
      <c r="B51" s="57" t="s">
        <v>59</v>
      </c>
      <c r="C51" s="58">
        <f>AVERAGE(C45:E50)</f>
        <v>0</v>
      </c>
      <c r="D51" s="60"/>
      <c r="E51" s="65"/>
      <c r="F51" s="1"/>
      <c r="G51" s="38" t="s">
        <v>58</v>
      </c>
      <c r="H51" s="10">
        <f t="shared" si="13"/>
        <v>0</v>
      </c>
      <c r="I51" s="56"/>
      <c r="J51" s="10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 spans="1:28">
      <c r="A52" s="1"/>
      <c r="B52" s="38" t="s">
        <v>60</v>
      </c>
      <c r="C52" s="61">
        <f>STDEV(C45:E50)</f>
        <v>0</v>
      </c>
      <c r="D52" s="60"/>
      <c r="E52" s="65"/>
      <c r="F52" s="1"/>
      <c r="G52" s="57" t="s">
        <v>59</v>
      </c>
      <c r="H52" s="58">
        <f>AVERAGE(H46:I51)</f>
        <v>0</v>
      </c>
      <c r="I52" s="59"/>
      <c r="J52" s="10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 spans="1:28">
      <c r="A53" s="66"/>
      <c r="B53" s="67" t="s">
        <v>61</v>
      </c>
      <c r="C53" s="62" t="e">
        <f>C52/C51*100</f>
        <v>#DIV/0!</v>
      </c>
      <c r="D53" s="64"/>
      <c r="E53" s="68"/>
      <c r="F53" s="1"/>
      <c r="G53" s="38" t="s">
        <v>60</v>
      </c>
      <c r="H53" s="61">
        <f>STDEV(H46:I51)</f>
        <v>0</v>
      </c>
      <c r="I53" s="59"/>
      <c r="J53" s="10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 spans="1:28">
      <c r="A54" s="1"/>
      <c r="B54" s="1"/>
      <c r="C54" s="69"/>
      <c r="D54" s="1"/>
      <c r="E54" s="69"/>
      <c r="F54" s="1"/>
      <c r="G54" s="41" t="s">
        <v>61</v>
      </c>
      <c r="H54" s="62" t="e">
        <f>H53/H52*100</f>
        <v>#DIV/0!</v>
      </c>
      <c r="I54" s="63"/>
      <c r="J54" s="10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 spans="1:28">
      <c r="A55" s="1"/>
      <c r="B55" s="1"/>
      <c r="C55" s="26"/>
      <c r="D55" s="26"/>
      <c r="E55" s="26"/>
      <c r="F55" s="1"/>
      <c r="G55" s="70"/>
      <c r="H55" s="71"/>
      <c r="I55" s="44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 spans="1:28">
      <c r="A56" s="1"/>
      <c r="B56" s="72" t="s">
        <v>67</v>
      </c>
      <c r="C56" s="73"/>
      <c r="D56" s="1"/>
      <c r="E56" s="1"/>
      <c r="F56" s="74" t="s">
        <v>68</v>
      </c>
      <c r="G56" s="75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 spans="1:28">
      <c r="A57" s="1"/>
      <c r="B57" s="77"/>
      <c r="C57" s="78"/>
      <c r="D57" s="1"/>
      <c r="E57" s="1"/>
      <c r="F57" s="79"/>
      <c r="G57" s="80" t="s">
        <v>49</v>
      </c>
      <c r="H57" s="81" t="s">
        <v>68</v>
      </c>
      <c r="I57" s="1"/>
      <c r="J57" s="130"/>
      <c r="K57" s="131"/>
      <c r="L57" s="13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 spans="1:28">
      <c r="A58" s="1"/>
      <c r="B58" s="38" t="s">
        <v>21</v>
      </c>
      <c r="C58" s="11">
        <f t="shared" ref="C58:C63" si="14">E6</f>
        <v>0</v>
      </c>
      <c r="D58" s="82"/>
      <c r="E58" s="1"/>
      <c r="F58" s="38" t="s">
        <v>21</v>
      </c>
      <c r="G58" s="11">
        <f t="shared" ref="G58:G63" si="15">E6</f>
        <v>0</v>
      </c>
      <c r="H58" s="83"/>
      <c r="I58" s="1"/>
      <c r="J58" s="133"/>
      <c r="K58" s="134" t="s">
        <v>69</v>
      </c>
      <c r="L58" s="135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 spans="1:28">
      <c r="A59" s="1"/>
      <c r="B59" s="38" t="s">
        <v>23</v>
      </c>
      <c r="C59" s="11">
        <f t="shared" si="14"/>
        <v>0</v>
      </c>
      <c r="D59" s="82"/>
      <c r="E59" s="1"/>
      <c r="F59" s="38" t="s">
        <v>23</v>
      </c>
      <c r="G59" s="11">
        <f t="shared" si="15"/>
        <v>0</v>
      </c>
      <c r="H59" s="83"/>
      <c r="I59" s="1"/>
      <c r="J59" s="38" t="s">
        <v>21</v>
      </c>
      <c r="K59" s="136">
        <f t="shared" ref="K59:K64" si="16">G58</f>
        <v>0</v>
      </c>
      <c r="L59" s="137">
        <f t="shared" ref="L59:L65" si="17">E18</f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 spans="1:28">
      <c r="A60" s="1"/>
      <c r="B60" s="38" t="s">
        <v>25</v>
      </c>
      <c r="C60" s="10">
        <f t="shared" si="14"/>
        <v>0</v>
      </c>
      <c r="D60" s="82"/>
      <c r="E60" s="1"/>
      <c r="F60" s="38" t="s">
        <v>25</v>
      </c>
      <c r="G60" s="10">
        <f t="shared" si="15"/>
        <v>0</v>
      </c>
      <c r="H60" s="84"/>
      <c r="I60" s="1"/>
      <c r="J60" s="38" t="s">
        <v>23</v>
      </c>
      <c r="K60" s="136">
        <f t="shared" si="16"/>
        <v>0</v>
      </c>
      <c r="L60" s="137">
        <f t="shared" si="17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 spans="1:28">
      <c r="A61" s="1"/>
      <c r="B61" s="38" t="s">
        <v>56</v>
      </c>
      <c r="C61" s="10">
        <f t="shared" si="14"/>
        <v>0</v>
      </c>
      <c r="D61" s="82"/>
      <c r="E61" s="1"/>
      <c r="F61" s="38" t="s">
        <v>56</v>
      </c>
      <c r="G61" s="10">
        <f t="shared" si="15"/>
        <v>0</v>
      </c>
      <c r="H61" s="85"/>
      <c r="I61" s="1"/>
      <c r="J61" s="38" t="s">
        <v>25</v>
      </c>
      <c r="K61" s="136">
        <f t="shared" si="16"/>
        <v>0</v>
      </c>
      <c r="L61" s="137">
        <f t="shared" si="17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 spans="1:28">
      <c r="A62" s="1"/>
      <c r="B62" s="38" t="s">
        <v>57</v>
      </c>
      <c r="C62" s="10">
        <f t="shared" si="14"/>
        <v>0</v>
      </c>
      <c r="D62" s="82"/>
      <c r="E62" s="1"/>
      <c r="F62" s="38" t="s">
        <v>57</v>
      </c>
      <c r="G62" s="10">
        <f t="shared" si="15"/>
        <v>0</v>
      </c>
      <c r="H62" s="84"/>
      <c r="I62" s="1"/>
      <c r="J62" s="38" t="s">
        <v>56</v>
      </c>
      <c r="K62" s="136">
        <f t="shared" si="16"/>
        <v>0</v>
      </c>
      <c r="L62" s="137">
        <f t="shared" si="17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 spans="1:28">
      <c r="A63" s="1"/>
      <c r="B63" s="38" t="s">
        <v>58</v>
      </c>
      <c r="C63" s="12">
        <f t="shared" si="14"/>
        <v>0</v>
      </c>
      <c r="D63" s="82"/>
      <c r="E63" s="1"/>
      <c r="F63" s="38" t="s">
        <v>58</v>
      </c>
      <c r="G63" s="10">
        <f t="shared" si="15"/>
        <v>0</v>
      </c>
      <c r="H63" s="86"/>
      <c r="I63" s="1"/>
      <c r="J63" s="38" t="s">
        <v>57</v>
      </c>
      <c r="K63" s="136">
        <f t="shared" si="16"/>
        <v>0</v>
      </c>
      <c r="L63" s="137">
        <f t="shared" si="17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 spans="1:28">
      <c r="A64" s="1"/>
      <c r="B64" s="87">
        <v>0.360092592592593</v>
      </c>
      <c r="C64" s="12"/>
      <c r="D64" s="88"/>
      <c r="E64" s="1"/>
      <c r="F64" s="57" t="s">
        <v>59</v>
      </c>
      <c r="G64" s="58">
        <f>AVERAGE(G58:H63)</f>
        <v>0</v>
      </c>
      <c r="H64" s="59"/>
      <c r="I64" s="105"/>
      <c r="J64" s="38" t="s">
        <v>58</v>
      </c>
      <c r="K64" s="136">
        <f t="shared" si="16"/>
        <v>0</v>
      </c>
      <c r="L64" s="138">
        <f t="shared" si="17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 spans="1:28">
      <c r="A65" s="1"/>
      <c r="B65" s="87">
        <v>0.360092592592593</v>
      </c>
      <c r="C65" s="12"/>
      <c r="D65" s="88"/>
      <c r="E65" s="1"/>
      <c r="F65" s="38" t="s">
        <v>60</v>
      </c>
      <c r="G65" s="61">
        <f>STDEV(G58:H63)</f>
        <v>0</v>
      </c>
      <c r="H65" s="59"/>
      <c r="I65" s="105"/>
      <c r="J65" s="41" t="s">
        <v>71</v>
      </c>
      <c r="K65" s="150" t="e">
        <f>E12</f>
        <v>#DIV/0!</v>
      </c>
      <c r="L65" s="151" t="e">
        <f t="shared" si="17"/>
        <v>#DIV/0!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 spans="1:28">
      <c r="A66" s="1"/>
      <c r="B66" s="87">
        <v>0.360092592592593</v>
      </c>
      <c r="C66" s="12"/>
      <c r="D66" s="82"/>
      <c r="E66" s="1"/>
      <c r="F66" s="41" t="s">
        <v>61</v>
      </c>
      <c r="G66" s="62" t="e">
        <f>G65/G64*100</f>
        <v>#DIV/0!</v>
      </c>
      <c r="H66" s="63"/>
      <c r="I66" s="10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 spans="1:28">
      <c r="A67" s="1"/>
      <c r="B67" s="87">
        <v>0.360092592592593</v>
      </c>
      <c r="C67" s="12"/>
      <c r="D67" s="10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 spans="1:28">
      <c r="A68" s="1"/>
      <c r="B68" s="87">
        <v>0.360092592592593</v>
      </c>
      <c r="C68" s="10"/>
      <c r="D68" s="10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 spans="1:28">
      <c r="A69" s="1"/>
      <c r="B69" s="87">
        <v>0.360092592592593</v>
      </c>
      <c r="C69" s="36"/>
      <c r="D69" s="10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 spans="1:28">
      <c r="A70" s="1"/>
      <c r="B70" s="57" t="s">
        <v>59</v>
      </c>
      <c r="C70" s="139">
        <f>AVERAGE(C58:C69)</f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 spans="1:28">
      <c r="A71" s="1"/>
      <c r="B71" s="38" t="s">
        <v>60</v>
      </c>
      <c r="C71" s="140">
        <f>STDEV(C58:C69)</f>
        <v>0</v>
      </c>
      <c r="D71" s="10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 spans="1:28">
      <c r="A72" s="1"/>
      <c r="B72" s="41" t="s">
        <v>61</v>
      </c>
      <c r="C72" s="141" t="e">
        <f>C71/C70*100</f>
        <v>#DIV/0!</v>
      </c>
      <c r="D72" s="10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 spans="1:28">
      <c r="A75" s="142" t="s">
        <v>72</v>
      </c>
      <c r="B75" s="143" t="e">
        <f>E14</f>
        <v>#DIV/0!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 spans="1:28">
      <c r="A76" s="144" t="s">
        <v>73</v>
      </c>
      <c r="B76" s="145" t="e">
        <f>K15</f>
        <v>#DIV/0!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 spans="1:28">
      <c r="A77" s="144" t="s">
        <v>54</v>
      </c>
      <c r="B77" s="146" t="e">
        <f>L31</f>
        <v>#DIV/0!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 spans="1:28">
      <c r="A78" s="144" t="s">
        <v>55</v>
      </c>
      <c r="B78" s="146" t="e">
        <f>L34</f>
        <v>#DIV/0!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 spans="1:28">
      <c r="A79" s="144" t="s">
        <v>74</v>
      </c>
      <c r="B79" s="146" t="e">
        <f>E26</f>
        <v>#DIV/0!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 spans="1:28">
      <c r="A80" s="144" t="s">
        <v>75</v>
      </c>
      <c r="B80" s="146" t="e">
        <f>C40</f>
        <v>#DIV/0!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 spans="1:28">
      <c r="A81" s="144" t="s">
        <v>76</v>
      </c>
      <c r="B81" s="146" t="e">
        <f>G66</f>
        <v>#DIV/0!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 spans="1:28">
      <c r="A82" s="144" t="s">
        <v>77</v>
      </c>
      <c r="B82" s="146" t="e">
        <f>H54</f>
        <v>#DIV/0!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 spans="1:28">
      <c r="A83" s="144" t="s">
        <v>78</v>
      </c>
      <c r="B83" s="146" t="e">
        <f>C72</f>
        <v>#DIV/0!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 spans="1:28">
      <c r="A84" s="144" t="s">
        <v>79</v>
      </c>
      <c r="B84" s="146" t="e">
        <f t="shared" ref="B84:B85" si="18">K13</f>
        <v>#DIV/0!</v>
      </c>
      <c r="C84" s="1"/>
      <c r="D84" s="69"/>
      <c r="E84" s="1"/>
      <c r="F84" s="1"/>
      <c r="G84" s="1"/>
      <c r="H84" s="1"/>
      <c r="I84" s="1"/>
      <c r="J84" s="152"/>
      <c r="K84" s="152"/>
      <c r="L84" s="15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 spans="1:28">
      <c r="A85" s="144" t="s">
        <v>80</v>
      </c>
      <c r="B85" s="146" t="e">
        <f t="shared" si="18"/>
        <v>#DIV/0!</v>
      </c>
      <c r="C85" s="1"/>
      <c r="D85" s="1"/>
      <c r="E85" s="1"/>
      <c r="F85" s="1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 spans="1:28">
      <c r="A86" s="144" t="s">
        <v>81</v>
      </c>
      <c r="B86" s="148">
        <f>E19</f>
        <v>0</v>
      </c>
      <c r="C86" s="1"/>
      <c r="D86" s="1"/>
      <c r="E86" s="1"/>
      <c r="F86" s="6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 spans="1:28">
      <c r="A87" s="144" t="s">
        <v>82</v>
      </c>
      <c r="B87" s="146" t="e">
        <f>(J24-$K$14)/$K$13</f>
        <v>#DIV/0!</v>
      </c>
      <c r="C87" s="1"/>
      <c r="D87" s="1"/>
      <c r="E87" s="1"/>
      <c r="F87" s="6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 spans="1:28">
      <c r="A88" s="144" t="s">
        <v>83</v>
      </c>
      <c r="B88" s="149" t="e">
        <f>K24/I24*100</f>
        <v>#DIV/0!</v>
      </c>
      <c r="C88" s="1"/>
      <c r="D88" s="1"/>
      <c r="E88" s="1"/>
      <c r="F88" s="6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 spans="1:28">
      <c r="A89" s="1"/>
      <c r="B89" s="1"/>
      <c r="C89" s="1"/>
      <c r="D89" s="1"/>
      <c r="E89" s="1"/>
      <c r="F89" s="6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 spans="1:28">
      <c r="A95" s="1"/>
      <c r="B95" s="1"/>
      <c r="C95" s="1"/>
      <c r="D95" s="1"/>
      <c r="E95" s="6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 spans="1:28">
      <c r="A96" s="1"/>
      <c r="B96" s="1"/>
      <c r="C96" s="1"/>
      <c r="D96" s="1"/>
      <c r="E96" s="6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 spans="1:28">
      <c r="A97" s="1"/>
      <c r="B97" s="1"/>
      <c r="C97" s="1"/>
      <c r="D97" s="1"/>
      <c r="E97" s="6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 spans="1:28">
      <c r="A98" s="1"/>
      <c r="B98" s="1"/>
      <c r="C98" s="1"/>
      <c r="D98" s="1"/>
      <c r="E98" s="6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 spans="1:28">
      <c r="A99" s="1"/>
      <c r="B99" s="1"/>
      <c r="C99" s="1"/>
      <c r="D99" s="1"/>
      <c r="E99" s="6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N7:O7"/>
    <mergeCell ref="N15:O15"/>
    <mergeCell ref="C38:D38"/>
    <mergeCell ref="G38:I38"/>
    <mergeCell ref="C39:D39"/>
    <mergeCell ref="G39:I39"/>
    <mergeCell ref="C40:D40"/>
    <mergeCell ref="G40:I40"/>
    <mergeCell ref="C51:E51"/>
    <mergeCell ref="C52:E52"/>
    <mergeCell ref="H52:I52"/>
    <mergeCell ref="C53:E53"/>
    <mergeCell ref="H53:I53"/>
    <mergeCell ref="H54:I54"/>
    <mergeCell ref="F56:H56"/>
    <mergeCell ref="G64:H64"/>
    <mergeCell ref="G65:H65"/>
    <mergeCell ref="G66:H66"/>
    <mergeCell ref="B5:B11"/>
    <mergeCell ref="C17:C23"/>
    <mergeCell ref="D25:D26"/>
    <mergeCell ref="F25:F26"/>
    <mergeCell ref="H21:H23"/>
    <mergeCell ref="H24:H26"/>
    <mergeCell ref="H27:H29"/>
    <mergeCell ref="D1:K2"/>
    <mergeCell ref="C13:D14"/>
    <mergeCell ref="F13:G14"/>
    <mergeCell ref="B56:C57"/>
  </mergeCells>
  <conditionalFormatting sqref="K15">
    <cfRule type="cellIs" dxfId="0" priority="3" operator="lessThan">
      <formula>0.99</formula>
    </cfRule>
  </conditionalFormatting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said5</cp:lastModifiedBy>
  <dcterms:created xsi:type="dcterms:W3CDTF">2025-04-02T20:30:12Z</dcterms:created>
  <dcterms:modified xsi:type="dcterms:W3CDTF">2025-04-02T20:34:58Z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F7FCFF991770411588FAA1FDAD8A7597_12</vt:lpwstr>
  </property>
  <property fmtid="{D5CDD505-2E9C-101B-9397-08002B2CF9AE}" pid="3" name="KSOProductBuildVer">
    <vt:lpwstr>1033-12.2.0.20326</vt:lpwstr>
  </property>
</Properties>
</file>