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dorschgroup.sharepoint.com/sites/IC_MA_0527_PNAM_PW/PW/6_Lot 2/6_Supervision des travaux/01 Bab Taza/Lot1_Réseau assainissement/Rapports/RH/Nov 24/"/>
    </mc:Choice>
  </mc:AlternateContent>
  <xr:revisionPtr revIDLastSave="0" documentId="11_1F419DDBECC8A2E62B00728F773EF37ACF130108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ot 1 Tafraout" sheetId="1" r:id="rId1"/>
  </sheets>
  <definedNames>
    <definedName name="_xlnm.Print_Area" localSheetId="0">'lot 1 Tafraout'!$A$1:$J$143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3" i="1" l="1"/>
  <c r="H104" i="1"/>
  <c r="H102" i="1"/>
  <c r="H98" i="1"/>
  <c r="H99" i="1"/>
  <c r="H100" i="1"/>
  <c r="H97" i="1"/>
  <c r="H95" i="1"/>
  <c r="H94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0" i="1"/>
  <c r="H64" i="1"/>
  <c r="H65" i="1"/>
  <c r="H66" i="1"/>
  <c r="H67" i="1"/>
  <c r="H68" i="1"/>
  <c r="H63" i="1"/>
  <c r="H54" i="1"/>
  <c r="H55" i="1"/>
  <c r="H56" i="1"/>
  <c r="H57" i="1"/>
  <c r="H58" i="1"/>
  <c r="H59" i="1"/>
  <c r="H60" i="1"/>
  <c r="H61" i="1"/>
  <c r="H53" i="1"/>
  <c r="H49" i="1"/>
  <c r="H50" i="1"/>
  <c r="H51" i="1"/>
  <c r="H48" i="1"/>
  <c r="H43" i="1"/>
  <c r="H44" i="1"/>
  <c r="H45" i="1"/>
  <c r="H46" i="1"/>
  <c r="F104" i="1" l="1"/>
  <c r="F103" i="1"/>
  <c r="F102" i="1"/>
  <c r="F100" i="1"/>
  <c r="F99" i="1"/>
  <c r="F98" i="1"/>
  <c r="F97" i="1"/>
  <c r="F96" i="1"/>
  <c r="F95" i="1"/>
  <c r="F94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1" i="1"/>
  <c r="F50" i="1"/>
  <c r="F49" i="1"/>
  <c r="F48" i="1"/>
  <c r="F46" i="1"/>
  <c r="F45" i="1"/>
  <c r="F44" i="1"/>
  <c r="F43" i="1"/>
  <c r="F42" i="1"/>
  <c r="J104" i="1" l="1"/>
  <c r="J103" i="1"/>
  <c r="J102" i="1"/>
  <c r="J100" i="1"/>
  <c r="J99" i="1"/>
  <c r="J98" i="1"/>
  <c r="J97" i="1"/>
  <c r="J95" i="1"/>
  <c r="J94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1" i="1"/>
  <c r="J60" i="1"/>
  <c r="J59" i="1"/>
  <c r="J58" i="1"/>
  <c r="J57" i="1"/>
  <c r="J56" i="1"/>
  <c r="J55" i="1"/>
  <c r="J54" i="1"/>
  <c r="J53" i="1"/>
  <c r="J51" i="1"/>
  <c r="J50" i="1"/>
  <c r="J49" i="1"/>
  <c r="J48" i="1"/>
  <c r="J46" i="1"/>
  <c r="J45" i="1"/>
  <c r="J44" i="1"/>
  <c r="J43" i="1"/>
  <c r="J42" i="1"/>
  <c r="D124" i="1" l="1"/>
  <c r="D125" i="1" s="1"/>
  <c r="D126" i="1" s="1"/>
  <c r="D127" i="1" s="1"/>
  <c r="D128" i="1" s="1"/>
  <c r="D129" i="1" s="1"/>
  <c r="D130" i="1" s="1"/>
  <c r="M104" i="1"/>
  <c r="M103" i="1"/>
  <c r="M102" i="1"/>
  <c r="M100" i="1"/>
  <c r="M99" i="1"/>
  <c r="M98" i="1"/>
  <c r="M97" i="1"/>
  <c r="M95" i="1"/>
  <c r="M94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1" i="1"/>
  <c r="M60" i="1"/>
  <c r="M59" i="1"/>
  <c r="M58" i="1"/>
  <c r="M57" i="1"/>
  <c r="M56" i="1"/>
  <c r="M55" i="1"/>
  <c r="M54" i="1"/>
  <c r="M53" i="1"/>
  <c r="M51" i="1"/>
  <c r="M50" i="1"/>
  <c r="M49" i="1"/>
  <c r="M48" i="1"/>
  <c r="M46" i="1"/>
  <c r="M45" i="1"/>
  <c r="M44" i="1"/>
  <c r="M43" i="1"/>
  <c r="M42" i="1"/>
  <c r="H42" i="1"/>
  <c r="M105" i="1" l="1"/>
  <c r="J105" i="1"/>
  <c r="D105" i="1" l="1"/>
  <c r="C35" i="1"/>
  <c r="E15" i="1"/>
  <c r="C26" i="1"/>
  <c r="D6" i="1"/>
  <c r="F5" i="1"/>
  <c r="I48" i="1" l="1"/>
  <c r="I49" i="1"/>
  <c r="I80" i="1"/>
  <c r="I79" i="1"/>
  <c r="I53" i="1"/>
  <c r="I78" i="1"/>
  <c r="I92" i="1"/>
  <c r="I67" i="1"/>
  <c r="I54" i="1"/>
  <c r="I91" i="1"/>
  <c r="I66" i="1"/>
  <c r="I90" i="1"/>
  <c r="I65" i="1"/>
  <c r="I51" i="1"/>
  <c r="I44" i="1"/>
  <c r="I42" i="1"/>
  <c r="I99" i="1"/>
  <c r="I55" i="1"/>
  <c r="I46" i="1"/>
  <c r="I56" i="1"/>
  <c r="I60" i="1"/>
  <c r="I81" i="1"/>
  <c r="I70" i="1"/>
  <c r="I74" i="1"/>
  <c r="I82" i="1"/>
  <c r="I102" i="1"/>
  <c r="I95" i="1"/>
  <c r="I86" i="1"/>
  <c r="I57" i="1"/>
  <c r="I71" i="1"/>
  <c r="I100" i="1"/>
  <c r="I83" i="1"/>
  <c r="I103" i="1"/>
  <c r="I97" i="1"/>
  <c r="I84" i="1"/>
  <c r="I50" i="1"/>
  <c r="I58" i="1"/>
  <c r="I61" i="1"/>
  <c r="I77" i="1"/>
  <c r="I72" i="1"/>
  <c r="I75" i="1"/>
  <c r="I64" i="1"/>
  <c r="I89" i="1"/>
  <c r="I98" i="1"/>
  <c r="I87" i="1"/>
  <c r="I104" i="1"/>
  <c r="I59" i="1"/>
  <c r="I63" i="1"/>
  <c r="I45" i="1"/>
  <c r="I68" i="1"/>
  <c r="I73" i="1"/>
  <c r="I76" i="1"/>
  <c r="I43" i="1"/>
  <c r="I94" i="1"/>
  <c r="I85" i="1"/>
  <c r="I88" i="1"/>
  <c r="I105" i="1" l="1"/>
  <c r="E138" i="1"/>
  <c r="G138" i="1" l="1"/>
  <c r="F138" i="1"/>
  <c r="C24" i="1"/>
  <c r="C25" i="1" s="1"/>
  <c r="C28" i="1" s="1"/>
  <c r="C36" i="1" l="1"/>
  <c r="C37" i="1" l="1"/>
</calcChain>
</file>

<file path=xl/sharedStrings.xml><?xml version="1.0" encoding="utf-8"?>
<sst xmlns="http://schemas.openxmlformats.org/spreadsheetml/2006/main" count="290" uniqueCount="190">
  <si>
    <t>RADEEL</t>
  </si>
  <si>
    <t xml:space="preserve"> </t>
  </si>
  <si>
    <t>PROGRAMME NATIONAL D'ASSAINISSEMENT MUTUALISISEE - PNAM-CCLC</t>
  </si>
  <si>
    <t xml:space="preserve">ASSAINISSEMENT LIQUIDE DU CENTRE DE BAB TAZA - LOT 1 : RESEAUX DES EAUX USEES - TRANCHE PRIORITAIRE </t>
  </si>
  <si>
    <t xml:space="preserve">RAPPORT D'AVANCEMENT HEBDOMADAIRE  </t>
  </si>
  <si>
    <t>Semaine du :</t>
  </si>
  <si>
    <t>au</t>
  </si>
  <si>
    <t>Mois :</t>
  </si>
  <si>
    <t>1. CADRE DU MARCHE</t>
  </si>
  <si>
    <t>Intitulé :</t>
  </si>
  <si>
    <t>Lot 1 : Réseaux des eaux usées - Tranche prioritaire</t>
  </si>
  <si>
    <t>Financement :</t>
  </si>
  <si>
    <t>Etat Marocain/KfW</t>
  </si>
  <si>
    <t>Marché No. :</t>
  </si>
  <si>
    <t xml:space="preserve">: </t>
  </si>
  <si>
    <t>01/A/2024/R1</t>
  </si>
  <si>
    <t>Délai Initial :</t>
  </si>
  <si>
    <t>Mois</t>
  </si>
  <si>
    <t>Titulaire du marché :</t>
  </si>
  <si>
    <t>:</t>
  </si>
  <si>
    <t>NOUV-EAU</t>
  </si>
  <si>
    <t>Montant du marché (Tranche Ferme) :</t>
  </si>
  <si>
    <t xml:space="preserve">  DH TTC</t>
  </si>
  <si>
    <t>2. GESTION DES DELAIS</t>
  </si>
  <si>
    <t>Gestion du délai global</t>
  </si>
  <si>
    <t>Délai global révisé:</t>
  </si>
  <si>
    <t>Mois   ;         Soit :</t>
  </si>
  <si>
    <t>Jours</t>
  </si>
  <si>
    <t>O.S.C :</t>
  </si>
  <si>
    <t>Date contractuelle d'achèvement</t>
  </si>
  <si>
    <t>O.A 1 :</t>
  </si>
  <si>
    <t>Motif :</t>
  </si>
  <si>
    <t>Arrêt totale des prestations</t>
  </si>
  <si>
    <t>O.R 1 :</t>
  </si>
  <si>
    <t>Période de l'arrêt :</t>
  </si>
  <si>
    <t>Situation du délai</t>
  </si>
  <si>
    <t>Date de la situation:</t>
  </si>
  <si>
    <t>Délai Consommé en jours :</t>
  </si>
  <si>
    <t>Date de réception provisoire :</t>
  </si>
  <si>
    <t xml:space="preserve"> :</t>
  </si>
  <si>
    <t>Délai Consommé en % :</t>
  </si>
  <si>
    <t>3. AVENANTS</t>
  </si>
  <si>
    <t xml:space="preserve">Avenant No </t>
  </si>
  <si>
    <t>Prolongation (jours)</t>
  </si>
  <si>
    <t>Motif</t>
  </si>
  <si>
    <t>4. AVANCEMENT FINANCIER</t>
  </si>
  <si>
    <t>Montant du marché après avenants :</t>
  </si>
  <si>
    <t>DH TTC</t>
  </si>
  <si>
    <t>Montant total des attachements  :</t>
  </si>
  <si>
    <t xml:space="preserve">DH TTC </t>
  </si>
  <si>
    <t>Avancement Financier :</t>
  </si>
  <si>
    <t>5. AVANCEMENT PHYSIQUE DES TRAVAUX</t>
  </si>
  <si>
    <t>N° Prix</t>
  </si>
  <si>
    <t>Nature des travaux</t>
  </si>
  <si>
    <t>Unité</t>
  </si>
  <si>
    <t>Quantité Marché</t>
  </si>
  <si>
    <t>Quantité Antérieure</t>
  </si>
  <si>
    <t>Quantité de la période</t>
  </si>
  <si>
    <t>Quantité Cumulée</t>
  </si>
  <si>
    <t>Avancement Physique</t>
  </si>
  <si>
    <t>Coeffcicient de Pondération</t>
  </si>
  <si>
    <t>Prix Partiel TTC</t>
  </si>
  <si>
    <t>PU</t>
  </si>
  <si>
    <t>PP TTC (marché)</t>
  </si>
  <si>
    <t>1 - Travaux préparatoires</t>
  </si>
  <si>
    <r>
      <rPr>
        <sz val="12"/>
        <rFont val="Times New Roman"/>
        <family val="1"/>
      </rPr>
      <t>Etudes, dossier d'exécution et autres documents</t>
    </r>
  </si>
  <si>
    <r>
      <rPr>
        <sz val="12"/>
        <rFont val="Times New Roman"/>
        <family val="1"/>
      </rPr>
      <t>Ft</t>
    </r>
  </si>
  <si>
    <r>
      <rPr>
        <sz val="12"/>
        <rFont val="Times New Roman"/>
        <family val="1"/>
      </rPr>
      <t>Installations de chantier</t>
    </r>
  </si>
  <si>
    <r>
      <rPr>
        <sz val="12"/>
        <rFont val="Times New Roman"/>
        <family val="1"/>
      </rPr>
      <t>Dossier de récolement</t>
    </r>
  </si>
  <si>
    <r>
      <rPr>
        <sz val="12"/>
        <rFont val="Times New Roman"/>
        <family val="1"/>
      </rPr>
      <t>Remise en état des lieux et Repliement du chantier</t>
    </r>
  </si>
  <si>
    <t>FTP de Panneaux de chantier</t>
  </si>
  <si>
    <r>
      <rPr>
        <sz val="12"/>
        <rFont val="Times New Roman"/>
        <family val="1"/>
      </rPr>
      <t>U</t>
    </r>
  </si>
  <si>
    <t>2 - Réseau des eaux usées</t>
  </si>
  <si>
    <t xml:space="preserve">Terrassement </t>
  </si>
  <si>
    <r>
      <rPr>
        <sz val="12"/>
        <rFont val="Times New Roman"/>
        <family val="1"/>
      </rPr>
      <t>m3</t>
    </r>
  </si>
  <si>
    <t>Lit de pose, Nature du matériau : sable</t>
  </si>
  <si>
    <t>Lit de pose, Nature du matériau : graviers</t>
  </si>
  <si>
    <t>Lit  de  pose : matelat en gravette enrobé dans un
géotextile</t>
  </si>
  <si>
    <t>Remblai en tranchée pour conduites et ouvrages annexes:</t>
  </si>
  <si>
    <r>
      <rPr>
        <sz val="12"/>
        <rFont val="Times New Roman"/>
        <family val="1"/>
      </rPr>
      <t>10-1</t>
    </r>
  </si>
  <si>
    <t>Remblai primaire: terre tamisée</t>
  </si>
  <si>
    <r>
      <rPr>
        <sz val="12"/>
        <rFont val="Times New Roman"/>
        <family val="1"/>
      </rPr>
      <t>10-2</t>
    </r>
  </si>
  <si>
    <t xml:space="preserve">Remblai : matériau d’apport </t>
  </si>
  <si>
    <r>
      <rPr>
        <sz val="12"/>
        <rFont val="Times New Roman"/>
        <family val="1"/>
      </rPr>
      <t>10-3</t>
    </r>
  </si>
  <si>
    <t>Remblai : terre d'extraction des fouilles</t>
  </si>
  <si>
    <r>
      <rPr>
        <sz val="12"/>
        <rFont val="Times New Roman"/>
        <family val="1"/>
      </rPr>
      <t>10-4</t>
    </r>
  </si>
  <si>
    <t xml:space="preserve">Remblai  secondaire: matériau d'apport </t>
  </si>
  <si>
    <t>FTP Cadre et tampon en fonte</t>
  </si>
  <si>
    <t xml:space="preserve">FTP  d’Echelons </t>
  </si>
  <si>
    <t>Réfection des chaussées et trottoirs</t>
  </si>
  <si>
    <r>
      <rPr>
        <sz val="12"/>
        <rFont val="Times New Roman"/>
        <family val="1"/>
      </rPr>
      <t>m2</t>
    </r>
  </si>
  <si>
    <t xml:space="preserve">Essai d'étanchéité </t>
  </si>
  <si>
    <r>
      <rPr>
        <sz val="12"/>
        <rFont val="Times New Roman"/>
        <family val="1"/>
      </rPr>
      <t>ml</t>
    </r>
  </si>
  <si>
    <t>Démolition  de  revêtement  de  chaussée  ou  trottoir</t>
  </si>
  <si>
    <t>Fourniture, transport et pose de conduites en PEHD</t>
  </si>
  <si>
    <r>
      <rPr>
        <sz val="12"/>
        <rFont val="Times New Roman"/>
        <family val="1"/>
      </rPr>
      <t>16-1</t>
    </r>
  </si>
  <si>
    <t>FTP conduites en PEHD, CR8, DN 300  mm</t>
  </si>
  <si>
    <r>
      <rPr>
        <sz val="12"/>
        <rFont val="Times New Roman"/>
        <family val="1"/>
      </rPr>
      <t>16-2</t>
    </r>
  </si>
  <si>
    <t>FTP conduites en PEHD, CR8, DN 400  mm</t>
  </si>
  <si>
    <r>
      <rPr>
        <sz val="12"/>
        <rFont val="Times New Roman"/>
        <family val="1"/>
      </rPr>
      <t>16-3</t>
    </r>
  </si>
  <si>
    <t>FTP conduites en PEHD, CR8, DN 500  mm</t>
  </si>
  <si>
    <r>
      <rPr>
        <sz val="12"/>
        <rFont val="Times New Roman"/>
        <family val="1"/>
      </rPr>
      <t>16-4</t>
    </r>
  </si>
  <si>
    <t>FTP conduites en PEHD, CR8, DN 600  mm</t>
  </si>
  <si>
    <r>
      <rPr>
        <sz val="12"/>
        <rFont val="Times New Roman"/>
        <family val="1"/>
      </rPr>
      <t>16-5</t>
    </r>
  </si>
  <si>
    <t>FTP conduites en PEHD, CR8, DN 800  mm</t>
  </si>
  <si>
    <t>Fourniture et transport d’échelles</t>
  </si>
  <si>
    <t>Génie civil des regards préfabriqués ou bien coulé sur place:</t>
  </si>
  <si>
    <r>
      <rPr>
        <sz val="12"/>
        <rFont val="Times New Roman"/>
        <family val="1"/>
      </rPr>
      <t>18-1</t>
    </r>
  </si>
  <si>
    <t>Regards de chute: 2&lt;P&lt;=3 m, DN&lt;=300 mm</t>
  </si>
  <si>
    <r>
      <rPr>
        <sz val="12"/>
        <rFont val="Times New Roman"/>
        <family val="1"/>
      </rPr>
      <t>18-2</t>
    </r>
  </si>
  <si>
    <t>Regards de chute: 2&lt;P&lt;=3 m, 300&lt;DN&lt;=600 mm</t>
  </si>
  <si>
    <r>
      <rPr>
        <sz val="12"/>
        <rFont val="Times New Roman"/>
        <family val="1"/>
      </rPr>
      <t>18-3</t>
    </r>
  </si>
  <si>
    <t>Regards de chute: 2&lt;P&lt;=3 m, 600&lt;DN&lt;=1000 mm</t>
  </si>
  <si>
    <r>
      <rPr>
        <sz val="12"/>
        <rFont val="Times New Roman"/>
        <family val="1"/>
      </rPr>
      <t>18-4</t>
    </r>
  </si>
  <si>
    <t>Regards de chute: 3&lt;P&lt;=4 m, DN&lt;=300 mm</t>
  </si>
  <si>
    <r>
      <rPr>
        <sz val="12"/>
        <rFont val="Times New Roman"/>
        <family val="1"/>
      </rPr>
      <t>18-5</t>
    </r>
  </si>
  <si>
    <t>Regards de chute: 3&lt;P&lt;=4 m, 300&lt;DN&lt;= 600 mm</t>
  </si>
  <si>
    <r>
      <rPr>
        <sz val="12"/>
        <rFont val="Times New Roman"/>
        <family val="1"/>
      </rPr>
      <t>18-6</t>
    </r>
  </si>
  <si>
    <t>Regards de chute: 3&lt;P&lt;=4 m, 600&lt;DN&lt;=1000 mm</t>
  </si>
  <si>
    <r>
      <rPr>
        <sz val="12"/>
        <rFont val="Times New Roman"/>
        <family val="1"/>
      </rPr>
      <t>18-7</t>
    </r>
  </si>
  <si>
    <t>Regards de chute: 4&lt;P&lt;=5 m, DN&lt;=300 mm</t>
  </si>
  <si>
    <r>
      <rPr>
        <sz val="12"/>
        <rFont val="Times New Roman"/>
        <family val="1"/>
      </rPr>
      <t>18-8</t>
    </r>
  </si>
  <si>
    <t>Regards de chute: 4&lt;P&lt;=5 m, 300&lt;DN&lt;=600 mm</t>
  </si>
  <si>
    <r>
      <rPr>
        <sz val="12"/>
        <rFont val="Times New Roman"/>
        <family val="1"/>
      </rPr>
      <t>18-9</t>
    </r>
  </si>
  <si>
    <t>Regards de chute: 4&lt;P&lt;=5 m, 600&lt;DN&lt;=1000 mm</t>
  </si>
  <si>
    <r>
      <rPr>
        <sz val="12"/>
        <rFont val="Times New Roman"/>
        <family val="1"/>
      </rPr>
      <t>18-10</t>
    </r>
  </si>
  <si>
    <t>Regards de chute: 5&lt;P&lt;=6 m, 300&lt;DN&lt;=600 mm</t>
  </si>
  <si>
    <r>
      <rPr>
        <sz val="12"/>
        <rFont val="Times New Roman"/>
        <family val="1"/>
      </rPr>
      <t>18-11</t>
    </r>
  </si>
  <si>
    <t>Regards de chute: 6&lt;P&lt;=7 m, DN&lt;=300 mm</t>
  </si>
  <si>
    <r>
      <rPr>
        <sz val="12"/>
        <rFont val="Times New Roman"/>
        <family val="1"/>
      </rPr>
      <t>18-12</t>
    </r>
  </si>
  <si>
    <t>Regards de visite P&lt;=2 m</t>
  </si>
  <si>
    <r>
      <rPr>
        <sz val="12"/>
        <rFont val="Times New Roman"/>
        <family val="1"/>
      </rPr>
      <t>18-13</t>
    </r>
  </si>
  <si>
    <t>Regards de visite 2&lt;P&lt;=3 m</t>
  </si>
  <si>
    <r>
      <rPr>
        <sz val="12"/>
        <rFont val="Times New Roman"/>
        <family val="1"/>
      </rPr>
      <t>18-14</t>
    </r>
  </si>
  <si>
    <t>Regards de visite 3&lt;P&lt;=4 m</t>
  </si>
  <si>
    <r>
      <rPr>
        <sz val="12"/>
        <rFont val="Times New Roman"/>
        <family val="1"/>
      </rPr>
      <t>18-15</t>
    </r>
  </si>
  <si>
    <t>Regards de visite 4&lt;P&lt;=5 m</t>
  </si>
  <si>
    <r>
      <rPr>
        <sz val="12"/>
        <rFont val="Times New Roman"/>
        <family val="1"/>
      </rPr>
      <t>18-16</t>
    </r>
  </si>
  <si>
    <t>Regards de visite P&gt;5 m</t>
  </si>
  <si>
    <t>18-17</t>
  </si>
  <si>
    <t>Regards borgne</t>
  </si>
  <si>
    <t>Réalisation de branchement, PVC SN4, DN 200 mm</t>
  </si>
  <si>
    <r>
      <rPr>
        <sz val="12"/>
        <rFont val="Times New Roman"/>
        <family val="1"/>
      </rPr>
      <t xml:space="preserve">Fourniture et transport de boite de branchement, Nature :
</t>
    </r>
    <r>
      <rPr>
        <sz val="12"/>
        <rFont val="Times New Roman"/>
        <family val="1"/>
      </rPr>
      <t>préfabriquée</t>
    </r>
  </si>
  <si>
    <r>
      <rPr>
        <sz val="12"/>
        <rFont val="Times New Roman"/>
        <family val="1"/>
      </rPr>
      <t xml:space="preserve">Fourniture  et  transport  de  Clip  de  piquage,  Diamètre
</t>
    </r>
    <r>
      <rPr>
        <sz val="12"/>
        <rFont val="Times New Roman"/>
        <family val="1"/>
      </rPr>
      <t>Nominal : 200, sur conduite de tout diamètre.( y compris coude simple ou double)</t>
    </r>
  </si>
  <si>
    <r>
      <rPr>
        <sz val="12"/>
        <rFont val="Times New Roman"/>
        <family val="1"/>
      </rPr>
      <t xml:space="preserve">Réalisation de la protection par gabionnage, Hauteur : 1
</t>
    </r>
    <r>
      <rPr>
        <sz val="12"/>
        <rFont val="Times New Roman"/>
        <family val="1"/>
      </rPr>
      <t>m, Largeur : 1  m</t>
    </r>
  </si>
  <si>
    <r>
      <rPr>
        <sz val="12"/>
        <rFont val="Times New Roman"/>
        <family val="1"/>
      </rPr>
      <t>Réalisation de traversée de pistes et chaussées, Type de traversée : route et voie de circulation urbaine goudronnée</t>
    </r>
  </si>
  <si>
    <r>
      <rPr>
        <sz val="12"/>
        <rFont val="Times New Roman"/>
        <family val="1"/>
      </rPr>
      <t>Réalisation de traversée de chaâba</t>
    </r>
  </si>
  <si>
    <t>3 - Réalisation des ouvrages de déléstage et ouvrages de rejet</t>
  </si>
  <si>
    <r>
      <rPr>
        <sz val="12"/>
        <rFont val="Times New Roman"/>
        <family val="1"/>
      </rPr>
      <t>Terrassement en pleine masse pour ouvrages, Nature du terrain : tout nature, Profondeur : toute profondeur</t>
    </r>
  </si>
  <si>
    <r>
      <rPr>
        <sz val="12"/>
        <rFont val="Times New Roman"/>
        <family val="1"/>
      </rPr>
      <t xml:space="preserve">Remblai  en  masse  pour  ouvrage,  Nature  du  matériau  :
</t>
    </r>
    <r>
      <rPr>
        <sz val="12"/>
        <rFont val="Times New Roman"/>
        <family val="1"/>
      </rPr>
      <t>terre d’extraction des fouilles</t>
    </r>
  </si>
  <si>
    <t>Bétons y compris les coffrages</t>
  </si>
  <si>
    <t>27-1</t>
  </si>
  <si>
    <r>
      <rPr>
        <sz val="12"/>
        <rFont val="Times New Roman"/>
        <family val="1"/>
      </rPr>
      <t xml:space="preserve">Béton de propreté, classe B15, Dosage de ciment : 200 kg ciment CPJ 35, Résistance nominale à la compression à
</t>
    </r>
    <r>
      <rPr>
        <sz val="12"/>
        <rFont val="Times New Roman"/>
        <family val="1"/>
      </rPr>
      <t>28 jours : 150 bar</t>
    </r>
  </si>
  <si>
    <t>27-2</t>
  </si>
  <si>
    <r>
      <rPr>
        <sz val="12"/>
        <rFont val="Times New Roman"/>
        <family val="1"/>
      </rPr>
      <t xml:space="preserve">Béton  Armé,  Classe  :  B25,  Résistance  nominale  à  la
</t>
    </r>
    <r>
      <rPr>
        <sz val="12"/>
        <rFont val="Times New Roman"/>
        <family val="1"/>
      </rPr>
      <t>compression à 28 jours : 250 Bar, dosage de ciment : 350 kg ciment CPJ45</t>
    </r>
  </si>
  <si>
    <r>
      <rPr>
        <sz val="12"/>
        <rFont val="Times New Roman"/>
        <family val="1"/>
      </rPr>
      <t>Armature pour béton, Type d'acier : Acier TOR à haute adhérence de nuance FE500 pour béton armé</t>
    </r>
  </si>
  <si>
    <r>
      <rPr>
        <sz val="12"/>
        <rFont val="Times New Roman"/>
        <family val="1"/>
      </rPr>
      <t>Kg</t>
    </r>
  </si>
  <si>
    <r>
      <rPr>
        <sz val="12"/>
        <rFont val="Times New Roman"/>
        <family val="1"/>
      </rPr>
      <t>Enduit bitumineux</t>
    </r>
  </si>
  <si>
    <t>Fourniture, transport et pose de conduites en PVC</t>
  </si>
  <si>
    <t>30-1</t>
  </si>
  <si>
    <t>FTP conduites  en  PVC  DN 160 mm, PN6</t>
  </si>
  <si>
    <t>30-2</t>
  </si>
  <si>
    <t>FTP conduites  en  PVC  DN 110 mm, PN6</t>
  </si>
  <si>
    <r>
      <rPr>
        <sz val="12"/>
        <rFont val="Times New Roman"/>
        <family val="1"/>
      </rPr>
      <t xml:space="preserve">Génie civil des ouvrages  de  rejet, Type d'ouvrage : sur
</t>
    </r>
    <r>
      <rPr>
        <sz val="12"/>
        <rFont val="Times New Roman"/>
        <family val="1"/>
      </rPr>
      <t>conduite DN 800</t>
    </r>
  </si>
  <si>
    <t>Avancement Global</t>
  </si>
  <si>
    <t>6) ESSAI  LABORATOIRE</t>
  </si>
  <si>
    <t>Date</t>
  </si>
  <si>
    <t>Intervention</t>
  </si>
  <si>
    <t>Identification des matériaux</t>
  </si>
  <si>
    <t>Compactage (N°des fiches Laboratoire) des Remblais primaire et secondaire</t>
  </si>
  <si>
    <t>Essais d'ecrasement /Béton</t>
  </si>
  <si>
    <t>Formulation</t>
  </si>
  <si>
    <t>Planche d'essai</t>
  </si>
  <si>
    <t>Observations</t>
  </si>
  <si>
    <t>Sable</t>
  </si>
  <si>
    <t>G1/G2  et TV</t>
  </si>
  <si>
    <t>7. REUNION DE CHANTIER / SYNTHESE DU PV</t>
  </si>
  <si>
    <t>Indiquer la date de la réunion du chantier</t>
  </si>
  <si>
    <t>8. PROBLEMES PARTICULIERS / INCIDENTS (s'il y a lieu)</t>
  </si>
  <si>
    <t>Faire une description</t>
  </si>
  <si>
    <t xml:space="preserve">9. MODIFICATIONS / ANALYSES / RECOMMANDATIONS </t>
  </si>
  <si>
    <t>10. SITUATION DES PAIEMENTS</t>
  </si>
  <si>
    <t xml:space="preserve">Attachement No. </t>
  </si>
  <si>
    <t>Montant  Antérieure DH TTC</t>
  </si>
  <si>
    <t>Montant attachement DH TTC</t>
  </si>
  <si>
    <t>Montant cumulé  DH TT C</t>
  </si>
  <si>
    <t>Total</t>
  </si>
  <si>
    <t>Pour le Groupement DORSCH/AMAMNE/SAFED</t>
  </si>
  <si>
    <t>L'Ingénieur travaux</t>
  </si>
  <si>
    <t>Le Coordinateur d'appui aux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</si>
</sst>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_€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Times New Roman"/>
      <family val="1"/>
    </font>
    <font>
      <sz val="12"/>
      <color rgb="FF000000"/>
      <name val="Times New Roman"/>
      <family val="2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3">
    <xf numFmtId="0" fontId="0" fillId="0" borderId="0" xfId="0"/>
    <xf numFmtId="10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hidden="1"/>
    </xf>
    <xf numFmtId="10" fontId="4" fillId="0" borderId="1" xfId="0" applyNumberFormat="1" applyFont="1" applyBorder="1" applyAlignment="1" applyProtection="1">
      <alignment horizontal="center" vertical="center" wrapText="1"/>
      <protection hidden="1"/>
    </xf>
    <xf numFmtId="4" fontId="0" fillId="0" borderId="1" xfId="0" applyNumberFormat="1" applyBorder="1" applyAlignment="1">
      <alignment horizontal="right" vertical="center" wrapText="1"/>
    </xf>
    <xf numFmtId="10" fontId="5" fillId="0" borderId="1" xfId="0" applyNumberFormat="1" applyFont="1" applyBorder="1" applyAlignment="1" applyProtection="1">
      <alignment horizontal="center" vertical="center"/>
      <protection hidden="1"/>
    </xf>
    <xf numFmtId="4" fontId="0" fillId="0" borderId="1" xfId="0" applyNumberForma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4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10" fontId="5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10" fontId="4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10" fontId="4" fillId="0" borderId="0" xfId="0" applyNumberFormat="1" applyFont="1" applyAlignment="1" applyProtection="1">
      <alignment vertical="center"/>
      <protection hidden="1"/>
    </xf>
    <xf numFmtId="16" fontId="4" fillId="0" borderId="0" xfId="0" applyNumberFormat="1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vertical="center" wrapText="1"/>
      <protection hidden="1"/>
    </xf>
    <xf numFmtId="0" fontId="5" fillId="0" borderId="0" xfId="0" applyFont="1" applyAlignment="1" applyProtection="1">
      <alignment horizontal="right" vertical="center"/>
      <protection hidden="1"/>
    </xf>
    <xf numFmtId="10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4" fillId="2" borderId="3" xfId="0" applyFont="1" applyFill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10" fontId="8" fillId="0" borderId="0" xfId="0" applyNumberFormat="1" applyFont="1" applyAlignment="1" applyProtection="1">
      <alignment vertical="center" wrapText="1"/>
      <protection hidden="1"/>
    </xf>
    <xf numFmtId="0" fontId="5" fillId="0" borderId="0" xfId="0" applyFont="1" applyAlignment="1" applyProtection="1">
      <alignment vertical="center" wrapText="1"/>
      <protection hidden="1"/>
    </xf>
    <xf numFmtId="14" fontId="5" fillId="0" borderId="0" xfId="0" applyNumberFormat="1" applyFont="1" applyAlignment="1" applyProtection="1">
      <alignment vertical="center"/>
      <protection hidden="1"/>
    </xf>
    <xf numFmtId="10" fontId="5" fillId="0" borderId="0" xfId="0" applyNumberFormat="1" applyFont="1" applyAlignment="1" applyProtection="1">
      <alignment vertical="center"/>
      <protection hidden="1"/>
    </xf>
    <xf numFmtId="2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" fontId="5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 wrapText="1"/>
    </xf>
    <xf numFmtId="10" fontId="4" fillId="2" borderId="1" xfId="2" applyNumberFormat="1" applyFont="1" applyFill="1" applyBorder="1" applyAlignment="1">
      <alignment horizontal="center" vertical="center" wrapText="1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0" fontId="5" fillId="0" borderId="0" xfId="0" applyNumberFormat="1" applyFont="1" applyAlignment="1" applyProtection="1">
      <alignment vertical="center"/>
      <protection locked="0"/>
    </xf>
    <xf numFmtId="14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hidden="1"/>
    </xf>
    <xf numFmtId="10" fontId="5" fillId="0" borderId="0" xfId="0" applyNumberFormat="1" applyFont="1" applyAlignment="1" applyProtection="1">
      <alignment horizontal="left" vertical="center"/>
      <protection hidden="1"/>
    </xf>
    <xf numFmtId="165" fontId="4" fillId="2" borderId="1" xfId="2" applyNumberFormat="1" applyFont="1" applyFill="1" applyBorder="1" applyAlignment="1" applyProtection="1">
      <alignment horizontal="center" vertical="center" wrapText="1"/>
      <protection hidden="1"/>
    </xf>
    <xf numFmtId="164" fontId="5" fillId="0" borderId="0" xfId="1" applyFont="1" applyAlignment="1" applyProtection="1">
      <alignment vertical="center" wrapText="1"/>
      <protection hidden="1"/>
    </xf>
    <xf numFmtId="164" fontId="5" fillId="0" borderId="0" xfId="1" applyFont="1" applyAlignment="1" applyProtection="1">
      <alignment vertical="center"/>
      <protection hidden="1"/>
    </xf>
    <xf numFmtId="10" fontId="4" fillId="2" borderId="1" xfId="2" applyNumberFormat="1" applyFont="1" applyFill="1" applyBorder="1" applyAlignment="1" applyProtection="1">
      <alignment horizontal="center" vertical="center" wrapText="1"/>
      <protection hidden="1"/>
    </xf>
    <xf numFmtId="164" fontId="5" fillId="0" borderId="0" xfId="0" applyNumberFormat="1" applyFont="1" applyAlignment="1" applyProtection="1">
      <alignment horizontal="left" vertical="center" wrapText="1"/>
      <protection hidden="1"/>
    </xf>
    <xf numFmtId="10" fontId="5" fillId="0" borderId="0" xfId="2" applyNumberFormat="1" applyFont="1" applyAlignment="1" applyProtection="1">
      <alignment horizontal="left" vertical="center" wrapText="1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10" fontId="5" fillId="0" borderId="0" xfId="0" applyNumberFormat="1" applyFont="1" applyAlignment="1" applyProtection="1">
      <alignment horizontal="left" vertical="center" wrapText="1"/>
      <protection hidden="1"/>
    </xf>
    <xf numFmtId="10" fontId="6" fillId="0" borderId="0" xfId="2" applyNumberFormat="1" applyFont="1" applyAlignment="1" applyProtection="1">
      <alignment horizontal="left" vertical="center" wrapText="1"/>
      <protection hidden="1"/>
    </xf>
    <xf numFmtId="4" fontId="5" fillId="0" borderId="1" xfId="0" applyNumberFormat="1" applyFont="1" applyBorder="1" applyAlignment="1" applyProtection="1">
      <alignment horizontal="right" vertical="center"/>
      <protection hidden="1"/>
    </xf>
    <xf numFmtId="10" fontId="6" fillId="0" borderId="0" xfId="0" applyNumberFormat="1" applyFont="1" applyAlignment="1" applyProtection="1">
      <alignment horizontal="left" vertical="center"/>
      <protection hidden="1"/>
    </xf>
    <xf numFmtId="10" fontId="4" fillId="0" borderId="0" xfId="0" applyNumberFormat="1" applyFont="1" applyAlignment="1" applyProtection="1">
      <alignment horizontal="left" vertical="center" wrapText="1"/>
      <protection hidden="1"/>
    </xf>
    <xf numFmtId="14" fontId="5" fillId="0" borderId="1" xfId="0" applyNumberFormat="1" applyFont="1" applyBorder="1" applyAlignment="1" applyProtection="1">
      <alignment horizontal="center" vertical="center" wrapText="1"/>
      <protection hidden="1"/>
    </xf>
    <xf numFmtId="10" fontId="5" fillId="0" borderId="1" xfId="0" applyNumberFormat="1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locked="0"/>
    </xf>
    <xf numFmtId="10" fontId="5" fillId="0" borderId="0" xfId="0" applyNumberFormat="1" applyFont="1" applyAlignment="1" applyProtection="1">
      <alignment horizontal="left" vertical="center" wrapText="1"/>
      <protection locked="0"/>
    </xf>
    <xf numFmtId="0" fontId="0" fillId="0" borderId="0" xfId="0" applyAlignment="1">
      <alignment vertical="center"/>
    </xf>
    <xf numFmtId="10" fontId="5" fillId="0" borderId="0" xfId="2" applyNumberFormat="1" applyFont="1" applyAlignment="1" applyProtection="1">
      <alignment vertical="center" wrapText="1"/>
      <protection hidden="1"/>
    </xf>
    <xf numFmtId="2" fontId="5" fillId="0" borderId="2" xfId="0" applyNumberFormat="1" applyFont="1" applyBorder="1" applyAlignment="1" applyProtection="1">
      <alignment vertical="center"/>
      <protection hidden="1"/>
    </xf>
    <xf numFmtId="2" fontId="5" fillId="0" borderId="0" xfId="0" applyNumberFormat="1" applyFont="1" applyAlignment="1" applyProtection="1">
      <alignment vertical="center"/>
      <protection hidden="1"/>
    </xf>
    <xf numFmtId="14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" fontId="5" fillId="0" borderId="1" xfId="0" applyNumberFormat="1" applyFont="1" applyBorder="1" applyAlignment="1" applyProtection="1">
      <alignment horizontal="right" vertical="center" wrapText="1"/>
      <protection locked="0"/>
    </xf>
    <xf numFmtId="4" fontId="5" fillId="0" borderId="1" xfId="0" applyNumberFormat="1" applyFont="1" applyBorder="1" applyAlignment="1" applyProtection="1">
      <alignment horizontal="right" vertical="center" wrapText="1"/>
      <protection hidden="1"/>
    </xf>
    <xf numFmtId="4" fontId="5" fillId="0" borderId="0" xfId="0" applyNumberFormat="1" applyFont="1" applyAlignment="1" applyProtection="1">
      <alignment vertical="center"/>
      <protection hidden="1"/>
    </xf>
    <xf numFmtId="4" fontId="4" fillId="0" borderId="1" xfId="0" applyNumberFormat="1" applyFont="1" applyBorder="1" applyAlignment="1" applyProtection="1">
      <alignment horizontal="right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4" fontId="3" fillId="0" borderId="0" xfId="0" applyNumberFormat="1" applyFont="1" applyAlignment="1" applyProtection="1">
      <alignment horizontal="center" vertical="center"/>
      <protection hidden="1"/>
    </xf>
    <xf numFmtId="10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4" fontId="0" fillId="0" borderId="0" xfId="0" applyNumberFormat="1"/>
    <xf numFmtId="4" fontId="0" fillId="0" borderId="0" xfId="0" applyNumberFormat="1" applyAlignment="1" applyProtection="1">
      <alignment horizontal="center" vertical="center"/>
      <protection hidden="1"/>
    </xf>
    <xf numFmtId="14" fontId="4" fillId="5" borderId="1" xfId="0" applyNumberFormat="1" applyFont="1" applyFill="1" applyBorder="1" applyAlignment="1" applyProtection="1">
      <alignment horizontal="center" vertical="center"/>
      <protection locked="0"/>
    </xf>
    <xf numFmtId="17" fontId="4" fillId="0" borderId="0" xfId="0" applyNumberFormat="1" applyFont="1" applyAlignment="1" applyProtection="1">
      <alignment vertical="center"/>
      <protection hidden="1"/>
    </xf>
    <xf numFmtId="17" fontId="4" fillId="4" borderId="0" xfId="0" applyNumberFormat="1" applyFont="1" applyFill="1" applyAlignment="1" applyProtection="1">
      <alignment vertical="center"/>
      <protection hidden="1"/>
    </xf>
    <xf numFmtId="2" fontId="5" fillId="0" borderId="0" xfId="0" applyNumberFormat="1" applyFont="1" applyAlignment="1">
      <alignment horizontal="center" vertical="center"/>
    </xf>
    <xf numFmtId="14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14" fontId="4" fillId="5" borderId="3" xfId="0" applyNumberFormat="1" applyFont="1" applyFill="1" applyBorder="1" applyAlignment="1" applyProtection="1">
      <alignment horizontal="center" vertical="center"/>
      <protection locked="0"/>
    </xf>
    <xf numFmtId="1" fontId="4" fillId="2" borderId="1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hidden="1"/>
    </xf>
    <xf numFmtId="165" fontId="5" fillId="0" borderId="0" xfId="0" applyNumberFormat="1" applyFont="1" applyAlignment="1" applyProtection="1">
      <alignment vertical="center"/>
      <protection hidden="1"/>
    </xf>
    <xf numFmtId="0" fontId="12" fillId="0" borderId="0" xfId="0" applyFont="1"/>
    <xf numFmtId="0" fontId="3" fillId="0" borderId="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 indent="2"/>
    </xf>
    <xf numFmtId="0" fontId="0" fillId="0" borderId="11" xfId="0" applyBorder="1" applyAlignment="1">
      <alignment horizontal="left" vertical="top" wrapText="1"/>
    </xf>
    <xf numFmtId="0" fontId="13" fillId="0" borderId="11" xfId="0" applyFont="1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13" fillId="0" borderId="12" xfId="0" applyFont="1" applyBorder="1" applyAlignment="1">
      <alignment horizontal="center" vertical="top" wrapText="1"/>
    </xf>
    <xf numFmtId="1" fontId="14" fillId="0" borderId="8" xfId="0" applyNumberFormat="1" applyFont="1" applyBorder="1" applyAlignment="1">
      <alignment horizontal="left" vertical="top" shrinkToFit="1"/>
    </xf>
    <xf numFmtId="1" fontId="14" fillId="0" borderId="10" xfId="0" applyNumberFormat="1" applyFont="1" applyBorder="1" applyAlignment="1">
      <alignment horizontal="left" vertical="top" shrinkToFit="1"/>
    </xf>
    <xf numFmtId="1" fontId="14" fillId="0" borderId="11" xfId="0" applyNumberFormat="1" applyFont="1" applyBorder="1" applyAlignment="1">
      <alignment horizontal="left" vertical="top" shrinkToFi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0" xfId="0" applyFont="1" applyAlignment="1" applyProtection="1">
      <alignment horizontal="center" vertical="center" wrapText="1"/>
      <protection hidden="1"/>
    </xf>
    <xf numFmtId="1" fontId="14" fillId="0" borderId="10" xfId="0" applyNumberFormat="1" applyFont="1" applyBorder="1" applyAlignment="1">
      <alignment horizontal="center" vertical="top" shrinkToFit="1"/>
    </xf>
    <xf numFmtId="0" fontId="13" fillId="0" borderId="4" xfId="0" applyFont="1" applyBorder="1" applyAlignment="1">
      <alignment vertical="top" wrapText="1"/>
    </xf>
    <xf numFmtId="49" fontId="13" fillId="0" borderId="8" xfId="0" applyNumberFormat="1" applyFont="1" applyBorder="1" applyAlignment="1">
      <alignment horizontal="left" vertical="top" wrapText="1"/>
    </xf>
    <xf numFmtId="3" fontId="5" fillId="0" borderId="0" xfId="0" applyNumberFormat="1" applyFont="1" applyAlignment="1" applyProtection="1">
      <alignment vertical="center"/>
      <protection hidden="1"/>
    </xf>
    <xf numFmtId="1" fontId="14" fillId="0" borderId="13" xfId="0" applyNumberFormat="1" applyFont="1" applyBorder="1" applyAlignment="1">
      <alignment horizontal="center" vertical="top" shrinkToFit="1"/>
    </xf>
    <xf numFmtId="1" fontId="14" fillId="0" borderId="14" xfId="0" applyNumberFormat="1" applyFont="1" applyBorder="1" applyAlignment="1">
      <alignment horizontal="center" vertical="top" shrinkToFit="1"/>
    </xf>
    <xf numFmtId="10" fontId="5" fillId="0" borderId="1" xfId="0" applyNumberFormat="1" applyFont="1" applyBorder="1" applyAlignment="1" applyProtection="1">
      <alignment vertical="center"/>
      <protection hidden="1"/>
    </xf>
    <xf numFmtId="0" fontId="15" fillId="7" borderId="9" xfId="0" applyFont="1" applyFill="1" applyBorder="1" applyAlignment="1">
      <alignment horizontal="left" vertical="top" wrapText="1"/>
    </xf>
    <xf numFmtId="4" fontId="0" fillId="7" borderId="1" xfId="0" applyNumberFormat="1" applyFill="1" applyBorder="1" applyAlignment="1">
      <alignment vertical="center"/>
    </xf>
    <xf numFmtId="4" fontId="0" fillId="7" borderId="1" xfId="0" applyNumberFormat="1" applyFill="1" applyBorder="1" applyAlignment="1">
      <alignment horizontal="right" vertical="center" wrapText="1"/>
    </xf>
    <xf numFmtId="4" fontId="5" fillId="7" borderId="1" xfId="0" applyNumberFormat="1" applyFont="1" applyFill="1" applyBorder="1" applyAlignment="1" applyProtection="1">
      <alignment horizontal="right" vertical="center"/>
      <protection hidden="1"/>
    </xf>
    <xf numFmtId="10" fontId="5" fillId="7" borderId="1" xfId="0" applyNumberFormat="1" applyFont="1" applyFill="1" applyBorder="1" applyAlignment="1" applyProtection="1">
      <alignment horizontal="center" vertical="center"/>
      <protection hidden="1"/>
    </xf>
    <xf numFmtId="10" fontId="0" fillId="7" borderId="1" xfId="0" applyNumberFormat="1" applyFill="1" applyBorder="1" applyAlignment="1">
      <alignment horizontal="center" vertical="center" wrapText="1"/>
    </xf>
    <xf numFmtId="10" fontId="5" fillId="7" borderId="1" xfId="0" applyNumberFormat="1" applyFont="1" applyFill="1" applyBorder="1" applyAlignment="1" applyProtection="1">
      <alignment vertical="center"/>
      <protection hidden="1"/>
    </xf>
    <xf numFmtId="4" fontId="4" fillId="0" borderId="0" xfId="0" applyNumberFormat="1" applyFont="1" applyAlignment="1" applyProtection="1">
      <alignment vertical="center"/>
      <protection hidden="1"/>
    </xf>
    <xf numFmtId="10" fontId="3" fillId="0" borderId="1" xfId="0" applyNumberFormat="1" applyFont="1" applyBorder="1" applyAlignment="1">
      <alignment vertical="center"/>
    </xf>
    <xf numFmtId="0" fontId="13" fillId="7" borderId="9" xfId="0" applyFont="1" applyFill="1" applyBorder="1" applyAlignment="1">
      <alignment vertical="top" wrapText="1"/>
    </xf>
    <xf numFmtId="1" fontId="14" fillId="7" borderId="8" xfId="0" applyNumberFormat="1" applyFont="1" applyFill="1" applyBorder="1" applyAlignment="1">
      <alignment horizontal="left" vertical="top" shrinkToFit="1"/>
    </xf>
    <xf numFmtId="0" fontId="13" fillId="7" borderId="0" xfId="0" applyFont="1" applyFill="1" applyAlignment="1">
      <alignment vertical="top" wrapText="1"/>
    </xf>
    <xf numFmtId="0" fontId="15" fillId="7" borderId="0" xfId="0" applyFont="1" applyFill="1" applyAlignment="1">
      <alignment vertical="top" wrapText="1"/>
    </xf>
    <xf numFmtId="0" fontId="15" fillId="7" borderId="14" xfId="0" applyFont="1" applyFill="1" applyBorder="1" applyAlignment="1">
      <alignment horizontal="left" vertical="top" wrapText="1"/>
    </xf>
    <xf numFmtId="0" fontId="15" fillId="7" borderId="15" xfId="0" applyFont="1" applyFill="1" applyBorder="1" applyAlignment="1">
      <alignment horizontal="left" vertical="top" wrapText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15" fillId="7" borderId="10" xfId="0" applyFont="1" applyFill="1" applyBorder="1" applyAlignment="1">
      <alignment horizontal="left" vertical="top" wrapText="1"/>
    </xf>
    <xf numFmtId="0" fontId="15" fillId="7" borderId="9" xfId="0" applyFont="1" applyFill="1" applyBorder="1" applyAlignment="1">
      <alignment horizontal="left" vertical="top" wrapText="1"/>
    </xf>
    <xf numFmtId="0" fontId="5" fillId="0" borderId="0" xfId="0" applyFont="1" applyAlignment="1" applyProtection="1">
      <alignment horizontal="right" vertical="center"/>
      <protection hidden="1"/>
    </xf>
    <xf numFmtId="0" fontId="15" fillId="0" borderId="10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10" fontId="4" fillId="0" borderId="7" xfId="0" applyNumberFormat="1" applyFont="1" applyBorder="1" applyAlignment="1" applyProtection="1">
      <alignment horizontal="center" vertical="center" wrapText="1"/>
      <protection hidden="1"/>
    </xf>
    <xf numFmtId="10" fontId="4" fillId="0" borderId="3" xfId="0" applyNumberFormat="1" applyFont="1" applyBorder="1" applyAlignment="1" applyProtection="1">
      <alignment horizontal="center" vertical="center" wrapText="1"/>
      <protection hidden="1"/>
    </xf>
    <xf numFmtId="10" fontId="10" fillId="3" borderId="4" xfId="0" applyNumberFormat="1" applyFont="1" applyFill="1" applyBorder="1" applyAlignment="1">
      <alignment horizontal="center" vertical="center"/>
    </xf>
    <xf numFmtId="10" fontId="10" fillId="3" borderId="5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hidden="1"/>
    </xf>
    <xf numFmtId="0" fontId="0" fillId="0" borderId="5" xfId="0" applyBorder="1" applyAlignment="1">
      <alignment horizontal="center" vertical="center"/>
    </xf>
    <xf numFmtId="0" fontId="4" fillId="0" borderId="0" xfId="0" applyFont="1" applyAlignment="1" applyProtection="1">
      <alignment horizontal="left" vertical="center" wrapText="1"/>
      <protection hidden="1"/>
    </xf>
    <xf numFmtId="0" fontId="4" fillId="2" borderId="1" xfId="0" applyFont="1" applyFill="1" applyBorder="1" applyAlignment="1" applyProtection="1">
      <alignment horizontal="left" vertical="center"/>
      <protection hidden="1"/>
    </xf>
    <xf numFmtId="4" fontId="4" fillId="2" borderId="4" xfId="0" applyNumberFormat="1" applyFont="1" applyFill="1" applyBorder="1" applyAlignment="1" applyProtection="1">
      <alignment horizontal="center" vertical="center"/>
      <protection hidden="1"/>
    </xf>
    <xf numFmtId="4" fontId="4" fillId="2" borderId="5" xfId="0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4" borderId="7" xfId="0" applyFont="1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left" vertical="center" wrapText="1"/>
      <protection hidden="1"/>
    </xf>
    <xf numFmtId="0" fontId="4" fillId="2" borderId="4" xfId="0" applyFont="1" applyFill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0" xfId="0" applyFont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2" borderId="1" xfId="0" applyFont="1" applyFill="1" applyBorder="1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6" fillId="0" borderId="0" xfId="0" applyFont="1" applyAlignment="1" applyProtection="1">
      <alignment vertical="center"/>
      <protection hidden="1"/>
    </xf>
    <xf numFmtId="0" fontId="5" fillId="0" borderId="1" xfId="0" applyFont="1" applyBorder="1" applyAlignment="1" applyProtection="1">
      <alignment horizontal="left" vertical="center" wrapText="1"/>
      <protection hidden="1"/>
    </xf>
  </cellXfs>
  <cellStyles count="7">
    <cellStyle name="Comma" xfId="1" builtinId="3"/>
    <cellStyle name="Milliers 2" xfId="5" xr:uid="{00000000-0005-0000-0000-000001000000}"/>
    <cellStyle name="Milliers 6" xfId="4" xr:uid="{00000000-0005-0000-0000-000002000000}"/>
    <cellStyle name="Milliers 6 2" xfId="6" xr:uid="{00000000-0005-0000-0000-000003000000}"/>
    <cellStyle name="Normal" xfId="0" builtinId="0"/>
    <cellStyle name="Normal 5" xfId="3" xr:uid="{00000000-0005-0000-0000-000005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M165"/>
  <sheetViews>
    <sheetView tabSelected="1" view="pageBreakPreview" topLeftCell="A22" zoomScale="84" zoomScaleNormal="84" zoomScaleSheetLayoutView="84" workbookViewId="0">
      <selection activeCell="G81" sqref="G81:G82"/>
    </sheetView>
  </sheetViews>
  <sheetFormatPr defaultColWidth="11.42578125" defaultRowHeight="18" customHeight="1"/>
  <cols>
    <col min="1" max="1" width="10.42578125" style="12" customWidth="1"/>
    <col min="2" max="2" width="42.42578125" style="12" customWidth="1"/>
    <col min="3" max="3" width="15.5703125" style="12" customWidth="1"/>
    <col min="4" max="4" width="17.28515625" style="12" customWidth="1"/>
    <col min="5" max="5" width="13.42578125" style="12" customWidth="1"/>
    <col min="6" max="6" width="13.140625" style="12" customWidth="1"/>
    <col min="7" max="7" width="15.140625" style="12" customWidth="1"/>
    <col min="8" max="8" width="12.5703125" style="10" customWidth="1"/>
    <col min="9" max="9" width="14.42578125" style="28" customWidth="1"/>
    <col min="10" max="10" width="15.5703125" style="12" customWidth="1"/>
    <col min="11" max="12" width="11.42578125" style="12"/>
    <col min="13" max="13" width="16.85546875" style="12" customWidth="1"/>
    <col min="14" max="16384" width="11.42578125" style="12"/>
  </cols>
  <sheetData>
    <row r="1" spans="1:10" ht="18" customHeight="1">
      <c r="A1" s="9" t="s">
        <v>0</v>
      </c>
      <c r="B1" s="10"/>
      <c r="C1" s="3"/>
      <c r="D1" s="3"/>
      <c r="E1" s="3"/>
      <c r="F1" s="10"/>
      <c r="G1" s="10"/>
      <c r="I1" s="11"/>
      <c r="J1" s="9" t="s">
        <v>1</v>
      </c>
    </row>
    <row r="2" spans="1:10" ht="18" customHeight="1">
      <c r="A2" s="164" t="s">
        <v>2</v>
      </c>
      <c r="B2" s="164"/>
      <c r="C2" s="164"/>
      <c r="D2" s="164"/>
      <c r="E2" s="164"/>
      <c r="F2" s="164"/>
      <c r="G2" s="164"/>
      <c r="H2" s="164"/>
      <c r="I2" s="13"/>
      <c r="J2" s="10"/>
    </row>
    <row r="3" spans="1:10" ht="18" customHeight="1">
      <c r="A3" s="164" t="s">
        <v>3</v>
      </c>
      <c r="B3" s="164"/>
      <c r="C3" s="164"/>
      <c r="D3" s="164"/>
      <c r="E3" s="164"/>
      <c r="F3" s="164"/>
      <c r="G3" s="164"/>
      <c r="H3" s="164"/>
      <c r="I3" s="13"/>
      <c r="J3" s="10"/>
    </row>
    <row r="4" spans="1:10" ht="18" customHeight="1">
      <c r="A4" s="164" t="s">
        <v>4</v>
      </c>
      <c r="B4" s="164"/>
      <c r="C4" s="164"/>
      <c r="D4" s="164"/>
      <c r="E4" s="164"/>
      <c r="F4" s="164"/>
      <c r="G4" s="164"/>
      <c r="H4" s="164"/>
      <c r="I4" s="13"/>
    </row>
    <row r="5" spans="1:10" ht="18" customHeight="1">
      <c r="A5" s="14"/>
      <c r="B5" s="9"/>
      <c r="C5" s="15" t="s">
        <v>5</v>
      </c>
      <c r="D5" s="86">
        <v>45619</v>
      </c>
      <c r="E5" s="10" t="s">
        <v>6</v>
      </c>
      <c r="F5" s="86">
        <f>+D5+6</f>
        <v>45625</v>
      </c>
      <c r="G5" s="14"/>
      <c r="H5" s="9"/>
      <c r="I5" s="16"/>
      <c r="J5" s="14"/>
    </row>
    <row r="6" spans="1:10" ht="18" customHeight="1">
      <c r="A6" s="14"/>
      <c r="B6" s="9"/>
      <c r="C6" s="15" t="s">
        <v>7</v>
      </c>
      <c r="D6" s="88">
        <f>+D5</f>
        <v>45619</v>
      </c>
      <c r="E6" s="87"/>
      <c r="F6" s="17"/>
      <c r="G6" s="14"/>
      <c r="H6" s="9"/>
      <c r="I6" s="16"/>
      <c r="J6" s="14"/>
    </row>
    <row r="7" spans="1:10" ht="18" customHeight="1">
      <c r="A7" s="18" t="s">
        <v>8</v>
      </c>
      <c r="B7" s="10"/>
      <c r="C7" s="9"/>
      <c r="D7" s="19"/>
      <c r="E7" s="9"/>
      <c r="H7" s="9"/>
      <c r="I7" s="16"/>
    </row>
    <row r="8" spans="1:10" ht="21" customHeight="1">
      <c r="A8" s="144" t="s">
        <v>9</v>
      </c>
      <c r="B8" s="144"/>
      <c r="C8" s="165" t="s">
        <v>10</v>
      </c>
      <c r="D8" s="165"/>
      <c r="E8" s="165"/>
      <c r="F8" s="20" t="s">
        <v>11</v>
      </c>
      <c r="G8" s="166" t="s">
        <v>12</v>
      </c>
      <c r="H8" s="167"/>
      <c r="I8" s="21"/>
      <c r="J8" s="22"/>
    </row>
    <row r="9" spans="1:10" ht="18" customHeight="1">
      <c r="A9" s="144" t="s">
        <v>13</v>
      </c>
      <c r="B9" s="144" t="s">
        <v>14</v>
      </c>
      <c r="C9" s="156" t="s">
        <v>15</v>
      </c>
      <c r="D9" s="156"/>
      <c r="E9" s="156"/>
      <c r="F9" s="20" t="s">
        <v>16</v>
      </c>
      <c r="G9" s="23">
        <v>8</v>
      </c>
      <c r="H9" s="24" t="s">
        <v>17</v>
      </c>
      <c r="I9" s="25"/>
    </row>
    <row r="10" spans="1:10" ht="18" customHeight="1">
      <c r="A10" s="144" t="s">
        <v>18</v>
      </c>
      <c r="B10" s="144" t="s">
        <v>19</v>
      </c>
      <c r="C10" s="156" t="s">
        <v>20</v>
      </c>
      <c r="D10" s="156"/>
      <c r="E10" s="156"/>
      <c r="H10" s="9"/>
      <c r="I10" s="16"/>
    </row>
    <row r="11" spans="1:10" ht="18" customHeight="1">
      <c r="A11" s="144" t="s">
        <v>21</v>
      </c>
      <c r="B11" s="144" t="s">
        <v>19</v>
      </c>
      <c r="C11" s="157">
        <v>26091060</v>
      </c>
      <c r="D11" s="158"/>
      <c r="E11" s="14" t="s">
        <v>22</v>
      </c>
      <c r="H11" s="9"/>
      <c r="I11" s="16"/>
    </row>
    <row r="12" spans="1:10" ht="18" customHeight="1">
      <c r="A12" s="15"/>
      <c r="B12" s="15"/>
      <c r="C12" s="14"/>
      <c r="D12" s="14"/>
      <c r="E12" s="14"/>
      <c r="F12" s="14"/>
      <c r="H12" s="9"/>
      <c r="I12" s="16"/>
    </row>
    <row r="13" spans="1:10" ht="18" customHeight="1">
      <c r="A13" s="18" t="s">
        <v>23</v>
      </c>
      <c r="C13" s="26"/>
      <c r="D13" s="26"/>
      <c r="E13" s="26"/>
      <c r="F13" s="27"/>
      <c r="J13" s="27"/>
    </row>
    <row r="14" spans="1:10" ht="18" customHeight="1">
      <c r="A14" s="159" t="s">
        <v>24</v>
      </c>
      <c r="B14" s="160"/>
      <c r="C14" s="160"/>
      <c r="D14" s="160"/>
      <c r="E14" s="29"/>
      <c r="F14" s="30"/>
      <c r="G14" s="30"/>
      <c r="H14" s="31" t="s">
        <v>1</v>
      </c>
      <c r="I14" s="32"/>
      <c r="J14" s="33"/>
    </row>
    <row r="15" spans="1:10" ht="18" customHeight="1">
      <c r="A15" s="30"/>
      <c r="B15" s="34" t="s">
        <v>25</v>
      </c>
      <c r="C15" s="35">
        <v>8</v>
      </c>
      <c r="D15" s="36" t="s">
        <v>26</v>
      </c>
      <c r="E15" s="37">
        <f>C17-C16</f>
        <v>241</v>
      </c>
      <c r="F15" s="38" t="s">
        <v>27</v>
      </c>
      <c r="G15" s="30" t="s">
        <v>1</v>
      </c>
      <c r="H15" s="33" t="s">
        <v>1</v>
      </c>
      <c r="I15" s="32"/>
      <c r="J15" s="39"/>
    </row>
    <row r="16" spans="1:10" ht="18" customHeight="1">
      <c r="A16" s="30"/>
      <c r="B16" s="34" t="s">
        <v>28</v>
      </c>
      <c r="C16" s="40">
        <v>45553</v>
      </c>
      <c r="D16" s="41"/>
      <c r="E16" s="30"/>
      <c r="F16" s="30"/>
      <c r="G16" s="30"/>
      <c r="H16" s="31"/>
      <c r="I16" s="32"/>
      <c r="J16" s="42"/>
    </row>
    <row r="17" spans="1:12" ht="18" customHeight="1">
      <c r="A17" s="168" t="s">
        <v>29</v>
      </c>
      <c r="B17" s="168"/>
      <c r="C17" s="40">
        <v>45794</v>
      </c>
      <c r="D17" s="41"/>
      <c r="E17" s="30"/>
      <c r="F17" s="30"/>
      <c r="G17" s="30"/>
      <c r="H17" s="31"/>
      <c r="I17" s="32"/>
      <c r="J17" s="42"/>
    </row>
    <row r="18" spans="1:12" ht="18" customHeight="1">
      <c r="A18" s="30"/>
      <c r="B18" s="34" t="s">
        <v>30</v>
      </c>
      <c r="C18" s="40" t="s">
        <v>1</v>
      </c>
      <c r="D18" s="43" t="s">
        <v>31</v>
      </c>
      <c r="E18" s="161" t="s">
        <v>32</v>
      </c>
      <c r="F18" s="162"/>
      <c r="G18" s="162"/>
      <c r="H18" s="31"/>
      <c r="I18" s="32"/>
      <c r="J18" s="30"/>
    </row>
    <row r="19" spans="1:12" ht="18" customHeight="1">
      <c r="A19" s="30"/>
      <c r="B19" s="30"/>
      <c r="C19" s="89" t="s">
        <v>1</v>
      </c>
      <c r="D19" s="41"/>
      <c r="E19" s="169" t="s">
        <v>1</v>
      </c>
      <c r="F19" s="170"/>
      <c r="G19" s="170"/>
      <c r="H19" s="170"/>
      <c r="I19" s="32"/>
      <c r="J19" s="30"/>
    </row>
    <row r="20" spans="1:12" ht="18" customHeight="1">
      <c r="A20" s="30"/>
      <c r="B20" s="34" t="s">
        <v>33</v>
      </c>
      <c r="C20" s="40" t="s">
        <v>1</v>
      </c>
      <c r="D20" s="41"/>
      <c r="E20" s="30"/>
      <c r="F20" s="30"/>
      <c r="G20" s="30"/>
      <c r="H20" s="31"/>
      <c r="I20" s="32"/>
      <c r="J20" s="30"/>
    </row>
    <row r="21" spans="1:12" ht="18" customHeight="1">
      <c r="A21" s="30"/>
      <c r="B21" s="34" t="s">
        <v>34</v>
      </c>
      <c r="C21" s="37" t="s">
        <v>1</v>
      </c>
      <c r="D21" s="41" t="s">
        <v>27</v>
      </c>
      <c r="E21" s="30"/>
      <c r="F21" s="30"/>
      <c r="G21" s="30"/>
      <c r="H21" s="31"/>
      <c r="I21" s="32"/>
      <c r="J21" s="30"/>
      <c r="L21" s="27">
        <v>44786</v>
      </c>
    </row>
    <row r="22" spans="1:12" ht="18" customHeight="1">
      <c r="A22" s="30"/>
      <c r="B22" s="34"/>
      <c r="C22" s="41"/>
      <c r="D22" s="41"/>
      <c r="E22" s="30"/>
      <c r="F22" s="30"/>
      <c r="G22" s="30"/>
      <c r="H22" s="31"/>
      <c r="I22" s="32"/>
      <c r="J22" s="30"/>
    </row>
    <row r="23" spans="1:12" ht="18" customHeight="1">
      <c r="A23" s="159" t="s">
        <v>35</v>
      </c>
      <c r="B23" s="160"/>
      <c r="C23" s="160"/>
      <c r="D23" s="160"/>
      <c r="E23" s="30"/>
      <c r="F23" s="30"/>
      <c r="G23" s="30"/>
      <c r="H23" s="41"/>
      <c r="I23" s="32"/>
      <c r="J23" s="30"/>
    </row>
    <row r="24" spans="1:12" ht="18" customHeight="1">
      <c r="A24" s="34"/>
      <c r="B24" s="34" t="s">
        <v>36</v>
      </c>
      <c r="C24" s="95">
        <f>+F5</f>
        <v>45625</v>
      </c>
      <c r="D24" s="34"/>
      <c r="E24" s="30"/>
      <c r="F24" s="30"/>
      <c r="G24" s="30"/>
      <c r="H24" s="34"/>
      <c r="I24" s="32"/>
      <c r="J24" s="30"/>
    </row>
    <row r="25" spans="1:12" ht="18" customHeight="1">
      <c r="A25" s="168" t="s">
        <v>37</v>
      </c>
      <c r="B25" s="168"/>
      <c r="C25" s="96">
        <f>+C24-C16</f>
        <v>72</v>
      </c>
      <c r="D25" s="36" t="s">
        <v>27</v>
      </c>
      <c r="E25" s="30"/>
      <c r="F25" s="30"/>
      <c r="G25" s="30"/>
      <c r="H25" s="36"/>
      <c r="I25" s="32"/>
      <c r="J25" s="48"/>
    </row>
    <row r="26" spans="1:12" ht="18" customHeight="1">
      <c r="A26" s="168" t="s">
        <v>38</v>
      </c>
      <c r="B26" s="168" t="s">
        <v>39</v>
      </c>
      <c r="C26" s="90">
        <f>+C17</f>
        <v>45794</v>
      </c>
      <c r="D26" s="30"/>
      <c r="E26" s="30"/>
      <c r="F26" s="30"/>
      <c r="G26" s="30"/>
      <c r="H26" s="30"/>
      <c r="I26" s="47"/>
      <c r="J26" s="30"/>
    </row>
    <row r="27" spans="1:12" ht="18" customHeight="1">
      <c r="A27" s="34"/>
      <c r="B27" s="34"/>
      <c r="C27" s="97"/>
      <c r="D27" s="30"/>
      <c r="E27" s="30"/>
      <c r="F27" s="30"/>
      <c r="G27" s="30"/>
      <c r="H27" s="30"/>
      <c r="I27" s="47"/>
      <c r="J27" s="30"/>
    </row>
    <row r="28" spans="1:12" ht="18" customHeight="1">
      <c r="A28" s="34"/>
      <c r="B28" s="30" t="s">
        <v>40</v>
      </c>
      <c r="C28" s="44">
        <f>+C25/$E$15</f>
        <v>0.29875518672199169</v>
      </c>
      <c r="D28" s="30"/>
      <c r="E28" s="30"/>
      <c r="F28" s="30"/>
      <c r="G28" s="30"/>
      <c r="H28" s="30"/>
      <c r="I28" s="47"/>
      <c r="J28" s="30"/>
    </row>
    <row r="29" spans="1:12" ht="18" customHeight="1">
      <c r="A29" s="34"/>
      <c r="B29" s="34"/>
      <c r="C29" s="30"/>
      <c r="D29" s="30"/>
      <c r="E29" s="41"/>
      <c r="F29" s="45"/>
      <c r="G29" s="45"/>
      <c r="H29" s="46"/>
      <c r="I29" s="47"/>
      <c r="J29" s="30"/>
    </row>
    <row r="30" spans="1:12" ht="18" customHeight="1">
      <c r="A30" s="18" t="s">
        <v>41</v>
      </c>
      <c r="B30" s="10"/>
      <c r="E30" s="26"/>
    </row>
    <row r="31" spans="1:12" ht="18" customHeight="1">
      <c r="B31" s="49" t="s">
        <v>42</v>
      </c>
      <c r="C31" s="138" t="s">
        <v>43</v>
      </c>
      <c r="D31" s="139"/>
      <c r="E31" s="163" t="s">
        <v>44</v>
      </c>
      <c r="F31" s="163"/>
      <c r="G31" s="163"/>
      <c r="H31" s="163"/>
      <c r="I31" s="13"/>
    </row>
    <row r="32" spans="1:12" ht="18" customHeight="1">
      <c r="B32" s="51">
        <v>1</v>
      </c>
      <c r="C32" s="140" t="s">
        <v>1</v>
      </c>
      <c r="D32" s="141"/>
      <c r="E32" s="179" t="s">
        <v>1</v>
      </c>
      <c r="F32" s="179"/>
      <c r="G32" s="179"/>
      <c r="H32" s="179"/>
    </row>
    <row r="33" spans="1:13" ht="18" customHeight="1">
      <c r="B33" s="10"/>
      <c r="C33" s="52"/>
      <c r="D33" s="52"/>
      <c r="E33" s="45"/>
      <c r="F33" s="45"/>
      <c r="G33" s="45"/>
      <c r="H33" s="45"/>
      <c r="M33" s="100"/>
    </row>
    <row r="34" spans="1:13" ht="18" customHeight="1">
      <c r="A34" s="18" t="s">
        <v>45</v>
      </c>
      <c r="B34" s="10"/>
      <c r="C34" s="10"/>
      <c r="D34" s="52"/>
      <c r="E34" s="52"/>
      <c r="F34" s="52"/>
      <c r="G34" s="52"/>
      <c r="I34" s="53"/>
      <c r="J34" s="52"/>
    </row>
    <row r="35" spans="1:13" ht="18" customHeight="1">
      <c r="A35" s="144" t="s">
        <v>46</v>
      </c>
      <c r="B35" s="144"/>
      <c r="C35" s="54">
        <f>+C11</f>
        <v>26091060</v>
      </c>
      <c r="D35" s="52" t="s">
        <v>47</v>
      </c>
      <c r="E35" s="52"/>
      <c r="F35" s="98"/>
      <c r="G35" s="53"/>
      <c r="H35" s="53"/>
      <c r="I35" s="53"/>
    </row>
    <row r="36" spans="1:13" ht="18" customHeight="1">
      <c r="A36" s="144" t="s">
        <v>48</v>
      </c>
      <c r="B36" s="144" t="s">
        <v>39</v>
      </c>
      <c r="C36" s="54">
        <f>G138</f>
        <v>0</v>
      </c>
      <c r="D36" s="52" t="s">
        <v>49</v>
      </c>
      <c r="E36" s="55"/>
      <c r="F36" s="56"/>
      <c r="G36" s="53"/>
      <c r="H36" s="53"/>
      <c r="J36" s="99"/>
    </row>
    <row r="37" spans="1:13" ht="18" customHeight="1">
      <c r="A37" s="144" t="s">
        <v>50</v>
      </c>
      <c r="B37" s="144"/>
      <c r="C37" s="57">
        <f>C36/C35</f>
        <v>0</v>
      </c>
      <c r="D37" s="58"/>
      <c r="E37" s="59"/>
      <c r="F37" s="60"/>
      <c r="G37" s="53"/>
      <c r="H37" s="53"/>
      <c r="I37" s="61"/>
    </row>
    <row r="38" spans="1:13" ht="18" customHeight="1">
      <c r="B38" s="9"/>
      <c r="C38" s="62"/>
      <c r="D38" s="60"/>
      <c r="E38" s="60"/>
      <c r="F38" s="60"/>
      <c r="G38" s="60"/>
      <c r="H38" s="3"/>
      <c r="I38" s="61"/>
    </row>
    <row r="39" spans="1:13" ht="18" customHeight="1">
      <c r="A39" s="18" t="s">
        <v>51</v>
      </c>
      <c r="C39" s="26"/>
      <c r="D39" s="26"/>
      <c r="E39" s="26"/>
    </row>
    <row r="40" spans="1:13" s="3" customFormat="1" ht="37.5" customHeight="1">
      <c r="A40" s="115" t="s">
        <v>52</v>
      </c>
      <c r="B40" s="113" t="s">
        <v>53</v>
      </c>
      <c r="C40" s="114" t="s">
        <v>54</v>
      </c>
      <c r="D40" s="101" t="s">
        <v>55</v>
      </c>
      <c r="E40" s="2" t="s">
        <v>56</v>
      </c>
      <c r="F40" s="1" t="s">
        <v>57</v>
      </c>
      <c r="G40" s="91" t="s">
        <v>58</v>
      </c>
      <c r="H40" s="91" t="s">
        <v>59</v>
      </c>
      <c r="I40" s="4" t="s">
        <v>60</v>
      </c>
      <c r="J40" s="2" t="s">
        <v>61</v>
      </c>
      <c r="L40" s="3" t="s">
        <v>62</v>
      </c>
      <c r="M40" s="3" t="s">
        <v>63</v>
      </c>
    </row>
    <row r="41" spans="1:13" ht="18" customHeight="1">
      <c r="A41" s="136" t="s">
        <v>64</v>
      </c>
      <c r="B41" s="137"/>
      <c r="C41" s="123" t="s">
        <v>1</v>
      </c>
      <c r="D41" s="123" t="s">
        <v>1</v>
      </c>
      <c r="E41" s="124"/>
      <c r="F41" s="125" t="s">
        <v>1</v>
      </c>
      <c r="G41" s="126"/>
      <c r="H41" s="127"/>
      <c r="I41" s="128"/>
      <c r="J41" s="124"/>
    </row>
    <row r="42" spans="1:13" ht="18" customHeight="1">
      <c r="A42" s="110">
        <v>1</v>
      </c>
      <c r="B42" s="102" t="s">
        <v>65</v>
      </c>
      <c r="C42" s="103" t="s">
        <v>66</v>
      </c>
      <c r="D42" s="116">
        <v>1</v>
      </c>
      <c r="E42" s="63">
        <v>0.8</v>
      </c>
      <c r="F42" s="5" t="str">
        <f>+IF((G42-E42)=0," ",G42-E42)</f>
        <v xml:space="preserve"> </v>
      </c>
      <c r="G42" s="63">
        <v>0.8</v>
      </c>
      <c r="H42" s="6">
        <f>G42/D42</f>
        <v>0.8</v>
      </c>
      <c r="I42" s="122">
        <f>+M42/$C$35</f>
        <v>9.198553067602467E-3</v>
      </c>
      <c r="J42" s="7">
        <f>1.2*G42*L42</f>
        <v>192000</v>
      </c>
      <c r="L42" s="119">
        <v>200000</v>
      </c>
      <c r="M42" s="78">
        <f>1.2*L42*D42</f>
        <v>240000</v>
      </c>
    </row>
    <row r="43" spans="1:13" ht="18" customHeight="1">
      <c r="A43" s="110">
        <v>2</v>
      </c>
      <c r="B43" s="102" t="s">
        <v>67</v>
      </c>
      <c r="C43" s="103" t="s">
        <v>66</v>
      </c>
      <c r="D43" s="116">
        <v>1</v>
      </c>
      <c r="E43" s="63">
        <v>0.9</v>
      </c>
      <c r="F43" s="5" t="str">
        <f t="shared" ref="F43:F46" si="0">+IF((G43-E43)=0," ",G43-E43)</f>
        <v xml:space="preserve"> </v>
      </c>
      <c r="G43" s="63">
        <v>0.9</v>
      </c>
      <c r="H43" s="6">
        <f t="shared" ref="H43:H104" si="1">G43/D43</f>
        <v>0.9</v>
      </c>
      <c r="I43" s="122">
        <f t="shared" ref="I43:I104" si="2">+M43/$C$35</f>
        <v>4.5992765338012335E-3</v>
      </c>
      <c r="J43" s="7">
        <f t="shared" ref="J43:J104" si="3">1.2*G43*L43</f>
        <v>108000</v>
      </c>
      <c r="L43" s="119">
        <v>100000</v>
      </c>
      <c r="M43" s="78">
        <f t="shared" ref="M43:M104" si="4">1.2*L43*D43</f>
        <v>120000</v>
      </c>
    </row>
    <row r="44" spans="1:13" ht="18" customHeight="1">
      <c r="A44" s="110">
        <v>3</v>
      </c>
      <c r="B44" s="102" t="s">
        <v>68</v>
      </c>
      <c r="C44" s="103" t="s">
        <v>66</v>
      </c>
      <c r="D44" s="116">
        <v>1</v>
      </c>
      <c r="E44" s="63"/>
      <c r="F44" s="5" t="str">
        <f t="shared" si="0"/>
        <v xml:space="preserve"> </v>
      </c>
      <c r="G44" s="63"/>
      <c r="H44" s="6">
        <f t="shared" si="1"/>
        <v>0</v>
      </c>
      <c r="I44" s="122">
        <f t="shared" si="2"/>
        <v>9.1985530676024657E-4</v>
      </c>
      <c r="J44" s="7">
        <f t="shared" si="3"/>
        <v>0</v>
      </c>
      <c r="L44" s="119">
        <v>20000</v>
      </c>
      <c r="M44" s="78">
        <f t="shared" si="4"/>
        <v>24000</v>
      </c>
    </row>
    <row r="45" spans="1:13" ht="18" customHeight="1">
      <c r="A45" s="110">
        <v>4</v>
      </c>
      <c r="B45" s="102" t="s">
        <v>69</v>
      </c>
      <c r="C45" s="103" t="s">
        <v>66</v>
      </c>
      <c r="D45" s="116">
        <v>1</v>
      </c>
      <c r="E45" s="63"/>
      <c r="F45" s="5" t="str">
        <f t="shared" si="0"/>
        <v xml:space="preserve"> </v>
      </c>
      <c r="G45" s="63"/>
      <c r="H45" s="6">
        <f t="shared" si="1"/>
        <v>0</v>
      </c>
      <c r="I45" s="122">
        <f t="shared" si="2"/>
        <v>9.1985530676024657E-4</v>
      </c>
      <c r="J45" s="7">
        <f t="shared" si="3"/>
        <v>0</v>
      </c>
      <c r="L45" s="119">
        <v>20000</v>
      </c>
      <c r="M45" s="78">
        <f t="shared" si="4"/>
        <v>24000</v>
      </c>
    </row>
    <row r="46" spans="1:13" ht="18" customHeight="1">
      <c r="A46" s="110">
        <v>5</v>
      </c>
      <c r="B46" s="102" t="s">
        <v>70</v>
      </c>
      <c r="C46" s="103" t="s">
        <v>71</v>
      </c>
      <c r="D46" s="116">
        <v>2</v>
      </c>
      <c r="E46" s="63">
        <v>2</v>
      </c>
      <c r="F46" s="5" t="str">
        <f t="shared" si="0"/>
        <v xml:space="preserve"> </v>
      </c>
      <c r="G46" s="63">
        <v>2</v>
      </c>
      <c r="H46" s="6">
        <f t="shared" si="1"/>
        <v>1</v>
      </c>
      <c r="I46" s="122">
        <f t="shared" si="2"/>
        <v>9.1985530676024657E-4</v>
      </c>
      <c r="J46" s="7">
        <f t="shared" si="3"/>
        <v>24000</v>
      </c>
      <c r="L46" s="119">
        <v>10000</v>
      </c>
      <c r="M46" s="78">
        <f t="shared" si="4"/>
        <v>24000</v>
      </c>
    </row>
    <row r="47" spans="1:13" ht="18" customHeight="1">
      <c r="A47" s="142" t="s">
        <v>72</v>
      </c>
      <c r="B47" s="143"/>
      <c r="C47" s="143"/>
      <c r="D47" s="143"/>
      <c r="E47" s="124"/>
      <c r="F47" s="125"/>
      <c r="G47" s="126"/>
      <c r="H47" s="127"/>
      <c r="I47" s="129" t="s">
        <v>1</v>
      </c>
      <c r="J47" s="7" t="s">
        <v>1</v>
      </c>
      <c r="L47" s="119"/>
      <c r="M47" s="78" t="s">
        <v>1</v>
      </c>
    </row>
    <row r="48" spans="1:13" ht="18" customHeight="1">
      <c r="A48" s="110">
        <v>6</v>
      </c>
      <c r="B48" s="102" t="s">
        <v>73</v>
      </c>
      <c r="C48" s="103" t="s">
        <v>74</v>
      </c>
      <c r="D48" s="116">
        <v>39970</v>
      </c>
      <c r="E48" s="63">
        <v>6607.84</v>
      </c>
      <c r="F48" s="5">
        <f t="shared" ref="F48:F51" si="5">+IF((G48-E48)=0," ",G48-E48)</f>
        <v>1733.9500000000007</v>
      </c>
      <c r="G48" s="63">
        <v>8341.7900000000009</v>
      </c>
      <c r="H48" s="6">
        <f t="shared" si="1"/>
        <v>0.20870127595696775</v>
      </c>
      <c r="I48" s="122">
        <f>+M48/$C$35</f>
        <v>0.11029984983362118</v>
      </c>
      <c r="J48" s="7">
        <f t="shared" si="3"/>
        <v>600608.88000000012</v>
      </c>
      <c r="L48" s="119">
        <v>60</v>
      </c>
      <c r="M48" s="78">
        <f t="shared" si="4"/>
        <v>2877840</v>
      </c>
    </row>
    <row r="49" spans="1:13" ht="18" customHeight="1">
      <c r="A49" s="110">
        <v>7</v>
      </c>
      <c r="B49" s="102" t="s">
        <v>75</v>
      </c>
      <c r="C49" s="103" t="s">
        <v>74</v>
      </c>
      <c r="D49" s="116">
        <v>451</v>
      </c>
      <c r="E49" s="63">
        <v>163.87</v>
      </c>
      <c r="F49" s="5">
        <f t="shared" si="5"/>
        <v>44.31</v>
      </c>
      <c r="G49" s="63">
        <v>208.18</v>
      </c>
      <c r="H49" s="6">
        <f t="shared" si="1"/>
        <v>0.46159645232815966</v>
      </c>
      <c r="I49" s="122">
        <f>+M49/$C$35</f>
        <v>3.111410575116534E-3</v>
      </c>
      <c r="J49" s="7">
        <f t="shared" si="3"/>
        <v>37472.400000000001</v>
      </c>
      <c r="L49" s="119">
        <v>150</v>
      </c>
      <c r="M49" s="78">
        <f t="shared" si="4"/>
        <v>81180</v>
      </c>
    </row>
    <row r="50" spans="1:13" ht="18" customHeight="1">
      <c r="A50" s="110">
        <v>8</v>
      </c>
      <c r="B50" s="102" t="s">
        <v>76</v>
      </c>
      <c r="C50" s="103" t="s">
        <v>74</v>
      </c>
      <c r="D50" s="116">
        <v>1802</v>
      </c>
      <c r="E50" s="63">
        <v>339.5</v>
      </c>
      <c r="F50" s="5">
        <f t="shared" si="5"/>
        <v>82.769999999999982</v>
      </c>
      <c r="G50" s="63">
        <v>422.27</v>
      </c>
      <c r="H50" s="6">
        <f t="shared" si="1"/>
        <v>0.23433407325194228</v>
      </c>
      <c r="I50" s="122">
        <f t="shared" si="2"/>
        <v>1.118866002377826E-2</v>
      </c>
      <c r="J50" s="7">
        <f t="shared" si="3"/>
        <v>68407.739999999991</v>
      </c>
      <c r="L50" s="119">
        <v>135</v>
      </c>
      <c r="M50" s="78">
        <f t="shared" si="4"/>
        <v>291924</v>
      </c>
    </row>
    <row r="51" spans="1:13" ht="18" customHeight="1">
      <c r="A51" s="110">
        <v>9</v>
      </c>
      <c r="B51" s="102" t="s">
        <v>77</v>
      </c>
      <c r="C51" s="103" t="s">
        <v>74</v>
      </c>
      <c r="D51" s="116">
        <v>282</v>
      </c>
      <c r="E51" s="63"/>
      <c r="F51" s="5" t="str">
        <f t="shared" si="5"/>
        <v xml:space="preserve"> </v>
      </c>
      <c r="G51" s="63"/>
      <c r="H51" s="6">
        <f t="shared" si="1"/>
        <v>0</v>
      </c>
      <c r="I51" s="122">
        <f t="shared" si="2"/>
        <v>3.8909879475958432E-3</v>
      </c>
      <c r="J51" s="7">
        <f t="shared" si="3"/>
        <v>0</v>
      </c>
      <c r="L51" s="119">
        <v>300</v>
      </c>
      <c r="M51" s="78">
        <f t="shared" si="4"/>
        <v>101520</v>
      </c>
    </row>
    <row r="52" spans="1:13" ht="18" customHeight="1">
      <c r="A52" s="133">
        <v>10</v>
      </c>
      <c r="B52" s="142" t="s">
        <v>78</v>
      </c>
      <c r="C52" s="143"/>
      <c r="D52" s="132"/>
      <c r="E52" s="124"/>
      <c r="F52" s="125" t="s">
        <v>1</v>
      </c>
      <c r="G52" s="126"/>
      <c r="H52" s="127"/>
      <c r="I52" s="129" t="s">
        <v>1</v>
      </c>
      <c r="J52" s="124" t="s">
        <v>1</v>
      </c>
      <c r="L52" s="119"/>
      <c r="M52" s="78" t="s">
        <v>1</v>
      </c>
    </row>
    <row r="53" spans="1:13" ht="18" customHeight="1">
      <c r="A53" s="102" t="s">
        <v>79</v>
      </c>
      <c r="B53" s="102" t="s">
        <v>80</v>
      </c>
      <c r="C53" s="103" t="s">
        <v>74</v>
      </c>
      <c r="D53" s="116">
        <v>619</v>
      </c>
      <c r="E53" s="63">
        <v>2423.5500000000002</v>
      </c>
      <c r="F53" s="5">
        <f t="shared" ref="F53:F61" si="6">+IF((G53-E53)=0," ",G53-E53)</f>
        <v>434.27</v>
      </c>
      <c r="G53" s="63">
        <v>2857.82</v>
      </c>
      <c r="H53" s="6">
        <f t="shared" si="1"/>
        <v>4.6168336025848147</v>
      </c>
      <c r="I53" s="122">
        <f t="shared" si="2"/>
        <v>2.2775617395383706E-3</v>
      </c>
      <c r="J53" s="7">
        <f t="shared" si="3"/>
        <v>274350.71999999997</v>
      </c>
      <c r="L53" s="119">
        <v>80</v>
      </c>
      <c r="M53" s="78">
        <f t="shared" si="4"/>
        <v>59424</v>
      </c>
    </row>
    <row r="54" spans="1:13" ht="18" customHeight="1">
      <c r="A54" s="102" t="s">
        <v>81</v>
      </c>
      <c r="B54" s="102" t="s">
        <v>82</v>
      </c>
      <c r="C54" s="103" t="s">
        <v>74</v>
      </c>
      <c r="D54" s="116">
        <v>11756</v>
      </c>
      <c r="E54" s="63"/>
      <c r="F54" s="5" t="str">
        <f t="shared" si="6"/>
        <v xml:space="preserve"> </v>
      </c>
      <c r="G54" s="63"/>
      <c r="H54" s="6">
        <f t="shared" si="1"/>
        <v>0</v>
      </c>
      <c r="I54" s="122">
        <f t="shared" si="2"/>
        <v>3.2441456958820378E-2</v>
      </c>
      <c r="J54" s="7">
        <f t="shared" si="3"/>
        <v>0</v>
      </c>
      <c r="L54" s="119">
        <v>60</v>
      </c>
      <c r="M54" s="78">
        <f t="shared" si="4"/>
        <v>846432</v>
      </c>
    </row>
    <row r="55" spans="1:13" ht="18" customHeight="1">
      <c r="A55" s="102" t="s">
        <v>83</v>
      </c>
      <c r="B55" s="102" t="s">
        <v>84</v>
      </c>
      <c r="C55" s="103" t="s">
        <v>74</v>
      </c>
      <c r="D55" s="116">
        <v>1088</v>
      </c>
      <c r="E55" s="63">
        <v>2431.63</v>
      </c>
      <c r="F55" s="5">
        <f t="shared" si="6"/>
        <v>595.29</v>
      </c>
      <c r="G55" s="63">
        <v>3026.92</v>
      </c>
      <c r="H55" s="6">
        <f t="shared" si="1"/>
        <v>2.7820955882352942</v>
      </c>
      <c r="I55" s="122">
        <f t="shared" si="2"/>
        <v>2.5020064343878709E-3</v>
      </c>
      <c r="J55" s="7">
        <f t="shared" si="3"/>
        <v>181615.2</v>
      </c>
      <c r="L55" s="119">
        <v>50</v>
      </c>
      <c r="M55" s="78">
        <f t="shared" si="4"/>
        <v>65280</v>
      </c>
    </row>
    <row r="56" spans="1:13" ht="18" customHeight="1">
      <c r="A56" s="102" t="s">
        <v>85</v>
      </c>
      <c r="B56" s="102" t="s">
        <v>86</v>
      </c>
      <c r="C56" s="103" t="s">
        <v>74</v>
      </c>
      <c r="D56" s="116">
        <v>20677</v>
      </c>
      <c r="E56" s="63"/>
      <c r="F56" s="5" t="str">
        <f t="shared" si="6"/>
        <v xml:space="preserve"> </v>
      </c>
      <c r="G56" s="63"/>
      <c r="H56" s="6">
        <f t="shared" si="1"/>
        <v>0</v>
      </c>
      <c r="I56" s="122">
        <f t="shared" si="2"/>
        <v>7.6079392711526472E-2</v>
      </c>
      <c r="J56" s="7">
        <f t="shared" si="3"/>
        <v>0</v>
      </c>
      <c r="L56" s="119">
        <v>80</v>
      </c>
      <c r="M56" s="78">
        <f t="shared" si="4"/>
        <v>1984992</v>
      </c>
    </row>
    <row r="57" spans="1:13" ht="18" customHeight="1">
      <c r="A57" s="110">
        <v>11</v>
      </c>
      <c r="B57" s="102" t="s">
        <v>87</v>
      </c>
      <c r="C57" s="103" t="s">
        <v>71</v>
      </c>
      <c r="D57" s="116">
        <v>560</v>
      </c>
      <c r="E57" s="63">
        <v>17</v>
      </c>
      <c r="F57" s="5">
        <f t="shared" si="6"/>
        <v>10</v>
      </c>
      <c r="G57" s="63">
        <v>27</v>
      </c>
      <c r="H57" s="6">
        <f t="shared" si="1"/>
        <v>4.8214285714285716E-2</v>
      </c>
      <c r="I57" s="122">
        <f t="shared" si="2"/>
        <v>5.1511897178573809E-2</v>
      </c>
      <c r="J57" s="7">
        <f t="shared" si="3"/>
        <v>64800</v>
      </c>
      <c r="L57" s="119">
        <v>2000</v>
      </c>
      <c r="M57" s="78">
        <f t="shared" si="4"/>
        <v>1344000</v>
      </c>
    </row>
    <row r="58" spans="1:13" ht="18" customHeight="1">
      <c r="A58" s="110">
        <v>12</v>
      </c>
      <c r="B58" s="102" t="s">
        <v>88</v>
      </c>
      <c r="C58" s="103" t="s">
        <v>71</v>
      </c>
      <c r="D58" s="116">
        <v>696</v>
      </c>
      <c r="E58" s="63"/>
      <c r="F58" s="5" t="str">
        <f t="shared" si="6"/>
        <v xml:space="preserve"> </v>
      </c>
      <c r="G58" s="63"/>
      <c r="H58" s="6">
        <f t="shared" si="1"/>
        <v>0</v>
      </c>
      <c r="I58" s="122">
        <f t="shared" si="2"/>
        <v>3.8413157610307897E-3</v>
      </c>
      <c r="J58" s="7">
        <f t="shared" si="3"/>
        <v>0</v>
      </c>
      <c r="L58" s="119">
        <v>120</v>
      </c>
      <c r="M58" s="78">
        <f t="shared" si="4"/>
        <v>100224</v>
      </c>
    </row>
    <row r="59" spans="1:13" ht="18" customHeight="1">
      <c r="A59" s="110">
        <v>13</v>
      </c>
      <c r="B59" s="102" t="s">
        <v>89</v>
      </c>
      <c r="C59" s="103" t="s">
        <v>90</v>
      </c>
      <c r="D59" s="116">
        <v>1894</v>
      </c>
      <c r="E59" s="63"/>
      <c r="F59" s="5" t="str">
        <f t="shared" si="6"/>
        <v xml:space="preserve"> </v>
      </c>
      <c r="G59" s="63"/>
      <c r="H59" s="6">
        <f t="shared" si="1"/>
        <v>0</v>
      </c>
      <c r="I59" s="122">
        <f t="shared" si="2"/>
        <v>2.6133089265058605E-2</v>
      </c>
      <c r="J59" s="7">
        <f t="shared" si="3"/>
        <v>0</v>
      </c>
      <c r="L59" s="119">
        <v>300</v>
      </c>
      <c r="M59" s="78">
        <f t="shared" si="4"/>
        <v>681840</v>
      </c>
    </row>
    <row r="60" spans="1:13" ht="18" customHeight="1">
      <c r="A60" s="110">
        <v>14</v>
      </c>
      <c r="B60" s="102" t="s">
        <v>91</v>
      </c>
      <c r="C60" s="103" t="s">
        <v>92</v>
      </c>
      <c r="D60" s="116">
        <v>2780</v>
      </c>
      <c r="E60" s="63"/>
      <c r="F60" s="5" t="str">
        <f t="shared" si="6"/>
        <v xml:space="preserve"> </v>
      </c>
      <c r="G60" s="63"/>
      <c r="H60" s="6">
        <f t="shared" si="1"/>
        <v>0</v>
      </c>
      <c r="I60" s="122">
        <f t="shared" si="2"/>
        <v>6.3929943819837137E-3</v>
      </c>
      <c r="J60" s="7">
        <f t="shared" si="3"/>
        <v>0</v>
      </c>
      <c r="L60" s="119">
        <v>50</v>
      </c>
      <c r="M60" s="78">
        <f t="shared" si="4"/>
        <v>166800</v>
      </c>
    </row>
    <row r="61" spans="1:13" ht="18" customHeight="1">
      <c r="A61" s="110">
        <v>15</v>
      </c>
      <c r="B61" s="102" t="s">
        <v>93</v>
      </c>
      <c r="C61" s="103" t="s">
        <v>90</v>
      </c>
      <c r="D61" s="116">
        <v>1894</v>
      </c>
      <c r="E61" s="63"/>
      <c r="F61" s="5" t="str">
        <f t="shared" si="6"/>
        <v xml:space="preserve"> </v>
      </c>
      <c r="G61" s="63"/>
      <c r="H61" s="6">
        <f t="shared" si="1"/>
        <v>0</v>
      </c>
      <c r="I61" s="122">
        <f t="shared" si="2"/>
        <v>2.6133089265058605E-2</v>
      </c>
      <c r="J61" s="7">
        <f t="shared" si="3"/>
        <v>0</v>
      </c>
      <c r="L61" s="119">
        <v>300</v>
      </c>
      <c r="M61" s="78">
        <f t="shared" si="4"/>
        <v>681840</v>
      </c>
    </row>
    <row r="62" spans="1:13" ht="18" customHeight="1">
      <c r="A62" s="133">
        <v>16</v>
      </c>
      <c r="B62" s="142" t="s">
        <v>94</v>
      </c>
      <c r="C62" s="143"/>
      <c r="D62" s="132"/>
      <c r="E62" s="124"/>
      <c r="F62" s="125" t="s">
        <v>1</v>
      </c>
      <c r="G62" s="126"/>
      <c r="H62" s="127"/>
      <c r="I62" s="129" t="s">
        <v>1</v>
      </c>
      <c r="J62" s="124" t="s">
        <v>1</v>
      </c>
      <c r="L62" s="119"/>
      <c r="M62" s="78" t="s">
        <v>1</v>
      </c>
    </row>
    <row r="63" spans="1:13" ht="18" customHeight="1">
      <c r="A63" s="102" t="s">
        <v>95</v>
      </c>
      <c r="B63" s="102" t="s">
        <v>96</v>
      </c>
      <c r="C63" s="105" t="s">
        <v>92</v>
      </c>
      <c r="D63" s="116">
        <v>6132</v>
      </c>
      <c r="E63" s="63">
        <v>813.58</v>
      </c>
      <c r="F63" s="5">
        <f t="shared" ref="F63:F68" si="7">+IF((G63-E63)=0," ",G63-E63)</f>
        <v>16.329999999999927</v>
      </c>
      <c r="G63" s="63">
        <v>829.91</v>
      </c>
      <c r="H63" s="6">
        <f t="shared" si="1"/>
        <v>0.13534083496412264</v>
      </c>
      <c r="I63" s="122">
        <f t="shared" si="2"/>
        <v>6.2046080151592152E-2</v>
      </c>
      <c r="J63" s="7">
        <f t="shared" si="3"/>
        <v>219096.24</v>
      </c>
      <c r="L63" s="119">
        <v>220</v>
      </c>
      <c r="M63" s="78">
        <f t="shared" si="4"/>
        <v>1618848</v>
      </c>
    </row>
    <row r="64" spans="1:13" ht="18" customHeight="1">
      <c r="A64" s="102" t="s">
        <v>97</v>
      </c>
      <c r="B64" s="102" t="s">
        <v>98</v>
      </c>
      <c r="C64" s="105" t="s">
        <v>92</v>
      </c>
      <c r="D64" s="116">
        <v>3854</v>
      </c>
      <c r="E64" s="63">
        <v>593.30999999999995</v>
      </c>
      <c r="F64" s="5">
        <f t="shared" si="7"/>
        <v>423.17000000000007</v>
      </c>
      <c r="G64" s="63">
        <v>1016.48</v>
      </c>
      <c r="H64" s="6">
        <f t="shared" si="1"/>
        <v>0.26374675661650232</v>
      </c>
      <c r="I64" s="122">
        <f t="shared" si="2"/>
        <v>5.6721957636063844E-2</v>
      </c>
      <c r="J64" s="7">
        <f t="shared" si="3"/>
        <v>390328.32000000001</v>
      </c>
      <c r="L64" s="119">
        <v>320</v>
      </c>
      <c r="M64" s="78">
        <f t="shared" si="4"/>
        <v>1479936</v>
      </c>
    </row>
    <row r="65" spans="1:13" ht="18" customHeight="1">
      <c r="A65" s="102" t="s">
        <v>99</v>
      </c>
      <c r="B65" s="102" t="s">
        <v>100</v>
      </c>
      <c r="C65" s="105" t="s">
        <v>92</v>
      </c>
      <c r="D65" s="116">
        <v>837</v>
      </c>
      <c r="E65" s="63">
        <v>674.63</v>
      </c>
      <c r="F65" s="5" t="str">
        <f t="shared" si="7"/>
        <v xml:space="preserve"> </v>
      </c>
      <c r="G65" s="63">
        <v>674.63</v>
      </c>
      <c r="H65" s="6">
        <f t="shared" si="1"/>
        <v>0.80600955794504181</v>
      </c>
      <c r="I65" s="122">
        <f t="shared" si="2"/>
        <v>1.7323175064562345E-2</v>
      </c>
      <c r="J65" s="7">
        <f t="shared" si="3"/>
        <v>364300.19999999995</v>
      </c>
      <c r="L65" s="119">
        <v>450</v>
      </c>
      <c r="M65" s="78">
        <f t="shared" si="4"/>
        <v>451980</v>
      </c>
    </row>
    <row r="66" spans="1:13" ht="18" customHeight="1">
      <c r="A66" s="102" t="s">
        <v>101</v>
      </c>
      <c r="B66" s="102" t="s">
        <v>102</v>
      </c>
      <c r="C66" s="105" t="s">
        <v>92</v>
      </c>
      <c r="D66" s="116">
        <v>1030</v>
      </c>
      <c r="E66" s="63">
        <v>26</v>
      </c>
      <c r="F66" s="5">
        <f t="shared" si="7"/>
        <v>51.879999999999995</v>
      </c>
      <c r="G66" s="63">
        <v>77.88</v>
      </c>
      <c r="H66" s="6">
        <f t="shared" si="1"/>
        <v>7.5611650485436888E-2</v>
      </c>
      <c r="I66" s="122">
        <f t="shared" si="2"/>
        <v>2.6054901563983986E-2</v>
      </c>
      <c r="J66" s="7">
        <f t="shared" si="3"/>
        <v>51400.799999999996</v>
      </c>
      <c r="L66" s="119">
        <v>550</v>
      </c>
      <c r="M66" s="78">
        <f t="shared" si="4"/>
        <v>679800</v>
      </c>
    </row>
    <row r="67" spans="1:13" ht="18" customHeight="1">
      <c r="A67" s="102" t="s">
        <v>103</v>
      </c>
      <c r="B67" s="102" t="s">
        <v>104</v>
      </c>
      <c r="C67" s="105" t="s">
        <v>92</v>
      </c>
      <c r="D67" s="116">
        <v>2049</v>
      </c>
      <c r="E67" s="63">
        <v>1019.9</v>
      </c>
      <c r="F67" s="5">
        <f t="shared" si="7"/>
        <v>120.13</v>
      </c>
      <c r="G67" s="63">
        <v>1140.03</v>
      </c>
      <c r="H67" s="6">
        <f t="shared" si="1"/>
        <v>0.55638360175695456</v>
      </c>
      <c r="I67" s="122">
        <f t="shared" si="2"/>
        <v>8.4815258559828535E-2</v>
      </c>
      <c r="J67" s="7">
        <f t="shared" si="3"/>
        <v>1231232.3999999999</v>
      </c>
      <c r="L67" s="119">
        <v>900</v>
      </c>
      <c r="M67" s="78">
        <f t="shared" si="4"/>
        <v>2212920</v>
      </c>
    </row>
    <row r="68" spans="1:13" ht="18" customHeight="1">
      <c r="A68" s="110">
        <v>17</v>
      </c>
      <c r="B68" s="102" t="s">
        <v>105</v>
      </c>
      <c r="C68" s="105" t="s">
        <v>92</v>
      </c>
      <c r="D68" s="116">
        <v>12</v>
      </c>
      <c r="E68" s="63"/>
      <c r="F68" s="5" t="str">
        <f t="shared" si="7"/>
        <v xml:space="preserve"> </v>
      </c>
      <c r="G68" s="63"/>
      <c r="H68" s="6">
        <f t="shared" si="1"/>
        <v>0</v>
      </c>
      <c r="I68" s="122">
        <f t="shared" si="2"/>
        <v>1.6557395521684439E-4</v>
      </c>
      <c r="J68" s="7">
        <f t="shared" si="3"/>
        <v>0</v>
      </c>
      <c r="L68" s="119">
        <v>300</v>
      </c>
      <c r="M68" s="78">
        <f t="shared" si="4"/>
        <v>4320</v>
      </c>
    </row>
    <row r="69" spans="1:13" ht="18" customHeight="1">
      <c r="A69" s="133">
        <v>18</v>
      </c>
      <c r="B69" s="142" t="s">
        <v>106</v>
      </c>
      <c r="C69" s="143"/>
      <c r="D69" s="134"/>
      <c r="E69" s="124"/>
      <c r="F69" s="125" t="s">
        <v>1</v>
      </c>
      <c r="G69" s="126"/>
      <c r="H69" s="127"/>
      <c r="I69" s="129" t="s">
        <v>1</v>
      </c>
      <c r="J69" s="124" t="s">
        <v>1</v>
      </c>
      <c r="L69" s="119"/>
      <c r="M69" s="78" t="s">
        <v>1</v>
      </c>
    </row>
    <row r="70" spans="1:13" ht="18" customHeight="1">
      <c r="A70" s="102" t="s">
        <v>107</v>
      </c>
      <c r="B70" s="102" t="s">
        <v>108</v>
      </c>
      <c r="C70" s="105" t="s">
        <v>71</v>
      </c>
      <c r="D70" s="116">
        <v>9</v>
      </c>
      <c r="E70" s="63"/>
      <c r="F70" s="5" t="str">
        <f t="shared" ref="F70:F92" si="8">+IF((G70-E70)=0," ",G70-E70)</f>
        <v xml:space="preserve"> </v>
      </c>
      <c r="G70" s="63"/>
      <c r="H70" s="6">
        <f t="shared" si="1"/>
        <v>0</v>
      </c>
      <c r="I70" s="122">
        <f t="shared" si="2"/>
        <v>3.7254139923789988E-3</v>
      </c>
      <c r="J70" s="7">
        <f t="shared" si="3"/>
        <v>0</v>
      </c>
      <c r="L70" s="119">
        <v>9000</v>
      </c>
      <c r="M70" s="78">
        <f t="shared" si="4"/>
        <v>97200</v>
      </c>
    </row>
    <row r="71" spans="1:13" ht="18" customHeight="1">
      <c r="A71" s="102" t="s">
        <v>109</v>
      </c>
      <c r="B71" s="102" t="s">
        <v>110</v>
      </c>
      <c r="C71" s="105" t="s">
        <v>71</v>
      </c>
      <c r="D71" s="116">
        <v>24</v>
      </c>
      <c r="E71" s="63"/>
      <c r="F71" s="5">
        <f t="shared" si="8"/>
        <v>4</v>
      </c>
      <c r="G71" s="63">
        <v>4</v>
      </c>
      <c r="H71" s="6">
        <f t="shared" si="1"/>
        <v>0.16666666666666666</v>
      </c>
      <c r="I71" s="122">
        <f t="shared" si="2"/>
        <v>1.103826368112296E-2</v>
      </c>
      <c r="J71" s="7">
        <f t="shared" si="3"/>
        <v>48000</v>
      </c>
      <c r="L71" s="119">
        <v>10000</v>
      </c>
      <c r="M71" s="78">
        <f t="shared" si="4"/>
        <v>288000</v>
      </c>
    </row>
    <row r="72" spans="1:13" ht="18" customHeight="1">
      <c r="A72" s="102" t="s">
        <v>111</v>
      </c>
      <c r="B72" s="102" t="s">
        <v>112</v>
      </c>
      <c r="C72" s="105" t="s">
        <v>71</v>
      </c>
      <c r="D72" s="116">
        <v>4</v>
      </c>
      <c r="E72" s="63"/>
      <c r="F72" s="5">
        <f t="shared" si="8"/>
        <v>7</v>
      </c>
      <c r="G72" s="63">
        <v>7</v>
      </c>
      <c r="H72" s="6">
        <f t="shared" si="1"/>
        <v>1.75</v>
      </c>
      <c r="I72" s="122">
        <f t="shared" si="2"/>
        <v>2.2076527362245918E-3</v>
      </c>
      <c r="J72" s="7">
        <f t="shared" si="3"/>
        <v>100800</v>
      </c>
      <c r="L72" s="119">
        <v>12000</v>
      </c>
      <c r="M72" s="78">
        <f t="shared" si="4"/>
        <v>57600</v>
      </c>
    </row>
    <row r="73" spans="1:13" ht="18" customHeight="1">
      <c r="A73" s="102" t="s">
        <v>113</v>
      </c>
      <c r="B73" s="102" t="s">
        <v>114</v>
      </c>
      <c r="C73" s="105" t="s">
        <v>71</v>
      </c>
      <c r="D73" s="116">
        <v>6</v>
      </c>
      <c r="E73" s="63"/>
      <c r="F73" s="5" t="str">
        <f t="shared" si="8"/>
        <v xml:space="preserve"> </v>
      </c>
      <c r="G73" s="63"/>
      <c r="H73" s="6">
        <f t="shared" si="1"/>
        <v>0</v>
      </c>
      <c r="I73" s="122">
        <f t="shared" si="2"/>
        <v>4.1393488804211094E-3</v>
      </c>
      <c r="J73" s="7">
        <f t="shared" si="3"/>
        <v>0</v>
      </c>
      <c r="L73" s="119">
        <v>15000</v>
      </c>
      <c r="M73" s="78">
        <f t="shared" si="4"/>
        <v>108000</v>
      </c>
    </row>
    <row r="74" spans="1:13" ht="18" customHeight="1">
      <c r="A74" s="102" t="s">
        <v>115</v>
      </c>
      <c r="B74" s="102" t="s">
        <v>116</v>
      </c>
      <c r="C74" s="105" t="s">
        <v>71</v>
      </c>
      <c r="D74" s="116">
        <v>28</v>
      </c>
      <c r="E74" s="63"/>
      <c r="F74" s="5" t="str">
        <f t="shared" si="8"/>
        <v xml:space="preserve"> </v>
      </c>
      <c r="G74" s="63"/>
      <c r="H74" s="6">
        <f t="shared" si="1"/>
        <v>0</v>
      </c>
      <c r="I74" s="122">
        <f t="shared" si="2"/>
        <v>2.1892556300893869E-2</v>
      </c>
      <c r="J74" s="7">
        <f t="shared" si="3"/>
        <v>0</v>
      </c>
      <c r="L74" s="119">
        <v>17000</v>
      </c>
      <c r="M74" s="78">
        <f t="shared" si="4"/>
        <v>571200</v>
      </c>
    </row>
    <row r="75" spans="1:13" ht="18" customHeight="1">
      <c r="A75" s="102" t="s">
        <v>117</v>
      </c>
      <c r="B75" s="102" t="s">
        <v>118</v>
      </c>
      <c r="C75" s="105" t="s">
        <v>71</v>
      </c>
      <c r="D75" s="116">
        <v>11</v>
      </c>
      <c r="E75" s="63">
        <v>4</v>
      </c>
      <c r="F75" s="5" t="str">
        <f t="shared" si="8"/>
        <v xml:space="preserve"> </v>
      </c>
      <c r="G75" s="63">
        <v>4</v>
      </c>
      <c r="H75" s="6">
        <f t="shared" si="1"/>
        <v>0.36363636363636365</v>
      </c>
      <c r="I75" s="122">
        <f t="shared" si="2"/>
        <v>9.106567536926442E-3</v>
      </c>
      <c r="J75" s="7">
        <f t="shared" si="3"/>
        <v>86400</v>
      </c>
      <c r="L75" s="119">
        <v>18000</v>
      </c>
      <c r="M75" s="78">
        <f t="shared" si="4"/>
        <v>237600</v>
      </c>
    </row>
    <row r="76" spans="1:13" ht="18" customHeight="1">
      <c r="A76" s="102" t="s">
        <v>119</v>
      </c>
      <c r="B76" s="102" t="s">
        <v>120</v>
      </c>
      <c r="C76" s="105" t="s">
        <v>71</v>
      </c>
      <c r="D76" s="116">
        <v>6</v>
      </c>
      <c r="E76" s="63"/>
      <c r="F76" s="5" t="str">
        <f t="shared" si="8"/>
        <v xml:space="preserve"> </v>
      </c>
      <c r="G76" s="63"/>
      <c r="H76" s="6">
        <f t="shared" si="1"/>
        <v>0</v>
      </c>
      <c r="I76" s="122">
        <f t="shared" si="2"/>
        <v>5.2431752485334058E-3</v>
      </c>
      <c r="J76" s="7">
        <f t="shared" si="3"/>
        <v>0</v>
      </c>
      <c r="L76" s="119">
        <v>19000</v>
      </c>
      <c r="M76" s="78">
        <f t="shared" si="4"/>
        <v>136800</v>
      </c>
    </row>
    <row r="77" spans="1:13" ht="18" customHeight="1">
      <c r="A77" s="102" t="s">
        <v>121</v>
      </c>
      <c r="B77" s="102" t="s">
        <v>122</v>
      </c>
      <c r="C77" s="105" t="s">
        <v>71</v>
      </c>
      <c r="D77" s="116">
        <v>6</v>
      </c>
      <c r="E77" s="63"/>
      <c r="F77" s="5" t="str">
        <f t="shared" si="8"/>
        <v xml:space="preserve"> </v>
      </c>
      <c r="G77" s="63"/>
      <c r="H77" s="6">
        <f t="shared" si="1"/>
        <v>0</v>
      </c>
      <c r="I77" s="122">
        <f t="shared" si="2"/>
        <v>5.5191318405614798E-3</v>
      </c>
      <c r="J77" s="7">
        <f t="shared" si="3"/>
        <v>0</v>
      </c>
      <c r="L77" s="119">
        <v>20000</v>
      </c>
      <c r="M77" s="78">
        <f t="shared" si="4"/>
        <v>144000</v>
      </c>
    </row>
    <row r="78" spans="1:13" ht="18" customHeight="1">
      <c r="A78" s="102" t="s">
        <v>123</v>
      </c>
      <c r="B78" s="102" t="s">
        <v>124</v>
      </c>
      <c r="C78" s="105" t="s">
        <v>71</v>
      </c>
      <c r="D78" s="116">
        <v>10</v>
      </c>
      <c r="E78" s="63"/>
      <c r="F78" s="5" t="str">
        <f t="shared" si="8"/>
        <v xml:space="preserve"> </v>
      </c>
      <c r="G78" s="63"/>
      <c r="H78" s="6">
        <f t="shared" si="1"/>
        <v>0</v>
      </c>
      <c r="I78" s="122">
        <f t="shared" si="2"/>
        <v>9.6584807209825901E-3</v>
      </c>
      <c r="J78" s="7">
        <f t="shared" si="3"/>
        <v>0</v>
      </c>
      <c r="L78" s="119">
        <v>21000</v>
      </c>
      <c r="M78" s="78">
        <f t="shared" si="4"/>
        <v>252000</v>
      </c>
    </row>
    <row r="79" spans="1:13" ht="18" customHeight="1">
      <c r="A79" s="102" t="s">
        <v>125</v>
      </c>
      <c r="B79" s="102" t="s">
        <v>126</v>
      </c>
      <c r="C79" s="105" t="s">
        <v>71</v>
      </c>
      <c r="D79" s="116">
        <v>3</v>
      </c>
      <c r="E79" s="63"/>
      <c r="F79" s="5" t="str">
        <f t="shared" si="8"/>
        <v xml:space="preserve"> </v>
      </c>
      <c r="G79" s="63"/>
      <c r="H79" s="6">
        <f t="shared" si="1"/>
        <v>0</v>
      </c>
      <c r="I79" s="122">
        <f t="shared" si="2"/>
        <v>4.8292403604912951E-3</v>
      </c>
      <c r="J79" s="7">
        <f t="shared" si="3"/>
        <v>0</v>
      </c>
      <c r="L79" s="119">
        <v>35000</v>
      </c>
      <c r="M79" s="78">
        <f t="shared" si="4"/>
        <v>126000</v>
      </c>
    </row>
    <row r="80" spans="1:13" ht="18" customHeight="1">
      <c r="A80" s="102" t="s">
        <v>127</v>
      </c>
      <c r="B80" s="102" t="s">
        <v>128</v>
      </c>
      <c r="C80" s="105" t="s">
        <v>71</v>
      </c>
      <c r="D80" s="116">
        <v>1</v>
      </c>
      <c r="E80" s="63"/>
      <c r="F80" s="5" t="str">
        <f t="shared" si="8"/>
        <v xml:space="preserve"> </v>
      </c>
      <c r="G80" s="63"/>
      <c r="H80" s="6">
        <f t="shared" si="1"/>
        <v>0</v>
      </c>
      <c r="I80" s="122">
        <f t="shared" si="2"/>
        <v>1.8397106135204931E-3</v>
      </c>
      <c r="J80" s="7">
        <f t="shared" si="3"/>
        <v>0</v>
      </c>
      <c r="L80" s="119">
        <v>40000</v>
      </c>
      <c r="M80" s="78">
        <f t="shared" si="4"/>
        <v>48000</v>
      </c>
    </row>
    <row r="81" spans="1:13" ht="18" customHeight="1">
      <c r="A81" s="102" t="s">
        <v>129</v>
      </c>
      <c r="B81" s="102" t="s">
        <v>130</v>
      </c>
      <c r="C81" s="105" t="s">
        <v>71</v>
      </c>
      <c r="D81" s="116">
        <v>130</v>
      </c>
      <c r="E81" s="63">
        <v>22</v>
      </c>
      <c r="F81" s="5">
        <f t="shared" si="8"/>
        <v>7</v>
      </c>
      <c r="G81" s="63">
        <v>29</v>
      </c>
      <c r="H81" s="6">
        <f t="shared" si="1"/>
        <v>0.22307692307692309</v>
      </c>
      <c r="I81" s="122">
        <f t="shared" si="2"/>
        <v>2.9895297469708013E-2</v>
      </c>
      <c r="J81" s="7">
        <f t="shared" si="3"/>
        <v>174000</v>
      </c>
      <c r="L81" s="119">
        <v>5000</v>
      </c>
      <c r="M81" s="78">
        <f t="shared" si="4"/>
        <v>780000</v>
      </c>
    </row>
    <row r="82" spans="1:13" ht="18" customHeight="1">
      <c r="A82" s="102" t="s">
        <v>131</v>
      </c>
      <c r="B82" s="102" t="s">
        <v>132</v>
      </c>
      <c r="C82" s="105" t="s">
        <v>71</v>
      </c>
      <c r="D82" s="116">
        <v>184</v>
      </c>
      <c r="E82" s="63">
        <v>4</v>
      </c>
      <c r="F82" s="5">
        <f t="shared" si="8"/>
        <v>5</v>
      </c>
      <c r="G82" s="63">
        <v>9</v>
      </c>
      <c r="H82" s="6">
        <f t="shared" si="1"/>
        <v>4.8913043478260872E-2</v>
      </c>
      <c r="I82" s="122">
        <f t="shared" si="2"/>
        <v>4.4005877875410195E-2</v>
      </c>
      <c r="J82" s="7">
        <f t="shared" si="3"/>
        <v>56159.999999999993</v>
      </c>
      <c r="L82" s="119">
        <v>5200</v>
      </c>
      <c r="M82" s="78">
        <f t="shared" si="4"/>
        <v>1148160</v>
      </c>
    </row>
    <row r="83" spans="1:13" ht="18" customHeight="1">
      <c r="A83" s="102" t="s">
        <v>133</v>
      </c>
      <c r="B83" s="102" t="s">
        <v>134</v>
      </c>
      <c r="C83" s="105" t="s">
        <v>71</v>
      </c>
      <c r="D83" s="116">
        <v>17</v>
      </c>
      <c r="E83" s="63"/>
      <c r="F83" s="5" t="str">
        <f t="shared" si="8"/>
        <v xml:space="preserve"> </v>
      </c>
      <c r="G83" s="63"/>
      <c r="H83" s="6">
        <f t="shared" si="1"/>
        <v>0</v>
      </c>
      <c r="I83" s="122">
        <f t="shared" si="2"/>
        <v>5.4731390752234673E-3</v>
      </c>
      <c r="J83" s="7">
        <f t="shared" si="3"/>
        <v>0</v>
      </c>
      <c r="L83" s="119">
        <v>7000</v>
      </c>
      <c r="M83" s="78">
        <f t="shared" si="4"/>
        <v>142800</v>
      </c>
    </row>
    <row r="84" spans="1:13" ht="18" customHeight="1">
      <c r="A84" s="102" t="s">
        <v>135</v>
      </c>
      <c r="B84" s="102" t="s">
        <v>136</v>
      </c>
      <c r="C84" s="105" t="s">
        <v>71</v>
      </c>
      <c r="D84" s="116">
        <v>10</v>
      </c>
      <c r="E84" s="63"/>
      <c r="F84" s="5" t="str">
        <f t="shared" si="8"/>
        <v xml:space="preserve"> </v>
      </c>
      <c r="G84" s="63"/>
      <c r="H84" s="6">
        <f t="shared" si="1"/>
        <v>0</v>
      </c>
      <c r="I84" s="122">
        <f t="shared" si="2"/>
        <v>4.1393488804211094E-3</v>
      </c>
      <c r="J84" s="7">
        <f t="shared" si="3"/>
        <v>0</v>
      </c>
      <c r="L84" s="119">
        <v>9000</v>
      </c>
      <c r="M84" s="78">
        <f t="shared" si="4"/>
        <v>108000</v>
      </c>
    </row>
    <row r="85" spans="1:13" ht="18" customHeight="1">
      <c r="A85" s="102" t="s">
        <v>137</v>
      </c>
      <c r="B85" s="102" t="s">
        <v>138</v>
      </c>
      <c r="C85" s="105" t="s">
        <v>71</v>
      </c>
      <c r="D85" s="116">
        <v>3</v>
      </c>
      <c r="E85" s="63"/>
      <c r="F85" s="5" t="str">
        <f t="shared" si="8"/>
        <v xml:space="preserve"> </v>
      </c>
      <c r="G85" s="63"/>
      <c r="H85" s="6">
        <f t="shared" si="1"/>
        <v>0</v>
      </c>
      <c r="I85" s="122">
        <f t="shared" si="2"/>
        <v>1.37978296014037E-3</v>
      </c>
      <c r="J85" s="7">
        <f t="shared" si="3"/>
        <v>0</v>
      </c>
      <c r="L85" s="119">
        <v>10000</v>
      </c>
      <c r="M85" s="78">
        <f t="shared" si="4"/>
        <v>36000</v>
      </c>
    </row>
    <row r="86" spans="1:13" ht="18" customHeight="1">
      <c r="A86" s="102" t="s">
        <v>139</v>
      </c>
      <c r="B86" s="102" t="s">
        <v>140</v>
      </c>
      <c r="C86" s="105" t="s">
        <v>71</v>
      </c>
      <c r="D86" s="116">
        <v>230</v>
      </c>
      <c r="E86" s="63"/>
      <c r="F86" s="5" t="str">
        <f t="shared" si="8"/>
        <v xml:space="preserve"> </v>
      </c>
      <c r="G86" s="63"/>
      <c r="H86" s="6">
        <f t="shared" si="1"/>
        <v>0</v>
      </c>
      <c r="I86" s="122">
        <f t="shared" si="2"/>
        <v>1.0578336027742836E-2</v>
      </c>
      <c r="J86" s="7">
        <f t="shared" si="3"/>
        <v>0</v>
      </c>
      <c r="L86" s="119">
        <v>1000</v>
      </c>
      <c r="M86" s="78">
        <f t="shared" si="4"/>
        <v>276000</v>
      </c>
    </row>
    <row r="87" spans="1:13" ht="18" customHeight="1">
      <c r="A87" s="110">
        <v>19</v>
      </c>
      <c r="B87" s="102" t="s">
        <v>141</v>
      </c>
      <c r="C87" s="105" t="s">
        <v>92</v>
      </c>
      <c r="D87" s="116">
        <v>6900</v>
      </c>
      <c r="E87" s="63">
        <v>28.66</v>
      </c>
      <c r="F87" s="5">
        <f t="shared" si="8"/>
        <v>45.510000000000005</v>
      </c>
      <c r="G87" s="63">
        <v>74.17</v>
      </c>
      <c r="H87" s="6">
        <f t="shared" si="1"/>
        <v>1.0749275362318841E-2</v>
      </c>
      <c r="I87" s="122">
        <f t="shared" si="2"/>
        <v>5.7123014549811314E-2</v>
      </c>
      <c r="J87" s="7">
        <f t="shared" si="3"/>
        <v>16020.720000000001</v>
      </c>
      <c r="L87" s="119">
        <v>180</v>
      </c>
      <c r="M87" s="78">
        <f t="shared" si="4"/>
        <v>1490400</v>
      </c>
    </row>
    <row r="88" spans="1:13" ht="18" customHeight="1">
      <c r="A88" s="110">
        <v>20</v>
      </c>
      <c r="B88" s="104" t="s">
        <v>142</v>
      </c>
      <c r="C88" s="105" t="s">
        <v>71</v>
      </c>
      <c r="D88" s="116">
        <v>1150</v>
      </c>
      <c r="E88" s="63">
        <v>6</v>
      </c>
      <c r="F88" s="5">
        <f t="shared" si="8"/>
        <v>20</v>
      </c>
      <c r="G88" s="63">
        <v>26</v>
      </c>
      <c r="H88" s="6">
        <f t="shared" si="1"/>
        <v>2.2608695652173914E-2</v>
      </c>
      <c r="I88" s="122">
        <f t="shared" si="2"/>
        <v>0.10578336027742836</v>
      </c>
      <c r="J88" s="7">
        <f t="shared" si="3"/>
        <v>62400</v>
      </c>
      <c r="L88" s="119">
        <v>2000</v>
      </c>
      <c r="M88" s="78">
        <f t="shared" si="4"/>
        <v>2760000</v>
      </c>
    </row>
    <row r="89" spans="1:13" ht="18" customHeight="1">
      <c r="A89" s="110">
        <v>21</v>
      </c>
      <c r="B89" s="104" t="s">
        <v>143</v>
      </c>
      <c r="C89" s="103" t="s">
        <v>71</v>
      </c>
      <c r="D89" s="116">
        <v>920</v>
      </c>
      <c r="E89" s="63">
        <v>6</v>
      </c>
      <c r="F89" s="5">
        <f t="shared" si="8"/>
        <v>20</v>
      </c>
      <c r="G89" s="63">
        <v>26</v>
      </c>
      <c r="H89" s="6">
        <f t="shared" si="1"/>
        <v>2.8260869565217391E-2</v>
      </c>
      <c r="I89" s="122">
        <f t="shared" si="2"/>
        <v>2.1156672055485673E-2</v>
      </c>
      <c r="J89" s="7">
        <f t="shared" si="3"/>
        <v>15600</v>
      </c>
      <c r="L89" s="119">
        <v>500</v>
      </c>
      <c r="M89" s="78">
        <f t="shared" si="4"/>
        <v>552000</v>
      </c>
    </row>
    <row r="90" spans="1:13" ht="18" customHeight="1">
      <c r="A90" s="110">
        <v>22</v>
      </c>
      <c r="B90" s="104" t="s">
        <v>144</v>
      </c>
      <c r="C90" s="103" t="s">
        <v>92</v>
      </c>
      <c r="D90" s="116">
        <v>100</v>
      </c>
      <c r="E90" s="63"/>
      <c r="F90" s="5" t="str">
        <f t="shared" si="8"/>
        <v xml:space="preserve"> </v>
      </c>
      <c r="G90" s="63"/>
      <c r="H90" s="6">
        <f t="shared" si="1"/>
        <v>0</v>
      </c>
      <c r="I90" s="122">
        <f t="shared" si="2"/>
        <v>2.2996382669006167E-3</v>
      </c>
      <c r="J90" s="7">
        <f t="shared" si="3"/>
        <v>0</v>
      </c>
      <c r="L90" s="119">
        <v>500</v>
      </c>
      <c r="M90" s="78">
        <f t="shared" si="4"/>
        <v>60000</v>
      </c>
    </row>
    <row r="91" spans="1:13" ht="18" customHeight="1">
      <c r="A91" s="110">
        <v>23</v>
      </c>
      <c r="B91" s="102" t="s">
        <v>145</v>
      </c>
      <c r="C91" s="103" t="s">
        <v>92</v>
      </c>
      <c r="D91" s="116">
        <v>40</v>
      </c>
      <c r="E91" s="63"/>
      <c r="F91" s="5" t="str">
        <f t="shared" si="8"/>
        <v xml:space="preserve"> </v>
      </c>
      <c r="G91" s="63"/>
      <c r="H91" s="6">
        <f t="shared" si="1"/>
        <v>0</v>
      </c>
      <c r="I91" s="122">
        <f t="shared" si="2"/>
        <v>3.6794212270409863E-3</v>
      </c>
      <c r="J91" s="7">
        <f t="shared" si="3"/>
        <v>0</v>
      </c>
      <c r="L91" s="119">
        <v>2000</v>
      </c>
      <c r="M91" s="78">
        <f t="shared" si="4"/>
        <v>96000</v>
      </c>
    </row>
    <row r="92" spans="1:13" ht="18" customHeight="1">
      <c r="A92" s="110">
        <v>24</v>
      </c>
      <c r="B92" s="102" t="s">
        <v>146</v>
      </c>
      <c r="C92" s="103" t="s">
        <v>92</v>
      </c>
      <c r="D92" s="116">
        <v>100</v>
      </c>
      <c r="E92" s="63"/>
      <c r="F92" s="5" t="str">
        <f t="shared" si="8"/>
        <v xml:space="preserve"> </v>
      </c>
      <c r="G92" s="63"/>
      <c r="H92" s="6">
        <f t="shared" si="1"/>
        <v>0</v>
      </c>
      <c r="I92" s="122">
        <f t="shared" si="2"/>
        <v>9.198553067602467E-3</v>
      </c>
      <c r="J92" s="7">
        <f t="shared" si="3"/>
        <v>0</v>
      </c>
      <c r="L92" s="119">
        <v>2000</v>
      </c>
      <c r="M92" s="78">
        <f t="shared" si="4"/>
        <v>240000</v>
      </c>
    </row>
    <row r="93" spans="1:13" ht="18" customHeight="1">
      <c r="A93" s="142" t="s">
        <v>147</v>
      </c>
      <c r="B93" s="143"/>
      <c r="C93" s="143"/>
      <c r="D93" s="135"/>
      <c r="E93" s="124"/>
      <c r="F93" s="125" t="s">
        <v>1</v>
      </c>
      <c r="G93" s="126"/>
      <c r="H93" s="127"/>
      <c r="I93" s="129" t="s">
        <v>1</v>
      </c>
      <c r="J93" s="124" t="s">
        <v>1</v>
      </c>
      <c r="L93" s="119"/>
      <c r="M93" s="78" t="s">
        <v>1</v>
      </c>
    </row>
    <row r="94" spans="1:13" ht="18" customHeight="1">
      <c r="A94" s="110">
        <v>25</v>
      </c>
      <c r="B94" s="102" t="s">
        <v>148</v>
      </c>
      <c r="C94" s="103" t="s">
        <v>74</v>
      </c>
      <c r="D94" s="116">
        <v>31</v>
      </c>
      <c r="E94" s="63"/>
      <c r="F94" s="5" t="str">
        <f t="shared" ref="F94:F100" si="9">+IF((G94-E94)=0," ",G94-E94)</f>
        <v xml:space="preserve"> </v>
      </c>
      <c r="G94" s="63"/>
      <c r="H94" s="6">
        <f t="shared" si="1"/>
        <v>0</v>
      </c>
      <c r="I94" s="122">
        <f t="shared" si="2"/>
        <v>1.4257757254783823E-4</v>
      </c>
      <c r="J94" s="7">
        <f t="shared" si="3"/>
        <v>0</v>
      </c>
      <c r="L94" s="119">
        <v>100</v>
      </c>
      <c r="M94" s="78">
        <f t="shared" si="4"/>
        <v>3720</v>
      </c>
    </row>
    <row r="95" spans="1:13" ht="18" customHeight="1">
      <c r="A95" s="110">
        <v>26</v>
      </c>
      <c r="B95" s="106" t="s">
        <v>149</v>
      </c>
      <c r="C95" s="107" t="s">
        <v>74</v>
      </c>
      <c r="D95" s="120">
        <v>7</v>
      </c>
      <c r="E95" s="63"/>
      <c r="F95" s="5" t="str">
        <f t="shared" si="9"/>
        <v xml:space="preserve"> </v>
      </c>
      <c r="G95" s="63"/>
      <c r="H95" s="6">
        <f t="shared" si="1"/>
        <v>0</v>
      </c>
      <c r="I95" s="122">
        <f t="shared" si="2"/>
        <v>9.65848072098259E-5</v>
      </c>
      <c r="J95" s="7">
        <f t="shared" si="3"/>
        <v>0</v>
      </c>
      <c r="L95" s="119">
        <v>300</v>
      </c>
      <c r="M95" s="78">
        <f t="shared" si="4"/>
        <v>2520</v>
      </c>
    </row>
    <row r="96" spans="1:13" ht="18" customHeight="1">
      <c r="A96" s="111" t="s">
        <v>1</v>
      </c>
      <c r="B96" s="145" t="s">
        <v>150</v>
      </c>
      <c r="C96" s="146"/>
      <c r="D96" s="117"/>
      <c r="E96" s="63"/>
      <c r="F96" s="5" t="str">
        <f t="shared" si="9"/>
        <v xml:space="preserve"> </v>
      </c>
      <c r="G96" s="63"/>
      <c r="H96" s="6"/>
      <c r="I96" s="122" t="s">
        <v>1</v>
      </c>
      <c r="J96" s="7" t="s">
        <v>1</v>
      </c>
      <c r="L96" s="119" t="s">
        <v>1</v>
      </c>
      <c r="M96" s="78" t="s">
        <v>1</v>
      </c>
    </row>
    <row r="97" spans="1:13" ht="18" customHeight="1">
      <c r="A97" s="118" t="s">
        <v>151</v>
      </c>
      <c r="B97" s="108" t="s">
        <v>152</v>
      </c>
      <c r="C97" s="109" t="s">
        <v>74</v>
      </c>
      <c r="D97" s="121">
        <v>2</v>
      </c>
      <c r="E97" s="63"/>
      <c r="F97" s="5" t="str">
        <f t="shared" si="9"/>
        <v xml:space="preserve"> </v>
      </c>
      <c r="G97" s="63"/>
      <c r="H97" s="6">
        <f t="shared" si="1"/>
        <v>0</v>
      </c>
      <c r="I97" s="122">
        <f t="shared" si="2"/>
        <v>1.3797829601403698E-4</v>
      </c>
      <c r="J97" s="7">
        <f t="shared" si="3"/>
        <v>0</v>
      </c>
      <c r="L97" s="119">
        <v>1500</v>
      </c>
      <c r="M97" s="78">
        <f t="shared" si="4"/>
        <v>3600</v>
      </c>
    </row>
    <row r="98" spans="1:13" ht="18" customHeight="1">
      <c r="A98" s="118" t="s">
        <v>153</v>
      </c>
      <c r="B98" s="104" t="s">
        <v>154</v>
      </c>
      <c r="C98" s="103" t="s">
        <v>74</v>
      </c>
      <c r="D98" s="116">
        <v>10</v>
      </c>
      <c r="E98" s="63"/>
      <c r="F98" s="5" t="str">
        <f t="shared" si="9"/>
        <v xml:space="preserve"> </v>
      </c>
      <c r="G98" s="63"/>
      <c r="H98" s="6">
        <f t="shared" si="1"/>
        <v>0</v>
      </c>
      <c r="I98" s="122">
        <f t="shared" si="2"/>
        <v>7.3588424540819725E-4</v>
      </c>
      <c r="J98" s="7">
        <f t="shared" si="3"/>
        <v>0</v>
      </c>
      <c r="L98" s="119">
        <v>1600</v>
      </c>
      <c r="M98" s="78">
        <f t="shared" si="4"/>
        <v>19200</v>
      </c>
    </row>
    <row r="99" spans="1:13" ht="18" customHeight="1">
      <c r="A99" s="110">
        <v>28</v>
      </c>
      <c r="B99" s="102" t="s">
        <v>155</v>
      </c>
      <c r="C99" s="103" t="s">
        <v>156</v>
      </c>
      <c r="D99" s="116">
        <v>487</v>
      </c>
      <c r="E99" s="63"/>
      <c r="F99" s="5" t="str">
        <f t="shared" si="9"/>
        <v xml:space="preserve"> </v>
      </c>
      <c r="G99" s="63"/>
      <c r="H99" s="6">
        <f t="shared" si="1"/>
        <v>0</v>
      </c>
      <c r="I99" s="122">
        <f t="shared" si="2"/>
        <v>4.4796953439224009E-4</v>
      </c>
      <c r="J99" s="7">
        <f t="shared" si="3"/>
        <v>0</v>
      </c>
      <c r="L99" s="119">
        <v>20</v>
      </c>
      <c r="M99" s="78">
        <f t="shared" si="4"/>
        <v>11688</v>
      </c>
    </row>
    <row r="100" spans="1:13" ht="18" customHeight="1">
      <c r="A100" s="110">
        <v>29</v>
      </c>
      <c r="B100" s="102" t="s">
        <v>157</v>
      </c>
      <c r="C100" s="103" t="s">
        <v>90</v>
      </c>
      <c r="D100" s="116">
        <v>80</v>
      </c>
      <c r="E100" s="63"/>
      <c r="F100" s="5" t="str">
        <f t="shared" si="9"/>
        <v xml:space="preserve"> </v>
      </c>
      <c r="G100" s="63"/>
      <c r="H100" s="6">
        <f t="shared" si="1"/>
        <v>0</v>
      </c>
      <c r="I100" s="122">
        <f t="shared" si="2"/>
        <v>7.3588424540819725E-4</v>
      </c>
      <c r="J100" s="7">
        <f t="shared" si="3"/>
        <v>0</v>
      </c>
      <c r="L100" s="119">
        <v>200</v>
      </c>
      <c r="M100" s="78">
        <f t="shared" si="4"/>
        <v>19200</v>
      </c>
    </row>
    <row r="101" spans="1:13" ht="18" customHeight="1">
      <c r="A101" s="133" t="s">
        <v>1</v>
      </c>
      <c r="B101" s="142" t="s">
        <v>158</v>
      </c>
      <c r="C101" s="143"/>
      <c r="D101" s="132"/>
      <c r="E101" s="124"/>
      <c r="F101" s="125" t="s">
        <v>1</v>
      </c>
      <c r="G101" s="126"/>
      <c r="H101" s="127"/>
      <c r="I101" s="129" t="s">
        <v>1</v>
      </c>
      <c r="J101" s="124" t="s">
        <v>1</v>
      </c>
      <c r="L101" s="119"/>
      <c r="M101" s="78" t="s">
        <v>1</v>
      </c>
    </row>
    <row r="102" spans="1:13" ht="18" customHeight="1">
      <c r="A102" s="118" t="s">
        <v>159</v>
      </c>
      <c r="B102" s="102" t="s">
        <v>160</v>
      </c>
      <c r="C102" s="103" t="s">
        <v>92</v>
      </c>
      <c r="D102" s="116">
        <v>7</v>
      </c>
      <c r="E102" s="63"/>
      <c r="F102" s="5" t="str">
        <f t="shared" ref="F102:F104" si="10">+IF((G102-E102)=0," ",G102-E102)</f>
        <v xml:space="preserve"> </v>
      </c>
      <c r="G102" s="63"/>
      <c r="H102" s="6">
        <f t="shared" si="1"/>
        <v>0</v>
      </c>
      <c r="I102" s="122">
        <f t="shared" si="2"/>
        <v>6.4389871473217262E-5</v>
      </c>
      <c r="J102" s="7">
        <f t="shared" si="3"/>
        <v>0</v>
      </c>
      <c r="L102" s="119">
        <v>200</v>
      </c>
      <c r="M102" s="78">
        <f t="shared" si="4"/>
        <v>1680</v>
      </c>
    </row>
    <row r="103" spans="1:13" ht="18" customHeight="1">
      <c r="A103" s="118" t="s">
        <v>161</v>
      </c>
      <c r="B103" s="102" t="s">
        <v>162</v>
      </c>
      <c r="C103" s="103" t="s">
        <v>92</v>
      </c>
      <c r="D103" s="116">
        <v>12</v>
      </c>
      <c r="E103" s="63"/>
      <c r="F103" s="5" t="str">
        <f t="shared" si="10"/>
        <v xml:space="preserve"> </v>
      </c>
      <c r="G103" s="63"/>
      <c r="H103" s="6">
        <f t="shared" si="1"/>
        <v>0</v>
      </c>
      <c r="I103" s="122">
        <f t="shared" si="2"/>
        <v>9.9344373130106636E-5</v>
      </c>
      <c r="J103" s="7">
        <f t="shared" si="3"/>
        <v>0</v>
      </c>
      <c r="L103" s="119">
        <v>180</v>
      </c>
      <c r="M103" s="78">
        <f t="shared" si="4"/>
        <v>2592</v>
      </c>
    </row>
    <row r="104" spans="1:13" ht="18" customHeight="1">
      <c r="A104" s="112">
        <v>31</v>
      </c>
      <c r="B104" s="106" t="s">
        <v>163</v>
      </c>
      <c r="C104" s="107" t="s">
        <v>71</v>
      </c>
      <c r="D104" s="120">
        <v>3</v>
      </c>
      <c r="E104" s="63"/>
      <c r="F104" s="5" t="str">
        <f t="shared" si="10"/>
        <v xml:space="preserve"> </v>
      </c>
      <c r="G104" s="63"/>
      <c r="H104" s="6">
        <f t="shared" si="1"/>
        <v>0</v>
      </c>
      <c r="I104" s="122">
        <f t="shared" si="2"/>
        <v>4.1393488804211094E-3</v>
      </c>
      <c r="J104" s="7">
        <f t="shared" si="3"/>
        <v>0</v>
      </c>
      <c r="L104" s="119">
        <v>30000</v>
      </c>
      <c r="M104" s="78">
        <f t="shared" si="4"/>
        <v>108000</v>
      </c>
    </row>
    <row r="105" spans="1:13" ht="18" customHeight="1">
      <c r="A105" s="152" t="s">
        <v>164</v>
      </c>
      <c r="B105" s="153"/>
      <c r="C105" s="154"/>
      <c r="D105" s="150">
        <f>1.2*J105/C35</f>
        <v>0.20085011279725698</v>
      </c>
      <c r="E105" s="151"/>
      <c r="F105" s="92"/>
      <c r="G105" s="92"/>
      <c r="H105" s="93"/>
      <c r="I105" s="131">
        <f>SUM(I42:I104)</f>
        <v>0.99999999999999989</v>
      </c>
      <c r="J105" s="8">
        <f>SUM(J42:J104)</f>
        <v>4366993.62</v>
      </c>
      <c r="M105" s="130">
        <f>SUM(M42:M104)</f>
        <v>26091060</v>
      </c>
    </row>
    <row r="106" spans="1:13" ht="18" customHeight="1">
      <c r="A106" s="92"/>
      <c r="B106" s="92"/>
      <c r="C106" s="92"/>
      <c r="D106" s="92"/>
      <c r="E106" s="92"/>
      <c r="F106" s="92"/>
      <c r="G106" s="92"/>
      <c r="H106" s="93"/>
      <c r="I106" s="64"/>
      <c r="J106" s="92"/>
    </row>
    <row r="107" spans="1:13" ht="18" customHeight="1">
      <c r="A107" s="155" t="s">
        <v>165</v>
      </c>
      <c r="B107" s="155"/>
      <c r="C107" s="155"/>
      <c r="D107" s="155"/>
      <c r="E107" s="155"/>
      <c r="F107" s="155"/>
      <c r="G107" s="155"/>
      <c r="H107" s="155"/>
      <c r="I107" s="65"/>
    </row>
    <row r="108" spans="1:13" ht="23.25" customHeight="1">
      <c r="A108" s="147" t="s">
        <v>166</v>
      </c>
      <c r="B108" s="147" t="s">
        <v>167</v>
      </c>
      <c r="C108" s="147"/>
      <c r="D108" s="147" t="s">
        <v>168</v>
      </c>
      <c r="E108" s="147"/>
      <c r="F108" s="147" t="s">
        <v>169</v>
      </c>
      <c r="G108" s="147" t="s">
        <v>170</v>
      </c>
      <c r="H108" s="147" t="s">
        <v>171</v>
      </c>
      <c r="I108" s="148" t="s">
        <v>172</v>
      </c>
      <c r="J108" s="147" t="s">
        <v>173</v>
      </c>
    </row>
    <row r="109" spans="1:13" ht="57" customHeight="1">
      <c r="A109" s="147"/>
      <c r="B109" s="147"/>
      <c r="C109" s="147"/>
      <c r="D109" s="91" t="s">
        <v>174</v>
      </c>
      <c r="E109" s="91" t="s">
        <v>175</v>
      </c>
      <c r="F109" s="147"/>
      <c r="G109" s="147"/>
      <c r="H109" s="147"/>
      <c r="I109" s="149"/>
      <c r="J109" s="147"/>
    </row>
    <row r="110" spans="1:13" ht="18" customHeight="1">
      <c r="A110" s="66"/>
      <c r="B110" s="182"/>
      <c r="C110" s="182"/>
      <c r="D110" s="66"/>
      <c r="E110" s="50"/>
      <c r="F110" s="50"/>
      <c r="G110" s="50"/>
      <c r="H110" s="50"/>
      <c r="I110" s="67"/>
      <c r="J110" s="50"/>
    </row>
    <row r="111" spans="1:13" ht="18" customHeight="1">
      <c r="A111" s="66"/>
      <c r="B111" s="182"/>
      <c r="C111" s="182"/>
      <c r="D111" s="66"/>
      <c r="E111" s="50"/>
      <c r="F111" s="50"/>
      <c r="G111" s="50"/>
      <c r="H111" s="50"/>
      <c r="I111" s="67"/>
      <c r="J111" s="50"/>
    </row>
    <row r="112" spans="1:13" ht="18" customHeight="1">
      <c r="A112" s="66"/>
      <c r="B112" s="182"/>
      <c r="C112" s="182"/>
      <c r="D112" s="50"/>
      <c r="E112" s="50"/>
      <c r="F112" s="50"/>
      <c r="G112" s="50"/>
      <c r="H112" s="50"/>
      <c r="I112" s="67"/>
      <c r="J112" s="50"/>
    </row>
    <row r="113" spans="1:11" ht="18" customHeight="1">
      <c r="A113" s="66"/>
      <c r="B113" s="182"/>
      <c r="C113" s="182"/>
      <c r="D113" s="66"/>
      <c r="E113" s="50"/>
      <c r="F113" s="50"/>
      <c r="G113" s="50"/>
      <c r="H113" s="50"/>
      <c r="I113" s="67"/>
      <c r="J113" s="50"/>
    </row>
    <row r="114" spans="1:11" s="45" customFormat="1" ht="18" customHeight="1">
      <c r="A114" s="180"/>
      <c r="B114" s="180"/>
      <c r="C114" s="180"/>
      <c r="D114" s="180"/>
      <c r="E114" s="180"/>
      <c r="F114" s="180"/>
      <c r="G114" s="180"/>
      <c r="H114" s="68"/>
      <c r="I114" s="69"/>
      <c r="J114" s="70"/>
      <c r="K114" s="30"/>
    </row>
    <row r="115" spans="1:11" ht="18" customHeight="1">
      <c r="A115" s="181" t="s">
        <v>176</v>
      </c>
      <c r="B115" s="177"/>
      <c r="C115" s="177"/>
      <c r="D115" s="177"/>
      <c r="E115" s="177"/>
      <c r="F115" s="177"/>
      <c r="G115" s="177"/>
      <c r="H115" s="177"/>
    </row>
    <row r="116" spans="1:11" s="45" customFormat="1" ht="18" customHeight="1">
      <c r="A116" s="180" t="s">
        <v>177</v>
      </c>
      <c r="B116" s="180"/>
      <c r="C116" s="180"/>
      <c r="D116" s="180"/>
      <c r="E116" s="180"/>
      <c r="F116" s="180"/>
      <c r="G116" s="180"/>
      <c r="H116" s="68"/>
      <c r="I116" s="69"/>
      <c r="J116" s="70"/>
      <c r="K116" s="30"/>
    </row>
    <row r="117" spans="1:11" ht="18" customHeight="1">
      <c r="A117" s="181" t="s">
        <v>178</v>
      </c>
      <c r="B117" s="177"/>
      <c r="C117" s="177"/>
      <c r="D117" s="177"/>
      <c r="E117" s="177"/>
      <c r="F117" s="177"/>
      <c r="G117" s="177"/>
      <c r="H117" s="177"/>
    </row>
    <row r="118" spans="1:11" ht="18" customHeight="1">
      <c r="A118" s="180" t="s">
        <v>179</v>
      </c>
      <c r="B118" s="180"/>
      <c r="C118" s="180"/>
      <c r="D118" s="180"/>
      <c r="E118" s="180"/>
      <c r="F118" s="180"/>
      <c r="G118" s="180"/>
    </row>
    <row r="119" spans="1:11" ht="18" customHeight="1">
      <c r="A119" s="176" t="s">
        <v>180</v>
      </c>
      <c r="B119" s="177"/>
      <c r="C119" s="177"/>
      <c r="D119" s="177"/>
      <c r="E119" s="177"/>
      <c r="F119" s="177"/>
      <c r="G119" s="177"/>
      <c r="H119" s="177"/>
    </row>
    <row r="120" spans="1:11" ht="18" customHeight="1">
      <c r="A120" s="180" t="s">
        <v>179</v>
      </c>
      <c r="B120" s="180"/>
      <c r="C120" s="180"/>
      <c r="D120" s="180"/>
      <c r="E120" s="180"/>
      <c r="F120" s="180"/>
      <c r="G120" s="180"/>
    </row>
    <row r="121" spans="1:11" ht="18" customHeight="1">
      <c r="A121" s="18" t="s">
        <v>181</v>
      </c>
      <c r="B121" s="10"/>
      <c r="C121" s="71"/>
    </row>
    <row r="122" spans="1:11" ht="42.6" customHeight="1">
      <c r="B122" s="72"/>
      <c r="C122" s="91" t="s">
        <v>166</v>
      </c>
      <c r="D122" s="91" t="s">
        <v>182</v>
      </c>
      <c r="E122" s="91" t="s">
        <v>183</v>
      </c>
      <c r="F122" s="91" t="s">
        <v>184</v>
      </c>
      <c r="G122" s="91" t="s">
        <v>185</v>
      </c>
    </row>
    <row r="123" spans="1:11" ht="18" customHeight="1">
      <c r="B123" s="73"/>
      <c r="C123" s="74"/>
      <c r="D123" s="75">
        <v>1</v>
      </c>
      <c r="E123" s="76"/>
      <c r="F123" s="77"/>
      <c r="G123" s="77"/>
      <c r="J123" s="78"/>
    </row>
    <row r="124" spans="1:11" ht="18" customHeight="1">
      <c r="B124" s="73"/>
      <c r="C124" s="74"/>
      <c r="D124" s="75">
        <f>+D123+1</f>
        <v>2</v>
      </c>
      <c r="E124" s="76"/>
      <c r="F124" s="77"/>
      <c r="G124" s="77"/>
      <c r="J124" s="78"/>
    </row>
    <row r="125" spans="1:11" ht="18" customHeight="1">
      <c r="B125" s="73"/>
      <c r="C125" s="74"/>
      <c r="D125" s="75">
        <f t="shared" ref="D125:D130" si="11">+D124+1</f>
        <v>3</v>
      </c>
      <c r="E125" s="84"/>
      <c r="F125" s="77"/>
      <c r="G125" s="77"/>
      <c r="J125" s="78"/>
    </row>
    <row r="126" spans="1:11" ht="18" customHeight="1">
      <c r="B126" s="73"/>
      <c r="C126" s="74"/>
      <c r="D126" s="75">
        <f t="shared" si="11"/>
        <v>4</v>
      </c>
      <c r="E126" s="76"/>
      <c r="F126" s="77"/>
      <c r="G126" s="77"/>
      <c r="J126" s="78"/>
    </row>
    <row r="127" spans="1:11" ht="18" customHeight="1">
      <c r="B127" s="73"/>
      <c r="C127" s="74"/>
      <c r="D127" s="75">
        <f t="shared" si="11"/>
        <v>5</v>
      </c>
      <c r="E127" s="76"/>
      <c r="F127" s="77"/>
      <c r="G127" s="77"/>
      <c r="J127" s="78"/>
    </row>
    <row r="128" spans="1:11" ht="18" customHeight="1">
      <c r="B128" s="73"/>
      <c r="C128" s="74"/>
      <c r="D128" s="75">
        <f t="shared" si="11"/>
        <v>6</v>
      </c>
      <c r="E128" s="76"/>
      <c r="F128" s="77"/>
      <c r="G128" s="77"/>
      <c r="J128" s="78"/>
    </row>
    <row r="129" spans="1:10" ht="18" customHeight="1">
      <c r="B129" s="73"/>
      <c r="C129" s="74"/>
      <c r="D129" s="75">
        <f t="shared" si="11"/>
        <v>7</v>
      </c>
      <c r="E129" s="76"/>
      <c r="F129" s="77"/>
      <c r="G129" s="77"/>
      <c r="J129" s="78"/>
    </row>
    <row r="130" spans="1:10" ht="18" customHeight="1">
      <c r="B130" s="73"/>
      <c r="C130" s="74"/>
      <c r="D130" s="75">
        <f t="shared" si="11"/>
        <v>8</v>
      </c>
      <c r="E130" s="76"/>
      <c r="F130" s="77"/>
      <c r="G130" s="77"/>
      <c r="J130" s="78"/>
    </row>
    <row r="131" spans="1:10" ht="18" customHeight="1">
      <c r="B131" s="73"/>
      <c r="C131" s="74"/>
      <c r="D131" s="75"/>
      <c r="E131" s="76"/>
      <c r="F131" s="77"/>
      <c r="G131" s="77"/>
      <c r="J131" s="78"/>
    </row>
    <row r="132" spans="1:10" ht="18" customHeight="1">
      <c r="B132" s="73"/>
      <c r="C132" s="74"/>
      <c r="D132" s="75"/>
      <c r="E132" s="76"/>
      <c r="F132" s="77"/>
      <c r="G132" s="77"/>
      <c r="J132" s="78"/>
    </row>
    <row r="133" spans="1:10" ht="18" customHeight="1">
      <c r="B133" s="73"/>
      <c r="C133" s="74"/>
      <c r="D133" s="75"/>
      <c r="E133" s="76"/>
      <c r="F133" s="77"/>
      <c r="G133" s="77"/>
      <c r="J133" s="78"/>
    </row>
    <row r="134" spans="1:10" ht="18" customHeight="1">
      <c r="B134" s="73"/>
      <c r="C134" s="74"/>
      <c r="D134" s="75"/>
      <c r="E134" s="76"/>
      <c r="F134" s="77"/>
      <c r="G134" s="77"/>
      <c r="J134" s="78"/>
    </row>
    <row r="135" spans="1:10" ht="18" customHeight="1">
      <c r="B135" s="73"/>
      <c r="C135" s="74"/>
      <c r="D135" s="75"/>
      <c r="E135" s="76"/>
      <c r="F135" s="77"/>
      <c r="G135" s="77"/>
      <c r="J135" s="78"/>
    </row>
    <row r="136" spans="1:10" ht="18" customHeight="1">
      <c r="B136" s="73"/>
      <c r="C136" s="74"/>
      <c r="D136" s="75"/>
      <c r="E136" s="76"/>
      <c r="F136" s="77"/>
      <c r="G136" s="77"/>
      <c r="J136" s="78"/>
    </row>
    <row r="137" spans="1:10" ht="18" customHeight="1">
      <c r="B137" s="73"/>
      <c r="C137" s="74"/>
      <c r="D137" s="75"/>
      <c r="E137" s="76"/>
      <c r="F137" s="77"/>
      <c r="G137" s="77"/>
      <c r="J137" s="78"/>
    </row>
    <row r="138" spans="1:10" ht="18" customHeight="1">
      <c r="B138" s="73"/>
      <c r="C138" s="147" t="s">
        <v>186</v>
      </c>
      <c r="D138" s="175"/>
      <c r="E138" s="79">
        <f>SUM(E123:E137)</f>
        <v>0</v>
      </c>
      <c r="F138" s="79">
        <f>SUM(F123:F137)</f>
        <v>0</v>
      </c>
      <c r="G138" s="79">
        <f>G137</f>
        <v>0</v>
      </c>
      <c r="I138" s="78"/>
      <c r="J138" s="78"/>
    </row>
    <row r="139" spans="1:10" ht="18" customHeight="1">
      <c r="B139" s="10"/>
      <c r="C139" s="26"/>
      <c r="D139" s="26"/>
      <c r="E139" s="26"/>
      <c r="I139" s="78"/>
    </row>
    <row r="140" spans="1:10" ht="18" customHeight="1">
      <c r="A140" s="52"/>
      <c r="B140" s="9"/>
      <c r="C140" s="173" t="s">
        <v>187</v>
      </c>
      <c r="D140" s="174"/>
      <c r="E140" s="174"/>
      <c r="F140" s="174"/>
      <c r="G140" s="174"/>
      <c r="H140" s="80"/>
      <c r="I140" s="85"/>
    </row>
    <row r="141" spans="1:10" ht="31.5" customHeight="1">
      <c r="B141" s="9"/>
      <c r="C141" s="173" t="s">
        <v>188</v>
      </c>
      <c r="D141" s="178"/>
      <c r="E141" s="94"/>
      <c r="F141" s="172" t="s">
        <v>189</v>
      </c>
      <c r="G141" s="172"/>
      <c r="H141" s="81"/>
      <c r="I141" s="81"/>
    </row>
    <row r="142" spans="1:10" ht="18" customHeight="1">
      <c r="B142" s="9"/>
      <c r="C142" s="164" t="s">
        <v>1</v>
      </c>
      <c r="D142" s="171"/>
      <c r="E142" s="94"/>
      <c r="F142" s="164" t="s">
        <v>1</v>
      </c>
      <c r="G142" s="171"/>
      <c r="H142" s="83"/>
      <c r="I142" s="82"/>
    </row>
    <row r="143" spans="1:10" ht="18" customHeight="1">
      <c r="B143" s="10"/>
      <c r="C143" s="26"/>
      <c r="D143" s="26"/>
    </row>
    <row r="160" spans="2:5" ht="18" customHeight="1">
      <c r="B160" s="10"/>
      <c r="C160" s="26"/>
      <c r="D160" s="26"/>
      <c r="E160" s="26"/>
    </row>
    <row r="161" spans="2:5" ht="18" customHeight="1">
      <c r="B161" s="10"/>
      <c r="C161" s="26"/>
      <c r="D161" s="26"/>
      <c r="E161" s="26"/>
    </row>
    <row r="162" spans="2:5" ht="18" customHeight="1">
      <c r="B162" s="10"/>
      <c r="C162" s="26"/>
      <c r="D162" s="26"/>
      <c r="E162" s="26"/>
    </row>
    <row r="163" spans="2:5" ht="18" customHeight="1">
      <c r="B163" s="10"/>
      <c r="C163" s="26"/>
      <c r="D163" s="26"/>
      <c r="E163" s="26"/>
    </row>
    <row r="164" spans="2:5" ht="18" customHeight="1">
      <c r="B164" s="10"/>
      <c r="C164" s="26"/>
      <c r="D164" s="26"/>
      <c r="E164" s="26"/>
    </row>
    <row r="165" spans="2:5" ht="18" customHeight="1">
      <c r="B165" s="10"/>
      <c r="C165" s="26"/>
      <c r="D165" s="26"/>
      <c r="E165" s="26"/>
    </row>
  </sheetData>
  <sheetProtection selectLockedCells="1"/>
  <mergeCells count="62">
    <mergeCell ref="A119:H119"/>
    <mergeCell ref="C141:D141"/>
    <mergeCell ref="E32:H32"/>
    <mergeCell ref="A35:B35"/>
    <mergeCell ref="A118:G118"/>
    <mergeCell ref="A120:G120"/>
    <mergeCell ref="A116:G116"/>
    <mergeCell ref="A117:H117"/>
    <mergeCell ref="A115:H115"/>
    <mergeCell ref="B112:C112"/>
    <mergeCell ref="A114:G114"/>
    <mergeCell ref="B111:C111"/>
    <mergeCell ref="B113:C113"/>
    <mergeCell ref="B110:C110"/>
    <mergeCell ref="B69:C69"/>
    <mergeCell ref="A93:C93"/>
    <mergeCell ref="C142:D142"/>
    <mergeCell ref="F141:G141"/>
    <mergeCell ref="F142:G142"/>
    <mergeCell ref="C140:G140"/>
    <mergeCell ref="C138:D138"/>
    <mergeCell ref="E18:G18"/>
    <mergeCell ref="A37:B37"/>
    <mergeCell ref="E31:H31"/>
    <mergeCell ref="A2:H2"/>
    <mergeCell ref="A3:H3"/>
    <mergeCell ref="A4:H4"/>
    <mergeCell ref="C9:E9"/>
    <mergeCell ref="A8:B8"/>
    <mergeCell ref="A9:B9"/>
    <mergeCell ref="C8:E8"/>
    <mergeCell ref="G8:H8"/>
    <mergeCell ref="A26:B26"/>
    <mergeCell ref="A25:B25"/>
    <mergeCell ref="A23:D23"/>
    <mergeCell ref="A17:B17"/>
    <mergeCell ref="E19:H19"/>
    <mergeCell ref="C10:E10"/>
    <mergeCell ref="C11:D11"/>
    <mergeCell ref="A10:B10"/>
    <mergeCell ref="A11:B11"/>
    <mergeCell ref="A14:D14"/>
    <mergeCell ref="B96:C96"/>
    <mergeCell ref="B101:C101"/>
    <mergeCell ref="J108:J109"/>
    <mergeCell ref="D108:E108"/>
    <mergeCell ref="H108:H109"/>
    <mergeCell ref="F108:F109"/>
    <mergeCell ref="I108:I109"/>
    <mergeCell ref="D105:E105"/>
    <mergeCell ref="A105:C105"/>
    <mergeCell ref="A107:H107"/>
    <mergeCell ref="G108:G109"/>
    <mergeCell ref="B108:C109"/>
    <mergeCell ref="A108:A109"/>
    <mergeCell ref="A41:B41"/>
    <mergeCell ref="C31:D31"/>
    <mergeCell ref="C32:D32"/>
    <mergeCell ref="A47:D47"/>
    <mergeCell ref="B62:C62"/>
    <mergeCell ref="B52:C52"/>
    <mergeCell ref="A36:B3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rowBreaks count="1" manualBreakCount="1">
    <brk id="106" max="9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88c2c47-d919-48ab-a3ea-3481782f88bb">
      <Terms xmlns="http://schemas.microsoft.com/office/infopath/2007/PartnerControls"/>
    </lcf76f155ced4ddcb4097134ff3c332f>
    <TaxCatchAll xmlns="087a5314-3e28-4791-adb8-e1d53e93b5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DE37AC35858884C8C8C53D4E95A168A" ma:contentTypeVersion="15" ma:contentTypeDescription="Ein neues Dokument erstellen." ma:contentTypeScope="" ma:versionID="0105ad27f91f82197fc20c69fb679c0b">
  <xsd:schema xmlns:xsd="http://www.w3.org/2001/XMLSchema" xmlns:xs="http://www.w3.org/2001/XMLSchema" xmlns:p="http://schemas.microsoft.com/office/2006/metadata/properties" xmlns:ns2="c88c2c47-d919-48ab-a3ea-3481782f88bb" xmlns:ns3="087a5314-3e28-4791-adb8-e1d53e93b533" targetNamespace="http://schemas.microsoft.com/office/2006/metadata/properties" ma:root="true" ma:fieldsID="4bc0516c1ed97c0ffb07802bd3b49040" ns2:_="" ns3:_="">
    <xsd:import namespace="c88c2c47-d919-48ab-a3ea-3481782f88bb"/>
    <xsd:import namespace="087a5314-3e28-4791-adb8-e1d53e93b5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8c2c47-d919-48ab-a3ea-3481782f88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bee3e353-7ec3-4de7-997f-7732f5e7db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a5314-3e28-4791-adb8-e1d53e93b53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9c33caa-a4ea-4c63-884b-f692327fc06b}" ma:internalName="TaxCatchAll" ma:showField="CatchAllData" ma:web="087a5314-3e28-4791-adb8-e1d53e93b5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B8BDEC-3EFA-4CE7-97BB-172CA1DD18A6}"/>
</file>

<file path=customXml/itemProps2.xml><?xml version="1.0" encoding="utf-8"?>
<ds:datastoreItem xmlns:ds="http://schemas.openxmlformats.org/officeDocument/2006/customXml" ds:itemID="{FCCAAF32-871B-4CCE-ACE9-0630E0B32C10}"/>
</file>

<file path=customXml/itemProps3.xml><?xml version="1.0" encoding="utf-8"?>
<ds:datastoreItem xmlns:ds="http://schemas.openxmlformats.org/officeDocument/2006/customXml" ds:itemID="{C7871018-C793-41B0-B466-CB98F5F218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Mourchid Soukaina</cp:lastModifiedBy>
  <cp:revision/>
  <dcterms:created xsi:type="dcterms:W3CDTF">2016-04-24T09:09:56Z</dcterms:created>
  <dcterms:modified xsi:type="dcterms:W3CDTF">2024-12-17T16:46:07Z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0x0101004DE37AC35858884C8C8C53D4E95A168A</vt:lpwstr>
  </property>
  <property fmtid="{D5CDD505-2E9C-101B-9397-08002B2CF9AE}" pid="3" name="MediaServiceImageTags">
    <vt:lpwstr/>
  </property>
</Properties>
</file>