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&amp;COUNTA" sheetId="1" r:id="rId4"/>
    <sheet state="visible" name="COUNTIF&amp;COUNTIFS" sheetId="2" r:id="rId5"/>
    <sheet state="visible" name="AVERAGEIFS" sheetId="3" r:id="rId6"/>
    <sheet state="visible" name="RANK" sheetId="4" r:id="rId7"/>
    <sheet state="visible" name="MAX&amp;MIN" sheetId="5" r:id="rId8"/>
    <sheet state="visible" name="SMALL&amp;LARGE" sheetId="6" r:id="rId9"/>
    <sheet state="visible" name="TEXT" sheetId="7" r:id="rId10"/>
    <sheet state="visible" name="CORRELATION" sheetId="8" r:id="rId11"/>
    <sheet state="visible" name="STDEV.P" sheetId="9" r:id="rId12"/>
    <sheet state="visible" name="QUARTILE" sheetId="10" r:id="rId13"/>
  </sheets>
  <definedNames/>
  <calcPr/>
</workbook>
</file>

<file path=xl/sharedStrings.xml><?xml version="1.0" encoding="utf-8"?>
<sst xmlns="http://schemas.openxmlformats.org/spreadsheetml/2006/main" count="350" uniqueCount="111">
  <si>
    <t>COUNT</t>
  </si>
  <si>
    <t>COUNTA</t>
  </si>
  <si>
    <t>COUNTBLANK</t>
  </si>
  <si>
    <t>COUNT(value1,value2,…)</t>
  </si>
  <si>
    <t>COUNTA(value1,value2,…)</t>
  </si>
  <si>
    <t>COUNTBLANK(range)</t>
  </si>
  <si>
    <t>Counts how many numbers are in the list of arguments</t>
  </si>
  <si>
    <t>Counts how many values are in the list of arguments</t>
  </si>
  <si>
    <t>Counts the number of blank cells within a range</t>
  </si>
  <si>
    <t>No</t>
  </si>
  <si>
    <t>Student Name</t>
  </si>
  <si>
    <t>Score</t>
  </si>
  <si>
    <t>Reagan</t>
  </si>
  <si>
    <t>Peter</t>
  </si>
  <si>
    <t>Asere</t>
  </si>
  <si>
    <t>B96</t>
  </si>
  <si>
    <t>Dennis</t>
  </si>
  <si>
    <t>Boaz</t>
  </si>
  <si>
    <t>Domnick</t>
  </si>
  <si>
    <t>B</t>
  </si>
  <si>
    <t>Scholla</t>
  </si>
  <si>
    <t>A</t>
  </si>
  <si>
    <t>Kennedy</t>
  </si>
  <si>
    <t>Oscer</t>
  </si>
  <si>
    <t>Numbers</t>
  </si>
  <si>
    <t>Numbers &amp; Text</t>
  </si>
  <si>
    <t>COUNTIF</t>
  </si>
  <si>
    <t>COUNTIFS</t>
  </si>
  <si>
    <t>COUNTIF(range,criteria)</t>
  </si>
  <si>
    <t>COUNTIFS(criteria_range,criteria,…)</t>
  </si>
  <si>
    <t>Counts the number of cells within a range that meet the given criteria</t>
  </si>
  <si>
    <t>Counts the number of cells within a range that meet multiple criteria</t>
  </si>
  <si>
    <t>Department</t>
  </si>
  <si>
    <t>Gender</t>
  </si>
  <si>
    <t>Name</t>
  </si>
  <si>
    <t>Sale (ksh.)</t>
  </si>
  <si>
    <t>One Criteria</t>
  </si>
  <si>
    <t>More than one criteria</t>
  </si>
  <si>
    <t>Technology</t>
  </si>
  <si>
    <t>M</t>
  </si>
  <si>
    <t>Finance</t>
  </si>
  <si>
    <t>Number</t>
  </si>
  <si>
    <t>Sales</t>
  </si>
  <si>
    <t>&gt;50,000</t>
  </si>
  <si>
    <t>HR</t>
  </si>
  <si>
    <t>F</t>
  </si>
  <si>
    <t>&gt;35,000</t>
  </si>
  <si>
    <t>Grace</t>
  </si>
  <si>
    <t>Tifani</t>
  </si>
  <si>
    <t>AVERAGE</t>
  </si>
  <si>
    <t>AVERAGEIF</t>
  </si>
  <si>
    <t>AVERAGEIFS</t>
  </si>
  <si>
    <t>AVERAGE(number1,number2,…)</t>
  </si>
  <si>
    <t>AVERAGEIF(range,criteria,[average_range])</t>
  </si>
  <si>
    <t>AVERAGEIF(average_range, criteria_range1, criteria1….)</t>
  </si>
  <si>
    <t>Returns the average of its arguments</t>
  </si>
  <si>
    <t>Returns the average/mean of all the cells in a range that meet a given criteria</t>
  </si>
  <si>
    <t>Returns the average/mean of all the cells in a range that meet a multiple criteria</t>
  </si>
  <si>
    <t>Ksh 2021</t>
  </si>
  <si>
    <t xml:space="preserve"> Ksh 2022</t>
  </si>
  <si>
    <t>Ksh AVERAGE</t>
  </si>
  <si>
    <t>Average</t>
  </si>
  <si>
    <t>RANK</t>
  </si>
  <si>
    <t>RANK.AVG(number,ref,order)</t>
  </si>
  <si>
    <t>Returns the rank of a number in a list of numbers</t>
  </si>
  <si>
    <t>Rank ASC</t>
  </si>
  <si>
    <t>Rank DESC</t>
  </si>
  <si>
    <t>MAX</t>
  </si>
  <si>
    <t>MIN</t>
  </si>
  <si>
    <t>MAX(number1,number2,…)</t>
  </si>
  <si>
    <t>MIN(number1,number2,…)</t>
  </si>
  <si>
    <t>Returns the maximum value in a list of arguments</t>
  </si>
  <si>
    <t>Returns the minimum value in a list of arguments</t>
  </si>
  <si>
    <t>Highest</t>
  </si>
  <si>
    <t>Lowest</t>
  </si>
  <si>
    <t>SMALL</t>
  </si>
  <si>
    <t>SMALL(array,k)</t>
  </si>
  <si>
    <t>LARGE</t>
  </si>
  <si>
    <t>Returns the k-th smallest value in a data set</t>
  </si>
  <si>
    <t>LARGE(array,k)</t>
  </si>
  <si>
    <t>Returns the k-th largest value in a data set</t>
  </si>
  <si>
    <t>Rank</t>
  </si>
  <si>
    <t>Bottom Three</t>
  </si>
  <si>
    <t>Top Three</t>
  </si>
  <si>
    <t>TEXT</t>
  </si>
  <si>
    <t>N/B</t>
  </si>
  <si>
    <t>TEXT(value,format_text)</t>
  </si>
  <si>
    <t>Value = Number</t>
  </si>
  <si>
    <t>Formats a number and converts it to text</t>
  </si>
  <si>
    <t>format_text = 0</t>
  </si>
  <si>
    <t>To Text</t>
  </si>
  <si>
    <t>INT</t>
  </si>
  <si>
    <t>CORREL</t>
  </si>
  <si>
    <t>CORREL(array1,array2)</t>
  </si>
  <si>
    <t>Returns the correlation coefficient between two data sets</t>
  </si>
  <si>
    <t>Adding 5</t>
  </si>
  <si>
    <t>Adding random</t>
  </si>
  <si>
    <t>CORRELATION(Relationship)</t>
  </si>
  <si>
    <t>STDEV.P</t>
  </si>
  <si>
    <t>STDEV.P(number1,number2,…)</t>
  </si>
  <si>
    <t>Calculates standard deviation based on the entire population</t>
  </si>
  <si>
    <t>QUARTILE</t>
  </si>
  <si>
    <t>QUARTILE(array,quart)</t>
  </si>
  <si>
    <t>Returns the quartile of a data set</t>
  </si>
  <si>
    <t>Position</t>
  </si>
  <si>
    <t>Value</t>
  </si>
  <si>
    <t>Minimum value</t>
  </si>
  <si>
    <t>First quartile (25th percentile )</t>
  </si>
  <si>
    <t>Median value (50th percentile )</t>
  </si>
  <si>
    <t>Third quartile (75th percentile )</t>
  </si>
  <si>
    <t>Maximum 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</si>
</sst>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9.0"/>
      <color rgb="FF000000"/>
      <name val="&quot;Century Gothic&quot;"/>
    </font>
    <font>
      <color theme="1"/>
      <name val="Arial"/>
      <scheme val="minor"/>
    </font>
    <font>
      <sz val="9.0"/>
      <color theme="1"/>
      <name val="&quot;Century Gothic&quot;"/>
    </font>
    <font>
      <b/>
      <color theme="1"/>
      <name val="Arial"/>
      <scheme val="minor"/>
    </font>
    <font/>
  </fonts>
  <fills count="6">
    <fill>
      <patternFill patternType="none"/>
    </fill>
    <fill>
      <patternFill patternType="lightGray"/>
    </fill>
    <fill>
      <patternFill patternType="solid">
        <fgColor rgb="FFDDEBF7"/>
        <bgColor rgb="FFDDEBF7"/>
      </patternFill>
    </fill>
    <fill>
      <patternFill patternType="solid">
        <fgColor rgb="FFBDD7EE"/>
        <bgColor rgb="FFBDD7EE"/>
      </patternFill>
    </fill>
    <fill>
      <patternFill patternType="solid">
        <fgColor rgb="FFD6DCE4"/>
        <bgColor rgb="FFD6DCE4"/>
      </patternFill>
    </fill>
    <fill>
      <patternFill patternType="solid">
        <fgColor theme="4"/>
        <bgColor theme="4"/>
      </patternFill>
    </fill>
  </fills>
  <borders count="15">
    <border/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</border>
    <border>
      <right style="thin">
        <color rgb="FFC9C9C9"/>
      </right>
      <top style="thin">
        <color rgb="FFC9C9C9"/>
      </top>
      <bottom style="thin">
        <color rgb="FFC9C9C9"/>
      </bottom>
    </border>
    <border>
      <left style="thin">
        <color rgb="FFC9C9C9"/>
      </left>
      <right style="thin">
        <color rgb="FFC9C9C9"/>
      </right>
      <bottom style="thin">
        <color rgb="FFC9C9C9"/>
      </bottom>
    </border>
    <border>
      <right style="thin">
        <color rgb="FFC9C9C9"/>
      </right>
      <bottom style="thin">
        <color rgb="FFC9C9C9"/>
      </bottom>
    </border>
    <border>
      <left style="thin">
        <color rgb="FFAEAAAA"/>
      </left>
      <right style="thin">
        <color rgb="FFAEAAAA"/>
      </right>
      <top style="thin">
        <color rgb="FFAEAAAA"/>
      </top>
      <bottom style="thin">
        <color rgb="FFAEAAAA"/>
      </bottom>
    </border>
    <border>
      <right style="thin">
        <color rgb="FFAEAAAA"/>
      </right>
      <top style="thin">
        <color rgb="FFAEAAAA"/>
      </top>
      <bottom style="thin">
        <color rgb="FFAEAAAA"/>
      </bottom>
    </border>
    <border>
      <left style="thin">
        <color rgb="FFAEAAAA"/>
      </left>
      <right style="thin">
        <color rgb="FFAEAAAA"/>
      </right>
      <bottom style="thin">
        <color rgb="FFAEAAAA"/>
      </bottom>
    </border>
    <border>
      <right style="thin">
        <color rgb="FFAEAAAA"/>
      </right>
      <bottom style="thin">
        <color rgb="FFAEAAAA"/>
      </bottom>
    </border>
    <border>
      <right style="thin">
        <color rgb="FFC9C9C9"/>
      </right>
    </border>
    <border>
      <left style="thin">
        <color rgb="FFAEAAAA"/>
      </left>
      <top style="thin">
        <color rgb="FFAEAAAA"/>
      </top>
      <bottom style="thin">
        <color rgb="FFAEAAAA"/>
      </bottom>
    </border>
    <border>
      <top style="thin">
        <color rgb="FFAEAAAA"/>
      </top>
      <bottom style="thin">
        <color rgb="FFAEAAAA"/>
      </bottom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</border>
    <border>
      <right style="thin">
        <color rgb="FFD0CECE"/>
      </right>
      <top style="thin">
        <color rgb="FFD0CECE"/>
      </top>
      <bottom style="thin">
        <color rgb="FFD0CECE"/>
      </bottom>
    </border>
    <border>
      <left style="thin">
        <color rgb="FFD0CECE"/>
      </left>
      <right style="thin">
        <color rgb="FFD0CECE"/>
      </right>
      <bottom style="thin">
        <color rgb="FFD0CECE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horizontal="right" readingOrder="0" shrinkToFit="0" vertical="bottom" wrapText="0"/>
    </xf>
    <xf borderId="3" fillId="0" fontId="1" numFmtId="0" xfId="0" applyAlignment="1" applyBorder="1" applyFont="1">
      <alignment horizontal="right" readingOrder="0"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horizontal="right" readingOrder="0" shrinkToFit="0" vertical="bottom" wrapText="0"/>
    </xf>
    <xf borderId="4" fillId="0" fontId="1" numFmtId="0" xfId="0" applyAlignment="1" applyBorder="1" applyFont="1">
      <alignment shrinkToFit="0" vertical="bottom" wrapText="0"/>
    </xf>
    <xf borderId="0" fillId="0" fontId="2" numFmtId="0" xfId="0" applyFont="1"/>
    <xf borderId="3" fillId="2" fontId="1" numFmtId="0" xfId="0" applyAlignment="1" applyBorder="1" applyFont="1">
      <alignment readingOrder="0" shrinkToFit="0" vertical="bottom" wrapText="0"/>
    </xf>
    <xf borderId="5" fillId="3" fontId="1" numFmtId="0" xfId="0" applyAlignment="1" applyBorder="1" applyFill="1" applyFont="1">
      <alignment readingOrder="0" shrinkToFit="0" vertical="bottom" wrapText="0"/>
    </xf>
    <xf borderId="6" fillId="3" fontId="1" numFmtId="0" xfId="0" applyAlignment="1" applyBorder="1" applyFont="1">
      <alignment readingOrder="0" shrinkToFit="0" vertical="bottom" wrapText="0"/>
    </xf>
    <xf borderId="0" fillId="3" fontId="1" numFmtId="0" xfId="0" applyAlignment="1" applyFont="1">
      <alignment readingOrder="0" shrinkToFit="0" vertical="bottom" wrapText="0"/>
    </xf>
    <xf borderId="0" fillId="4" fontId="1" numFmtId="0" xfId="0" applyAlignment="1" applyFill="1" applyFont="1">
      <alignment readingOrder="0" shrinkToFit="0" vertical="bottom" wrapText="0"/>
    </xf>
    <xf borderId="7" fillId="0" fontId="1" numFmtId="0" xfId="0" applyAlignment="1" applyBorder="1" applyFont="1">
      <alignment readingOrder="0" shrinkToFit="0" vertical="bottom" wrapText="0"/>
    </xf>
    <xf borderId="8" fillId="0" fontId="1" numFmtId="0" xfId="0" applyAlignment="1" applyBorder="1" applyFont="1">
      <alignment readingOrder="0" shrinkToFit="0" vertical="bottom" wrapText="0"/>
    </xf>
    <xf borderId="8" fillId="0" fontId="1" numFmtId="3" xfId="0" applyAlignment="1" applyBorder="1" applyFont="1" applyNumberFormat="1">
      <alignment readingOrder="0" shrinkToFit="0" vertical="bottom" wrapText="0"/>
    </xf>
    <xf borderId="0" fillId="3" fontId="2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5" fillId="0" fontId="1" numFmtId="0" xfId="0" applyAlignment="1" applyBorder="1" applyFont="1">
      <alignment readingOrder="0" shrinkToFit="0" vertical="bottom" wrapText="0"/>
    </xf>
    <xf borderId="6" fillId="0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  <xf borderId="6" fillId="3" fontId="1" numFmtId="0" xfId="0" applyAlignment="1" applyBorder="1" applyFont="1">
      <alignment horizontal="right" readingOrder="0" shrinkToFit="0" vertical="bottom" wrapText="0"/>
    </xf>
    <xf borderId="6" fillId="0" fontId="1" numFmtId="3" xfId="0" applyAlignment="1" applyBorder="1" applyFont="1" applyNumberFormat="1">
      <alignment readingOrder="0" shrinkToFit="0" vertical="bottom" wrapText="0"/>
    </xf>
    <xf borderId="0" fillId="0" fontId="2" numFmtId="3" xfId="0" applyFont="1" applyNumberFormat="1"/>
    <xf borderId="1" fillId="0" fontId="1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2" fontId="1" numFmtId="0" xfId="0" applyAlignment="1" applyFont="1">
      <alignment readingOrder="0" shrinkToFit="0" vertical="bottom" wrapText="0"/>
    </xf>
    <xf borderId="5" fillId="2" fontId="1" numFmtId="0" xfId="0" applyAlignment="1" applyBorder="1" applyFont="1">
      <alignment readingOrder="0" shrinkToFit="0" vertical="bottom" wrapText="0"/>
    </xf>
    <xf borderId="6" fillId="2" fontId="1" numFmtId="0" xfId="0" applyAlignment="1" applyBorder="1" applyFont="1">
      <alignment readingOrder="0" shrinkToFit="0" vertical="bottom" wrapText="0"/>
    </xf>
    <xf borderId="7" fillId="0" fontId="1" numFmtId="0" xfId="0" applyAlignment="1" applyBorder="1" applyFont="1">
      <alignment horizontal="right" readingOrder="0" shrinkToFit="0" vertical="bottom" wrapText="0"/>
    </xf>
    <xf borderId="0" fillId="0" fontId="4" numFmtId="0" xfId="0" applyAlignment="1" applyFont="1">
      <alignment readingOrder="0"/>
    </xf>
    <xf borderId="9" fillId="2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right"/>
    </xf>
    <xf borderId="5" fillId="3" fontId="1" numFmtId="0" xfId="0" applyAlignment="1" applyBorder="1" applyFont="1">
      <alignment horizontal="right" readingOrder="0" shrinkToFit="0" vertical="bottom" wrapText="0"/>
    </xf>
    <xf borderId="10" fillId="0" fontId="1" numFmtId="0" xfId="0" applyAlignment="1" applyBorder="1" applyFont="1">
      <alignment horizontal="center" readingOrder="0" shrinkToFit="0" vertical="bottom" wrapText="0"/>
    </xf>
    <xf borderId="11" fillId="0" fontId="5" numFmtId="0" xfId="0" applyBorder="1" applyFont="1"/>
    <xf borderId="6" fillId="0" fontId="5" numFmtId="0" xfId="0" applyBorder="1" applyFont="1"/>
    <xf borderId="11" fillId="0" fontId="1" numFmtId="0" xfId="0" applyAlignment="1" applyBorder="1" applyFont="1">
      <alignment horizontal="center" shrinkToFit="0" vertical="bottom" wrapText="0"/>
    </xf>
    <xf borderId="11" fillId="0" fontId="1" numFmtId="0" xfId="0" applyAlignment="1" applyBorder="1" applyFont="1">
      <alignment horizontal="center" readingOrder="0" shrinkToFit="0" vertical="bottom" wrapText="0"/>
    </xf>
    <xf borderId="12" fillId="3" fontId="1" numFmtId="0" xfId="0" applyAlignment="1" applyBorder="1" applyFont="1">
      <alignment readingOrder="0" shrinkToFit="0" vertical="bottom" wrapText="0"/>
    </xf>
    <xf borderId="13" fillId="3" fontId="1" numFmtId="0" xfId="0" applyAlignment="1" applyBorder="1" applyFont="1">
      <alignment readingOrder="0" shrinkToFit="0" vertical="bottom" wrapText="0"/>
    </xf>
    <xf borderId="14" fillId="0" fontId="1" numFmtId="0" xfId="0" applyAlignment="1" applyBorder="1" applyFont="1">
      <alignment readingOrder="0" shrinkToFit="0" vertical="bottom" wrapText="0"/>
    </xf>
    <xf borderId="12" fillId="0" fontId="1" numFmtId="0" xfId="0" applyAlignment="1" applyBorder="1" applyFont="1">
      <alignment horizontal="right" readingOrder="0" shrinkToFit="0" vertical="bottom" wrapText="0"/>
    </xf>
    <xf borderId="14" fillId="0" fontId="1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2"/>
      <c r="E2" s="1" t="s">
        <v>1</v>
      </c>
      <c r="F2" s="2"/>
      <c r="I2" s="1" t="s">
        <v>2</v>
      </c>
    </row>
    <row r="3">
      <c r="B3" s="1" t="s">
        <v>3</v>
      </c>
      <c r="E3" s="1" t="s">
        <v>4</v>
      </c>
      <c r="I3" s="1" t="s">
        <v>5</v>
      </c>
    </row>
    <row r="4">
      <c r="B4" s="1" t="s">
        <v>6</v>
      </c>
      <c r="E4" s="1" t="s">
        <v>7</v>
      </c>
      <c r="F4" s="1"/>
      <c r="I4" s="1" t="s">
        <v>8</v>
      </c>
    </row>
    <row r="5">
      <c r="B5" s="3" t="s">
        <v>9</v>
      </c>
      <c r="C5" s="4" t="s">
        <v>10</v>
      </c>
      <c r="D5" s="4" t="s">
        <v>11</v>
      </c>
      <c r="I5" s="3" t="s">
        <v>9</v>
      </c>
      <c r="J5" s="4" t="s">
        <v>10</v>
      </c>
      <c r="K5" s="4" t="s">
        <v>11</v>
      </c>
    </row>
    <row r="6">
      <c r="B6" s="5">
        <v>1.0</v>
      </c>
      <c r="C6" s="6" t="s">
        <v>12</v>
      </c>
      <c r="D6" s="7">
        <v>86.0</v>
      </c>
      <c r="I6" s="8">
        <v>1.0</v>
      </c>
      <c r="J6" s="9" t="s">
        <v>12</v>
      </c>
      <c r="K6" s="10">
        <v>86.0</v>
      </c>
    </row>
    <row r="7">
      <c r="B7" s="8">
        <v>2.0</v>
      </c>
      <c r="C7" s="9" t="s">
        <v>13</v>
      </c>
      <c r="D7" s="10">
        <v>79.0</v>
      </c>
      <c r="I7" s="8">
        <v>2.0</v>
      </c>
      <c r="J7" s="9" t="s">
        <v>13</v>
      </c>
      <c r="K7" s="11"/>
    </row>
    <row r="8">
      <c r="B8" s="8">
        <v>3.0</v>
      </c>
      <c r="C8" s="9" t="s">
        <v>14</v>
      </c>
      <c r="D8" s="10" t="s">
        <v>15</v>
      </c>
      <c r="I8" s="8">
        <v>3.0</v>
      </c>
      <c r="J8" s="9" t="s">
        <v>14</v>
      </c>
      <c r="K8" s="10">
        <v>96.0</v>
      </c>
    </row>
    <row r="9">
      <c r="B9" s="8">
        <v>4.0</v>
      </c>
      <c r="C9" s="9" t="s">
        <v>16</v>
      </c>
      <c r="D9" s="9"/>
      <c r="I9" s="8">
        <v>4.0</v>
      </c>
      <c r="J9" s="9" t="s">
        <v>16</v>
      </c>
      <c r="K9" s="11"/>
    </row>
    <row r="10">
      <c r="B10" s="8">
        <v>5.0</v>
      </c>
      <c r="C10" s="9" t="s">
        <v>17</v>
      </c>
      <c r="D10" s="10">
        <v>77.0</v>
      </c>
      <c r="I10" s="8">
        <v>5.0</v>
      </c>
      <c r="J10" s="9" t="s">
        <v>17</v>
      </c>
      <c r="K10" s="10">
        <v>77.0</v>
      </c>
    </row>
    <row r="11">
      <c r="B11" s="8">
        <v>6.0</v>
      </c>
      <c r="C11" s="9" t="s">
        <v>18</v>
      </c>
      <c r="D11" s="9" t="s">
        <v>19</v>
      </c>
      <c r="I11" s="8">
        <v>6.0</v>
      </c>
      <c r="J11" s="9" t="s">
        <v>18</v>
      </c>
      <c r="K11" s="11"/>
    </row>
    <row r="12">
      <c r="B12" s="8">
        <v>7.0</v>
      </c>
      <c r="C12" s="9" t="s">
        <v>20</v>
      </c>
      <c r="D12" s="9" t="s">
        <v>21</v>
      </c>
      <c r="I12" s="8">
        <v>7.0</v>
      </c>
      <c r="J12" s="9" t="s">
        <v>20</v>
      </c>
      <c r="K12" s="11"/>
    </row>
    <row r="13">
      <c r="B13" s="8">
        <v>8.0</v>
      </c>
      <c r="C13" s="9" t="s">
        <v>22</v>
      </c>
      <c r="D13" s="10">
        <v>98.0</v>
      </c>
      <c r="I13" s="8">
        <v>8.0</v>
      </c>
      <c r="J13" s="9" t="s">
        <v>22</v>
      </c>
      <c r="K13" s="10">
        <v>98.0</v>
      </c>
    </row>
    <row r="14">
      <c r="B14" s="8">
        <v>9.0</v>
      </c>
      <c r="C14" s="9" t="s">
        <v>23</v>
      </c>
      <c r="D14" s="10">
        <v>87.0</v>
      </c>
      <c r="I14" s="8">
        <v>9.0</v>
      </c>
      <c r="J14" s="9" t="s">
        <v>23</v>
      </c>
      <c r="K14" s="10">
        <v>87.0</v>
      </c>
    </row>
    <row r="16">
      <c r="B16" s="3" t="s">
        <v>0</v>
      </c>
      <c r="C16" s="6" t="s">
        <v>24</v>
      </c>
      <c r="D16" s="12">
        <f>COUNT(D6:D14)</f>
        <v>5</v>
      </c>
      <c r="I16" s="3" t="s">
        <v>2</v>
      </c>
      <c r="K16" s="12">
        <f>COUNTBLANK(K6:K14)</f>
        <v>4</v>
      </c>
    </row>
    <row r="17">
      <c r="B17" s="13" t="s">
        <v>1</v>
      </c>
      <c r="C17" s="9" t="s">
        <v>25</v>
      </c>
      <c r="D17" s="12">
        <f>COUNTA(D6:D14)</f>
        <v>8</v>
      </c>
    </row>
  </sheetData>
  <mergeCells count="3">
    <mergeCell ref="B3:C3"/>
    <mergeCell ref="E3:F3"/>
    <mergeCell ref="B4:C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G2" s="1" t="s">
        <v>26</v>
      </c>
      <c r="H2" s="2"/>
      <c r="I2" s="2"/>
      <c r="J2" s="2"/>
      <c r="K2" s="2"/>
      <c r="L2" s="1" t="s">
        <v>27</v>
      </c>
      <c r="M2" s="2"/>
      <c r="N2" s="2"/>
      <c r="O2" s="2"/>
      <c r="P2" s="2"/>
    </row>
    <row r="3">
      <c r="G3" s="1" t="s">
        <v>28</v>
      </c>
      <c r="I3" s="2"/>
      <c r="J3" s="2"/>
      <c r="K3" s="2"/>
      <c r="L3" s="1" t="s">
        <v>29</v>
      </c>
      <c r="P3" s="2"/>
    </row>
    <row r="4">
      <c r="G4" s="1" t="s">
        <v>30</v>
      </c>
      <c r="K4" s="1"/>
      <c r="L4" s="1" t="s">
        <v>31</v>
      </c>
    </row>
    <row r="6">
      <c r="B6" s="14" t="s">
        <v>32</v>
      </c>
      <c r="C6" s="15" t="s">
        <v>33</v>
      </c>
      <c r="D6" s="15" t="s">
        <v>34</v>
      </c>
      <c r="E6" s="15" t="s">
        <v>35</v>
      </c>
      <c r="G6" s="16" t="s">
        <v>26</v>
      </c>
      <c r="H6" s="17" t="s">
        <v>36</v>
      </c>
      <c r="L6" s="16" t="s">
        <v>27</v>
      </c>
      <c r="M6" s="17" t="s">
        <v>37</v>
      </c>
    </row>
    <row r="7">
      <c r="B7" s="18" t="s">
        <v>38</v>
      </c>
      <c r="C7" s="19" t="s">
        <v>39</v>
      </c>
      <c r="D7" s="19" t="s">
        <v>12</v>
      </c>
      <c r="E7" s="20">
        <v>53672.0</v>
      </c>
      <c r="G7" s="2"/>
      <c r="H7" s="2"/>
      <c r="I7" s="2"/>
      <c r="L7" s="2"/>
      <c r="M7" s="2"/>
      <c r="N7" s="2"/>
    </row>
    <row r="8">
      <c r="B8" s="18" t="s">
        <v>40</v>
      </c>
      <c r="C8" s="19" t="s">
        <v>39</v>
      </c>
      <c r="D8" s="19" t="s">
        <v>13</v>
      </c>
      <c r="E8" s="20">
        <v>92987.0</v>
      </c>
      <c r="G8" s="14" t="s">
        <v>32</v>
      </c>
      <c r="H8" s="15" t="s">
        <v>41</v>
      </c>
      <c r="I8" s="2"/>
      <c r="L8" s="14" t="s">
        <v>32</v>
      </c>
      <c r="M8" s="15" t="s">
        <v>33</v>
      </c>
      <c r="N8" s="15" t="s">
        <v>41</v>
      </c>
      <c r="O8" s="21" t="s">
        <v>42</v>
      </c>
      <c r="P8" s="22" t="s">
        <v>41</v>
      </c>
    </row>
    <row r="9">
      <c r="B9" s="18" t="s">
        <v>38</v>
      </c>
      <c r="C9" s="19" t="s">
        <v>39</v>
      </c>
      <c r="D9" s="19" t="s">
        <v>14</v>
      </c>
      <c r="E9" s="20">
        <v>25606.0</v>
      </c>
      <c r="G9" s="23" t="s">
        <v>38</v>
      </c>
      <c r="H9" s="12">
        <f t="shared" ref="H9:H11" si="1">COUNTIF($B$7:$B$17,G9)</f>
        <v>3</v>
      </c>
      <c r="L9" s="23" t="s">
        <v>38</v>
      </c>
      <c r="M9" s="24" t="s">
        <v>39</v>
      </c>
      <c r="N9" s="12">
        <f t="shared" ref="N9:N14" si="2">COUNTIFS($B$7:$B$17,L9,$C$7:$C$17,M9)</f>
        <v>3</v>
      </c>
      <c r="O9" s="25" t="s">
        <v>43</v>
      </c>
      <c r="P9" s="12">
        <f t="shared" ref="P9:P14" si="3">COUNTIFS($B$7:$B$17,L9,$C$7:$C$17,M9,$E$7:$E$17,O9)</f>
        <v>2</v>
      </c>
    </row>
    <row r="10">
      <c r="B10" s="18" t="s">
        <v>44</v>
      </c>
      <c r="C10" s="19" t="s">
        <v>39</v>
      </c>
      <c r="D10" s="19" t="s">
        <v>16</v>
      </c>
      <c r="E10" s="20">
        <v>45102.0</v>
      </c>
      <c r="G10" s="18" t="s">
        <v>40</v>
      </c>
      <c r="H10" s="12">
        <f t="shared" si="1"/>
        <v>4</v>
      </c>
      <c r="L10" s="18" t="s">
        <v>38</v>
      </c>
      <c r="M10" s="19" t="s">
        <v>45</v>
      </c>
      <c r="N10" s="12">
        <f t="shared" si="2"/>
        <v>0</v>
      </c>
      <c r="O10" s="25" t="s">
        <v>46</v>
      </c>
      <c r="P10" s="12">
        <f t="shared" si="3"/>
        <v>0</v>
      </c>
    </row>
    <row r="11">
      <c r="B11" s="18" t="s">
        <v>44</v>
      </c>
      <c r="C11" s="19" t="s">
        <v>39</v>
      </c>
      <c r="D11" s="19" t="s">
        <v>17</v>
      </c>
      <c r="E11" s="20">
        <v>62703.0</v>
      </c>
      <c r="G11" s="18" t="s">
        <v>44</v>
      </c>
      <c r="H11" s="12">
        <f t="shared" si="1"/>
        <v>4</v>
      </c>
      <c r="L11" s="18" t="s">
        <v>40</v>
      </c>
      <c r="M11" s="19" t="s">
        <v>39</v>
      </c>
      <c r="N11" s="12">
        <f t="shared" si="2"/>
        <v>2</v>
      </c>
      <c r="O11" s="25" t="s">
        <v>43</v>
      </c>
      <c r="P11" s="12">
        <f t="shared" si="3"/>
        <v>2</v>
      </c>
    </row>
    <row r="12">
      <c r="B12" s="18" t="s">
        <v>38</v>
      </c>
      <c r="C12" s="19" t="s">
        <v>39</v>
      </c>
      <c r="D12" s="19" t="s">
        <v>18</v>
      </c>
      <c r="E12" s="20">
        <v>82010.0</v>
      </c>
      <c r="L12" s="18" t="s">
        <v>40</v>
      </c>
      <c r="M12" s="19" t="s">
        <v>45</v>
      </c>
      <c r="N12" s="12">
        <f t="shared" si="2"/>
        <v>2</v>
      </c>
      <c r="O12" s="25" t="s">
        <v>46</v>
      </c>
      <c r="P12" s="12">
        <f t="shared" si="3"/>
        <v>2</v>
      </c>
    </row>
    <row r="13">
      <c r="B13" s="18" t="s">
        <v>40</v>
      </c>
      <c r="C13" s="19" t="s">
        <v>45</v>
      </c>
      <c r="D13" s="19" t="s">
        <v>20</v>
      </c>
      <c r="E13" s="20">
        <v>36518.0</v>
      </c>
      <c r="L13" s="18" t="s">
        <v>44</v>
      </c>
      <c r="M13" s="19" t="s">
        <v>39</v>
      </c>
      <c r="N13" s="12">
        <f t="shared" si="2"/>
        <v>3</v>
      </c>
      <c r="O13" s="25" t="s">
        <v>43</v>
      </c>
      <c r="P13" s="12">
        <f t="shared" si="3"/>
        <v>1</v>
      </c>
    </row>
    <row r="14">
      <c r="B14" s="18" t="s">
        <v>40</v>
      </c>
      <c r="C14" s="19" t="s">
        <v>39</v>
      </c>
      <c r="D14" s="19" t="s">
        <v>22</v>
      </c>
      <c r="E14" s="20">
        <v>62409.0</v>
      </c>
      <c r="L14" s="18" t="s">
        <v>44</v>
      </c>
      <c r="M14" s="19" t="s">
        <v>45</v>
      </c>
      <c r="N14" s="12">
        <f t="shared" si="2"/>
        <v>1</v>
      </c>
      <c r="O14" s="25" t="s">
        <v>46</v>
      </c>
      <c r="P14" s="12">
        <f t="shared" si="3"/>
        <v>1</v>
      </c>
    </row>
    <row r="15">
      <c r="B15" s="18" t="s">
        <v>44</v>
      </c>
      <c r="C15" s="19" t="s">
        <v>39</v>
      </c>
      <c r="D15" s="19" t="s">
        <v>23</v>
      </c>
      <c r="E15" s="20">
        <v>31970.0</v>
      </c>
    </row>
    <row r="16">
      <c r="B16" s="18" t="s">
        <v>44</v>
      </c>
      <c r="C16" s="19" t="s">
        <v>45</v>
      </c>
      <c r="D16" s="19" t="s">
        <v>47</v>
      </c>
      <c r="E16" s="20">
        <v>83605.0</v>
      </c>
    </row>
    <row r="17">
      <c r="B17" s="18" t="s">
        <v>40</v>
      </c>
      <c r="C17" s="19" t="s">
        <v>45</v>
      </c>
      <c r="D17" s="19" t="s">
        <v>48</v>
      </c>
      <c r="E17" s="20">
        <v>37696.0</v>
      </c>
    </row>
  </sheetData>
  <mergeCells count="6">
    <mergeCell ref="G3:H3"/>
    <mergeCell ref="L3:O3"/>
    <mergeCell ref="G4:J4"/>
    <mergeCell ref="L4:P4"/>
    <mergeCell ref="H6:I6"/>
    <mergeCell ref="M6:N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49</v>
      </c>
      <c r="B1" s="2"/>
      <c r="C1" s="2"/>
      <c r="H1" s="26" t="s">
        <v>50</v>
      </c>
      <c r="K1" s="1" t="s">
        <v>51</v>
      </c>
      <c r="M1" s="2"/>
      <c r="N1" s="2"/>
      <c r="O1" s="2"/>
    </row>
    <row r="2">
      <c r="A2" s="1" t="s">
        <v>52</v>
      </c>
      <c r="H2" s="26" t="s">
        <v>53</v>
      </c>
      <c r="K2" s="1" t="s">
        <v>54</v>
      </c>
    </row>
    <row r="3">
      <c r="A3" s="1" t="s">
        <v>55</v>
      </c>
      <c r="H3" s="26" t="s">
        <v>56</v>
      </c>
      <c r="K3" s="1" t="s">
        <v>57</v>
      </c>
    </row>
    <row r="5">
      <c r="A5" s="14" t="s">
        <v>32</v>
      </c>
      <c r="B5" s="15" t="s">
        <v>33</v>
      </c>
      <c r="C5" s="15" t="s">
        <v>34</v>
      </c>
      <c r="D5" s="27" t="s">
        <v>58</v>
      </c>
      <c r="E5" s="27" t="s">
        <v>59</v>
      </c>
      <c r="F5" s="15" t="s">
        <v>60</v>
      </c>
      <c r="H5" s="16" t="s">
        <v>50</v>
      </c>
      <c r="I5" s="17" t="s">
        <v>36</v>
      </c>
      <c r="K5" s="16" t="s">
        <v>51</v>
      </c>
      <c r="L5" s="17" t="s">
        <v>37</v>
      </c>
    </row>
    <row r="6">
      <c r="A6" s="23" t="s">
        <v>38</v>
      </c>
      <c r="B6" s="24" t="s">
        <v>39</v>
      </c>
      <c r="C6" s="24" t="s">
        <v>12</v>
      </c>
      <c r="D6" s="28">
        <v>53672.0</v>
      </c>
      <c r="E6" s="28">
        <v>37385.0</v>
      </c>
      <c r="F6" s="29">
        <f t="shared" ref="F6:F16" si="1">AVERAGE(D6:E6)</f>
        <v>45528.5</v>
      </c>
      <c r="H6" s="23" t="s">
        <v>38</v>
      </c>
      <c r="I6" s="12">
        <f t="shared" ref="I6:I8" si="2">AVERAGEIF($A$6:$A$16,H6,$D$6:$D$16)</f>
        <v>53762.66667</v>
      </c>
    </row>
    <row r="7">
      <c r="A7" s="18" t="s">
        <v>40</v>
      </c>
      <c r="B7" s="19" t="s">
        <v>39</v>
      </c>
      <c r="C7" s="19" t="s">
        <v>13</v>
      </c>
      <c r="D7" s="20">
        <v>92987.0</v>
      </c>
      <c r="E7" s="20">
        <v>70643.0</v>
      </c>
      <c r="F7" s="29">
        <f t="shared" si="1"/>
        <v>81815</v>
      </c>
      <c r="H7" s="18" t="s">
        <v>40</v>
      </c>
      <c r="I7" s="12">
        <f t="shared" si="2"/>
        <v>57402.5</v>
      </c>
      <c r="K7" s="14" t="s">
        <v>32</v>
      </c>
      <c r="L7" s="15" t="s">
        <v>33</v>
      </c>
      <c r="M7" s="15" t="s">
        <v>61</v>
      </c>
    </row>
    <row r="8">
      <c r="A8" s="18" t="s">
        <v>38</v>
      </c>
      <c r="B8" s="19" t="s">
        <v>39</v>
      </c>
      <c r="C8" s="19" t="s">
        <v>14</v>
      </c>
      <c r="D8" s="20">
        <v>25606.0</v>
      </c>
      <c r="E8" s="20">
        <v>48521.0</v>
      </c>
      <c r="F8" s="29">
        <f t="shared" si="1"/>
        <v>37063.5</v>
      </c>
      <c r="H8" s="18" t="s">
        <v>44</v>
      </c>
      <c r="I8" s="12">
        <f t="shared" si="2"/>
        <v>55845</v>
      </c>
      <c r="K8" s="23" t="s">
        <v>38</v>
      </c>
      <c r="L8" s="24" t="s">
        <v>39</v>
      </c>
      <c r="M8" s="12">
        <f>AVERAGEIFS($D$6:$D$16,$A$6:$A$16,K8,$B$6:$B$16,L8)</f>
        <v>53762.66667</v>
      </c>
      <c r="N8" s="12">
        <f t="shared" ref="N8:N13" si="3">IFERROR(AVERAGEIFS($D$6:$D$16,$A$6:$A$16,K8,$B$6:$B$16,L8),0)</f>
        <v>53762.66667</v>
      </c>
    </row>
    <row r="9">
      <c r="A9" s="18" t="s">
        <v>44</v>
      </c>
      <c r="B9" s="19" t="s">
        <v>39</v>
      </c>
      <c r="C9" s="19" t="s">
        <v>16</v>
      </c>
      <c r="D9" s="20">
        <v>45102.0</v>
      </c>
      <c r="E9" s="20">
        <v>92808.0</v>
      </c>
      <c r="F9" s="29">
        <f t="shared" si="1"/>
        <v>68955</v>
      </c>
      <c r="K9" s="18" t="s">
        <v>38</v>
      </c>
      <c r="L9" s="19" t="s">
        <v>45</v>
      </c>
      <c r="M9" s="12" t="str">
        <f>AVERAGEIFS(D6:D16,A6:A16,K9,B6:B16,L9)</f>
        <v>#DIV/0!</v>
      </c>
      <c r="N9" s="12">
        <f t="shared" si="3"/>
        <v>0</v>
      </c>
    </row>
    <row r="10">
      <c r="A10" s="18" t="s">
        <v>44</v>
      </c>
      <c r="B10" s="19" t="s">
        <v>39</v>
      </c>
      <c r="C10" s="19" t="s">
        <v>17</v>
      </c>
      <c r="D10" s="20">
        <v>62703.0</v>
      </c>
      <c r="E10" s="20">
        <v>89619.0</v>
      </c>
      <c r="F10" s="29">
        <f t="shared" si="1"/>
        <v>76161</v>
      </c>
      <c r="K10" s="18" t="s">
        <v>40</v>
      </c>
      <c r="L10" s="19" t="s">
        <v>39</v>
      </c>
      <c r="M10" s="12">
        <f t="shared" ref="M10:M13" si="4">AVERAGEIFS($D$6:$D$16,$A$6:$A$16,K10,$B$6:$B$16,L10)</f>
        <v>77698</v>
      </c>
      <c r="N10" s="12">
        <f t="shared" si="3"/>
        <v>77698</v>
      </c>
    </row>
    <row r="11">
      <c r="A11" s="18" t="s">
        <v>38</v>
      </c>
      <c r="B11" s="19" t="s">
        <v>39</v>
      </c>
      <c r="C11" s="19" t="s">
        <v>18</v>
      </c>
      <c r="D11" s="20">
        <v>82010.0</v>
      </c>
      <c r="E11" s="20">
        <v>22796.0</v>
      </c>
      <c r="F11" s="29">
        <f t="shared" si="1"/>
        <v>52403</v>
      </c>
      <c r="K11" s="18" t="s">
        <v>40</v>
      </c>
      <c r="L11" s="19" t="s">
        <v>45</v>
      </c>
      <c r="M11" s="12">
        <f t="shared" si="4"/>
        <v>37107</v>
      </c>
      <c r="N11" s="12">
        <f t="shared" si="3"/>
        <v>37107</v>
      </c>
    </row>
    <row r="12">
      <c r="A12" s="18" t="s">
        <v>40</v>
      </c>
      <c r="B12" s="19" t="s">
        <v>45</v>
      </c>
      <c r="C12" s="19" t="s">
        <v>20</v>
      </c>
      <c r="D12" s="20">
        <v>36518.0</v>
      </c>
      <c r="E12" s="20">
        <v>52626.0</v>
      </c>
      <c r="F12" s="29">
        <f t="shared" si="1"/>
        <v>44572</v>
      </c>
      <c r="K12" s="18" t="s">
        <v>44</v>
      </c>
      <c r="L12" s="19" t="s">
        <v>39</v>
      </c>
      <c r="M12" s="12">
        <f t="shared" si="4"/>
        <v>46591.66667</v>
      </c>
      <c r="N12" s="12">
        <f t="shared" si="3"/>
        <v>46591.66667</v>
      </c>
    </row>
    <row r="13">
      <c r="A13" s="18" t="s">
        <v>40</v>
      </c>
      <c r="B13" s="19" t="s">
        <v>39</v>
      </c>
      <c r="C13" s="19" t="s">
        <v>22</v>
      </c>
      <c r="D13" s="20">
        <v>62409.0</v>
      </c>
      <c r="E13" s="20">
        <v>74971.0</v>
      </c>
      <c r="F13" s="29">
        <f t="shared" si="1"/>
        <v>68690</v>
      </c>
      <c r="K13" s="18" t="s">
        <v>44</v>
      </c>
      <c r="L13" s="19" t="s">
        <v>45</v>
      </c>
      <c r="M13" s="12">
        <f t="shared" si="4"/>
        <v>83605</v>
      </c>
      <c r="N13" s="12">
        <f t="shared" si="3"/>
        <v>83605</v>
      </c>
    </row>
    <row r="14">
      <c r="A14" s="18" t="s">
        <v>44</v>
      </c>
      <c r="B14" s="19" t="s">
        <v>39</v>
      </c>
      <c r="C14" s="19" t="s">
        <v>23</v>
      </c>
      <c r="D14" s="20">
        <v>31970.0</v>
      </c>
      <c r="E14" s="20">
        <v>46951.0</v>
      </c>
      <c r="F14" s="29">
        <f t="shared" si="1"/>
        <v>39460.5</v>
      </c>
    </row>
    <row r="15">
      <c r="A15" s="18" t="s">
        <v>44</v>
      </c>
      <c r="B15" s="19" t="s">
        <v>45</v>
      </c>
      <c r="C15" s="19" t="s">
        <v>47</v>
      </c>
      <c r="D15" s="20">
        <v>83605.0</v>
      </c>
      <c r="E15" s="20">
        <v>28912.0</v>
      </c>
      <c r="F15" s="29">
        <f t="shared" si="1"/>
        <v>56258.5</v>
      </c>
    </row>
    <row r="16">
      <c r="A16" s="18" t="s">
        <v>40</v>
      </c>
      <c r="B16" s="19" t="s">
        <v>45</v>
      </c>
      <c r="C16" s="19" t="s">
        <v>48</v>
      </c>
      <c r="D16" s="20">
        <v>37696.0</v>
      </c>
      <c r="E16" s="20">
        <v>67900.0</v>
      </c>
      <c r="F16" s="29">
        <f t="shared" si="1"/>
        <v>52798</v>
      </c>
    </row>
  </sheetData>
  <mergeCells count="9">
    <mergeCell ref="K3:O3"/>
    <mergeCell ref="L5:M5"/>
    <mergeCell ref="H1:I1"/>
    <mergeCell ref="K1:L1"/>
    <mergeCell ref="A2:C2"/>
    <mergeCell ref="H2:I2"/>
    <mergeCell ref="K2:O2"/>
    <mergeCell ref="A3:C3"/>
    <mergeCell ref="H3:I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62</v>
      </c>
      <c r="C1" s="2"/>
      <c r="D1" s="2"/>
      <c r="E1" s="2"/>
    </row>
    <row r="2">
      <c r="B2" s="1" t="s">
        <v>63</v>
      </c>
      <c r="E2" s="2"/>
    </row>
    <row r="3">
      <c r="B3" s="1" t="s">
        <v>64</v>
      </c>
    </row>
    <row r="4">
      <c r="B4" s="3" t="s">
        <v>9</v>
      </c>
      <c r="C4" s="4" t="s">
        <v>10</v>
      </c>
      <c r="D4" s="4" t="s">
        <v>11</v>
      </c>
      <c r="E4" s="4" t="s">
        <v>65</v>
      </c>
      <c r="F4" s="4" t="s">
        <v>66</v>
      </c>
    </row>
    <row r="5">
      <c r="B5" s="5">
        <v>1.0</v>
      </c>
      <c r="C5" s="6" t="s">
        <v>12</v>
      </c>
      <c r="D5" s="7">
        <v>86.0</v>
      </c>
      <c r="E5" s="12">
        <f t="shared" ref="E5:E13" si="1">RANK(D5,$D$5:$D$13,1)</f>
        <v>3</v>
      </c>
      <c r="F5" s="12">
        <f t="shared" ref="F5:F13" si="2">RANK(D5,$D$5:$D$13,0)</f>
        <v>7</v>
      </c>
    </row>
    <row r="6">
      <c r="B6" s="8">
        <v>2.0</v>
      </c>
      <c r="C6" s="9" t="s">
        <v>13</v>
      </c>
      <c r="D6" s="10">
        <v>90.0</v>
      </c>
      <c r="E6" s="12">
        <f t="shared" si="1"/>
        <v>6</v>
      </c>
      <c r="F6" s="12">
        <f t="shared" si="2"/>
        <v>4</v>
      </c>
    </row>
    <row r="7">
      <c r="B7" s="8">
        <v>3.0</v>
      </c>
      <c r="C7" s="9" t="s">
        <v>14</v>
      </c>
      <c r="D7" s="10">
        <v>96.0</v>
      </c>
      <c r="E7" s="12">
        <f t="shared" si="1"/>
        <v>8</v>
      </c>
      <c r="F7" s="12">
        <f t="shared" si="2"/>
        <v>2</v>
      </c>
    </row>
    <row r="8">
      <c r="B8" s="8">
        <v>4.0</v>
      </c>
      <c r="C8" s="9" t="s">
        <v>16</v>
      </c>
      <c r="D8" s="10">
        <v>87.0</v>
      </c>
      <c r="E8" s="12">
        <f t="shared" si="1"/>
        <v>4</v>
      </c>
      <c r="F8" s="12">
        <f t="shared" si="2"/>
        <v>5</v>
      </c>
    </row>
    <row r="9">
      <c r="B9" s="8">
        <v>5.0</v>
      </c>
      <c r="C9" s="9" t="s">
        <v>17</v>
      </c>
      <c r="D9" s="10">
        <v>77.0</v>
      </c>
      <c r="E9" s="12">
        <f t="shared" si="1"/>
        <v>2</v>
      </c>
      <c r="F9" s="12">
        <f t="shared" si="2"/>
        <v>8</v>
      </c>
    </row>
    <row r="10">
      <c r="B10" s="8">
        <v>6.0</v>
      </c>
      <c r="C10" s="9" t="s">
        <v>18</v>
      </c>
      <c r="D10" s="10">
        <v>91.0</v>
      </c>
      <c r="E10" s="12">
        <f t="shared" si="1"/>
        <v>7</v>
      </c>
      <c r="F10" s="12">
        <f t="shared" si="2"/>
        <v>3</v>
      </c>
    </row>
    <row r="11">
      <c r="B11" s="8">
        <v>7.0</v>
      </c>
      <c r="C11" s="9" t="s">
        <v>20</v>
      </c>
      <c r="D11" s="10">
        <v>76.0</v>
      </c>
      <c r="E11" s="12">
        <f t="shared" si="1"/>
        <v>1</v>
      </c>
      <c r="F11" s="12">
        <f t="shared" si="2"/>
        <v>9</v>
      </c>
    </row>
    <row r="12">
      <c r="B12" s="8">
        <v>8.0</v>
      </c>
      <c r="C12" s="9" t="s">
        <v>22</v>
      </c>
      <c r="D12" s="10">
        <v>98.0</v>
      </c>
      <c r="E12" s="12">
        <f t="shared" si="1"/>
        <v>9</v>
      </c>
      <c r="F12" s="12">
        <f t="shared" si="2"/>
        <v>1</v>
      </c>
    </row>
    <row r="13">
      <c r="B13" s="8">
        <v>9.0</v>
      </c>
      <c r="C13" s="9" t="s">
        <v>23</v>
      </c>
      <c r="D13" s="10">
        <v>87.0</v>
      </c>
      <c r="E13" s="12">
        <f t="shared" si="1"/>
        <v>4</v>
      </c>
      <c r="F13" s="12">
        <f t="shared" si="2"/>
        <v>5</v>
      </c>
    </row>
  </sheetData>
  <mergeCells count="2">
    <mergeCell ref="B2:D2"/>
    <mergeCell ref="B3:E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67</v>
      </c>
      <c r="C2" s="2"/>
      <c r="D2" s="2"/>
      <c r="E2" s="2"/>
      <c r="G2" s="1" t="s">
        <v>68</v>
      </c>
      <c r="H2" s="2"/>
      <c r="I2" s="2"/>
      <c r="J2" s="2"/>
      <c r="K2" s="2"/>
    </row>
    <row r="3">
      <c r="B3" s="1" t="s">
        <v>69</v>
      </c>
      <c r="E3" s="2"/>
      <c r="G3" s="1" t="s">
        <v>70</v>
      </c>
      <c r="J3" s="2"/>
      <c r="K3" s="2"/>
    </row>
    <row r="4">
      <c r="B4" s="1" t="s">
        <v>71</v>
      </c>
      <c r="G4" s="1" t="s">
        <v>72</v>
      </c>
    </row>
    <row r="5">
      <c r="B5" s="3" t="s">
        <v>9</v>
      </c>
      <c r="C5" s="4" t="s">
        <v>10</v>
      </c>
      <c r="D5" s="4" t="s">
        <v>11</v>
      </c>
    </row>
    <row r="6">
      <c r="B6" s="5">
        <v>1.0</v>
      </c>
      <c r="C6" s="6" t="s">
        <v>12</v>
      </c>
      <c r="D6" s="7">
        <v>86.0</v>
      </c>
    </row>
    <row r="7">
      <c r="B7" s="8">
        <v>2.0</v>
      </c>
      <c r="C7" s="9" t="s">
        <v>13</v>
      </c>
      <c r="D7" s="10">
        <v>90.0</v>
      </c>
    </row>
    <row r="8">
      <c r="B8" s="8">
        <v>3.0</v>
      </c>
      <c r="C8" s="9" t="s">
        <v>14</v>
      </c>
      <c r="D8" s="10">
        <v>96.0</v>
      </c>
    </row>
    <row r="9">
      <c r="B9" s="8">
        <v>4.0</v>
      </c>
      <c r="C9" s="9" t="s">
        <v>16</v>
      </c>
      <c r="D9" s="10">
        <v>87.0</v>
      </c>
    </row>
    <row r="10">
      <c r="B10" s="8">
        <v>5.0</v>
      </c>
      <c r="C10" s="9" t="s">
        <v>17</v>
      </c>
      <c r="D10" s="10">
        <v>77.0</v>
      </c>
    </row>
    <row r="11">
      <c r="B11" s="8">
        <v>6.0</v>
      </c>
      <c r="C11" s="9" t="s">
        <v>18</v>
      </c>
      <c r="D11" s="10">
        <v>91.0</v>
      </c>
    </row>
    <row r="12">
      <c r="B12" s="8">
        <v>7.0</v>
      </c>
      <c r="C12" s="9" t="s">
        <v>20</v>
      </c>
      <c r="D12" s="10">
        <v>76.0</v>
      </c>
    </row>
    <row r="13">
      <c r="B13" s="8">
        <v>8.0</v>
      </c>
      <c r="C13" s="9" t="s">
        <v>22</v>
      </c>
      <c r="D13" s="10">
        <v>98.0</v>
      </c>
    </row>
    <row r="14">
      <c r="B14" s="8">
        <v>9.0</v>
      </c>
      <c r="C14" s="9" t="s">
        <v>23</v>
      </c>
      <c r="D14" s="10">
        <v>87.0</v>
      </c>
    </row>
    <row r="16">
      <c r="B16" s="30" t="s">
        <v>67</v>
      </c>
      <c r="C16" s="6" t="s">
        <v>73</v>
      </c>
      <c r="D16" s="12">
        <f>MAX(D6:D14)</f>
        <v>98</v>
      </c>
    </row>
    <row r="17">
      <c r="B17" s="31" t="s">
        <v>68</v>
      </c>
      <c r="C17" s="9" t="s">
        <v>74</v>
      </c>
      <c r="D17" s="12">
        <f>MIN(D6:D14)</f>
        <v>76</v>
      </c>
    </row>
  </sheetData>
  <mergeCells count="4">
    <mergeCell ref="B3:D3"/>
    <mergeCell ref="G3:I3"/>
    <mergeCell ref="B4:E4"/>
    <mergeCell ref="G4:K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32" t="s">
        <v>75</v>
      </c>
      <c r="C2" s="2"/>
      <c r="D2" s="2"/>
      <c r="E2" s="2"/>
      <c r="I2" s="2"/>
      <c r="J2" s="2"/>
      <c r="K2" s="2"/>
      <c r="L2" s="2"/>
    </row>
    <row r="3">
      <c r="B3" s="32" t="s">
        <v>76</v>
      </c>
      <c r="D3" s="2"/>
      <c r="E3" s="2"/>
      <c r="I3" s="32" t="s">
        <v>77</v>
      </c>
      <c r="J3" s="2"/>
      <c r="K3" s="2"/>
      <c r="L3" s="2"/>
    </row>
    <row r="4">
      <c r="B4" s="32" t="s">
        <v>78</v>
      </c>
      <c r="I4" s="32" t="s">
        <v>79</v>
      </c>
      <c r="K4" s="2"/>
      <c r="L4" s="2"/>
    </row>
    <row r="5">
      <c r="B5" s="33"/>
      <c r="C5" s="33"/>
      <c r="D5" s="2"/>
      <c r="E5" s="2"/>
      <c r="I5" s="32" t="s">
        <v>80</v>
      </c>
    </row>
    <row r="6">
      <c r="B6" s="3" t="s">
        <v>9</v>
      </c>
      <c r="C6" s="4" t="s">
        <v>10</v>
      </c>
      <c r="D6" s="4" t="s">
        <v>11</v>
      </c>
      <c r="E6" s="4" t="s">
        <v>81</v>
      </c>
      <c r="G6" s="34" t="s">
        <v>75</v>
      </c>
      <c r="H6" s="2"/>
      <c r="J6" s="34" t="s">
        <v>77</v>
      </c>
    </row>
    <row r="7">
      <c r="B7" s="8">
        <v>1.0</v>
      </c>
      <c r="C7" s="9" t="s">
        <v>12</v>
      </c>
      <c r="D7" s="10">
        <v>86.0</v>
      </c>
      <c r="E7" s="11"/>
      <c r="G7" s="2"/>
      <c r="H7" s="2"/>
      <c r="J7" s="2"/>
    </row>
    <row r="8">
      <c r="B8" s="8">
        <v>2.0</v>
      </c>
      <c r="C8" s="9" t="s">
        <v>13</v>
      </c>
      <c r="D8" s="10">
        <v>90.0</v>
      </c>
      <c r="E8" s="11"/>
      <c r="G8" s="35" t="s">
        <v>82</v>
      </c>
      <c r="H8" s="36" t="s">
        <v>11</v>
      </c>
      <c r="J8" s="35" t="s">
        <v>83</v>
      </c>
      <c r="K8" s="36" t="s">
        <v>11</v>
      </c>
    </row>
    <row r="9">
      <c r="B9" s="8">
        <v>3.0</v>
      </c>
      <c r="C9" s="9" t="s">
        <v>14</v>
      </c>
      <c r="D9" s="10">
        <v>96.0</v>
      </c>
      <c r="E9" s="11"/>
      <c r="G9" s="37">
        <v>1.0</v>
      </c>
      <c r="H9" s="12">
        <f t="shared" ref="H9:H12" si="1">SMALL($D$7:$D$15,G9)</f>
        <v>76</v>
      </c>
      <c r="J9" s="37">
        <v>1.0</v>
      </c>
      <c r="K9" s="12">
        <f t="shared" ref="K9:K12" si="2">LARGE($D$7:$D$15,J9)</f>
        <v>98</v>
      </c>
    </row>
    <row r="10">
      <c r="B10" s="8">
        <v>4.0</v>
      </c>
      <c r="C10" s="9" t="s">
        <v>16</v>
      </c>
      <c r="D10" s="10">
        <v>87.0</v>
      </c>
      <c r="E10" s="11"/>
      <c r="G10" s="37">
        <v>2.0</v>
      </c>
      <c r="H10" s="12">
        <f t="shared" si="1"/>
        <v>77</v>
      </c>
      <c r="J10" s="37">
        <v>2.0</v>
      </c>
      <c r="K10" s="12">
        <f t="shared" si="2"/>
        <v>96</v>
      </c>
    </row>
    <row r="11">
      <c r="B11" s="8">
        <v>5.0</v>
      </c>
      <c r="C11" s="9" t="s">
        <v>17</v>
      </c>
      <c r="D11" s="10">
        <v>77.0</v>
      </c>
      <c r="E11" s="11"/>
      <c r="G11" s="37">
        <v>3.0</v>
      </c>
      <c r="H11" s="12">
        <f t="shared" si="1"/>
        <v>86</v>
      </c>
      <c r="J11" s="37">
        <v>3.0</v>
      </c>
      <c r="K11" s="12">
        <f t="shared" si="2"/>
        <v>91</v>
      </c>
    </row>
    <row r="12">
      <c r="B12" s="8">
        <v>6.0</v>
      </c>
      <c r="C12" s="9" t="s">
        <v>18</v>
      </c>
      <c r="D12" s="10">
        <v>91.0</v>
      </c>
      <c r="E12" s="11"/>
      <c r="G12" s="25">
        <v>7.0</v>
      </c>
      <c r="H12" s="12">
        <f t="shared" si="1"/>
        <v>91</v>
      </c>
      <c r="J12" s="25">
        <v>6.0</v>
      </c>
      <c r="K12" s="12">
        <f t="shared" si="2"/>
        <v>87</v>
      </c>
    </row>
    <row r="13">
      <c r="B13" s="8">
        <v>7.0</v>
      </c>
      <c r="C13" s="9" t="s">
        <v>20</v>
      </c>
      <c r="D13" s="10">
        <v>76.0</v>
      </c>
      <c r="E13" s="11"/>
    </row>
    <row r="14">
      <c r="B14" s="8">
        <v>8.0</v>
      </c>
      <c r="C14" s="9" t="s">
        <v>22</v>
      </c>
      <c r="D14" s="10">
        <v>98.0</v>
      </c>
      <c r="E14" s="11"/>
    </row>
    <row r="15">
      <c r="B15" s="8">
        <v>9.0</v>
      </c>
      <c r="C15" s="9" t="s">
        <v>23</v>
      </c>
      <c r="D15" s="10">
        <v>87.0</v>
      </c>
      <c r="E15" s="11"/>
    </row>
  </sheetData>
  <mergeCells count="4">
    <mergeCell ref="B3:C3"/>
    <mergeCell ref="B4:E4"/>
    <mergeCell ref="I4:J4"/>
    <mergeCell ref="I5:L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84</v>
      </c>
      <c r="B1" s="2"/>
      <c r="C1" s="2"/>
      <c r="F1" s="38" t="s">
        <v>85</v>
      </c>
    </row>
    <row r="2">
      <c r="A2" s="1" t="s">
        <v>86</v>
      </c>
      <c r="C2" s="2"/>
      <c r="F2" s="1" t="s">
        <v>87</v>
      </c>
    </row>
    <row r="3">
      <c r="A3" s="1" t="s">
        <v>88</v>
      </c>
      <c r="F3" s="1" t="s">
        <v>89</v>
      </c>
    </row>
    <row r="5">
      <c r="B5" s="3" t="s">
        <v>10</v>
      </c>
      <c r="C5" s="4" t="s">
        <v>11</v>
      </c>
      <c r="D5" s="4" t="s">
        <v>90</v>
      </c>
      <c r="E5" s="39" t="s">
        <v>91</v>
      </c>
    </row>
    <row r="6">
      <c r="B6" s="30" t="s">
        <v>12</v>
      </c>
      <c r="C6" s="7">
        <v>86.0</v>
      </c>
      <c r="D6" s="40" t="str">
        <f t="shared" ref="D6:D14" si="1">TEXT(C6,0)</f>
        <v>86</v>
      </c>
      <c r="E6" s="12">
        <f t="shared" ref="E6:E14" si="2">INT(D6)</f>
        <v>86</v>
      </c>
    </row>
    <row r="7">
      <c r="B7" s="31" t="s">
        <v>13</v>
      </c>
      <c r="C7" s="10">
        <v>90.0</v>
      </c>
      <c r="D7" s="40" t="str">
        <f t="shared" si="1"/>
        <v>90</v>
      </c>
      <c r="E7" s="12">
        <f t="shared" si="2"/>
        <v>90</v>
      </c>
    </row>
    <row r="8">
      <c r="B8" s="31" t="s">
        <v>14</v>
      </c>
      <c r="C8" s="10">
        <v>96.0</v>
      </c>
      <c r="D8" s="40" t="str">
        <f t="shared" si="1"/>
        <v>96</v>
      </c>
      <c r="E8" s="12">
        <f t="shared" si="2"/>
        <v>96</v>
      </c>
    </row>
    <row r="9">
      <c r="B9" s="31" t="s">
        <v>16</v>
      </c>
      <c r="C9" s="10">
        <v>87.0</v>
      </c>
      <c r="D9" s="40" t="str">
        <f t="shared" si="1"/>
        <v>87</v>
      </c>
      <c r="E9" s="12">
        <f t="shared" si="2"/>
        <v>87</v>
      </c>
      <c r="G9" s="41"/>
    </row>
    <row r="10">
      <c r="B10" s="31" t="s">
        <v>17</v>
      </c>
      <c r="C10" s="10">
        <v>77.0</v>
      </c>
      <c r="D10" s="40" t="str">
        <f t="shared" si="1"/>
        <v>77</v>
      </c>
      <c r="E10" s="12">
        <f t="shared" si="2"/>
        <v>77</v>
      </c>
    </row>
    <row r="11">
      <c r="B11" s="31" t="s">
        <v>18</v>
      </c>
      <c r="C11" s="10">
        <v>91.0</v>
      </c>
      <c r="D11" s="40" t="str">
        <f t="shared" si="1"/>
        <v>91</v>
      </c>
      <c r="E11" s="12">
        <f t="shared" si="2"/>
        <v>91</v>
      </c>
    </row>
    <row r="12">
      <c r="B12" s="31" t="s">
        <v>20</v>
      </c>
      <c r="C12" s="10">
        <v>76.0</v>
      </c>
      <c r="D12" s="40" t="str">
        <f t="shared" si="1"/>
        <v>76</v>
      </c>
      <c r="E12" s="12">
        <f t="shared" si="2"/>
        <v>76</v>
      </c>
    </row>
    <row r="13">
      <c r="B13" s="31" t="s">
        <v>22</v>
      </c>
      <c r="C13" s="10">
        <v>98.0</v>
      </c>
      <c r="D13" s="40" t="str">
        <f t="shared" si="1"/>
        <v>98</v>
      </c>
      <c r="E13" s="12">
        <f t="shared" si="2"/>
        <v>98</v>
      </c>
    </row>
    <row r="14">
      <c r="B14" s="31" t="s">
        <v>23</v>
      </c>
      <c r="C14" s="10">
        <v>87.0</v>
      </c>
      <c r="D14" s="40" t="str">
        <f t="shared" si="1"/>
        <v>87</v>
      </c>
      <c r="E14" s="12">
        <f t="shared" si="2"/>
        <v>87</v>
      </c>
    </row>
    <row r="15">
      <c r="C15" s="12">
        <f t="shared" ref="C15:E15" si="3">SUM(C6:C14)</f>
        <v>788</v>
      </c>
      <c r="D15" s="12">
        <f t="shared" si="3"/>
        <v>0</v>
      </c>
      <c r="E15" s="12">
        <f t="shared" si="3"/>
        <v>788</v>
      </c>
    </row>
  </sheetData>
  <mergeCells count="4">
    <mergeCell ref="A2:B2"/>
    <mergeCell ref="F2:G2"/>
    <mergeCell ref="A3:C3"/>
    <mergeCell ref="F3:G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/>
      <c r="B1" s="2"/>
      <c r="C1" s="2"/>
      <c r="D1" s="2"/>
      <c r="E1" s="2"/>
    </row>
    <row r="2">
      <c r="A2" s="1" t="s">
        <v>92</v>
      </c>
      <c r="B2" s="2"/>
      <c r="C2" s="2"/>
      <c r="D2" s="2"/>
      <c r="E2" s="2"/>
    </row>
    <row r="3">
      <c r="A3" s="1" t="s">
        <v>93</v>
      </c>
      <c r="D3" s="2"/>
      <c r="E3" s="2"/>
    </row>
    <row r="4">
      <c r="A4" s="1" t="s">
        <v>94</v>
      </c>
      <c r="G4" s="1" t="s">
        <v>95</v>
      </c>
      <c r="H4" s="2"/>
      <c r="I4" s="1" t="s">
        <v>96</v>
      </c>
    </row>
    <row r="5">
      <c r="A5" s="2"/>
      <c r="B5" s="2"/>
      <c r="C5" s="2"/>
      <c r="D5" s="2"/>
      <c r="E5" s="2"/>
      <c r="G5" s="2"/>
      <c r="H5" s="2"/>
      <c r="I5" s="2"/>
    </row>
    <row r="6">
      <c r="A6" s="2"/>
      <c r="B6" s="2"/>
      <c r="C6" s="2"/>
      <c r="D6" s="2"/>
      <c r="E6" s="2"/>
      <c r="G6" s="2"/>
      <c r="H6" s="2"/>
      <c r="I6" s="2"/>
    </row>
    <row r="7">
      <c r="A7" s="14" t="s">
        <v>32</v>
      </c>
      <c r="B7" s="15" t="s">
        <v>33</v>
      </c>
      <c r="C7" s="15" t="s">
        <v>34</v>
      </c>
      <c r="D7" s="27">
        <v>2021.0</v>
      </c>
      <c r="E7" s="27">
        <v>2022.0</v>
      </c>
      <c r="G7" s="42">
        <v>2020.0</v>
      </c>
      <c r="H7" s="2"/>
      <c r="I7" s="42">
        <v>2019.0</v>
      </c>
    </row>
    <row r="8">
      <c r="A8" s="18" t="s">
        <v>38</v>
      </c>
      <c r="B8" s="19" t="s">
        <v>39</v>
      </c>
      <c r="C8" s="19" t="s">
        <v>12</v>
      </c>
      <c r="D8" s="20">
        <v>53672.0</v>
      </c>
      <c r="E8" s="20">
        <v>37385.0</v>
      </c>
      <c r="G8" s="29">
        <f t="shared" ref="G8:G18" si="1">D8+5</f>
        <v>53677</v>
      </c>
      <c r="I8" s="29">
        <f t="shared" ref="I8:I18" si="2">G8+RANDBETWEEN(-5000,5000)</f>
        <v>49723</v>
      </c>
    </row>
    <row r="9">
      <c r="A9" s="18" t="s">
        <v>40</v>
      </c>
      <c r="B9" s="19" t="s">
        <v>39</v>
      </c>
      <c r="C9" s="19" t="s">
        <v>13</v>
      </c>
      <c r="D9" s="20">
        <v>92987.0</v>
      </c>
      <c r="E9" s="20">
        <v>70643.0</v>
      </c>
      <c r="G9" s="29">
        <f t="shared" si="1"/>
        <v>92992</v>
      </c>
      <c r="I9" s="29">
        <f t="shared" si="2"/>
        <v>95307</v>
      </c>
    </row>
    <row r="10">
      <c r="A10" s="18" t="s">
        <v>38</v>
      </c>
      <c r="B10" s="19" t="s">
        <v>39</v>
      </c>
      <c r="C10" s="19" t="s">
        <v>14</v>
      </c>
      <c r="D10" s="20">
        <v>25606.0</v>
      </c>
      <c r="E10" s="20">
        <v>48521.0</v>
      </c>
      <c r="G10" s="29">
        <f t="shared" si="1"/>
        <v>25611</v>
      </c>
      <c r="I10" s="29">
        <f t="shared" si="2"/>
        <v>21820</v>
      </c>
    </row>
    <row r="11">
      <c r="A11" s="18" t="s">
        <v>44</v>
      </c>
      <c r="B11" s="19" t="s">
        <v>39</v>
      </c>
      <c r="C11" s="19" t="s">
        <v>16</v>
      </c>
      <c r="D11" s="20">
        <v>45102.0</v>
      </c>
      <c r="E11" s="20">
        <v>92808.0</v>
      </c>
      <c r="G11" s="29">
        <f t="shared" si="1"/>
        <v>45107</v>
      </c>
      <c r="I11" s="29">
        <f t="shared" si="2"/>
        <v>44538</v>
      </c>
    </row>
    <row r="12">
      <c r="A12" s="18" t="s">
        <v>44</v>
      </c>
      <c r="B12" s="19" t="s">
        <v>39</v>
      </c>
      <c r="C12" s="19" t="s">
        <v>17</v>
      </c>
      <c r="D12" s="20">
        <v>62703.0</v>
      </c>
      <c r="E12" s="20">
        <v>89619.0</v>
      </c>
      <c r="G12" s="29">
        <f t="shared" si="1"/>
        <v>62708</v>
      </c>
      <c r="I12" s="29">
        <f t="shared" si="2"/>
        <v>62611</v>
      </c>
    </row>
    <row r="13">
      <c r="A13" s="18" t="s">
        <v>38</v>
      </c>
      <c r="B13" s="19" t="s">
        <v>39</v>
      </c>
      <c r="C13" s="19" t="s">
        <v>18</v>
      </c>
      <c r="D13" s="20">
        <v>82010.0</v>
      </c>
      <c r="E13" s="20">
        <v>22796.0</v>
      </c>
      <c r="G13" s="29">
        <f t="shared" si="1"/>
        <v>82015</v>
      </c>
      <c r="I13" s="29">
        <f t="shared" si="2"/>
        <v>78212</v>
      </c>
    </row>
    <row r="14">
      <c r="A14" s="18" t="s">
        <v>40</v>
      </c>
      <c r="B14" s="19" t="s">
        <v>45</v>
      </c>
      <c r="C14" s="19" t="s">
        <v>20</v>
      </c>
      <c r="D14" s="20">
        <v>36518.0</v>
      </c>
      <c r="E14" s="20">
        <v>52626.0</v>
      </c>
      <c r="G14" s="29">
        <f t="shared" si="1"/>
        <v>36523</v>
      </c>
      <c r="I14" s="29">
        <f t="shared" si="2"/>
        <v>39753</v>
      </c>
    </row>
    <row r="15">
      <c r="A15" s="18" t="s">
        <v>40</v>
      </c>
      <c r="B15" s="19" t="s">
        <v>39</v>
      </c>
      <c r="C15" s="19" t="s">
        <v>22</v>
      </c>
      <c r="D15" s="20">
        <v>62409.0</v>
      </c>
      <c r="E15" s="20">
        <v>74971.0</v>
      </c>
      <c r="G15" s="29">
        <f t="shared" si="1"/>
        <v>62414</v>
      </c>
      <c r="I15" s="29">
        <f t="shared" si="2"/>
        <v>66887</v>
      </c>
    </row>
    <row r="16">
      <c r="A16" s="18" t="s">
        <v>44</v>
      </c>
      <c r="B16" s="19" t="s">
        <v>39</v>
      </c>
      <c r="C16" s="19" t="s">
        <v>23</v>
      </c>
      <c r="D16" s="20">
        <v>31970.0</v>
      </c>
      <c r="E16" s="20">
        <v>46951.0</v>
      </c>
      <c r="G16" s="29">
        <f t="shared" si="1"/>
        <v>31975</v>
      </c>
      <c r="I16" s="29">
        <f t="shared" si="2"/>
        <v>29329</v>
      </c>
    </row>
    <row r="17">
      <c r="A17" s="18" t="s">
        <v>44</v>
      </c>
      <c r="B17" s="19" t="s">
        <v>45</v>
      </c>
      <c r="C17" s="19" t="s">
        <v>47</v>
      </c>
      <c r="D17" s="20">
        <v>83605.0</v>
      </c>
      <c r="E17" s="20">
        <v>28912.0</v>
      </c>
      <c r="G17" s="29">
        <f t="shared" si="1"/>
        <v>83610</v>
      </c>
      <c r="I17" s="29">
        <f t="shared" si="2"/>
        <v>87580</v>
      </c>
    </row>
    <row r="18">
      <c r="A18" s="18" t="s">
        <v>40</v>
      </c>
      <c r="B18" s="19" t="s">
        <v>45</v>
      </c>
      <c r="C18" s="19" t="s">
        <v>48</v>
      </c>
      <c r="D18" s="20">
        <v>37696.0</v>
      </c>
      <c r="E18" s="20">
        <v>67900.0</v>
      </c>
      <c r="G18" s="29">
        <f t="shared" si="1"/>
        <v>37701</v>
      </c>
      <c r="I18" s="29">
        <f t="shared" si="2"/>
        <v>41040</v>
      </c>
    </row>
    <row r="20">
      <c r="A20" s="43" t="s">
        <v>97</v>
      </c>
      <c r="B20" s="44"/>
      <c r="C20" s="45"/>
      <c r="D20" s="46">
        <f>CORREL(D8:D18,E8:E18)</f>
        <v>-0.1463052113</v>
      </c>
      <c r="E20" s="45"/>
      <c r="F20" s="47">
        <f>CORREL(D8:D18,G8:G18)</f>
        <v>1</v>
      </c>
      <c r="G20" s="44"/>
      <c r="H20" s="45"/>
      <c r="I20" s="46">
        <f>CORREL(G8:G18,I8:I18)</f>
        <v>0.9906553599</v>
      </c>
      <c r="J20" s="45"/>
    </row>
  </sheetData>
  <mergeCells count="6">
    <mergeCell ref="A3:C3"/>
    <mergeCell ref="A4:E4"/>
    <mergeCell ref="A20:C20"/>
    <mergeCell ref="D20:E20"/>
    <mergeCell ref="F20:H20"/>
    <mergeCell ref="I20:J20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98</v>
      </c>
      <c r="B1" s="2"/>
    </row>
    <row r="2">
      <c r="A2" s="1" t="s">
        <v>99</v>
      </c>
    </row>
    <row r="3">
      <c r="A3" s="1" t="s">
        <v>100</v>
      </c>
    </row>
    <row r="4">
      <c r="A4" s="2"/>
      <c r="B4" s="2"/>
    </row>
    <row r="5">
      <c r="A5" s="14" t="s">
        <v>34</v>
      </c>
      <c r="B5" s="27">
        <v>2021.0</v>
      </c>
    </row>
    <row r="6">
      <c r="A6" s="18" t="s">
        <v>12</v>
      </c>
      <c r="B6" s="20">
        <v>53672.0</v>
      </c>
    </row>
    <row r="7">
      <c r="A7" s="18" t="s">
        <v>13</v>
      </c>
      <c r="B7" s="20">
        <v>92987.0</v>
      </c>
    </row>
    <row r="8">
      <c r="A8" s="18" t="s">
        <v>14</v>
      </c>
      <c r="B8" s="20">
        <v>25606.0</v>
      </c>
    </row>
    <row r="9">
      <c r="A9" s="18" t="s">
        <v>16</v>
      </c>
      <c r="B9" s="20">
        <v>45102.0</v>
      </c>
    </row>
    <row r="10">
      <c r="A10" s="18" t="s">
        <v>17</v>
      </c>
      <c r="B10" s="20">
        <v>62703.0</v>
      </c>
    </row>
    <row r="11">
      <c r="A11" s="18" t="s">
        <v>18</v>
      </c>
      <c r="B11" s="20">
        <v>82010.0</v>
      </c>
    </row>
    <row r="12">
      <c r="A12" s="18" t="s">
        <v>20</v>
      </c>
      <c r="B12" s="20">
        <v>36518.0</v>
      </c>
    </row>
    <row r="13">
      <c r="A13" s="18" t="s">
        <v>22</v>
      </c>
      <c r="B13" s="20">
        <v>62409.0</v>
      </c>
    </row>
    <row r="14">
      <c r="A14" s="18" t="s">
        <v>23</v>
      </c>
      <c r="B14" s="20">
        <v>31970.0</v>
      </c>
    </row>
    <row r="15">
      <c r="A15" s="18" t="s">
        <v>47</v>
      </c>
      <c r="B15" s="20">
        <v>83605.0</v>
      </c>
    </row>
    <row r="16">
      <c r="A16" s="18" t="s">
        <v>48</v>
      </c>
      <c r="B16" s="20">
        <v>37696.0</v>
      </c>
    </row>
    <row r="17">
      <c r="A17" s="2"/>
      <c r="B17" s="2"/>
    </row>
    <row r="18">
      <c r="A18" s="23" t="s">
        <v>98</v>
      </c>
      <c r="B18" s="12">
        <f>_xlfn.STDEV.P(B6:B16)</f>
        <v>21809.79154</v>
      </c>
    </row>
  </sheetData>
  <mergeCells count="2">
    <mergeCell ref="A2:B2"/>
    <mergeCell ref="A3:B3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3.88"/>
  </cols>
  <sheetData>
    <row r="1">
      <c r="A1" s="1" t="s">
        <v>101</v>
      </c>
      <c r="C1" s="2"/>
    </row>
    <row r="2">
      <c r="A2" s="1" t="s">
        <v>102</v>
      </c>
      <c r="C2" s="2"/>
    </row>
    <row r="3">
      <c r="A3" s="1" t="s">
        <v>103</v>
      </c>
    </row>
    <row r="5">
      <c r="A5" s="14" t="s">
        <v>34</v>
      </c>
      <c r="B5" s="27">
        <v>2021.0</v>
      </c>
      <c r="D5" s="48" t="s">
        <v>101</v>
      </c>
      <c r="E5" s="48" t="s">
        <v>104</v>
      </c>
      <c r="F5" s="49" t="s">
        <v>105</v>
      </c>
    </row>
    <row r="6">
      <c r="A6" s="18" t="s">
        <v>12</v>
      </c>
      <c r="B6" s="20">
        <v>53672.0</v>
      </c>
      <c r="D6" s="50" t="s">
        <v>106</v>
      </c>
      <c r="E6" s="51">
        <v>0.0</v>
      </c>
      <c r="F6" s="12">
        <f t="shared" ref="F6:F10" si="1">QUARTILE($B$6:$B$16,E6)</f>
        <v>25606</v>
      </c>
    </row>
    <row r="7">
      <c r="A7" s="18" t="s">
        <v>13</v>
      </c>
      <c r="B7" s="20">
        <v>92987.0</v>
      </c>
      <c r="D7" s="50" t="s">
        <v>107</v>
      </c>
      <c r="E7" s="52">
        <v>1.0</v>
      </c>
      <c r="F7" s="12">
        <f t="shared" si="1"/>
        <v>37107</v>
      </c>
    </row>
    <row r="8">
      <c r="A8" s="18" t="s">
        <v>14</v>
      </c>
      <c r="B8" s="20">
        <v>25606.0</v>
      </c>
      <c r="D8" s="50" t="s">
        <v>108</v>
      </c>
      <c r="E8" s="52">
        <v>2.0</v>
      </c>
      <c r="F8" s="12">
        <f t="shared" si="1"/>
        <v>53672</v>
      </c>
    </row>
    <row r="9">
      <c r="A9" s="18" t="s">
        <v>16</v>
      </c>
      <c r="B9" s="20">
        <v>45102.0</v>
      </c>
      <c r="D9" s="50" t="s">
        <v>109</v>
      </c>
      <c r="E9" s="52">
        <v>3.0</v>
      </c>
      <c r="F9" s="12">
        <f t="shared" si="1"/>
        <v>72356.5</v>
      </c>
    </row>
    <row r="10">
      <c r="A10" s="18" t="s">
        <v>17</v>
      </c>
      <c r="B10" s="20">
        <v>62703.0</v>
      </c>
      <c r="D10" s="50" t="s">
        <v>110</v>
      </c>
      <c r="E10" s="52">
        <v>4.0</v>
      </c>
      <c r="F10" s="12">
        <f t="shared" si="1"/>
        <v>92987</v>
      </c>
    </row>
    <row r="11">
      <c r="A11" s="18" t="s">
        <v>18</v>
      </c>
      <c r="B11" s="20">
        <v>82010.0</v>
      </c>
    </row>
    <row r="12">
      <c r="A12" s="18" t="s">
        <v>20</v>
      </c>
      <c r="B12" s="20">
        <v>36518.0</v>
      </c>
    </row>
    <row r="13">
      <c r="A13" s="18" t="s">
        <v>22</v>
      </c>
      <c r="B13" s="20">
        <v>62409.0</v>
      </c>
    </row>
    <row r="14">
      <c r="A14" s="18" t="s">
        <v>23</v>
      </c>
      <c r="B14" s="20">
        <v>31970.0</v>
      </c>
    </row>
    <row r="15">
      <c r="A15" s="18" t="s">
        <v>47</v>
      </c>
      <c r="B15" s="20">
        <v>83605.0</v>
      </c>
    </row>
    <row r="16">
      <c r="A16" s="18" t="s">
        <v>48</v>
      </c>
      <c r="B16" s="20">
        <v>37696.0</v>
      </c>
    </row>
  </sheetData>
  <mergeCells count="3">
    <mergeCell ref="A1:B1"/>
    <mergeCell ref="A2:B2"/>
    <mergeCell ref="A3:C3"/>
  </mergeCells>
  <drawing r:id="rId1"/>
</worksheet>
</file>