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DAY" sheetId="1" r:id="rId4"/>
    <sheet state="visible" name="YEAR" sheetId="2" r:id="rId5"/>
    <sheet state="visible" name="DAYS360" sheetId="3" r:id="rId6"/>
    <sheet state="visible" name="EDATE" sheetId="4" r:id="rId7"/>
    <sheet state="visible" name="EOMONTH" sheetId="5" r:id="rId8"/>
    <sheet state="visible" name="NetWorkDays" sheetId="6" r:id="rId9"/>
    <sheet state="visible" name="WEEKNUM" sheetId="7" r:id="rId10"/>
    <sheet state="visible" name="NetWorkDaysI.NTL" sheetId="8" r:id="rId11"/>
  </sheets>
  <definedNames/>
  <calcPr/>
</workbook>
</file>

<file path=xl/sharedStrings.xml><?xml version="1.0" encoding="utf-8"?>
<sst xmlns="http://schemas.openxmlformats.org/spreadsheetml/2006/main" count="115" uniqueCount="56">
  <si>
    <t>Today will give you the date for today</t>
  </si>
  <si>
    <t>TODAYS DATE</t>
  </si>
  <si>
    <t>TODAYS DATE/TIME</t>
  </si>
  <si>
    <t>Ctrl + ;</t>
  </si>
  <si>
    <t>Now()</t>
  </si>
  <si>
    <t>HOUR</t>
  </si>
  <si>
    <t>Today()</t>
  </si>
  <si>
    <t>MINUTE</t>
  </si>
  <si>
    <t>Write manually</t>
  </si>
  <si>
    <t>SECOND</t>
  </si>
  <si>
    <t>Will give the year of the date</t>
  </si>
  <si>
    <t>You can combine it with the date to get the year</t>
  </si>
  <si>
    <t>YEAR</t>
  </si>
  <si>
    <t>MONTH</t>
  </si>
  <si>
    <t>DAY</t>
  </si>
  <si>
    <t>DATE</t>
  </si>
  <si>
    <t>Gives you days between</t>
  </si>
  <si>
    <t>Start Date</t>
  </si>
  <si>
    <t>End Date</t>
  </si>
  <si>
    <t>Days Between</t>
  </si>
  <si>
    <t>Will give you number of days when you provide the start date and the number of months</t>
  </si>
  <si>
    <t>Functuion/Projets</t>
  </si>
  <si>
    <t>Duration in Days</t>
  </si>
  <si>
    <t>Duration in Months</t>
  </si>
  <si>
    <t>Cleaning</t>
  </si>
  <si>
    <t>Digging Foundation</t>
  </si>
  <si>
    <t>Building</t>
  </si>
  <si>
    <t>Finishing</t>
  </si>
  <si>
    <t>Duration in Years</t>
  </si>
  <si>
    <t>ADD/SUBTRACT DAYS, MONTHS,YEARS</t>
  </si>
  <si>
    <t>DAYS</t>
  </si>
  <si>
    <t>MONTHS</t>
  </si>
  <si>
    <t>YEARS</t>
  </si>
  <si>
    <t>RESULT</t>
  </si>
  <si>
    <t>This function returns the end date of  a given month.</t>
  </si>
  <si>
    <t>Month(s)</t>
  </si>
  <si>
    <t>End Month</t>
  </si>
  <si>
    <t>You get working days exclusive of weekends and holidays or specific days like sick leave days or annual leave days</t>
  </si>
  <si>
    <t>No of Working Days</t>
  </si>
  <si>
    <t>Holiday Name</t>
  </si>
  <si>
    <t>Holyday Date</t>
  </si>
  <si>
    <t>New Year Day</t>
  </si>
  <si>
    <t>Good Friday</t>
  </si>
  <si>
    <t>Easter Monday</t>
  </si>
  <si>
    <t>Labour Day</t>
  </si>
  <si>
    <t>Eid al-Fitr</t>
  </si>
  <si>
    <t>Madaraka Day</t>
  </si>
  <si>
    <t>Eid al-Adha</t>
  </si>
  <si>
    <t>Huduma Day</t>
  </si>
  <si>
    <t>Mashujaa Day</t>
  </si>
  <si>
    <t>Jamuhuri Day</t>
  </si>
  <si>
    <t>Christmas Day</t>
  </si>
  <si>
    <t>Utamaduni/Boxing Day</t>
  </si>
  <si>
    <t>WEEK NUMBER</t>
  </si>
  <si>
    <t>WEEKDAY</t>
  </si>
  <si>
    <t>You get working days exclusive of (custom weekends) and holidays or specific days like sick leave days or annual leave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</si>
</sst>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m/d/yyyy"/>
  </numFmts>
  <fonts count="6">
    <font>
      <sz val="10.0"/>
      <color rgb="FF000000"/>
      <name val="Arial"/>
      <scheme val="minor"/>
    </font>
    <font>
      <sz val="9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000000"/>
      <name val="&quot;Century Gothic&quot;"/>
    </font>
    <font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BC2E6"/>
        <bgColor rgb="FF9BC2E6"/>
      </patternFill>
    </fill>
    <fill>
      <patternFill patternType="solid">
        <fgColor rgb="FFF1C232"/>
        <bgColor rgb="FFF1C232"/>
      </patternFill>
    </fill>
    <fill>
      <patternFill patternType="solid">
        <fgColor theme="6"/>
        <bgColor theme="6"/>
      </patternFill>
    </fill>
  </fills>
  <borders count="15">
    <border/>
    <border>
      <left style="thin">
        <color rgb="FFAEAAAA"/>
      </left>
      <right style="thin">
        <color rgb="FFAEAAAA"/>
      </right>
      <top style="thin">
        <color rgb="FFAEAAAA"/>
      </top>
    </border>
    <border>
      <right style="thin">
        <color rgb="FFAEAAAA"/>
      </right>
      <top style="thin">
        <color rgb="FFAEAAAA"/>
      </top>
    </border>
    <border>
      <right style="thin">
        <color rgb="FFAEAAAA"/>
      </right>
      <top style="thin">
        <color rgb="FFAEAAAA"/>
      </top>
      <bottom style="thin">
        <color rgb="FFAEAAAA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</border>
    <border>
      <left style="thin">
        <color rgb="FF9BC2E6"/>
      </left>
      <right style="thin">
        <color rgb="FF9BC2E6"/>
      </right>
      <top style="thin">
        <color rgb="FF9BC2E6"/>
      </top>
      <bottom style="thin">
        <color rgb="FF9BC2E6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AEAAAA"/>
      </left>
      <right style="thin">
        <color rgb="FFAEAAAA"/>
      </right>
      <bottom style="thin">
        <color rgb="FFAEAAAA"/>
      </bottom>
    </border>
    <border>
      <right style="thin">
        <color rgb="FFAEAAAA"/>
      </right>
      <bottom style="thin">
        <color rgb="FFAEAAAA"/>
      </bottom>
    </border>
    <border>
      <left style="thin">
        <color rgb="FF9BC2E6"/>
      </left>
      <right style="thin">
        <color rgb="FF9BC2E6"/>
      </right>
      <bottom style="thin">
        <color rgb="FF9BC2E6"/>
      </bottom>
    </border>
    <border>
      <right style="thin">
        <color rgb="FF9BC2E6"/>
      </right>
      <bottom style="thin">
        <color rgb="FF9BC2E6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3" numFmtId="14" xfId="0" applyAlignment="1" applyFont="1" applyNumberFormat="1">
      <alignment readingOrder="0"/>
    </xf>
    <xf borderId="0" fillId="0" fontId="3" numFmtId="164" xfId="0" applyFont="1" applyNumberFormat="1"/>
    <xf borderId="0" fillId="0" fontId="3" numFmtId="0" xfId="0" applyFont="1"/>
    <xf borderId="0" fillId="0" fontId="3" numFmtId="14" xfId="0" applyFont="1" applyNumberFormat="1"/>
    <xf borderId="0" fillId="0" fontId="3" numFmtId="165" xfId="0" applyAlignment="1" applyFont="1" applyNumberFormat="1">
      <alignment readingOrder="0"/>
    </xf>
    <xf borderId="0" fillId="0" fontId="1" numFmtId="0" xfId="0" applyAlignment="1" applyFont="1">
      <alignment shrinkToFit="0" vertical="bottom" wrapText="0"/>
    </xf>
    <xf borderId="1" fillId="2" fontId="4" numFmtId="0" xfId="0" applyAlignment="1" applyBorder="1" applyFill="1" applyFont="1">
      <alignment readingOrder="0" shrinkToFit="0" vertical="bottom" wrapText="0"/>
    </xf>
    <xf borderId="2" fillId="2" fontId="4" numFmtId="0" xfId="0" applyAlignment="1" applyBorder="1" applyFont="1">
      <alignment readingOrder="0" shrinkToFit="0" vertical="bottom" wrapText="0"/>
    </xf>
    <xf borderId="3" fillId="2" fontId="4" numFmtId="0" xfId="0" applyAlignment="1" applyBorder="1" applyFont="1">
      <alignment readingOrder="0" shrinkToFit="0" vertical="bottom" wrapText="0"/>
    </xf>
    <xf borderId="4" fillId="0" fontId="3" numFmtId="165" xfId="0" applyAlignment="1" applyBorder="1" applyFont="1" applyNumberFormat="1">
      <alignment readingOrder="0"/>
    </xf>
    <xf borderId="4" fillId="2" fontId="3" numFmtId="0" xfId="0" applyAlignment="1" applyBorder="1" applyFont="1">
      <alignment readingOrder="0"/>
    </xf>
    <xf borderId="4" fillId="2" fontId="3" numFmtId="0" xfId="0" applyBorder="1" applyFont="1"/>
    <xf borderId="4" fillId="3" fontId="3" numFmtId="0" xfId="0" applyAlignment="1" applyBorder="1" applyFill="1" applyFont="1">
      <alignment readingOrder="0"/>
    </xf>
    <xf borderId="4" fillId="4" fontId="3" numFmtId="0" xfId="0" applyAlignment="1" applyBorder="1" applyFill="1" applyFont="1">
      <alignment readingOrder="0"/>
    </xf>
    <xf borderId="4" fillId="0" fontId="3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4" fontId="3" numFmtId="0" xfId="0" applyFont="1"/>
    <xf borderId="4" fillId="0" fontId="3" numFmtId="14" xfId="0" applyAlignment="1" applyBorder="1" applyFont="1" applyNumberFormat="1">
      <alignment readingOrder="0"/>
    </xf>
    <xf borderId="4" fillId="0" fontId="2" numFmtId="0" xfId="0" applyAlignment="1" applyBorder="1" applyFont="1">
      <alignment readingOrder="0"/>
    </xf>
    <xf borderId="4" fillId="0" fontId="2" numFmtId="14" xfId="0" applyBorder="1" applyFont="1" applyNumberFormat="1"/>
    <xf borderId="0" fillId="0" fontId="3" numFmtId="0" xfId="0" applyAlignment="1" applyFont="1">
      <alignment readingOrder="0"/>
    </xf>
    <xf borderId="4" fillId="2" fontId="5" numFmtId="0" xfId="0" applyAlignment="1" applyBorder="1" applyFont="1">
      <alignment readingOrder="0" shrinkToFit="0" vertical="bottom" wrapText="0"/>
    </xf>
    <xf borderId="5" fillId="2" fontId="5" numFmtId="0" xfId="0" applyAlignment="1" applyBorder="1" applyFont="1">
      <alignment readingOrder="0" shrinkToFit="0" vertical="bottom" wrapText="0"/>
    </xf>
    <xf borderId="6" fillId="0" fontId="5" numFmtId="0" xfId="0" applyAlignment="1" applyBorder="1" applyFont="1">
      <alignment readingOrder="0" shrinkToFit="0" vertical="bottom" wrapText="0"/>
    </xf>
    <xf borderId="7" fillId="0" fontId="5" numFmtId="165" xfId="0" applyAlignment="1" applyBorder="1" applyFont="1" applyNumberFormat="1">
      <alignment horizontal="right" readingOrder="0" shrinkToFit="0" vertical="bottom" wrapText="0"/>
    </xf>
    <xf borderId="7" fillId="0" fontId="5" numFmtId="0" xfId="0" applyAlignment="1" applyBorder="1" applyFont="1">
      <alignment horizontal="right" readingOrder="0" shrinkToFit="0" vertical="bottom" wrapText="0"/>
    </xf>
    <xf borderId="8" fillId="2" fontId="1" numFmtId="0" xfId="0" applyAlignment="1" applyBorder="1" applyFont="1">
      <alignment readingOrder="0" shrinkToFit="0" vertical="bottom" wrapText="0"/>
    </xf>
    <xf borderId="3" fillId="2" fontId="1" numFmtId="0" xfId="0" applyAlignment="1" applyBorder="1" applyFont="1">
      <alignment readingOrder="0" shrinkToFit="0" vertical="bottom" wrapText="0"/>
    </xf>
    <xf borderId="9" fillId="2" fontId="5" numFmtId="0" xfId="0" applyAlignment="1" applyBorder="1" applyFont="1">
      <alignment readingOrder="0" shrinkToFit="0" vertical="bottom" wrapText="0"/>
    </xf>
    <xf borderId="10" fillId="2" fontId="5" numFmtId="0" xfId="0" applyAlignment="1" applyBorder="1" applyFont="1">
      <alignment readingOrder="0" shrinkToFit="0" vertical="bottom" wrapText="0"/>
    </xf>
    <xf borderId="11" fillId="0" fontId="1" numFmtId="165" xfId="0" applyAlignment="1" applyBorder="1" applyFont="1" applyNumberFormat="1">
      <alignment horizontal="right" readingOrder="0" shrinkToFit="0" vertical="bottom" wrapText="0"/>
    </xf>
    <xf borderId="12" fillId="0" fontId="1" numFmtId="165" xfId="0" applyAlignment="1" applyBorder="1" applyFont="1" applyNumberFormat="1">
      <alignment horizontal="right" readingOrder="0" shrinkToFit="0" vertical="bottom" wrapText="0"/>
    </xf>
    <xf borderId="12" fillId="0" fontId="1" numFmtId="0" xfId="0" applyAlignment="1" applyBorder="1" applyFont="1">
      <alignment horizontal="right" readingOrder="0" shrinkToFit="0" vertical="bottom" wrapText="0"/>
    </xf>
    <xf borderId="13" fillId="0" fontId="5" numFmtId="0" xfId="0" applyAlignment="1" applyBorder="1" applyFont="1">
      <alignment readingOrder="0" shrinkToFit="0" vertical="bottom" wrapText="0"/>
    </xf>
    <xf borderId="14" fillId="0" fontId="5" numFmtId="165" xfId="0" applyAlignment="1" applyBorder="1" applyFont="1" applyNumberFormat="1">
      <alignment horizontal="right" readingOrder="0" shrinkToFit="0" vertical="bottom" wrapText="0"/>
    </xf>
    <xf borderId="4" fillId="0" fontId="3" numFmtId="0" xfId="0" applyBorder="1" applyFont="1"/>
    <xf borderId="0" fillId="0" fontId="5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5" max="5" width="18.0"/>
  </cols>
  <sheetData>
    <row r="1">
      <c r="A1" s="1" t="s">
        <v>0</v>
      </c>
    </row>
    <row r="2">
      <c r="B2" s="2" t="s">
        <v>1</v>
      </c>
      <c r="E2" s="2" t="s">
        <v>2</v>
      </c>
    </row>
    <row r="3">
      <c r="B3" s="3">
        <v>45450.0</v>
      </c>
      <c r="C3" s="2" t="s">
        <v>3</v>
      </c>
      <c r="E3" s="4">
        <f>NOW()</f>
        <v>45457.73279</v>
      </c>
      <c r="F3" s="2" t="s">
        <v>4</v>
      </c>
      <c r="G3" s="5">
        <f>HOUR(E3)</f>
        <v>17</v>
      </c>
      <c r="H3" s="2" t="s">
        <v>5</v>
      </c>
    </row>
    <row r="4">
      <c r="B4" s="6">
        <f>TODAY()</f>
        <v>45457</v>
      </c>
      <c r="C4" s="2" t="s">
        <v>6</v>
      </c>
      <c r="G4" s="5">
        <f>MINUTE(E3)</f>
        <v>35</v>
      </c>
      <c r="H4" s="2" t="s">
        <v>7</v>
      </c>
    </row>
    <row r="5">
      <c r="B5" s="7">
        <v>45450.0</v>
      </c>
      <c r="C5" s="2" t="s">
        <v>8</v>
      </c>
      <c r="G5" s="5">
        <f>SECOND(E3)</f>
        <v>13</v>
      </c>
      <c r="H5" s="2" t="s">
        <v>9</v>
      </c>
    </row>
  </sheetData>
  <mergeCells count="1">
    <mergeCell ref="A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</v>
      </c>
      <c r="D1" s="8"/>
      <c r="E1" s="8"/>
    </row>
    <row r="2">
      <c r="A2" s="1" t="s">
        <v>11</v>
      </c>
    </row>
    <row r="4">
      <c r="B4" s="3">
        <v>45450.0</v>
      </c>
      <c r="C4" s="6">
        <f>TODAY()</f>
        <v>45457</v>
      </c>
      <c r="D4" s="7">
        <v>45388.0</v>
      </c>
      <c r="E4" s="7">
        <v>45292.0</v>
      </c>
    </row>
    <row r="6">
      <c r="A6" s="2" t="s">
        <v>12</v>
      </c>
      <c r="B6" s="5">
        <f>YEAR(B4)</f>
        <v>2024</v>
      </c>
      <c r="C6" s="5">
        <f>YEAR(TODAY())</f>
        <v>2024</v>
      </c>
      <c r="D6" s="5">
        <f t="shared" ref="D6:E6" si="1">YEAR(D4)</f>
        <v>2024</v>
      </c>
      <c r="E6" s="5">
        <f t="shared" si="1"/>
        <v>2024</v>
      </c>
    </row>
    <row r="7">
      <c r="A7" s="2" t="s">
        <v>13</v>
      </c>
      <c r="B7" s="5">
        <f t="shared" ref="B7:E7" si="2">MONTH(B4)</f>
        <v>6</v>
      </c>
      <c r="C7" s="5">
        <f t="shared" si="2"/>
        <v>6</v>
      </c>
      <c r="D7" s="5">
        <f t="shared" si="2"/>
        <v>4</v>
      </c>
      <c r="E7" s="5">
        <f t="shared" si="2"/>
        <v>1</v>
      </c>
    </row>
    <row r="8">
      <c r="A8" s="2" t="s">
        <v>14</v>
      </c>
      <c r="B8" s="5">
        <f t="shared" ref="B8:E8" si="3">DAY(B4)</f>
        <v>7</v>
      </c>
      <c r="C8" s="5">
        <f t="shared" si="3"/>
        <v>14</v>
      </c>
      <c r="D8" s="5">
        <f t="shared" si="3"/>
        <v>6</v>
      </c>
      <c r="E8" s="5">
        <f t="shared" si="3"/>
        <v>1</v>
      </c>
    </row>
    <row r="9">
      <c r="A9" s="2" t="s">
        <v>15</v>
      </c>
      <c r="B9" s="6">
        <f t="shared" ref="B9:E9" si="4">DATE(B6,B7,B8)</f>
        <v>45450</v>
      </c>
      <c r="C9" s="6">
        <f t="shared" si="4"/>
        <v>45457</v>
      </c>
      <c r="D9" s="6">
        <f t="shared" si="4"/>
        <v>45388</v>
      </c>
      <c r="E9" s="6">
        <f t="shared" si="4"/>
        <v>45292</v>
      </c>
    </row>
  </sheetData>
  <mergeCells count="2">
    <mergeCell ref="A1:C1"/>
    <mergeCell ref="A2:E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</v>
      </c>
    </row>
    <row r="3">
      <c r="B3" s="9" t="s">
        <v>17</v>
      </c>
      <c r="C3" s="10" t="s">
        <v>18</v>
      </c>
      <c r="D3" s="11" t="s">
        <v>19</v>
      </c>
    </row>
    <row r="4">
      <c r="B4" s="12">
        <v>44562.0</v>
      </c>
      <c r="C4" s="12">
        <v>44573.0</v>
      </c>
      <c r="D4" s="5">
        <f t="shared" ref="D4:D9" si="1">DAYS360(B4,C4,1)</f>
        <v>11</v>
      </c>
      <c r="E4" s="5">
        <f t="shared" ref="E4:E9" si="2">DAYS360(B4,C4,TRUE)</f>
        <v>11</v>
      </c>
      <c r="F4" s="5">
        <f t="shared" ref="F4:F9" si="3">DAYS360(B4,C4,0)</f>
        <v>11</v>
      </c>
      <c r="G4" s="5">
        <f t="shared" ref="G4:G9" si="4">DAYS360(B4,C4)</f>
        <v>11</v>
      </c>
    </row>
    <row r="5">
      <c r="B5" s="12">
        <v>44682.0</v>
      </c>
      <c r="C5" s="12">
        <v>44711.0</v>
      </c>
      <c r="D5" s="5">
        <f t="shared" si="1"/>
        <v>29</v>
      </c>
      <c r="E5" s="5">
        <f t="shared" si="2"/>
        <v>29</v>
      </c>
      <c r="F5" s="5">
        <f t="shared" si="3"/>
        <v>29</v>
      </c>
      <c r="G5" s="5">
        <f t="shared" si="4"/>
        <v>29</v>
      </c>
    </row>
    <row r="6">
      <c r="B6" s="12">
        <v>44876.0</v>
      </c>
      <c r="C6" s="12">
        <v>44907.0</v>
      </c>
      <c r="D6" s="5">
        <f t="shared" si="1"/>
        <v>31</v>
      </c>
      <c r="E6" s="5">
        <f t="shared" si="2"/>
        <v>31</v>
      </c>
      <c r="F6" s="5">
        <f t="shared" si="3"/>
        <v>31</v>
      </c>
      <c r="G6" s="5">
        <f t="shared" si="4"/>
        <v>31</v>
      </c>
    </row>
    <row r="7">
      <c r="B7" s="12">
        <v>44624.0</v>
      </c>
      <c r="C7" s="12">
        <v>44629.0</v>
      </c>
      <c r="D7" s="5">
        <f t="shared" si="1"/>
        <v>5</v>
      </c>
      <c r="E7" s="5">
        <f t="shared" si="2"/>
        <v>5</v>
      </c>
      <c r="F7" s="5">
        <f t="shared" si="3"/>
        <v>5</v>
      </c>
      <c r="G7" s="5">
        <f t="shared" si="4"/>
        <v>5</v>
      </c>
    </row>
    <row r="8">
      <c r="B8" s="12">
        <v>44876.0</v>
      </c>
      <c r="C8" s="12">
        <v>45241.0</v>
      </c>
      <c r="D8" s="5">
        <f t="shared" si="1"/>
        <v>360</v>
      </c>
      <c r="E8" s="5">
        <f t="shared" si="2"/>
        <v>360</v>
      </c>
      <c r="F8" s="5">
        <f t="shared" si="3"/>
        <v>360</v>
      </c>
      <c r="G8" s="5">
        <f t="shared" si="4"/>
        <v>360</v>
      </c>
    </row>
    <row r="9">
      <c r="B9" s="12">
        <v>45241.0</v>
      </c>
      <c r="C9" s="12">
        <v>44876.0</v>
      </c>
      <c r="D9" s="5">
        <f t="shared" si="1"/>
        <v>-360</v>
      </c>
      <c r="E9" s="5">
        <f t="shared" si="2"/>
        <v>-360</v>
      </c>
      <c r="F9" s="5">
        <f t="shared" si="3"/>
        <v>-360</v>
      </c>
      <c r="G9" s="5">
        <f t="shared" si="4"/>
        <v>-360</v>
      </c>
    </row>
    <row r="11">
      <c r="D11" s="5">
        <f t="shared" ref="D11:D16" si="5">DAYS(B4,C4)</f>
        <v>-11</v>
      </c>
    </row>
    <row r="12">
      <c r="D12" s="5">
        <f t="shared" si="5"/>
        <v>-29</v>
      </c>
    </row>
    <row r="13">
      <c r="D13" s="5">
        <f t="shared" si="5"/>
        <v>-31</v>
      </c>
    </row>
    <row r="14">
      <c r="D14" s="5">
        <f t="shared" si="5"/>
        <v>-5</v>
      </c>
    </row>
    <row r="15">
      <c r="D15" s="5">
        <f t="shared" si="5"/>
        <v>-365</v>
      </c>
    </row>
    <row r="16">
      <c r="D16" s="5">
        <f t="shared" si="5"/>
        <v>365</v>
      </c>
    </row>
  </sheetData>
  <mergeCells count="1">
    <mergeCell ref="A1:B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75"/>
    <col customWidth="1" min="9" max="9" width="15.75"/>
  </cols>
  <sheetData>
    <row r="1">
      <c r="A1" s="1" t="s">
        <v>20</v>
      </c>
    </row>
    <row r="3">
      <c r="B3" s="13"/>
      <c r="C3" s="14"/>
      <c r="D3" s="14"/>
      <c r="E3" s="14"/>
      <c r="G3" s="13"/>
      <c r="H3" s="14"/>
      <c r="I3" s="14"/>
      <c r="J3" s="14"/>
    </row>
    <row r="4">
      <c r="B4" s="13" t="s">
        <v>21</v>
      </c>
      <c r="C4" s="13" t="s">
        <v>17</v>
      </c>
      <c r="D4" s="15" t="s">
        <v>22</v>
      </c>
      <c r="E4" s="13" t="s">
        <v>18</v>
      </c>
      <c r="G4" s="13" t="s">
        <v>21</v>
      </c>
      <c r="H4" s="13" t="s">
        <v>17</v>
      </c>
      <c r="I4" s="16" t="s">
        <v>23</v>
      </c>
      <c r="J4" s="13" t="s">
        <v>18</v>
      </c>
    </row>
    <row r="5">
      <c r="B5" s="17" t="s">
        <v>24</v>
      </c>
      <c r="C5" s="12">
        <v>44197.0</v>
      </c>
      <c r="D5" s="17">
        <v>-3.0</v>
      </c>
      <c r="E5" s="12">
        <f t="shared" ref="E5:E8" si="1">C5+D5</f>
        <v>44194</v>
      </c>
      <c r="G5" s="17" t="s">
        <v>24</v>
      </c>
      <c r="H5" s="12">
        <v>44197.0</v>
      </c>
      <c r="I5" s="17">
        <v>3.0</v>
      </c>
      <c r="J5" s="12">
        <f t="shared" ref="J5:J8" si="2">EDATE(H5,I5)</f>
        <v>44287</v>
      </c>
    </row>
    <row r="6">
      <c r="B6" s="17" t="s">
        <v>25</v>
      </c>
      <c r="C6" s="12">
        <v>44474.0</v>
      </c>
      <c r="D6" s="17">
        <v>6.0</v>
      </c>
      <c r="E6" s="12">
        <f t="shared" si="1"/>
        <v>44480</v>
      </c>
      <c r="G6" s="17" t="s">
        <v>25</v>
      </c>
      <c r="H6" s="12">
        <v>44287.0</v>
      </c>
      <c r="I6" s="17">
        <v>-6.0</v>
      </c>
      <c r="J6" s="12">
        <f t="shared" si="2"/>
        <v>44105</v>
      </c>
    </row>
    <row r="7">
      <c r="B7" s="17" t="s">
        <v>26</v>
      </c>
      <c r="C7" s="12">
        <v>44476.0</v>
      </c>
      <c r="D7" s="17">
        <v>7.0</v>
      </c>
      <c r="E7" s="12">
        <f t="shared" si="1"/>
        <v>44483</v>
      </c>
      <c r="G7" s="17" t="s">
        <v>26</v>
      </c>
      <c r="H7" s="12">
        <v>44470.0</v>
      </c>
      <c r="I7" s="17">
        <v>7.0</v>
      </c>
      <c r="J7" s="12">
        <f t="shared" si="2"/>
        <v>44682</v>
      </c>
    </row>
    <row r="8">
      <c r="B8" s="17" t="s">
        <v>27</v>
      </c>
      <c r="C8" s="12">
        <v>44539.0</v>
      </c>
      <c r="D8" s="17">
        <v>8.0</v>
      </c>
      <c r="E8" s="12">
        <f t="shared" si="1"/>
        <v>44547</v>
      </c>
      <c r="G8" s="17" t="s">
        <v>27</v>
      </c>
      <c r="H8" s="12">
        <v>44682.0</v>
      </c>
      <c r="I8" s="17">
        <v>8.0</v>
      </c>
      <c r="J8" s="12">
        <f t="shared" si="2"/>
        <v>44927</v>
      </c>
    </row>
    <row r="12">
      <c r="D12" s="13"/>
      <c r="E12" s="14"/>
      <c r="F12" s="14"/>
      <c r="G12" s="14"/>
    </row>
    <row r="13">
      <c r="D13" s="13" t="s">
        <v>21</v>
      </c>
      <c r="E13" s="13" t="s">
        <v>17</v>
      </c>
      <c r="F13" s="15" t="s">
        <v>28</v>
      </c>
      <c r="G13" s="13" t="s">
        <v>18</v>
      </c>
    </row>
    <row r="14">
      <c r="D14" s="17" t="s">
        <v>24</v>
      </c>
      <c r="E14" s="12">
        <v>44197.0</v>
      </c>
      <c r="F14" s="17">
        <v>-3.0</v>
      </c>
      <c r="G14" s="12">
        <f t="shared" ref="G14:G17" si="3">DATE(YEAR(E14)+F14,MONTH(E14),DAY(E14))</f>
        <v>43101</v>
      </c>
    </row>
    <row r="15">
      <c r="D15" s="17" t="s">
        <v>25</v>
      </c>
      <c r="E15" s="12">
        <v>44474.0</v>
      </c>
      <c r="F15" s="17">
        <v>6.0</v>
      </c>
      <c r="G15" s="12">
        <f t="shared" si="3"/>
        <v>46665</v>
      </c>
    </row>
    <row r="16">
      <c r="D16" s="17" t="s">
        <v>26</v>
      </c>
      <c r="E16" s="12">
        <v>44476.0</v>
      </c>
      <c r="F16" s="17">
        <v>7.0</v>
      </c>
      <c r="G16" s="12">
        <f t="shared" si="3"/>
        <v>47033</v>
      </c>
    </row>
    <row r="17">
      <c r="D17" s="17" t="s">
        <v>27</v>
      </c>
      <c r="E17" s="12">
        <v>44539.0</v>
      </c>
      <c r="F17" s="17">
        <v>8.0</v>
      </c>
      <c r="G17" s="12">
        <f t="shared" si="3"/>
        <v>47461</v>
      </c>
    </row>
    <row r="20">
      <c r="D20" s="18" t="s">
        <v>29</v>
      </c>
      <c r="E20" s="19"/>
      <c r="F20" s="19"/>
    </row>
    <row r="21">
      <c r="D21" s="17" t="s">
        <v>15</v>
      </c>
      <c r="E21" s="20">
        <v>45450.0</v>
      </c>
    </row>
    <row r="22">
      <c r="D22" s="17" t="s">
        <v>30</v>
      </c>
      <c r="E22" s="17">
        <v>4.0</v>
      </c>
    </row>
    <row r="23">
      <c r="D23" s="17" t="s">
        <v>31</v>
      </c>
      <c r="E23" s="17">
        <v>6.0</v>
      </c>
    </row>
    <row r="24">
      <c r="D24" s="17" t="s">
        <v>32</v>
      </c>
      <c r="E24" s="17">
        <v>5.0</v>
      </c>
    </row>
    <row r="25">
      <c r="D25" s="21" t="s">
        <v>33</v>
      </c>
      <c r="E25" s="22">
        <f>DATE(YEAR(E21)+E24,MONTH(E21)+E23,DAY(E21)+E22)</f>
        <v>47463</v>
      </c>
    </row>
  </sheetData>
  <mergeCells count="1">
    <mergeCell ref="A1:E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34</v>
      </c>
    </row>
    <row r="3">
      <c r="C3" s="24" t="s">
        <v>21</v>
      </c>
      <c r="D3" s="25" t="s">
        <v>17</v>
      </c>
      <c r="E3" s="25" t="s">
        <v>35</v>
      </c>
      <c r="F3" s="25" t="s">
        <v>36</v>
      </c>
    </row>
    <row r="4">
      <c r="C4" s="26" t="s">
        <v>24</v>
      </c>
      <c r="D4" s="27">
        <v>44197.0</v>
      </c>
      <c r="E4" s="28">
        <v>3.0</v>
      </c>
      <c r="F4" s="27">
        <f t="shared" ref="F4:F7" si="1">EOMONTH(D4,E4)</f>
        <v>44316</v>
      </c>
    </row>
    <row r="5">
      <c r="C5" s="26" t="s">
        <v>25</v>
      </c>
      <c r="D5" s="27">
        <v>44474.0</v>
      </c>
      <c r="E5" s="28">
        <v>2.0</v>
      </c>
      <c r="F5" s="27">
        <f t="shared" si="1"/>
        <v>44561</v>
      </c>
    </row>
    <row r="6">
      <c r="C6" s="26" t="s">
        <v>26</v>
      </c>
      <c r="D6" s="27">
        <v>44476.0</v>
      </c>
      <c r="E6" s="28">
        <v>7.0</v>
      </c>
      <c r="F6" s="27">
        <f t="shared" si="1"/>
        <v>44712</v>
      </c>
    </row>
    <row r="7">
      <c r="C7" s="26" t="s">
        <v>27</v>
      </c>
      <c r="D7" s="27">
        <v>44539.0</v>
      </c>
      <c r="E7" s="28">
        <v>1.0</v>
      </c>
      <c r="F7" s="27">
        <f t="shared" si="1"/>
        <v>44592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75"/>
  </cols>
  <sheetData>
    <row r="1">
      <c r="A1" s="1" t="s">
        <v>37</v>
      </c>
    </row>
    <row r="3">
      <c r="B3" s="29" t="s">
        <v>17</v>
      </c>
      <c r="C3" s="30" t="s">
        <v>18</v>
      </c>
      <c r="D3" s="30" t="s">
        <v>38</v>
      </c>
      <c r="G3" s="31" t="s">
        <v>39</v>
      </c>
      <c r="H3" s="32" t="s">
        <v>40</v>
      </c>
    </row>
    <row r="4">
      <c r="B4" s="33">
        <v>45292.0</v>
      </c>
      <c r="C4" s="34">
        <v>45322.0</v>
      </c>
      <c r="D4" s="35">
        <f t="shared" ref="D4:D15" si="1">NETWORKDAYS(B4,C4,$H$4:$H$15)</f>
        <v>22</v>
      </c>
      <c r="G4" s="36" t="s">
        <v>41</v>
      </c>
      <c r="H4" s="37">
        <v>45292.0</v>
      </c>
    </row>
    <row r="5">
      <c r="B5" s="33">
        <v>45323.0</v>
      </c>
      <c r="C5" s="34">
        <v>45350.0</v>
      </c>
      <c r="D5" s="35">
        <f t="shared" si="1"/>
        <v>20</v>
      </c>
      <c r="G5" s="36" t="s">
        <v>42</v>
      </c>
      <c r="H5" s="37">
        <v>45397.0</v>
      </c>
    </row>
    <row r="6">
      <c r="B6" s="33">
        <v>45352.0</v>
      </c>
      <c r="C6" s="34">
        <v>45382.0</v>
      </c>
      <c r="D6" s="35">
        <f t="shared" si="1"/>
        <v>21</v>
      </c>
      <c r="G6" s="36" t="s">
        <v>43</v>
      </c>
      <c r="H6" s="37">
        <v>45400.0</v>
      </c>
    </row>
    <row r="7">
      <c r="B7" s="33">
        <v>45383.0</v>
      </c>
      <c r="C7" s="34">
        <v>45412.0</v>
      </c>
      <c r="D7" s="35">
        <f t="shared" si="1"/>
        <v>20</v>
      </c>
      <c r="G7" s="36" t="s">
        <v>44</v>
      </c>
      <c r="H7" s="37">
        <v>45414.0</v>
      </c>
    </row>
    <row r="8">
      <c r="B8" s="33">
        <v>45413.0</v>
      </c>
      <c r="C8" s="34">
        <v>45443.0</v>
      </c>
      <c r="D8" s="35">
        <f t="shared" si="1"/>
        <v>21</v>
      </c>
      <c r="G8" s="36" t="s">
        <v>45</v>
      </c>
      <c r="H8" s="37">
        <v>45415.0</v>
      </c>
    </row>
    <row r="9">
      <c r="B9" s="33">
        <v>45444.0</v>
      </c>
      <c r="C9" s="34">
        <v>45473.0</v>
      </c>
      <c r="D9" s="35">
        <f t="shared" si="1"/>
        <v>20</v>
      </c>
      <c r="G9" s="36" t="s">
        <v>46</v>
      </c>
      <c r="H9" s="37">
        <v>45444.0</v>
      </c>
    </row>
    <row r="10">
      <c r="B10" s="33">
        <v>45474.0</v>
      </c>
      <c r="C10" s="34">
        <v>45504.0</v>
      </c>
      <c r="D10" s="35">
        <f t="shared" si="1"/>
        <v>22</v>
      </c>
      <c r="G10" s="36" t="s">
        <v>47</v>
      </c>
      <c r="H10" s="37">
        <v>45484.0</v>
      </c>
    </row>
    <row r="11">
      <c r="B11" s="33">
        <v>45505.0</v>
      </c>
      <c r="C11" s="34">
        <v>45535.0</v>
      </c>
      <c r="D11" s="35">
        <f t="shared" si="1"/>
        <v>22</v>
      </c>
      <c r="G11" s="36" t="s">
        <v>48</v>
      </c>
      <c r="H11" s="37">
        <v>45575.0</v>
      </c>
    </row>
    <row r="12">
      <c r="B12" s="33">
        <v>45536.0</v>
      </c>
      <c r="C12" s="34">
        <v>45565.0</v>
      </c>
      <c r="D12" s="35">
        <f t="shared" si="1"/>
        <v>21</v>
      </c>
      <c r="G12" s="36" t="s">
        <v>49</v>
      </c>
      <c r="H12" s="37">
        <v>45585.0</v>
      </c>
    </row>
    <row r="13">
      <c r="B13" s="33">
        <v>45566.0</v>
      </c>
      <c r="C13" s="34">
        <v>45596.0</v>
      </c>
      <c r="D13" s="35">
        <f t="shared" si="1"/>
        <v>22</v>
      </c>
      <c r="G13" s="36" t="s">
        <v>50</v>
      </c>
      <c r="H13" s="37">
        <v>45638.0</v>
      </c>
    </row>
    <row r="14">
      <c r="B14" s="33">
        <v>45597.0</v>
      </c>
      <c r="C14" s="34">
        <v>45626.0</v>
      </c>
      <c r="D14" s="35">
        <f t="shared" si="1"/>
        <v>21</v>
      </c>
      <c r="G14" s="36" t="s">
        <v>51</v>
      </c>
      <c r="H14" s="37">
        <v>45651.0</v>
      </c>
    </row>
    <row r="15">
      <c r="B15" s="33">
        <v>45627.0</v>
      </c>
      <c r="C15" s="34">
        <v>45657.0</v>
      </c>
      <c r="D15" s="35">
        <f t="shared" si="1"/>
        <v>19</v>
      </c>
      <c r="G15" s="36" t="s">
        <v>52</v>
      </c>
      <c r="H15" s="37">
        <v>45652.0</v>
      </c>
    </row>
  </sheetData>
  <mergeCells count="1">
    <mergeCell ref="A1:H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5"/>
    <col customWidth="1" min="10" max="10" width="15.88"/>
  </cols>
  <sheetData>
    <row r="2">
      <c r="B2" s="17" t="s">
        <v>39</v>
      </c>
      <c r="C2" s="17" t="s">
        <v>40</v>
      </c>
      <c r="D2" s="21" t="s">
        <v>53</v>
      </c>
      <c r="E2" s="21" t="s">
        <v>54</v>
      </c>
      <c r="F2" s="21" t="s">
        <v>54</v>
      </c>
      <c r="G2" s="21" t="s">
        <v>54</v>
      </c>
      <c r="H2" s="21" t="s">
        <v>54</v>
      </c>
    </row>
    <row r="3">
      <c r="B3" s="17" t="s">
        <v>41</v>
      </c>
      <c r="C3" s="12">
        <v>45292.0</v>
      </c>
      <c r="D3" s="38">
        <f t="shared" ref="D3:D15" si="1">WEEKNUM(C3)</f>
        <v>1</v>
      </c>
      <c r="E3" s="38">
        <f t="shared" ref="E3:E15" si="2">WEEKDAY(C3)</f>
        <v>2</v>
      </c>
      <c r="F3" s="38" t="str">
        <f t="shared" ref="F3:F15" si="3">CHOOSE(WEEKDAY(C3), "SUNDAY", "MONDAY", "TUESDAY", "WEDNESDAY", "THURSDAY", "FRIDAY", "SATURDAY")</f>
        <v>MONDAY</v>
      </c>
      <c r="G3" s="38" t="str">
        <f t="shared" ref="G3:G15" si="4">TEXT(C3, "DDDD")</f>
        <v>Monday</v>
      </c>
      <c r="H3" s="38" t="str">
        <f t="shared" ref="H3:H15" si="5">TEXT(C3,"DDD")</f>
        <v>Mon</v>
      </c>
      <c r="J3" s="4">
        <f>NOW()</f>
        <v>45457.73279</v>
      </c>
    </row>
    <row r="4">
      <c r="B4" s="17" t="s">
        <v>42</v>
      </c>
      <c r="C4" s="12">
        <v>45397.0</v>
      </c>
      <c r="D4" s="38">
        <f t="shared" si="1"/>
        <v>16</v>
      </c>
      <c r="E4" s="38">
        <f t="shared" si="2"/>
        <v>2</v>
      </c>
      <c r="F4" s="38" t="str">
        <f t="shared" si="3"/>
        <v>MONDAY</v>
      </c>
      <c r="G4" s="38" t="str">
        <f t="shared" si="4"/>
        <v>Monday</v>
      </c>
      <c r="H4" s="38" t="str">
        <f t="shared" si="5"/>
        <v>Mon</v>
      </c>
    </row>
    <row r="5">
      <c r="B5" s="17" t="s">
        <v>43</v>
      </c>
      <c r="C5" s="12">
        <v>45400.0</v>
      </c>
      <c r="D5" s="38">
        <f t="shared" si="1"/>
        <v>16</v>
      </c>
      <c r="E5" s="38">
        <f t="shared" si="2"/>
        <v>5</v>
      </c>
      <c r="F5" s="38" t="str">
        <f t="shared" si="3"/>
        <v>THURSDAY</v>
      </c>
      <c r="G5" s="38" t="str">
        <f t="shared" si="4"/>
        <v>Thursday</v>
      </c>
      <c r="H5" s="38" t="str">
        <f t="shared" si="5"/>
        <v>Thu</v>
      </c>
    </row>
    <row r="6">
      <c r="B6" s="17" t="s">
        <v>44</v>
      </c>
      <c r="C6" s="12">
        <v>45414.0</v>
      </c>
      <c r="D6" s="38">
        <f t="shared" si="1"/>
        <v>18</v>
      </c>
      <c r="E6" s="38">
        <f t="shared" si="2"/>
        <v>5</v>
      </c>
      <c r="F6" s="38" t="str">
        <f t="shared" si="3"/>
        <v>THURSDAY</v>
      </c>
      <c r="G6" s="38" t="str">
        <f t="shared" si="4"/>
        <v>Thursday</v>
      </c>
      <c r="H6" s="38" t="str">
        <f t="shared" si="5"/>
        <v>Thu</v>
      </c>
    </row>
    <row r="7">
      <c r="B7" s="17" t="s">
        <v>45</v>
      </c>
      <c r="C7" s="12">
        <v>45415.0</v>
      </c>
      <c r="D7" s="38">
        <f t="shared" si="1"/>
        <v>18</v>
      </c>
      <c r="E7" s="38">
        <f t="shared" si="2"/>
        <v>6</v>
      </c>
      <c r="F7" s="38" t="str">
        <f t="shared" si="3"/>
        <v>FRIDAY</v>
      </c>
      <c r="G7" s="38" t="str">
        <f t="shared" si="4"/>
        <v>Friday</v>
      </c>
      <c r="H7" s="38" t="str">
        <f t="shared" si="5"/>
        <v>Fri</v>
      </c>
    </row>
    <row r="8">
      <c r="B8" s="17" t="s">
        <v>46</v>
      </c>
      <c r="C8" s="12">
        <v>45444.0</v>
      </c>
      <c r="D8" s="38">
        <f t="shared" si="1"/>
        <v>22</v>
      </c>
      <c r="E8" s="38">
        <f t="shared" si="2"/>
        <v>7</v>
      </c>
      <c r="F8" s="38" t="str">
        <f t="shared" si="3"/>
        <v>SATURDAY</v>
      </c>
      <c r="G8" s="38" t="str">
        <f t="shared" si="4"/>
        <v>Saturday</v>
      </c>
      <c r="H8" s="38" t="str">
        <f t="shared" si="5"/>
        <v>Sat</v>
      </c>
    </row>
    <row r="9">
      <c r="B9" s="17" t="s">
        <v>47</v>
      </c>
      <c r="C9" s="12">
        <v>45484.0</v>
      </c>
      <c r="D9" s="38">
        <f t="shared" si="1"/>
        <v>28</v>
      </c>
      <c r="E9" s="38">
        <f t="shared" si="2"/>
        <v>5</v>
      </c>
      <c r="F9" s="38" t="str">
        <f t="shared" si="3"/>
        <v>THURSDAY</v>
      </c>
      <c r="G9" s="38" t="str">
        <f t="shared" si="4"/>
        <v>Thursday</v>
      </c>
      <c r="H9" s="38" t="str">
        <f t="shared" si="5"/>
        <v>Thu</v>
      </c>
    </row>
    <row r="10">
      <c r="B10" s="17" t="s">
        <v>48</v>
      </c>
      <c r="C10" s="12">
        <v>45575.0</v>
      </c>
      <c r="D10" s="38">
        <f t="shared" si="1"/>
        <v>41</v>
      </c>
      <c r="E10" s="38">
        <f t="shared" si="2"/>
        <v>5</v>
      </c>
      <c r="F10" s="38" t="str">
        <f t="shared" si="3"/>
        <v>THURSDAY</v>
      </c>
      <c r="G10" s="38" t="str">
        <f t="shared" si="4"/>
        <v>Thursday</v>
      </c>
      <c r="H10" s="38" t="str">
        <f t="shared" si="5"/>
        <v>Thu</v>
      </c>
    </row>
    <row r="11">
      <c r="B11" s="17" t="s">
        <v>49</v>
      </c>
      <c r="C11" s="12">
        <v>45585.0</v>
      </c>
      <c r="D11" s="38">
        <f t="shared" si="1"/>
        <v>43</v>
      </c>
      <c r="E11" s="38">
        <f t="shared" si="2"/>
        <v>1</v>
      </c>
      <c r="F11" s="38" t="str">
        <f t="shared" si="3"/>
        <v>SUNDAY</v>
      </c>
      <c r="G11" s="38" t="str">
        <f t="shared" si="4"/>
        <v>Sunday</v>
      </c>
      <c r="H11" s="38" t="str">
        <f t="shared" si="5"/>
        <v>Sun</v>
      </c>
    </row>
    <row r="12">
      <c r="B12" s="17" t="s">
        <v>50</v>
      </c>
      <c r="C12" s="12">
        <v>45638.0</v>
      </c>
      <c r="D12" s="38">
        <f t="shared" si="1"/>
        <v>50</v>
      </c>
      <c r="E12" s="38">
        <f t="shared" si="2"/>
        <v>5</v>
      </c>
      <c r="F12" s="38" t="str">
        <f t="shared" si="3"/>
        <v>THURSDAY</v>
      </c>
      <c r="G12" s="38" t="str">
        <f t="shared" si="4"/>
        <v>Thursday</v>
      </c>
      <c r="H12" s="38" t="str">
        <f t="shared" si="5"/>
        <v>Thu</v>
      </c>
    </row>
    <row r="13">
      <c r="B13" s="17" t="s">
        <v>51</v>
      </c>
      <c r="C13" s="12">
        <v>45651.0</v>
      </c>
      <c r="D13" s="38">
        <f t="shared" si="1"/>
        <v>52</v>
      </c>
      <c r="E13" s="38">
        <f t="shared" si="2"/>
        <v>4</v>
      </c>
      <c r="F13" s="38" t="str">
        <f t="shared" si="3"/>
        <v>WEDNESDAY</v>
      </c>
      <c r="G13" s="38" t="str">
        <f t="shared" si="4"/>
        <v>Wednesday</v>
      </c>
      <c r="H13" s="38" t="str">
        <f t="shared" si="5"/>
        <v>Wed</v>
      </c>
    </row>
    <row r="14">
      <c r="B14" s="17" t="s">
        <v>52</v>
      </c>
      <c r="C14" s="12">
        <v>45652.0</v>
      </c>
      <c r="D14" s="38">
        <f t="shared" si="1"/>
        <v>52</v>
      </c>
      <c r="E14" s="38">
        <f t="shared" si="2"/>
        <v>5</v>
      </c>
      <c r="F14" s="38" t="str">
        <f t="shared" si="3"/>
        <v>THURSDAY</v>
      </c>
      <c r="G14" s="38" t="str">
        <f t="shared" si="4"/>
        <v>Thursday</v>
      </c>
      <c r="H14" s="38" t="str">
        <f t="shared" si="5"/>
        <v>Thu</v>
      </c>
    </row>
    <row r="15">
      <c r="C15" s="3">
        <v>45450.0</v>
      </c>
      <c r="D15" s="38">
        <f t="shared" si="1"/>
        <v>23</v>
      </c>
      <c r="E15" s="38">
        <f t="shared" si="2"/>
        <v>6</v>
      </c>
      <c r="F15" s="38" t="str">
        <f t="shared" si="3"/>
        <v>FRIDAY</v>
      </c>
      <c r="G15" s="38" t="str">
        <f t="shared" si="4"/>
        <v>Friday</v>
      </c>
      <c r="H15" s="38" t="str">
        <f t="shared" si="5"/>
        <v>Fri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0"/>
  </cols>
  <sheetData>
    <row r="1">
      <c r="A1" s="39" t="s">
        <v>55</v>
      </c>
    </row>
    <row r="3">
      <c r="B3" s="29" t="s">
        <v>17</v>
      </c>
      <c r="C3" s="30" t="s">
        <v>18</v>
      </c>
      <c r="D3" s="30" t="s">
        <v>38</v>
      </c>
      <c r="F3" s="31" t="s">
        <v>39</v>
      </c>
      <c r="G3" s="32" t="s">
        <v>40</v>
      </c>
    </row>
    <row r="4">
      <c r="B4" s="33">
        <v>45292.0</v>
      </c>
      <c r="C4" s="34">
        <v>45322.0</v>
      </c>
      <c r="D4" s="35">
        <f t="shared" ref="D4:D15" si="1">_xlfn.NETWORKDAYS.INTL(B4,C4,11,$G$4:$G$15)</f>
        <v>26</v>
      </c>
      <c r="F4" s="36" t="s">
        <v>41</v>
      </c>
      <c r="G4" s="37">
        <v>45292.0</v>
      </c>
    </row>
    <row r="5">
      <c r="B5" s="33">
        <v>45323.0</v>
      </c>
      <c r="C5" s="34">
        <v>45350.0</v>
      </c>
      <c r="D5" s="35">
        <f t="shared" si="1"/>
        <v>24</v>
      </c>
      <c r="F5" s="36" t="s">
        <v>42</v>
      </c>
      <c r="G5" s="37">
        <v>45397.0</v>
      </c>
    </row>
    <row r="6">
      <c r="B6" s="33">
        <v>45352.0</v>
      </c>
      <c r="C6" s="34">
        <v>45382.0</v>
      </c>
      <c r="D6" s="35">
        <f t="shared" si="1"/>
        <v>26</v>
      </c>
      <c r="F6" s="36" t="s">
        <v>43</v>
      </c>
      <c r="G6" s="37">
        <v>45400.0</v>
      </c>
    </row>
    <row r="7">
      <c r="B7" s="33">
        <v>45383.0</v>
      </c>
      <c r="C7" s="34">
        <v>45412.0</v>
      </c>
      <c r="D7" s="35">
        <f t="shared" si="1"/>
        <v>24</v>
      </c>
      <c r="F7" s="36" t="s">
        <v>44</v>
      </c>
      <c r="G7" s="37">
        <v>45414.0</v>
      </c>
    </row>
    <row r="8">
      <c r="B8" s="33">
        <v>45413.0</v>
      </c>
      <c r="C8" s="34">
        <v>45443.0</v>
      </c>
      <c r="D8" s="35">
        <f t="shared" si="1"/>
        <v>25</v>
      </c>
      <c r="F8" s="36" t="s">
        <v>45</v>
      </c>
      <c r="G8" s="37">
        <v>45415.0</v>
      </c>
    </row>
    <row r="9">
      <c r="B9" s="33">
        <v>45444.0</v>
      </c>
      <c r="C9" s="34">
        <v>45473.0</v>
      </c>
      <c r="D9" s="35">
        <f t="shared" si="1"/>
        <v>24</v>
      </c>
      <c r="F9" s="36" t="s">
        <v>46</v>
      </c>
      <c r="G9" s="37">
        <v>45444.0</v>
      </c>
    </row>
    <row r="10">
      <c r="B10" s="33">
        <v>45474.0</v>
      </c>
      <c r="C10" s="34">
        <v>45504.0</v>
      </c>
      <c r="D10" s="35">
        <f t="shared" si="1"/>
        <v>26</v>
      </c>
      <c r="F10" s="36" t="s">
        <v>47</v>
      </c>
      <c r="G10" s="37">
        <v>45484.0</v>
      </c>
    </row>
    <row r="11">
      <c r="B11" s="33">
        <v>45505.0</v>
      </c>
      <c r="C11" s="34">
        <v>45535.0</v>
      </c>
      <c r="D11" s="35">
        <f t="shared" si="1"/>
        <v>27</v>
      </c>
      <c r="F11" s="36" t="s">
        <v>48</v>
      </c>
      <c r="G11" s="37">
        <v>45575.0</v>
      </c>
    </row>
    <row r="12">
      <c r="B12" s="33">
        <v>45536.0</v>
      </c>
      <c r="C12" s="34">
        <v>45565.0</v>
      </c>
      <c r="D12" s="35">
        <f t="shared" si="1"/>
        <v>25</v>
      </c>
      <c r="F12" s="36" t="s">
        <v>49</v>
      </c>
      <c r="G12" s="37">
        <v>45585.0</v>
      </c>
    </row>
    <row r="13">
      <c r="B13" s="33">
        <v>45566.0</v>
      </c>
      <c r="C13" s="34">
        <v>45596.0</v>
      </c>
      <c r="D13" s="35">
        <f t="shared" si="1"/>
        <v>26</v>
      </c>
      <c r="F13" s="36" t="s">
        <v>50</v>
      </c>
      <c r="G13" s="37">
        <v>45638.0</v>
      </c>
    </row>
    <row r="14">
      <c r="B14" s="33">
        <v>45597.0</v>
      </c>
      <c r="C14" s="34">
        <v>45626.0</v>
      </c>
      <c r="D14" s="35">
        <f t="shared" si="1"/>
        <v>26</v>
      </c>
      <c r="F14" s="36" t="s">
        <v>51</v>
      </c>
      <c r="G14" s="37">
        <v>45651.0</v>
      </c>
    </row>
    <row r="15">
      <c r="B15" s="33">
        <v>45627.0</v>
      </c>
      <c r="C15" s="34">
        <v>45657.0</v>
      </c>
      <c r="D15" s="35">
        <f t="shared" si="1"/>
        <v>23</v>
      </c>
      <c r="F15" s="36" t="s">
        <v>52</v>
      </c>
      <c r="G15" s="37">
        <v>45652.0</v>
      </c>
    </row>
  </sheetData>
  <mergeCells count="1">
    <mergeCell ref="A1:G1"/>
  </mergeCells>
  <drawing r:id="rId1"/>
</worksheet>
</file>