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 species" sheetId="1" r:id="rId3"/>
    <sheet state="visible" name="Cardiolipin" sheetId="2" r:id="rId4"/>
    <sheet state="visible" name="PG" sheetId="3" r:id="rId5"/>
    <sheet state="visible" name="PE" sheetId="4" r:id="rId6"/>
    <sheet state="visible" name="Acyl chains (GC)" sheetId="5" r:id="rId7"/>
    <sheet state="visible" name="Final_HG_comp" sheetId="6" r:id="rId8"/>
    <sheet state="visible" name="FINAL" sheetId="7" r:id="rId9"/>
  </sheets>
  <definedNames/>
  <calcPr/>
</workbook>
</file>

<file path=xl/sharedStrings.xml><?xml version="1.0" encoding="utf-8"?>
<sst xmlns="http://schemas.openxmlformats.org/spreadsheetml/2006/main" count="820" uniqueCount="219">
  <si>
    <t>untreated</t>
  </si>
  <si>
    <t>AA</t>
  </si>
  <si>
    <t>DHA</t>
  </si>
  <si>
    <t>CL(64:0)</t>
  </si>
  <si>
    <t>CL(66:1)</t>
  </si>
  <si>
    <t>CL(66:5)</t>
  </si>
  <si>
    <t>CL(67:1)</t>
  </si>
  <si>
    <t>CL(68:0)</t>
  </si>
  <si>
    <t>CL(68:1)</t>
  </si>
  <si>
    <t>CL(68:2)</t>
  </si>
  <si>
    <t>CL(68:3)</t>
  </si>
  <si>
    <t>CL(68:4)</t>
  </si>
  <si>
    <t>CL(70:0)</t>
  </si>
  <si>
    <t>CL(70:1)</t>
  </si>
  <si>
    <t>CL(70:2)</t>
  </si>
  <si>
    <t>AVERAGE</t>
  </si>
  <si>
    <t>SPECIES</t>
  </si>
  <si>
    <t>CL(70:4)</t>
  </si>
  <si>
    <t>NUMERICAL</t>
  </si>
  <si>
    <t>AVERGAGE</t>
  </si>
  <si>
    <t>PG</t>
  </si>
  <si>
    <t>PG(32:0)</t>
  </si>
  <si>
    <t>-</t>
  </si>
  <si>
    <t>16:0, 16:0</t>
  </si>
  <si>
    <t>PG(32:1)</t>
  </si>
  <si>
    <t>16:0, 16:1</t>
  </si>
  <si>
    <t>PG(34:0)</t>
  </si>
  <si>
    <t>16:0,18:0</t>
  </si>
  <si>
    <t>PG(34:1)</t>
  </si>
  <si>
    <t>CL(70:5)</t>
  </si>
  <si>
    <t>16:1, 18:0 / 18:1, 16:0</t>
  </si>
  <si>
    <t>PG(34:2)</t>
  </si>
  <si>
    <t>CL(70:6)</t>
  </si>
  <si>
    <t>16:1, 18:1</t>
  </si>
  <si>
    <t>PG(36:3)</t>
  </si>
  <si>
    <t>CL(70:8)</t>
  </si>
  <si>
    <t>18:1, 18:2</t>
  </si>
  <si>
    <t>PG(36:5)</t>
  </si>
  <si>
    <t>CL(70:9)</t>
  </si>
  <si>
    <t>20:4 16:1</t>
  </si>
  <si>
    <t>PG(36:6)</t>
  </si>
  <si>
    <t>CL(72:4)</t>
  </si>
  <si>
    <t>20:5 16:1</t>
  </si>
  <si>
    <t>PG(38:5)</t>
  </si>
  <si>
    <t>CL(72:7)</t>
  </si>
  <si>
    <t>PG(38:6)</t>
  </si>
  <si>
    <t>CL(75:4)</t>
  </si>
  <si>
    <t>CL</t>
  </si>
  <si>
    <t>SUM_IDF</t>
  </si>
  <si>
    <t>CL(75:5)</t>
  </si>
  <si>
    <t>CL(75:6)</t>
  </si>
  <si>
    <t>PE</t>
  </si>
  <si>
    <t>CL(75:7)</t>
  </si>
  <si>
    <t>COVERAGE</t>
  </si>
  <si>
    <t xml:space="preserve">COVERAGE </t>
  </si>
  <si>
    <t>COVERAGE_%</t>
  </si>
  <si>
    <t>PG_AVG_UT</t>
  </si>
  <si>
    <t>TOTAL_abundance</t>
  </si>
  <si>
    <t>PG_AVG_AA</t>
  </si>
  <si>
    <t>PG_AVG_DHA</t>
  </si>
  <si>
    <t>CL_AVG_UT</t>
  </si>
  <si>
    <t>CL_AVG_AA</t>
  </si>
  <si>
    <t>CL_AVG_DHA</t>
  </si>
  <si>
    <t>PE(32:0)</t>
  </si>
  <si>
    <t>PE(34:1)</t>
  </si>
  <si>
    <t>PE(34:2)</t>
  </si>
  <si>
    <t>PE(36:1)</t>
  </si>
  <si>
    <t>PE(36:2)</t>
  </si>
  <si>
    <t>PE(36:3)</t>
  </si>
  <si>
    <t>PE(36:4)</t>
  </si>
  <si>
    <t>PE(36:5)</t>
  </si>
  <si>
    <t>PE(36:6)</t>
  </si>
  <si>
    <t>PE(38:4)</t>
  </si>
  <si>
    <t>PE(38:6)</t>
  </si>
  <si>
    <t>PE_AVG_UT</t>
  </si>
  <si>
    <t>PE_AVG_AA</t>
  </si>
  <si>
    <t>PE_AVG_DHA</t>
  </si>
  <si>
    <t>SUM</t>
  </si>
  <si>
    <t>125 μM DHA 16:1</t>
  </si>
  <si>
    <t>Untreated 18:0</t>
  </si>
  <si>
    <t>125 μM AA 18:0</t>
  </si>
  <si>
    <t>125 μM DHA 18:0</t>
  </si>
  <si>
    <t>Untreated 18:1</t>
  </si>
  <si>
    <t>125 μM AA 18:1</t>
  </si>
  <si>
    <t>125 μM DHA 18:1</t>
  </si>
  <si>
    <t>Untreated 20:4</t>
  </si>
  <si>
    <t>125 μM AA 20:4</t>
  </si>
  <si>
    <t>125 μM DHA 20:4</t>
  </si>
  <si>
    <t>Untreated 18:3</t>
  </si>
  <si>
    <t>125 μM AA 18:3</t>
  </si>
  <si>
    <t>125 μM DHA 18:3</t>
  </si>
  <si>
    <t>Untreated 22:6</t>
  </si>
  <si>
    <t>125 μM AA 22:6</t>
  </si>
  <si>
    <t>125 μM DHA 22:6</t>
  </si>
  <si>
    <t>Untreated 20:5</t>
  </si>
  <si>
    <t>125 μM AA 20:5</t>
  </si>
  <si>
    <t>125 μM DHA 20:5</t>
  </si>
  <si>
    <t>UT</t>
  </si>
  <si>
    <t>16:0</t>
  </si>
  <si>
    <t>16:1</t>
  </si>
  <si>
    <t>18:0</t>
  </si>
  <si>
    <t>18:1</t>
  </si>
  <si>
    <t>18:3</t>
  </si>
  <si>
    <t>20:4</t>
  </si>
  <si>
    <t>22:6</t>
  </si>
  <si>
    <t>20:5</t>
  </si>
  <si>
    <t>normalised tail composition</t>
  </si>
  <si>
    <t>############################</t>
  </si>
  <si>
    <t>Tail: 16:0 has  normalised number of tails 28.947368421052634</t>
  </si>
  <si>
    <t>Tail: 16:0 has  normalised number of tails 42.1875</t>
  </si>
  <si>
    <t>Tail: 16:0 has  normalised number of tails 40.87301587301587</t>
  </si>
  <si>
    <t>Tail: 16:1 has  normalised number of tails 6.015037593984962</t>
  </si>
  <si>
    <t>Tail: 16:1 has  normalised number of tails 10.546875</t>
  </si>
  <si>
    <t>Tail: 16:1 has  normalised number of tails 11.507936507936508</t>
  </si>
  <si>
    <t>Tail: 17:0 has  normalised number of tails 0.0</t>
  </si>
  <si>
    <t>Tail: 17:0 has  normalised number of tails 2.34375</t>
  </si>
  <si>
    <t>Tail: 18:0 has  normalised number of tails 12.030075187969924</t>
  </si>
  <si>
    <t>Tail: 18:0 has  normalised number of tails 8.984375</t>
  </si>
  <si>
    <t>Tail: 18:0 has  normalised number of tails 15.079365079365079</t>
  </si>
  <si>
    <t>Tail: 18:1 has  normalised number of tails 36.84210526315789</t>
  </si>
  <si>
    <t>Tail: 18:1 has  normalised number of tails 16.796875</t>
  </si>
  <si>
    <t>Tail: 18:1 has  normalised number of tails 18.650793650793652</t>
  </si>
  <si>
    <t>Tail: 18:2 has  normalised number of tails 12.406015037593985</t>
  </si>
  <si>
    <t>Tail: 18:2 has  normalised number of tails 0.0</t>
  </si>
  <si>
    <t>Tail: 18:2 has  normalised number of tails 1.1904761904761905</t>
  </si>
  <si>
    <t>Tail: 18:3 has  normalised number of tails 0.0</t>
  </si>
  <si>
    <t>Tail: 18:3 has  normalised number of tails 1.5625</t>
  </si>
  <si>
    <t>Tail: 20:4 has  normalised number of tails 0.0</t>
  </si>
  <si>
    <t>Tail: 20:4 has  normalised number of tails 17.578125</t>
  </si>
  <si>
    <t>Tail: 20:5 has  normalised number of tails 0.0</t>
  </si>
  <si>
    <t>Tail: 20:5 has  normalised number of tails 11.507936507936508</t>
  </si>
  <si>
    <t>Tail: 21:1 has  normalised number of tails 3.7593984962406015</t>
  </si>
  <si>
    <t>Tail: 21:1 has  normalised number of tails 0.0</t>
  </si>
  <si>
    <t>Tail: 22:6 has  normalised number of tails 0.0</t>
  </si>
  <si>
    <t>Tail: 22:6 has  normalised number of tails 1.1904761904761905</t>
  </si>
  <si>
    <t>sum of the normalised compositions is 100.0</t>
  </si>
  <si>
    <t xml:space="preserve">SUM </t>
  </si>
  <si>
    <t>UNTREATED</t>
  </si>
  <si>
    <t>% SPECIES</t>
  </si>
  <si>
    <t>%TOTAL</t>
  </si>
  <si>
    <t>% SIMPLIFIED</t>
  </si>
  <si>
    <t>TAIL 1</t>
  </si>
  <si>
    <t>TAIL 2</t>
  </si>
  <si>
    <t>UNSAT</t>
  </si>
  <si>
    <t>SWITCH</t>
  </si>
  <si>
    <t>18:2</t>
  </si>
  <si>
    <t>18:1 16:0</t>
  </si>
  <si>
    <t>16:0 16:0</t>
  </si>
  <si>
    <t>18:0 16:1</t>
  </si>
  <si>
    <t>18:1 17:0</t>
  </si>
  <si>
    <t>16:0 18:0</t>
  </si>
  <si>
    <t>18:0 16:0</t>
  </si>
  <si>
    <t>18:3 16:0</t>
  </si>
  <si>
    <t xml:space="preserve">18:1 16:0 </t>
  </si>
  <si>
    <t>18:0 18:0</t>
  </si>
  <si>
    <t>20:4 18:0</t>
  </si>
  <si>
    <t>20:5 16:0</t>
  </si>
  <si>
    <t>18:2 18:1</t>
  </si>
  <si>
    <t>18:1 21:1</t>
  </si>
  <si>
    <t>20:5 18:0</t>
  </si>
  <si>
    <t>18:2 18:2</t>
  </si>
  <si>
    <t>18:2 21:1</t>
  </si>
  <si>
    <t xml:space="preserve">18:1 </t>
  </si>
  <si>
    <t xml:space="preserve">Untreated </t>
  </si>
  <si>
    <t>Untreated_acyl</t>
  </si>
  <si>
    <t>Normalised tail %</t>
  </si>
  <si>
    <t xml:space="preserve">20:4 </t>
  </si>
  <si>
    <t>Type</t>
  </si>
  <si>
    <t>label</t>
  </si>
  <si>
    <t xml:space="preserve">chain1 </t>
  </si>
  <si>
    <t>chain2</t>
  </si>
  <si>
    <t>chain3</t>
  </si>
  <si>
    <t>chain4</t>
  </si>
  <si>
    <t>simplified %</t>
  </si>
  <si>
    <t>MARTINI_unique_index</t>
  </si>
  <si>
    <t xml:space="preserve">16:0  </t>
  </si>
  <si>
    <t>34:0</t>
  </si>
  <si>
    <t xml:space="preserve">16:1 </t>
  </si>
  <si>
    <t>34:1</t>
  </si>
  <si>
    <t>17:0</t>
  </si>
  <si>
    <t>34:2</t>
  </si>
  <si>
    <t xml:space="preserve">18:0  </t>
  </si>
  <si>
    <t>26:3</t>
  </si>
  <si>
    <t xml:space="preserve">18:1  </t>
  </si>
  <si>
    <t>68:0</t>
  </si>
  <si>
    <t xml:space="preserve">16:0 </t>
  </si>
  <si>
    <t xml:space="preserve">18:2  </t>
  </si>
  <si>
    <t>68:1</t>
  </si>
  <si>
    <t xml:space="preserve">18:3 </t>
  </si>
  <si>
    <t>68:2</t>
  </si>
  <si>
    <t xml:space="preserve">20:4  </t>
  </si>
  <si>
    <t>70:1</t>
  </si>
  <si>
    <t xml:space="preserve">20:5 </t>
  </si>
  <si>
    <t>75:5</t>
  </si>
  <si>
    <t>21:1</t>
  </si>
  <si>
    <t xml:space="preserve">21:1 </t>
  </si>
  <si>
    <t>75:6</t>
  </si>
  <si>
    <t>TOTAL</t>
  </si>
  <si>
    <t>75:7</t>
  </si>
  <si>
    <t>36:1</t>
  </si>
  <si>
    <t>36:2</t>
  </si>
  <si>
    <t xml:space="preserve">AA Treated </t>
  </si>
  <si>
    <t>AA_acyl</t>
  </si>
  <si>
    <t>32:0</t>
  </si>
  <si>
    <t>36:5</t>
  </si>
  <si>
    <t>38:5</t>
  </si>
  <si>
    <t>66:1</t>
  </si>
  <si>
    <t>67:1</t>
  </si>
  <si>
    <t>68:3</t>
  </si>
  <si>
    <t>70:4</t>
  </si>
  <si>
    <t>36:4</t>
  </si>
  <si>
    <t xml:space="preserve">DHA Treated </t>
  </si>
  <si>
    <t>DHA_acyl</t>
  </si>
  <si>
    <t>32:1</t>
  </si>
  <si>
    <t>36:3</t>
  </si>
  <si>
    <t>36:6</t>
  </si>
  <si>
    <t xml:space="preserve">PG </t>
  </si>
  <si>
    <t>38:6</t>
  </si>
  <si>
    <t>70:5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</si>
</sst>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sz val="12.0"/>
      <name val="Arial"/>
    </font>
    <font/>
    <font>
      <b/>
    </font>
    <font>
      <sz val="11.0"/>
      <name val="Arial"/>
    </font>
    <font>
      <b/>
      <sz val="11.0"/>
      <name val="Arial"/>
    </font>
    <font>
      <sz val="12.0"/>
      <color rgb="FF000000"/>
      <name val="Docs-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Font="1"/>
    <xf borderId="0" fillId="2" fontId="1" numFmtId="0" xfId="0" applyFill="1" applyFont="1"/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horizontal="left"/>
    </xf>
    <xf borderId="0" fillId="2" fontId="1" numFmtId="0" xfId="0" applyAlignment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6" fontId="2" numFmtId="0" xfId="0" applyFill="1" applyFont="1"/>
    <xf borderId="0" fillId="5" fontId="2" numFmtId="0" xfId="0" applyFont="1"/>
    <xf borderId="0" fillId="3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6" fontId="4" numFmtId="0" xfId="0" applyFont="1"/>
    <xf borderId="0" fillId="2" fontId="4" numFmtId="0" xfId="0" applyFont="1"/>
    <xf borderId="0" fillId="4" fontId="4" numFmtId="0" xfId="0" applyFont="1"/>
    <xf borderId="0" fillId="0" fontId="5" numFmtId="0" xfId="0" applyFont="1"/>
    <xf borderId="0" fillId="9" fontId="4" numFmtId="0" xfId="0" applyFill="1" applyFont="1"/>
    <xf borderId="0" fillId="8" fontId="5" numFmtId="0" xfId="0" applyFont="1"/>
    <xf borderId="0" fillId="5" fontId="5" numFmtId="0" xfId="0" applyFont="1"/>
    <xf borderId="0" fillId="4" fontId="5" numFmtId="0" xfId="0" applyFont="1"/>
    <xf borderId="0" fillId="8" fontId="4" numFmtId="0" xfId="0" applyFont="1"/>
    <xf borderId="0" fillId="5" fontId="4" numFmtId="0" xfId="0" applyFont="1"/>
    <xf borderId="0" fillId="6" fontId="4" numFmtId="0" xfId="0" applyFont="1"/>
    <xf borderId="0" fillId="2" fontId="4" numFmtId="0" xfId="0" applyFont="1"/>
    <xf borderId="0" fillId="0" fontId="4" numFmtId="0" xfId="0" applyAlignment="1" applyFont="1">
      <alignment readingOrder="0"/>
    </xf>
    <xf borderId="0" fillId="6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10" fontId="6" numFmtId="0" xfId="0" applyAlignment="1" applyFill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4" fontId="2" numFmtId="0" xfId="0" applyAlignment="1" applyFont="1">
      <alignment readingOrder="0"/>
    </xf>
    <xf borderId="0" fillId="8" fontId="3" numFmtId="0" xfId="0" applyFont="1"/>
    <xf borderId="0" fillId="5" fontId="3" numFmtId="0" xfId="0" applyFont="1"/>
    <xf borderId="0" fillId="3" fontId="2" numFmtId="0" xfId="0" applyFont="1"/>
    <xf borderId="0" fillId="10" fontId="0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Normalised tail % vs DHA_acyl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FINAL!$K$38</c:f>
            </c:strRef>
          </c:tx>
          <c:spPr>
            <a:solidFill>
              <a:srgbClr val="4285F4"/>
            </a:solidFill>
          </c:spPr>
          <c:cat>
            <c:strRef>
              <c:f>FINAL!$J$39:$J$49</c:f>
            </c:strRef>
          </c:cat>
          <c:val>
            <c:numRef>
              <c:f>FINAL!$K$39:$K$49</c:f>
            </c:numRef>
          </c:val>
        </c:ser>
        <c:axId val="353330203"/>
        <c:axId val="1686844646"/>
      </c:barChart>
      <c:catAx>
        <c:axId val="353330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DHA_acyl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6844646"/>
      </c:catAx>
      <c:valAx>
        <c:axId val="168684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Normalised tail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3330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Normalised tail % vs AA_acyl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FINAL!$K$20</c:f>
            </c:strRef>
          </c:tx>
          <c:spPr>
            <a:solidFill>
              <a:srgbClr val="4285F4"/>
            </a:solidFill>
          </c:spPr>
          <c:cat>
            <c:strRef>
              <c:f>FINAL!$J$21:$J$31</c:f>
            </c:strRef>
          </c:cat>
          <c:val>
            <c:numRef>
              <c:f>FINAL!$K$21:$K$31</c:f>
            </c:numRef>
          </c:val>
        </c:ser>
        <c:axId val="99746172"/>
        <c:axId val="1866564990"/>
      </c:barChart>
      <c:catAx>
        <c:axId val="99746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AA_acyl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6564990"/>
      </c:catAx>
      <c:valAx>
        <c:axId val="1866564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Normalised tail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746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Normalised tail % vs Untreated_acyl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FINAL!$K$1</c:f>
            </c:strRef>
          </c:tx>
          <c:spPr>
            <a:solidFill>
              <a:srgbClr val="4285F4"/>
            </a:solidFill>
          </c:spPr>
          <c:cat>
            <c:strRef>
              <c:f>FINAL!$J$2:$J$12</c:f>
            </c:strRef>
          </c:cat>
          <c:val>
            <c:numRef>
              <c:f>FINAL!$K$2:$K$12</c:f>
            </c:numRef>
          </c:val>
        </c:ser>
        <c:axId val="1809842925"/>
        <c:axId val="2057299327"/>
      </c:barChart>
      <c:catAx>
        <c:axId val="1809842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Untreated_acyl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7299327"/>
      </c:catAx>
      <c:valAx>
        <c:axId val="2057299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Normalised tail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9842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9</xdr:row>
      <xdr:rowOff>-161925</xdr:rowOff>
    </xdr:from>
    <xdr:ext cx="7105650" cy="448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73</xdr:row>
      <xdr:rowOff>-85725</xdr:rowOff>
    </xdr:from>
    <xdr:ext cx="13858875" cy="6867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33</xdr:row>
      <xdr:rowOff>47625</xdr:rowOff>
    </xdr:from>
    <xdr:ext cx="7629525" cy="43815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32</xdr:row>
      <xdr:rowOff>161925</xdr:rowOff>
    </xdr:from>
    <xdr:ext cx="7219950" cy="46196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7</xdr:row>
      <xdr:rowOff>85725</xdr:rowOff>
    </xdr:from>
    <xdr:ext cx="9001125" cy="36385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36</xdr:row>
      <xdr:rowOff>152400</xdr:rowOff>
    </xdr:from>
    <xdr:ext cx="477202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18</xdr:row>
      <xdr:rowOff>152400</xdr:rowOff>
    </xdr:from>
    <xdr:ext cx="4772025" cy="2933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0</xdr:row>
      <xdr:rowOff>0</xdr:rowOff>
    </xdr:from>
    <xdr:ext cx="4772025" cy="2990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0" width="10.56"/>
  </cols>
  <sheetData>
    <row r="1" ht="15.75" customHeight="1">
      <c r="A1" s="1"/>
      <c r="B1" s="1" t="s">
        <v>0</v>
      </c>
      <c r="F1" s="5" t="s">
        <v>15</v>
      </c>
      <c r="G1" s="6" t="s">
        <v>18</v>
      </c>
      <c r="H1" s="1" t="s">
        <v>1</v>
      </c>
      <c r="L1" s="5" t="s">
        <v>19</v>
      </c>
      <c r="M1" s="6" t="s">
        <v>18</v>
      </c>
      <c r="N1" s="1" t="s">
        <v>2</v>
      </c>
      <c r="R1" s="7" t="s">
        <v>15</v>
      </c>
      <c r="S1" s="6" t="s">
        <v>18</v>
      </c>
    </row>
    <row r="2" ht="15.75" customHeight="1">
      <c r="A2" s="2" t="s">
        <v>20</v>
      </c>
      <c r="B2" s="3">
        <v>50.4149378</v>
      </c>
      <c r="C2" s="3">
        <v>45.0489663</v>
      </c>
      <c r="D2" s="3">
        <v>39.2484342</v>
      </c>
      <c r="E2" s="3">
        <v>45.5474453</v>
      </c>
      <c r="F2" s="10">
        <f t="shared" ref="F2:F4" si="1">AVERAGE(B2:E2)</f>
        <v>45.0649459</v>
      </c>
      <c r="G2" s="3">
        <f t="shared" ref="G2:G4" si="2">F2/100</f>
        <v>0.450649459</v>
      </c>
      <c r="H2" s="3">
        <v>48.7903226</v>
      </c>
      <c r="I2" s="3">
        <v>47.0923603</v>
      </c>
      <c r="J2" s="3">
        <v>46.5217391</v>
      </c>
      <c r="K2" s="3">
        <v>48.989899</v>
      </c>
      <c r="L2" s="10">
        <f t="shared" ref="L2:L4" si="3">AVERAGE(H2:K2)</f>
        <v>47.84858025</v>
      </c>
      <c r="M2" s="3">
        <f t="shared" ref="M2:M4" si="4">L2/100</f>
        <v>0.4784858025</v>
      </c>
      <c r="N2" s="3">
        <v>53.5195531</v>
      </c>
      <c r="O2" s="3">
        <v>44.8554913</v>
      </c>
      <c r="P2" s="3">
        <v>49.2957746</v>
      </c>
      <c r="Q2" s="3">
        <v>59.1365462</v>
      </c>
      <c r="R2" s="10">
        <f t="shared" ref="R2:R4" si="5">AVERAGE(N2:Q2)</f>
        <v>51.7018413</v>
      </c>
      <c r="S2" s="3">
        <f t="shared" ref="S2:S4" si="6">R2/100</f>
        <v>0.517018413</v>
      </c>
    </row>
    <row r="3" ht="15.75" customHeight="1">
      <c r="A3" s="2" t="s">
        <v>47</v>
      </c>
      <c r="B3" s="3">
        <v>27.593361</v>
      </c>
      <c r="C3" s="3">
        <v>33.297062</v>
      </c>
      <c r="D3" s="3">
        <v>40.1878914</v>
      </c>
      <c r="E3" s="3">
        <v>32.4087591</v>
      </c>
      <c r="F3" s="10">
        <f t="shared" si="1"/>
        <v>33.37176838</v>
      </c>
      <c r="G3" s="3">
        <f t="shared" si="2"/>
        <v>0.3337176838</v>
      </c>
      <c r="H3" s="3">
        <v>24.1935484</v>
      </c>
      <c r="I3" s="3">
        <v>25.8836944</v>
      </c>
      <c r="J3" s="3">
        <v>27.3913043</v>
      </c>
      <c r="K3" s="3">
        <v>32.7272727</v>
      </c>
      <c r="L3" s="10">
        <f t="shared" si="3"/>
        <v>27.54895495</v>
      </c>
      <c r="M3" s="3">
        <f t="shared" si="4"/>
        <v>0.2754895495</v>
      </c>
      <c r="N3" s="3">
        <v>21.6759777</v>
      </c>
      <c r="O3" s="3">
        <v>35.3757225</v>
      </c>
      <c r="P3" s="3">
        <v>23.7424547</v>
      </c>
      <c r="Q3" s="3">
        <v>23.3935743</v>
      </c>
      <c r="R3" s="10">
        <f t="shared" si="5"/>
        <v>26.0469323</v>
      </c>
      <c r="S3" s="3">
        <f t="shared" si="6"/>
        <v>0.260469323</v>
      </c>
    </row>
    <row r="4" ht="15.75" customHeight="1">
      <c r="A4" s="2" t="s">
        <v>51</v>
      </c>
      <c r="B4" s="3">
        <v>21.9917012</v>
      </c>
      <c r="C4" s="3">
        <v>21.6539717</v>
      </c>
      <c r="D4" s="3">
        <v>20.5636743</v>
      </c>
      <c r="E4" s="3">
        <v>22.0437956</v>
      </c>
      <c r="F4" s="10">
        <f t="shared" si="1"/>
        <v>21.5632857</v>
      </c>
      <c r="G4" s="3">
        <f t="shared" si="2"/>
        <v>0.215632857</v>
      </c>
      <c r="H4" s="3">
        <v>27.016129</v>
      </c>
      <c r="I4" s="3">
        <v>27.0239453</v>
      </c>
      <c r="J4" s="3">
        <v>26.0869565</v>
      </c>
      <c r="K4" s="3">
        <v>18.2828283</v>
      </c>
      <c r="L4" s="10">
        <f t="shared" si="3"/>
        <v>24.60246478</v>
      </c>
      <c r="M4" s="3">
        <f t="shared" si="4"/>
        <v>0.2460246478</v>
      </c>
      <c r="N4" s="3">
        <v>24.8044693</v>
      </c>
      <c r="O4" s="3">
        <v>19.7687861</v>
      </c>
      <c r="P4" s="3">
        <v>26.9617706</v>
      </c>
      <c r="Q4" s="3">
        <v>17.4698795</v>
      </c>
      <c r="R4" s="10">
        <f t="shared" si="5"/>
        <v>22.25122638</v>
      </c>
      <c r="S4" s="3">
        <f t="shared" si="6"/>
        <v>0.2225122638</v>
      </c>
    </row>
    <row r="5" ht="15.75" customHeight="1">
      <c r="B5">
        <f t="shared" ref="B5:S5" si="7">SUM(B2:B4)</f>
        <v>100</v>
      </c>
      <c r="C5">
        <f t="shared" si="7"/>
        <v>100</v>
      </c>
      <c r="D5">
        <f t="shared" si="7"/>
        <v>99.9999999</v>
      </c>
      <c r="E5">
        <f t="shared" si="7"/>
        <v>100</v>
      </c>
      <c r="F5">
        <f t="shared" si="7"/>
        <v>99.99999998</v>
      </c>
      <c r="G5">
        <f t="shared" si="7"/>
        <v>0.9999999998</v>
      </c>
      <c r="H5">
        <f t="shared" si="7"/>
        <v>100</v>
      </c>
      <c r="I5">
        <f t="shared" si="7"/>
        <v>100</v>
      </c>
      <c r="J5">
        <f t="shared" si="7"/>
        <v>99.9999999</v>
      </c>
      <c r="K5">
        <f t="shared" si="7"/>
        <v>100</v>
      </c>
      <c r="L5">
        <f t="shared" si="7"/>
        <v>99.99999998</v>
      </c>
      <c r="M5">
        <f t="shared" si="7"/>
        <v>0.9999999998</v>
      </c>
      <c r="N5">
        <f t="shared" si="7"/>
        <v>100.0000001</v>
      </c>
      <c r="O5">
        <f t="shared" si="7"/>
        <v>99.9999999</v>
      </c>
      <c r="P5">
        <f t="shared" si="7"/>
        <v>99.9999999</v>
      </c>
      <c r="Q5">
        <f t="shared" si="7"/>
        <v>100</v>
      </c>
      <c r="R5">
        <f t="shared" si="7"/>
        <v>99.99999998</v>
      </c>
      <c r="S5">
        <f t="shared" si="7"/>
        <v>0.9999999998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H1:K1"/>
    <mergeCell ref="N1:Q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89"/>
    <col customWidth="1" min="8" max="12" width="10.56"/>
    <col customWidth="1" min="13" max="13" width="13.89"/>
    <col customWidth="1" min="14" max="18" width="10.56"/>
    <col customWidth="1" min="19" max="19" width="13.89"/>
    <col customWidth="1" min="20" max="30" width="10.56"/>
  </cols>
  <sheetData>
    <row r="1" ht="15.75" customHeight="1">
      <c r="A1" s="1"/>
      <c r="B1" s="1" t="s">
        <v>0</v>
      </c>
      <c r="F1" s="1"/>
      <c r="G1" s="1"/>
      <c r="H1" s="1" t="s">
        <v>1</v>
      </c>
      <c r="L1" s="1"/>
      <c r="M1" s="1"/>
      <c r="N1" s="1" t="s">
        <v>2</v>
      </c>
    </row>
    <row r="2" ht="15.75" customHeight="1">
      <c r="A2" s="2" t="s">
        <v>3</v>
      </c>
      <c r="B2" s="3">
        <v>0.0</v>
      </c>
      <c r="C2" s="3">
        <v>0.0</v>
      </c>
      <c r="D2" s="3">
        <v>0.0</v>
      </c>
      <c r="E2" s="3">
        <v>0.0</v>
      </c>
      <c r="F2" s="3"/>
      <c r="G2" s="3"/>
      <c r="H2" s="3">
        <v>1.2</v>
      </c>
      <c r="I2" s="3">
        <v>2.0</v>
      </c>
      <c r="J2" s="3">
        <v>1.9</v>
      </c>
      <c r="K2" s="3">
        <v>1.9</v>
      </c>
      <c r="L2" s="3"/>
      <c r="M2" s="3"/>
      <c r="N2" s="3">
        <v>1.2</v>
      </c>
      <c r="O2" s="3">
        <v>1.3</v>
      </c>
      <c r="P2" s="3">
        <v>2.0</v>
      </c>
      <c r="Q2" s="3">
        <v>1.7</v>
      </c>
    </row>
    <row r="3" ht="15.75" customHeight="1">
      <c r="A3" s="2" t="s">
        <v>4</v>
      </c>
      <c r="B3" s="3">
        <v>0.4</v>
      </c>
      <c r="C3" s="3">
        <v>0.6</v>
      </c>
      <c r="D3" s="3">
        <v>0.6</v>
      </c>
      <c r="E3" s="3">
        <v>0.4</v>
      </c>
      <c r="F3" s="3"/>
      <c r="G3" s="3"/>
      <c r="H3" s="4">
        <v>5.8</v>
      </c>
      <c r="I3" s="4">
        <v>6.7</v>
      </c>
      <c r="J3" s="4">
        <v>6.4</v>
      </c>
      <c r="K3" s="4">
        <v>6.6</v>
      </c>
      <c r="L3" s="3"/>
      <c r="M3" s="3"/>
      <c r="N3" s="4">
        <v>6.8</v>
      </c>
      <c r="O3" s="4">
        <v>8.0</v>
      </c>
      <c r="P3" s="4">
        <v>9.4</v>
      </c>
      <c r="Q3" s="4">
        <v>8.6</v>
      </c>
    </row>
    <row r="4" ht="15.75" customHeight="1">
      <c r="A4" s="2" t="s">
        <v>5</v>
      </c>
      <c r="B4" s="3">
        <v>0.0</v>
      </c>
      <c r="C4" s="3">
        <v>0.1</v>
      </c>
      <c r="D4" s="3">
        <v>0.0</v>
      </c>
      <c r="E4" s="3">
        <v>0.1</v>
      </c>
      <c r="F4" s="3"/>
      <c r="G4" s="3"/>
      <c r="H4" s="3">
        <v>2.5</v>
      </c>
      <c r="I4" s="3">
        <v>1.5</v>
      </c>
      <c r="J4" s="3">
        <v>1.8</v>
      </c>
      <c r="K4" s="3">
        <v>2.0</v>
      </c>
      <c r="L4" s="3"/>
      <c r="M4" s="3"/>
      <c r="N4" s="3">
        <v>1.9</v>
      </c>
      <c r="O4" s="3">
        <v>1.1</v>
      </c>
      <c r="P4" s="3">
        <v>1.6</v>
      </c>
      <c r="Q4" s="3">
        <v>2.5</v>
      </c>
    </row>
    <row r="5" ht="15.75" customHeight="1">
      <c r="A5" s="2" t="s">
        <v>6</v>
      </c>
      <c r="B5" s="3">
        <v>1.7</v>
      </c>
      <c r="C5" s="3">
        <v>1.4</v>
      </c>
      <c r="D5" s="3">
        <v>1.3</v>
      </c>
      <c r="E5" s="3">
        <v>1.4</v>
      </c>
      <c r="F5" s="3"/>
      <c r="G5" s="3"/>
      <c r="H5" s="4">
        <v>11.3</v>
      </c>
      <c r="I5" s="4">
        <v>11.2</v>
      </c>
      <c r="J5" s="4">
        <v>11.2</v>
      </c>
      <c r="K5" s="4">
        <v>12.1</v>
      </c>
      <c r="L5" s="3"/>
      <c r="M5" s="3"/>
      <c r="N5" s="3">
        <v>1.0</v>
      </c>
      <c r="O5" s="3">
        <v>4.7</v>
      </c>
      <c r="P5" s="3">
        <v>1.2</v>
      </c>
      <c r="Q5" s="3">
        <v>1.3</v>
      </c>
    </row>
    <row r="6" ht="15.75" customHeight="1">
      <c r="A6" s="2" t="s">
        <v>7</v>
      </c>
      <c r="B6" s="4">
        <v>15.6</v>
      </c>
      <c r="C6" s="4">
        <v>19.1</v>
      </c>
      <c r="D6" s="4">
        <v>18.1</v>
      </c>
      <c r="E6" s="4">
        <v>19.4</v>
      </c>
      <c r="F6" s="3"/>
      <c r="G6" s="3"/>
      <c r="H6" s="4">
        <v>8.3</v>
      </c>
      <c r="I6" s="4">
        <v>7.8</v>
      </c>
      <c r="J6" s="4">
        <v>8.2</v>
      </c>
      <c r="K6" s="4">
        <v>8.6</v>
      </c>
      <c r="L6" s="3"/>
      <c r="M6" s="3"/>
      <c r="N6" s="4">
        <v>11.3</v>
      </c>
      <c r="O6" s="4">
        <v>17.0</v>
      </c>
      <c r="P6" s="4">
        <v>14.3</v>
      </c>
      <c r="Q6" s="4">
        <v>13.9</v>
      </c>
    </row>
    <row r="7" ht="15.75" customHeight="1">
      <c r="A7" s="2" t="s">
        <v>8</v>
      </c>
      <c r="B7" s="4">
        <v>13.5</v>
      </c>
      <c r="C7" s="4">
        <v>16.4</v>
      </c>
      <c r="D7" s="4">
        <v>15.5</v>
      </c>
      <c r="E7" s="4">
        <v>16.9</v>
      </c>
      <c r="F7" s="3"/>
      <c r="G7" s="3"/>
      <c r="H7" s="4">
        <v>7.1</v>
      </c>
      <c r="I7" s="4">
        <v>6.9</v>
      </c>
      <c r="J7" s="4">
        <v>7.0</v>
      </c>
      <c r="K7" s="4">
        <v>7.1</v>
      </c>
      <c r="L7" s="3"/>
      <c r="M7" s="3"/>
      <c r="N7" s="4">
        <v>9.5</v>
      </c>
      <c r="O7" s="4">
        <v>14.6</v>
      </c>
      <c r="P7" s="4">
        <v>12.2</v>
      </c>
      <c r="Q7" s="4">
        <v>11.8</v>
      </c>
    </row>
    <row r="8" ht="15.75" customHeight="1">
      <c r="A8" s="2" t="s">
        <v>9</v>
      </c>
      <c r="B8" s="4">
        <v>11.8</v>
      </c>
      <c r="C8" s="4">
        <v>12.7</v>
      </c>
      <c r="D8" s="4">
        <v>12.3</v>
      </c>
      <c r="E8" s="4">
        <v>10.4</v>
      </c>
      <c r="F8" s="3"/>
      <c r="G8" s="3"/>
      <c r="H8" s="3">
        <v>3.6</v>
      </c>
      <c r="I8" s="3">
        <v>3.6</v>
      </c>
      <c r="J8" s="3">
        <v>3.5</v>
      </c>
      <c r="K8" s="3">
        <v>3.7</v>
      </c>
      <c r="L8" s="3"/>
      <c r="M8" s="3"/>
      <c r="N8" s="3">
        <v>3.2</v>
      </c>
      <c r="O8" s="3">
        <v>4.9</v>
      </c>
      <c r="P8" s="3">
        <v>4.0</v>
      </c>
      <c r="Q8" s="3">
        <v>4.2</v>
      </c>
    </row>
    <row r="9" ht="15.75" customHeight="1">
      <c r="A9" s="2" t="s">
        <v>10</v>
      </c>
      <c r="B9" s="3">
        <v>2.3</v>
      </c>
      <c r="C9" s="3">
        <v>2.0</v>
      </c>
      <c r="D9" s="3">
        <v>1.9</v>
      </c>
      <c r="E9" s="3">
        <v>1.6</v>
      </c>
      <c r="F9" s="3"/>
      <c r="G9" s="3"/>
      <c r="H9" s="4">
        <v>6.7</v>
      </c>
      <c r="I9" s="4">
        <v>6.9</v>
      </c>
      <c r="J9" s="4">
        <v>6.7</v>
      </c>
      <c r="K9" s="4">
        <v>7.4</v>
      </c>
      <c r="L9" s="3"/>
      <c r="M9" s="3"/>
      <c r="N9" s="3">
        <v>0.4</v>
      </c>
      <c r="O9" s="3">
        <v>0.4</v>
      </c>
      <c r="P9" s="3">
        <v>0.5</v>
      </c>
      <c r="Q9" s="3">
        <v>0.5</v>
      </c>
    </row>
    <row r="10" ht="15.75" customHeight="1">
      <c r="A10" s="2" t="s">
        <v>11</v>
      </c>
      <c r="B10" s="3">
        <v>0.2</v>
      </c>
      <c r="C10" s="3">
        <v>0.1</v>
      </c>
      <c r="D10" s="3">
        <v>0.1</v>
      </c>
      <c r="E10" s="3">
        <v>0.1</v>
      </c>
      <c r="F10" s="3"/>
      <c r="G10" s="3"/>
      <c r="H10" s="3">
        <v>3.9</v>
      </c>
      <c r="I10" s="3">
        <v>3.5</v>
      </c>
      <c r="J10" s="3">
        <v>3.3</v>
      </c>
      <c r="K10" s="3">
        <v>3.7</v>
      </c>
      <c r="L10" s="3"/>
      <c r="M10" s="3"/>
      <c r="N10" s="3">
        <v>2.8</v>
      </c>
      <c r="O10" s="3">
        <v>2.2</v>
      </c>
      <c r="P10" s="3">
        <v>3.6</v>
      </c>
      <c r="Q10" s="3">
        <v>3.5</v>
      </c>
    </row>
    <row r="11" ht="15.75" customHeight="1">
      <c r="A11" s="2" t="s">
        <v>12</v>
      </c>
      <c r="B11" s="3">
        <v>3.0</v>
      </c>
      <c r="C11" s="3">
        <v>2.2</v>
      </c>
      <c r="D11" s="3">
        <v>2.1</v>
      </c>
      <c r="E11" s="3">
        <v>2.4</v>
      </c>
      <c r="F11" s="3"/>
      <c r="G11" s="3"/>
      <c r="H11" s="3">
        <v>1.8</v>
      </c>
      <c r="I11" s="3">
        <v>1.6</v>
      </c>
      <c r="J11" s="3">
        <v>1.6</v>
      </c>
      <c r="K11" s="3">
        <v>1.3</v>
      </c>
      <c r="L11" s="3"/>
      <c r="M11" s="3"/>
      <c r="N11" s="3">
        <v>3.0</v>
      </c>
      <c r="O11" s="3">
        <v>2.1</v>
      </c>
      <c r="P11" s="3">
        <v>1.6</v>
      </c>
      <c r="Q11" s="3">
        <v>1.4</v>
      </c>
    </row>
    <row r="12" ht="15.75" customHeight="1">
      <c r="A12" s="2" t="s">
        <v>13</v>
      </c>
      <c r="B12" s="4">
        <v>7.5</v>
      </c>
      <c r="C12" s="4">
        <v>5.5</v>
      </c>
      <c r="D12" s="4">
        <v>5.4</v>
      </c>
      <c r="E12" s="4">
        <v>6.1</v>
      </c>
      <c r="F12" s="3"/>
      <c r="G12" s="3"/>
      <c r="H12" s="3">
        <v>4.2</v>
      </c>
      <c r="I12" s="3">
        <v>3.8</v>
      </c>
      <c r="J12" s="3">
        <v>3.8</v>
      </c>
      <c r="K12" s="3">
        <v>3.0</v>
      </c>
      <c r="L12" s="3"/>
      <c r="M12" s="3"/>
      <c r="N12" s="4">
        <v>7.4</v>
      </c>
      <c r="O12" s="4">
        <v>5.4</v>
      </c>
      <c r="P12" s="4">
        <v>4.0</v>
      </c>
      <c r="Q12" s="4">
        <v>3.4</v>
      </c>
    </row>
    <row r="13" ht="15.75" customHeight="1">
      <c r="A13" s="2" t="s">
        <v>14</v>
      </c>
      <c r="B13" s="3">
        <v>2.0</v>
      </c>
      <c r="C13" s="3">
        <v>2.3</v>
      </c>
      <c r="D13" s="3">
        <v>2.1</v>
      </c>
      <c r="E13" s="3">
        <v>2.3</v>
      </c>
      <c r="F13" s="3"/>
      <c r="G13" s="3"/>
      <c r="H13" s="3">
        <v>1.4</v>
      </c>
      <c r="I13" s="3">
        <v>1.3</v>
      </c>
      <c r="J13" s="3">
        <v>1.2</v>
      </c>
      <c r="K13" s="3">
        <v>1.4</v>
      </c>
      <c r="L13" s="3"/>
      <c r="M13" s="3"/>
      <c r="N13" s="3">
        <v>2.0</v>
      </c>
      <c r="O13" s="3">
        <v>1.8</v>
      </c>
      <c r="P13" s="3">
        <v>2.1</v>
      </c>
      <c r="Q13" s="3">
        <v>2.1</v>
      </c>
    </row>
    <row r="14" ht="15.75" customHeight="1">
      <c r="A14" s="8" t="s">
        <v>17</v>
      </c>
      <c r="B14" s="3">
        <v>0.6</v>
      </c>
      <c r="C14" s="3">
        <v>0.5</v>
      </c>
      <c r="D14" s="3">
        <v>0.5</v>
      </c>
      <c r="E14" s="3">
        <v>0.5</v>
      </c>
      <c r="F14" s="3"/>
      <c r="G14" s="3"/>
      <c r="H14" s="9">
        <v>12.7</v>
      </c>
      <c r="I14" s="9">
        <v>12.7</v>
      </c>
      <c r="J14" s="9">
        <v>12.6</v>
      </c>
      <c r="K14" s="9">
        <v>13.8</v>
      </c>
      <c r="L14" s="3"/>
      <c r="M14" s="3"/>
      <c r="N14" s="3">
        <v>0.8</v>
      </c>
      <c r="O14" s="3">
        <v>0.5</v>
      </c>
      <c r="P14" s="3">
        <v>1.0</v>
      </c>
      <c r="Q14" s="3">
        <v>1.4</v>
      </c>
    </row>
    <row r="15" ht="15.75" customHeight="1">
      <c r="A15" s="2" t="s">
        <v>17</v>
      </c>
      <c r="B15" s="3">
        <v>1.8</v>
      </c>
      <c r="C15" s="3">
        <v>1.5</v>
      </c>
      <c r="D15" s="3">
        <v>1.4</v>
      </c>
      <c r="E15" s="3">
        <v>1.7</v>
      </c>
      <c r="F15" s="3"/>
      <c r="G15" s="3"/>
      <c r="H15" s="11" t="s">
        <v>22</v>
      </c>
      <c r="I15" s="11" t="s">
        <v>22</v>
      </c>
      <c r="J15" s="11" t="s">
        <v>22</v>
      </c>
      <c r="K15" s="11" t="s">
        <v>22</v>
      </c>
      <c r="L15" s="3"/>
      <c r="M15" s="3"/>
      <c r="N15" s="3">
        <v>2.1</v>
      </c>
      <c r="O15" s="3">
        <v>1.8</v>
      </c>
      <c r="P15" s="3">
        <v>2.1</v>
      </c>
      <c r="Q15" s="3">
        <v>1.8</v>
      </c>
    </row>
    <row r="16" ht="15.75" customHeight="1">
      <c r="A16" s="2" t="s">
        <v>29</v>
      </c>
      <c r="B16" s="3">
        <v>3.9</v>
      </c>
      <c r="C16" s="3">
        <v>3.1</v>
      </c>
      <c r="D16" s="3">
        <v>2.8</v>
      </c>
      <c r="E16" s="3">
        <v>3.2</v>
      </c>
      <c r="F16" s="3"/>
      <c r="G16" s="3"/>
      <c r="H16" s="3">
        <v>2.8</v>
      </c>
      <c r="I16" s="3">
        <v>2.4</v>
      </c>
      <c r="J16" s="3">
        <v>2.4</v>
      </c>
      <c r="K16" s="3">
        <v>1.5</v>
      </c>
      <c r="L16" s="3"/>
      <c r="M16" s="3"/>
      <c r="N16" s="4">
        <v>6.9</v>
      </c>
      <c r="O16" s="4">
        <v>7.0</v>
      </c>
      <c r="P16" s="4">
        <v>8.9</v>
      </c>
      <c r="Q16" s="4">
        <v>11.0</v>
      </c>
    </row>
    <row r="17" ht="15.75" customHeight="1">
      <c r="A17" s="2" t="s">
        <v>32</v>
      </c>
      <c r="B17" s="3">
        <v>1.2</v>
      </c>
      <c r="C17" s="3">
        <v>1.0</v>
      </c>
      <c r="D17" s="3">
        <v>0.9</v>
      </c>
      <c r="E17" s="3">
        <v>0.9</v>
      </c>
      <c r="F17" s="3"/>
      <c r="G17" s="3"/>
      <c r="H17" s="3">
        <v>2.1</v>
      </c>
      <c r="I17" s="3">
        <v>2.9</v>
      </c>
      <c r="J17" s="3">
        <v>2.9</v>
      </c>
      <c r="K17" s="3">
        <v>3.2</v>
      </c>
      <c r="L17" s="3"/>
      <c r="M17" s="3"/>
      <c r="N17" s="10">
        <v>3.2</v>
      </c>
      <c r="O17" s="10">
        <v>3.4</v>
      </c>
      <c r="P17" s="10">
        <v>4.1</v>
      </c>
      <c r="Q17" s="10">
        <v>4.4</v>
      </c>
    </row>
    <row r="18" ht="15.75" customHeight="1">
      <c r="A18" s="2" t="s">
        <v>35</v>
      </c>
      <c r="B18" s="3">
        <v>0.1</v>
      </c>
      <c r="C18" s="3">
        <v>0.0</v>
      </c>
      <c r="D18" s="3">
        <v>0.0</v>
      </c>
      <c r="E18" s="3">
        <v>0.2</v>
      </c>
      <c r="F18" s="3"/>
      <c r="G18" s="3"/>
      <c r="H18" s="3">
        <v>2.5</v>
      </c>
      <c r="I18" s="3">
        <v>2.4</v>
      </c>
      <c r="J18" s="3">
        <v>2.2</v>
      </c>
      <c r="K18" s="3">
        <v>2.4</v>
      </c>
      <c r="L18" s="3"/>
      <c r="M18" s="3"/>
      <c r="N18" s="3">
        <v>0.4</v>
      </c>
      <c r="O18" s="3">
        <v>0.4</v>
      </c>
      <c r="P18" s="3">
        <v>0.5</v>
      </c>
      <c r="Q18" s="3">
        <v>0.6</v>
      </c>
    </row>
    <row r="19" ht="15.75" customHeight="1">
      <c r="A19" s="2" t="s">
        <v>38</v>
      </c>
      <c r="B19" s="3">
        <v>0.1</v>
      </c>
      <c r="C19" s="3">
        <v>0.1</v>
      </c>
      <c r="D19" s="3">
        <v>0.1</v>
      </c>
      <c r="E19" s="3">
        <v>0.0</v>
      </c>
      <c r="F19" s="3"/>
      <c r="G19" s="3"/>
      <c r="H19" s="3">
        <v>2.4</v>
      </c>
      <c r="I19" s="3">
        <v>2.4</v>
      </c>
      <c r="J19" s="3">
        <v>2.3</v>
      </c>
      <c r="K19" s="3">
        <v>2.0</v>
      </c>
      <c r="L19" s="3"/>
      <c r="M19" s="3"/>
      <c r="N19" s="3">
        <v>0.5</v>
      </c>
      <c r="O19" s="3">
        <v>0.5</v>
      </c>
      <c r="P19" s="3">
        <v>0.7</v>
      </c>
      <c r="Q19" s="3">
        <v>0.8</v>
      </c>
    </row>
    <row r="20" ht="15.75" customHeight="1">
      <c r="A20" s="2" t="s">
        <v>41</v>
      </c>
      <c r="B20" s="3">
        <v>1.5</v>
      </c>
      <c r="C20" s="3">
        <v>0.9</v>
      </c>
      <c r="D20" s="3">
        <v>0.9</v>
      </c>
      <c r="E20" s="3">
        <v>1.1</v>
      </c>
      <c r="F20" s="3"/>
      <c r="G20" s="3"/>
      <c r="H20" s="3">
        <v>2.1</v>
      </c>
      <c r="I20" s="3">
        <v>1.7</v>
      </c>
      <c r="J20" s="3">
        <v>1.8</v>
      </c>
      <c r="K20" s="3">
        <v>1.4</v>
      </c>
      <c r="L20" s="3"/>
      <c r="M20" s="3"/>
      <c r="N20" s="3">
        <v>2.6</v>
      </c>
      <c r="O20" s="3">
        <v>1.5</v>
      </c>
      <c r="P20" s="3">
        <v>1.7</v>
      </c>
      <c r="Q20" s="3">
        <v>1.3</v>
      </c>
    </row>
    <row r="21" ht="15.75" customHeight="1">
      <c r="A21" s="2" t="s">
        <v>44</v>
      </c>
      <c r="B21" s="3">
        <v>1.4</v>
      </c>
      <c r="C21" s="3">
        <v>1.4</v>
      </c>
      <c r="D21" s="3">
        <v>1.2</v>
      </c>
      <c r="E21" s="3">
        <v>1.2</v>
      </c>
      <c r="F21" s="3"/>
      <c r="G21" s="3"/>
      <c r="H21" s="3">
        <v>1.9</v>
      </c>
      <c r="I21" s="3">
        <v>1.5</v>
      </c>
      <c r="J21" s="3">
        <v>1.7</v>
      </c>
      <c r="K21" s="3">
        <v>1.9</v>
      </c>
      <c r="L21" s="3"/>
      <c r="M21" s="3"/>
      <c r="N21" s="3">
        <v>1.3</v>
      </c>
      <c r="O21" s="3">
        <v>1.9</v>
      </c>
      <c r="P21" s="3">
        <v>1.6</v>
      </c>
      <c r="Q21" s="3">
        <v>1.6</v>
      </c>
    </row>
    <row r="22" ht="15.75" customHeight="1">
      <c r="A22" s="2" t="s">
        <v>46</v>
      </c>
      <c r="B22" s="3">
        <v>2.9</v>
      </c>
      <c r="C22" s="3">
        <v>2.3</v>
      </c>
      <c r="D22" s="3">
        <v>2.9</v>
      </c>
      <c r="E22" s="3">
        <v>2.6</v>
      </c>
      <c r="F22" s="3"/>
      <c r="G22" s="3"/>
      <c r="H22" s="3">
        <v>0.2</v>
      </c>
      <c r="I22" s="3">
        <v>0.1</v>
      </c>
      <c r="J22" s="3">
        <v>0.1</v>
      </c>
      <c r="K22" s="3">
        <v>0.3</v>
      </c>
      <c r="L22" s="3"/>
      <c r="M22" s="3"/>
      <c r="N22" s="3">
        <v>1.0</v>
      </c>
      <c r="O22" s="3">
        <v>0.5</v>
      </c>
      <c r="P22" s="3">
        <v>0.6</v>
      </c>
      <c r="Q22" s="3">
        <v>0.6</v>
      </c>
    </row>
    <row r="23" ht="15.75" customHeight="1">
      <c r="A23" s="2" t="s">
        <v>49</v>
      </c>
      <c r="B23" s="4">
        <v>8.0</v>
      </c>
      <c r="C23" s="4">
        <v>5.7</v>
      </c>
      <c r="D23" s="4">
        <v>7.5</v>
      </c>
      <c r="E23" s="4">
        <v>7.3</v>
      </c>
      <c r="F23" s="3"/>
      <c r="G23" s="3"/>
      <c r="H23" s="3">
        <v>1.4</v>
      </c>
      <c r="I23" s="3">
        <v>1.0</v>
      </c>
      <c r="J23" s="3">
        <v>0.9</v>
      </c>
      <c r="K23" s="3">
        <v>0.8</v>
      </c>
      <c r="L23" s="3"/>
      <c r="M23" s="3"/>
      <c r="N23" s="4">
        <v>10.1</v>
      </c>
      <c r="O23" s="4">
        <v>3.3</v>
      </c>
      <c r="P23" s="4">
        <v>2.0</v>
      </c>
      <c r="Q23" s="4">
        <v>1.9</v>
      </c>
    </row>
    <row r="24" ht="15.75" customHeight="1">
      <c r="A24" s="2" t="s">
        <v>50</v>
      </c>
      <c r="B24" s="4">
        <v>8.0</v>
      </c>
      <c r="C24" s="4">
        <v>5.7</v>
      </c>
      <c r="D24" s="4">
        <v>7.5</v>
      </c>
      <c r="E24" s="4">
        <v>7.2</v>
      </c>
      <c r="F24" s="3"/>
      <c r="G24" s="3"/>
      <c r="H24" s="3">
        <v>0.3</v>
      </c>
      <c r="I24" s="3">
        <v>0.1</v>
      </c>
      <c r="J24" s="3">
        <v>0.1</v>
      </c>
      <c r="K24" s="3">
        <v>0.1</v>
      </c>
      <c r="L24" s="3"/>
      <c r="M24" s="3"/>
      <c r="N24" s="3">
        <v>2.1</v>
      </c>
      <c r="O24" s="3">
        <v>1.0</v>
      </c>
      <c r="P24" s="3">
        <v>1.3</v>
      </c>
      <c r="Q24" s="3">
        <v>1.1</v>
      </c>
    </row>
    <row r="25" ht="15.75" customHeight="1">
      <c r="A25" s="2" t="s">
        <v>52</v>
      </c>
      <c r="B25" s="4">
        <v>7.4</v>
      </c>
      <c r="C25" s="4">
        <v>10.9</v>
      </c>
      <c r="D25" s="4">
        <v>10.2</v>
      </c>
      <c r="E25" s="4">
        <v>8.3</v>
      </c>
      <c r="F25" s="3"/>
      <c r="G25" s="3"/>
      <c r="H25" s="3">
        <v>1.1</v>
      </c>
      <c r="I25" s="3">
        <v>1.0</v>
      </c>
      <c r="J25" s="3">
        <v>0.9</v>
      </c>
      <c r="K25" s="3">
        <v>0.9</v>
      </c>
      <c r="L25" s="3"/>
      <c r="M25" s="3"/>
      <c r="N25" s="3">
        <v>1.8</v>
      </c>
      <c r="O25" s="3">
        <v>2.8</v>
      </c>
      <c r="P25" s="3">
        <v>1.9</v>
      </c>
      <c r="Q25" s="3">
        <v>1.9</v>
      </c>
    </row>
    <row r="26" ht="15.75" customHeight="1">
      <c r="A26" s="7" t="s">
        <v>48</v>
      </c>
      <c r="B26">
        <f t="shared" ref="B26:E26" si="1">SUM(B2:B25)</f>
        <v>94.9</v>
      </c>
      <c r="C26">
        <f t="shared" si="1"/>
        <v>95.5</v>
      </c>
      <c r="D26">
        <f t="shared" si="1"/>
        <v>95.3</v>
      </c>
      <c r="E26">
        <f t="shared" si="1"/>
        <v>95.3</v>
      </c>
      <c r="H26">
        <f t="shared" ref="H26:K26" si="2">SUM(H2:H25)</f>
        <v>87.3</v>
      </c>
      <c r="I26">
        <f t="shared" si="2"/>
        <v>85</v>
      </c>
      <c r="J26">
        <f t="shared" si="2"/>
        <v>84.5</v>
      </c>
      <c r="K26">
        <f t="shared" si="2"/>
        <v>87.1</v>
      </c>
      <c r="N26">
        <f t="shared" ref="N26:Q26" si="3">SUM(N2:N25)</f>
        <v>83.3</v>
      </c>
      <c r="O26">
        <f t="shared" si="3"/>
        <v>88.1</v>
      </c>
      <c r="P26">
        <f t="shared" si="3"/>
        <v>82.9</v>
      </c>
      <c r="Q26">
        <f t="shared" si="3"/>
        <v>83.3</v>
      </c>
    </row>
    <row r="27" ht="15.75" customHeight="1">
      <c r="A27" s="7" t="s">
        <v>54</v>
      </c>
      <c r="B27" s="12">
        <f t="shared" ref="B27:E27" si="4">SUM(B6,B7,B8,B12,B23,B24,B25)</f>
        <v>71.8</v>
      </c>
      <c r="C27" s="12">
        <f t="shared" si="4"/>
        <v>76</v>
      </c>
      <c r="D27" s="12">
        <f t="shared" si="4"/>
        <v>76.5</v>
      </c>
      <c r="E27" s="12">
        <f t="shared" si="4"/>
        <v>75.6</v>
      </c>
      <c r="H27" s="12">
        <f t="shared" ref="H27:K27" si="5">SUM(H3,H5,H6,H7,H9,H14)</f>
        <v>51.9</v>
      </c>
      <c r="I27" s="12">
        <f t="shared" si="5"/>
        <v>52.2</v>
      </c>
      <c r="J27" s="12">
        <f t="shared" si="5"/>
        <v>52.1</v>
      </c>
      <c r="K27" s="12">
        <f t="shared" si="5"/>
        <v>55.6</v>
      </c>
      <c r="N27" s="12">
        <f t="shared" ref="N27:Q27" si="6">SUM(N3,N6,N7,N12,N16,N23)</f>
        <v>52</v>
      </c>
      <c r="O27" s="12">
        <f t="shared" si="6"/>
        <v>55.3</v>
      </c>
      <c r="P27" s="12">
        <f t="shared" si="6"/>
        <v>50.8</v>
      </c>
      <c r="Q27" s="12">
        <f t="shared" si="6"/>
        <v>50.6</v>
      </c>
    </row>
    <row r="28" ht="15.75" customHeight="1">
      <c r="A28" s="7" t="s">
        <v>55</v>
      </c>
      <c r="B28">
        <f t="shared" ref="B28:E28" si="7">B27/B26</f>
        <v>0.7565858799</v>
      </c>
      <c r="C28">
        <f t="shared" si="7"/>
        <v>0.7958115183</v>
      </c>
      <c r="D28">
        <f t="shared" si="7"/>
        <v>0.8027282267</v>
      </c>
      <c r="E28">
        <f t="shared" si="7"/>
        <v>0.7932843652</v>
      </c>
      <c r="H28">
        <f t="shared" ref="H28:K28" si="8">H27/H26</f>
        <v>0.5945017182</v>
      </c>
      <c r="I28">
        <f t="shared" si="8"/>
        <v>0.6141176471</v>
      </c>
      <c r="J28">
        <f t="shared" si="8"/>
        <v>0.6165680473</v>
      </c>
      <c r="K28">
        <f t="shared" si="8"/>
        <v>0.6383467279</v>
      </c>
      <c r="N28">
        <f t="shared" ref="N28:Q28" si="9">N27/N26</f>
        <v>0.6242496999</v>
      </c>
      <c r="O28">
        <f t="shared" si="9"/>
        <v>0.6276958002</v>
      </c>
      <c r="P28">
        <f t="shared" si="9"/>
        <v>0.6127864897</v>
      </c>
      <c r="Q28">
        <f t="shared" si="9"/>
        <v>0.6074429772</v>
      </c>
    </row>
    <row r="29" ht="15.75" customHeight="1"/>
    <row r="30" ht="15.75" customHeight="1">
      <c r="D30" s="7" t="s">
        <v>60</v>
      </c>
      <c r="E30" s="10">
        <v>33.371768375</v>
      </c>
      <c r="F30" s="14" t="s">
        <v>15</v>
      </c>
      <c r="G30" s="15" t="s">
        <v>57</v>
      </c>
      <c r="J30" s="7" t="s">
        <v>61</v>
      </c>
      <c r="K30" s="10">
        <v>27.54895495</v>
      </c>
      <c r="L30" s="14" t="s">
        <v>15</v>
      </c>
      <c r="M30" s="15" t="s">
        <v>57</v>
      </c>
      <c r="P30" s="7" t="s">
        <v>62</v>
      </c>
      <c r="Q30" s="13">
        <v>26.046932299999998</v>
      </c>
      <c r="R30" s="14" t="s">
        <v>15</v>
      </c>
      <c r="S30" s="15" t="s">
        <v>57</v>
      </c>
    </row>
    <row r="31" ht="15.75" customHeight="1">
      <c r="A31" s="2" t="s">
        <v>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ht="15.75" customHeight="1">
      <c r="A32" s="2" t="s">
        <v>4</v>
      </c>
      <c r="B32" s="3"/>
      <c r="C32" s="3"/>
      <c r="D32" s="3"/>
      <c r="E32" s="3"/>
      <c r="F32" s="3"/>
      <c r="G32" s="3"/>
      <c r="H32" s="4">
        <f t="shared" ref="H32:K32" si="10">H3/H27</f>
        <v>0.1117533719</v>
      </c>
      <c r="I32" s="4">
        <f t="shared" si="10"/>
        <v>0.1283524904</v>
      </c>
      <c r="J32" s="4">
        <f t="shared" si="10"/>
        <v>0.122840691</v>
      </c>
      <c r="K32" s="4">
        <f t="shared" si="10"/>
        <v>0.118705036</v>
      </c>
      <c r="L32" s="3">
        <f>AVERAGE(H32:K32)*100</f>
        <v>12.04128973</v>
      </c>
      <c r="M32" s="3">
        <f>L32*K30/100</f>
        <v>3.317249483</v>
      </c>
      <c r="N32" s="4">
        <f t="shared" ref="N32:Q32" si="11">N3/N27</f>
        <v>0.1307692308</v>
      </c>
      <c r="O32" s="4">
        <f t="shared" si="11"/>
        <v>0.1446654611</v>
      </c>
      <c r="P32" s="4">
        <f t="shared" si="11"/>
        <v>0.1850393701</v>
      </c>
      <c r="Q32" s="4">
        <f t="shared" si="11"/>
        <v>0.1699604743</v>
      </c>
      <c r="R32">
        <f>AVERAGE(N32:Q32)*100</f>
        <v>15.76086341</v>
      </c>
      <c r="S32">
        <f>R32*Q30/100</f>
        <v>4.105221422</v>
      </c>
    </row>
    <row r="33" ht="15.75" customHeight="1">
      <c r="A33" s="2" t="s">
        <v>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ht="15.75" customHeight="1">
      <c r="A34" s="2" t="s">
        <v>6</v>
      </c>
      <c r="B34" s="3"/>
      <c r="C34" s="3"/>
      <c r="D34" s="3"/>
      <c r="E34" s="3"/>
      <c r="F34" s="3"/>
      <c r="G34" s="3"/>
      <c r="H34" s="4">
        <f t="shared" ref="H34:K34" si="12">H5/H27</f>
        <v>0.2177263969</v>
      </c>
      <c r="I34" s="4">
        <f t="shared" si="12"/>
        <v>0.214559387</v>
      </c>
      <c r="J34" s="4">
        <f t="shared" si="12"/>
        <v>0.2149712092</v>
      </c>
      <c r="K34" s="4">
        <f t="shared" si="12"/>
        <v>0.2176258993</v>
      </c>
      <c r="L34" s="3">
        <f t="shared" ref="L34:L36" si="15">AVERAGE(H34:K34)*100</f>
        <v>21.62207231</v>
      </c>
      <c r="M34" s="3">
        <f>L34*K30/100</f>
        <v>5.95665496</v>
      </c>
      <c r="N34" s="3"/>
      <c r="O34" s="3"/>
      <c r="P34" s="3"/>
      <c r="Q34" s="3"/>
    </row>
    <row r="35" ht="15.75" customHeight="1">
      <c r="A35" s="2" t="s">
        <v>7</v>
      </c>
      <c r="B35" s="4">
        <f t="shared" ref="B35:E35" si="13">B6/B27</f>
        <v>0.217270195</v>
      </c>
      <c r="C35" s="4">
        <f t="shared" si="13"/>
        <v>0.2513157895</v>
      </c>
      <c r="D35" s="4">
        <f t="shared" si="13"/>
        <v>0.2366013072</v>
      </c>
      <c r="E35" s="4">
        <f t="shared" si="13"/>
        <v>0.2566137566</v>
      </c>
      <c r="F35" s="3">
        <f t="shared" ref="F35:F37" si="18">AVERAGE(B35:E35)*100</f>
        <v>24.04502621</v>
      </c>
      <c r="G35" s="3">
        <f>F35*E30/100</f>
        <v>8.024250451</v>
      </c>
      <c r="H35" s="4">
        <f t="shared" ref="H35:K35" si="14">H6/H27</f>
        <v>0.1599229287</v>
      </c>
      <c r="I35" s="4">
        <f t="shared" si="14"/>
        <v>0.1494252874</v>
      </c>
      <c r="J35" s="4">
        <f t="shared" si="14"/>
        <v>0.1573896353</v>
      </c>
      <c r="K35" s="4">
        <f t="shared" si="14"/>
        <v>0.154676259</v>
      </c>
      <c r="L35" s="3">
        <f t="shared" si="15"/>
        <v>15.53535276</v>
      </c>
      <c r="M35" s="3">
        <f>L35*K30/100</f>
        <v>4.279827333</v>
      </c>
      <c r="N35" s="4">
        <f t="shared" ref="N35:Q35" si="16">N6/N27</f>
        <v>0.2173076923</v>
      </c>
      <c r="O35" s="4">
        <f t="shared" si="16"/>
        <v>0.3074141049</v>
      </c>
      <c r="P35" s="4">
        <f t="shared" si="16"/>
        <v>0.281496063</v>
      </c>
      <c r="Q35" s="4">
        <f t="shared" si="16"/>
        <v>0.2747035573</v>
      </c>
      <c r="R35">
        <f t="shared" ref="R35:R36" si="21">AVERAGE(N35:Q35)*100</f>
        <v>27.02303544</v>
      </c>
      <c r="S35">
        <f>R35*Q30/100</f>
        <v>7.038671746</v>
      </c>
    </row>
    <row r="36" ht="15.75" customHeight="1">
      <c r="A36" s="2" t="s">
        <v>8</v>
      </c>
      <c r="B36" s="4">
        <f t="shared" ref="B36:E36" si="17">B7/B27</f>
        <v>0.1880222841</v>
      </c>
      <c r="C36" s="4">
        <f t="shared" si="17"/>
        <v>0.2157894737</v>
      </c>
      <c r="D36" s="4">
        <f t="shared" si="17"/>
        <v>0.2026143791</v>
      </c>
      <c r="E36" s="4">
        <f t="shared" si="17"/>
        <v>0.2235449735</v>
      </c>
      <c r="F36" s="3">
        <f t="shared" si="18"/>
        <v>20.74927776</v>
      </c>
      <c r="G36" s="3">
        <f>F36*E30/100</f>
        <v>6.924400914</v>
      </c>
      <c r="H36" s="4">
        <f t="shared" ref="H36:K36" si="19">H7/H27</f>
        <v>0.1368015414</v>
      </c>
      <c r="I36" s="4">
        <f t="shared" si="19"/>
        <v>0.132183908</v>
      </c>
      <c r="J36" s="4">
        <f t="shared" si="19"/>
        <v>0.1343570058</v>
      </c>
      <c r="K36" s="4">
        <f t="shared" si="19"/>
        <v>0.1276978417</v>
      </c>
      <c r="L36" s="3">
        <f t="shared" si="15"/>
        <v>13.27600742</v>
      </c>
      <c r="M36" s="3">
        <f>L36*K30/100</f>
        <v>3.657401304</v>
      </c>
      <c r="N36" s="4">
        <f t="shared" ref="N36:Q36" si="20">N7/N27</f>
        <v>0.1826923077</v>
      </c>
      <c r="O36" s="4">
        <f t="shared" si="20"/>
        <v>0.2640144665</v>
      </c>
      <c r="P36" s="4">
        <f t="shared" si="20"/>
        <v>0.2401574803</v>
      </c>
      <c r="Q36" s="4">
        <f t="shared" si="20"/>
        <v>0.233201581</v>
      </c>
      <c r="R36">
        <f t="shared" si="21"/>
        <v>23.00164589</v>
      </c>
      <c r="S36">
        <f>R36*Q30/100</f>
        <v>5.991223133</v>
      </c>
    </row>
    <row r="37" ht="15.75" customHeight="1">
      <c r="A37" s="2" t="s">
        <v>9</v>
      </c>
      <c r="B37" s="4">
        <f t="shared" ref="B37:E37" si="22">B8/B27</f>
        <v>0.1643454039</v>
      </c>
      <c r="C37" s="4">
        <f t="shared" si="22"/>
        <v>0.1671052632</v>
      </c>
      <c r="D37" s="4">
        <f t="shared" si="22"/>
        <v>0.1607843137</v>
      </c>
      <c r="E37" s="4">
        <f t="shared" si="22"/>
        <v>0.1375661376</v>
      </c>
      <c r="F37" s="3">
        <f t="shared" si="18"/>
        <v>15.74502796</v>
      </c>
      <c r="G37" s="3">
        <f>F37*E30/100</f>
        <v>5.254394261</v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 ht="15.75" customHeight="1">
      <c r="A38" s="2" t="s">
        <v>10</v>
      </c>
      <c r="B38" s="3"/>
      <c r="C38" s="3"/>
      <c r="D38" s="3"/>
      <c r="E38" s="3"/>
      <c r="F38" s="3"/>
      <c r="G38" s="3"/>
      <c r="H38" s="4">
        <f t="shared" ref="H38:K38" si="23">H9/H27</f>
        <v>0.1290944123</v>
      </c>
      <c r="I38" s="4">
        <f t="shared" si="23"/>
        <v>0.132183908</v>
      </c>
      <c r="J38" s="4">
        <f t="shared" si="23"/>
        <v>0.1285988484</v>
      </c>
      <c r="K38" s="4">
        <f t="shared" si="23"/>
        <v>0.1330935252</v>
      </c>
      <c r="L38" s="3">
        <f>AVERAGE(H38:K38)*100</f>
        <v>13.07426735</v>
      </c>
      <c r="M38" s="3">
        <f>L38*K30/100</f>
        <v>3.601824022</v>
      </c>
      <c r="N38" s="3"/>
      <c r="O38" s="3"/>
      <c r="P38" s="3"/>
      <c r="Q38" s="3"/>
    </row>
    <row r="39" ht="15.75" customHeight="1">
      <c r="A39" s="2" t="s">
        <v>11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ht="15.75" customHeight="1">
      <c r="A40" s="2" t="s">
        <v>12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ht="15.75" customHeight="1">
      <c r="A41" s="2" t="s">
        <v>13</v>
      </c>
      <c r="B41" s="4">
        <f t="shared" ref="B41:E41" si="24">B12/B27</f>
        <v>0.1044568245</v>
      </c>
      <c r="C41" s="4">
        <f t="shared" si="24"/>
        <v>0.07236842105</v>
      </c>
      <c r="D41" s="4">
        <f t="shared" si="24"/>
        <v>0.07058823529</v>
      </c>
      <c r="E41" s="4">
        <f t="shared" si="24"/>
        <v>0.08068783069</v>
      </c>
      <c r="F41" s="3">
        <f>AVERAGE(B41:E41)*100</f>
        <v>8.202532789</v>
      </c>
      <c r="G41" s="3">
        <f>F41*E30/100</f>
        <v>2.737330243</v>
      </c>
      <c r="H41" s="3"/>
      <c r="I41" s="3"/>
      <c r="J41" s="3"/>
      <c r="K41" s="3"/>
      <c r="L41" s="3"/>
      <c r="M41" s="3"/>
      <c r="N41" s="4">
        <f t="shared" ref="N41:Q41" si="25">N12/N27</f>
        <v>0.1423076923</v>
      </c>
      <c r="O41" s="4">
        <f t="shared" si="25"/>
        <v>0.09764918626</v>
      </c>
      <c r="P41" s="4">
        <f t="shared" si="25"/>
        <v>0.07874015748</v>
      </c>
      <c r="Q41" s="4">
        <f t="shared" si="25"/>
        <v>0.06719367589</v>
      </c>
      <c r="R41">
        <f>AVERAGE(N41:Q41)*100</f>
        <v>9.647267798</v>
      </c>
      <c r="S41">
        <f>R41*Q30/100</f>
        <v>2.512817312</v>
      </c>
    </row>
    <row r="42" ht="15.75" customHeight="1">
      <c r="A42" s="2" t="s">
        <v>14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ht="15.75" customHeight="1">
      <c r="A43" s="2" t="s">
        <v>17</v>
      </c>
      <c r="B43" s="3"/>
      <c r="C43" s="3"/>
      <c r="D43" s="3"/>
      <c r="E43" s="3"/>
      <c r="F43" s="3"/>
      <c r="G43" s="3"/>
      <c r="H43" s="4">
        <f t="shared" ref="H43:K43" si="26">H14/H27</f>
        <v>0.2447013487</v>
      </c>
      <c r="I43" s="4">
        <f t="shared" si="26"/>
        <v>0.2432950192</v>
      </c>
      <c r="J43" s="4">
        <f t="shared" si="26"/>
        <v>0.2418426104</v>
      </c>
      <c r="K43" s="4">
        <f t="shared" si="26"/>
        <v>0.2482014388</v>
      </c>
      <c r="L43" s="3">
        <f>AVERAGE(H43:K43)*100</f>
        <v>24.45101043</v>
      </c>
      <c r="M43" s="3">
        <f>L43*K30/100</f>
        <v>6.735997848</v>
      </c>
      <c r="N43" s="3"/>
      <c r="O43" s="3"/>
      <c r="P43" s="3"/>
      <c r="Q43" s="3"/>
    </row>
    <row r="44" ht="15.75" customHeight="1">
      <c r="A44" s="2" t="s">
        <v>17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ht="15.75" customHeight="1">
      <c r="A45" s="2" t="s">
        <v>29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4">
        <f t="shared" ref="N45:Q45" si="27">N16/N27</f>
        <v>0.1326923077</v>
      </c>
      <c r="O45" s="4">
        <f t="shared" si="27"/>
        <v>0.1265822785</v>
      </c>
      <c r="P45" s="4">
        <f t="shared" si="27"/>
        <v>0.1751968504</v>
      </c>
      <c r="Q45" s="4">
        <f t="shared" si="27"/>
        <v>0.2173913043</v>
      </c>
      <c r="R45">
        <f>AVERAGE(N45:Q45)*100</f>
        <v>16.29656852</v>
      </c>
      <c r="S45">
        <f>R45*Q30/100</f>
        <v>4.24475617</v>
      </c>
    </row>
    <row r="46" ht="15.75" customHeight="1">
      <c r="A46" s="2" t="s">
        <v>32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ht="15.75" customHeight="1">
      <c r="A47" s="2" t="s">
        <v>35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ht="15.75" customHeight="1">
      <c r="A48" s="2" t="s">
        <v>38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ht="15.75" customHeight="1">
      <c r="A49" s="2" t="s">
        <v>41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ht="15.75" customHeight="1">
      <c r="A50" s="2" t="s">
        <v>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ht="15.75" customHeight="1">
      <c r="A51" s="2" t="s">
        <v>46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ht="15.75" customHeight="1">
      <c r="A52" s="2" t="s">
        <v>49</v>
      </c>
      <c r="B52" s="4">
        <f t="shared" ref="B52:E52" si="28">B23/B27</f>
        <v>0.1114206128</v>
      </c>
      <c r="C52" s="4">
        <f t="shared" si="28"/>
        <v>0.075</v>
      </c>
      <c r="D52" s="4">
        <f t="shared" si="28"/>
        <v>0.09803921569</v>
      </c>
      <c r="E52" s="4">
        <f t="shared" si="28"/>
        <v>0.09656084656</v>
      </c>
      <c r="F52" s="3">
        <f t="shared" ref="F52:F54" si="31">AVERAGE(B52:E52)*100</f>
        <v>9.525516877</v>
      </c>
      <c r="G52" s="3">
        <f>F52*E30/100</f>
        <v>3.178833429</v>
      </c>
      <c r="H52" s="3"/>
      <c r="I52" s="3"/>
      <c r="J52" s="3"/>
      <c r="K52" s="3"/>
      <c r="L52" s="3"/>
      <c r="M52" s="3"/>
      <c r="N52" s="4">
        <f t="shared" ref="N52:Q52" si="29">N23/N27</f>
        <v>0.1942307692</v>
      </c>
      <c r="O52" s="4">
        <f t="shared" si="29"/>
        <v>0.05967450271</v>
      </c>
      <c r="P52" s="4">
        <f t="shared" si="29"/>
        <v>0.03937007874</v>
      </c>
      <c r="Q52" s="4">
        <f t="shared" si="29"/>
        <v>0.03754940711</v>
      </c>
      <c r="R52">
        <f>AVERAGE(N52:Q52)*100</f>
        <v>8.270618945</v>
      </c>
      <c r="S52">
        <f>R52*Q30/100</f>
        <v>2.154242517</v>
      </c>
    </row>
    <row r="53" ht="15.75" customHeight="1">
      <c r="A53" s="2" t="s">
        <v>50</v>
      </c>
      <c r="B53" s="4">
        <f t="shared" ref="B53:E53" si="30">B24/B27</f>
        <v>0.1114206128</v>
      </c>
      <c r="C53" s="4">
        <f t="shared" si="30"/>
        <v>0.075</v>
      </c>
      <c r="D53" s="4">
        <f t="shared" si="30"/>
        <v>0.09803921569</v>
      </c>
      <c r="E53" s="4">
        <f t="shared" si="30"/>
        <v>0.09523809524</v>
      </c>
      <c r="F53" s="3">
        <f t="shared" si="31"/>
        <v>9.492448093</v>
      </c>
      <c r="G53" s="3">
        <f>F53*E30/100</f>
        <v>3.167797791</v>
      </c>
      <c r="H53" s="3"/>
      <c r="I53" s="3"/>
      <c r="J53" s="3"/>
      <c r="K53" s="3"/>
      <c r="L53" s="3"/>
      <c r="M53" s="3"/>
      <c r="N53" s="3"/>
      <c r="O53" s="3"/>
      <c r="P53" s="3"/>
      <c r="Q53" s="3"/>
    </row>
    <row r="54" ht="15.75" customHeight="1">
      <c r="A54" s="2" t="s">
        <v>52</v>
      </c>
      <c r="B54" s="4">
        <f t="shared" ref="B54:E54" si="32">B25/B27</f>
        <v>0.1030640669</v>
      </c>
      <c r="C54" s="4">
        <f t="shared" si="32"/>
        <v>0.1434210526</v>
      </c>
      <c r="D54" s="4">
        <f t="shared" si="32"/>
        <v>0.1333333333</v>
      </c>
      <c r="E54" s="4">
        <f t="shared" si="32"/>
        <v>0.1097883598</v>
      </c>
      <c r="F54" s="3">
        <f t="shared" si="31"/>
        <v>12.24017032</v>
      </c>
      <c r="G54" s="3">
        <f>F54*E30/100</f>
        <v>4.084761286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 ht="15.75" customHeight="1">
      <c r="A55" s="7" t="s">
        <v>136</v>
      </c>
      <c r="B55">
        <f t="shared" ref="B55:S55" si="33">SUM(B31:B54)</f>
        <v>1</v>
      </c>
      <c r="C55">
        <f t="shared" si="33"/>
        <v>1</v>
      </c>
      <c r="D55">
        <f t="shared" si="33"/>
        <v>1</v>
      </c>
      <c r="E55">
        <f t="shared" si="33"/>
        <v>1</v>
      </c>
      <c r="F55" s="16">
        <f t="shared" si="33"/>
        <v>100</v>
      </c>
      <c r="G55" s="13">
        <f t="shared" si="33"/>
        <v>33.37176838</v>
      </c>
      <c r="H55">
        <f t="shared" si="33"/>
        <v>1</v>
      </c>
      <c r="I55">
        <f t="shared" si="33"/>
        <v>1</v>
      </c>
      <c r="J55">
        <f t="shared" si="33"/>
        <v>1</v>
      </c>
      <c r="K55">
        <f t="shared" si="33"/>
        <v>1</v>
      </c>
      <c r="L55" s="16">
        <f t="shared" si="33"/>
        <v>100</v>
      </c>
      <c r="M55" s="13">
        <f t="shared" si="33"/>
        <v>27.54895495</v>
      </c>
      <c r="N55">
        <f t="shared" si="33"/>
        <v>1</v>
      </c>
      <c r="O55">
        <f t="shared" si="33"/>
        <v>1</v>
      </c>
      <c r="P55">
        <f t="shared" si="33"/>
        <v>1</v>
      </c>
      <c r="Q55">
        <f t="shared" si="33"/>
        <v>1</v>
      </c>
      <c r="R55" s="16">
        <f t="shared" si="33"/>
        <v>100</v>
      </c>
      <c r="S55" s="13">
        <f t="shared" si="33"/>
        <v>26.0469323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1:K1"/>
    <mergeCell ref="N1:Q1"/>
    <mergeCell ref="B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89"/>
    <col customWidth="1" min="8" max="12" width="10.56"/>
    <col customWidth="1" min="13" max="13" width="13.89"/>
    <col customWidth="1" min="14" max="18" width="10.56"/>
    <col customWidth="1" min="19" max="19" width="13.89"/>
    <col customWidth="1" min="20" max="32" width="10.56"/>
  </cols>
  <sheetData>
    <row r="1" ht="15.75" customHeight="1">
      <c r="A1" s="1"/>
      <c r="B1" s="1" t="s">
        <v>0</v>
      </c>
      <c r="F1" s="1"/>
      <c r="G1" s="1"/>
      <c r="H1" s="1" t="s">
        <v>1</v>
      </c>
      <c r="L1" s="1"/>
      <c r="M1" s="1"/>
      <c r="N1" s="1" t="s">
        <v>2</v>
      </c>
      <c r="T1" s="7" t="s">
        <v>16</v>
      </c>
    </row>
    <row r="2" ht="15.75" customHeight="1">
      <c r="A2" s="2" t="s">
        <v>21</v>
      </c>
      <c r="B2" s="3">
        <v>0.7</v>
      </c>
      <c r="C2" s="3">
        <v>1.0</v>
      </c>
      <c r="D2" s="3">
        <v>0.9</v>
      </c>
      <c r="E2" s="3">
        <v>0.6</v>
      </c>
      <c r="F2" s="3"/>
      <c r="G2" s="3"/>
      <c r="H2" s="4">
        <v>11.7</v>
      </c>
      <c r="I2" s="4">
        <v>9.4</v>
      </c>
      <c r="J2" s="4">
        <v>11.5</v>
      </c>
      <c r="K2" s="4">
        <v>3.1</v>
      </c>
      <c r="L2" s="3"/>
      <c r="M2" s="4"/>
      <c r="N2" s="4">
        <v>18.6</v>
      </c>
      <c r="O2" s="4">
        <v>9.0</v>
      </c>
      <c r="P2" s="4">
        <v>8.9</v>
      </c>
      <c r="Q2" s="4">
        <v>6.8</v>
      </c>
      <c r="T2" s="7" t="s">
        <v>23</v>
      </c>
    </row>
    <row r="3" ht="15.75" customHeight="1">
      <c r="A3" s="2" t="s">
        <v>24</v>
      </c>
      <c r="B3" s="3">
        <v>2.0</v>
      </c>
      <c r="C3" s="3">
        <v>2.5</v>
      </c>
      <c r="D3" s="3">
        <v>2.4</v>
      </c>
      <c r="E3" s="3">
        <v>2.1</v>
      </c>
      <c r="F3" s="3"/>
      <c r="G3" s="3"/>
      <c r="H3" s="3">
        <v>3.3</v>
      </c>
      <c r="I3" s="3">
        <v>3.4</v>
      </c>
      <c r="J3" s="3">
        <v>3.6</v>
      </c>
      <c r="K3" s="3">
        <v>3.9</v>
      </c>
      <c r="L3" s="3"/>
      <c r="M3" s="4"/>
      <c r="N3" s="4">
        <v>6.1</v>
      </c>
      <c r="O3" s="4">
        <v>5.5</v>
      </c>
      <c r="P3" s="4">
        <v>5.9</v>
      </c>
      <c r="Q3" s="4">
        <v>6.3</v>
      </c>
      <c r="T3" s="7" t="s">
        <v>25</v>
      </c>
    </row>
    <row r="4" ht="15.75" customHeight="1">
      <c r="A4" s="2" t="s">
        <v>26</v>
      </c>
      <c r="B4" s="4">
        <v>5.1</v>
      </c>
      <c r="C4" s="4">
        <v>4.6</v>
      </c>
      <c r="D4" s="4">
        <v>4.4</v>
      </c>
      <c r="E4" s="4">
        <v>3.8</v>
      </c>
      <c r="F4" s="3"/>
      <c r="G4" s="3"/>
      <c r="H4" s="3">
        <v>2.5</v>
      </c>
      <c r="I4" s="3">
        <v>2.7</v>
      </c>
      <c r="J4" s="3">
        <v>2.6</v>
      </c>
      <c r="K4" s="3">
        <v>2.4</v>
      </c>
      <c r="L4" s="3"/>
      <c r="M4" s="3"/>
      <c r="N4" s="3">
        <v>3.4</v>
      </c>
      <c r="O4" s="3">
        <v>3.4</v>
      </c>
      <c r="P4" s="3">
        <v>3.7</v>
      </c>
      <c r="Q4" s="3">
        <v>2.9</v>
      </c>
      <c r="T4" s="7" t="s">
        <v>27</v>
      </c>
    </row>
    <row r="5" ht="15.75" customHeight="1">
      <c r="A5" s="2" t="s">
        <v>28</v>
      </c>
      <c r="B5" s="4">
        <v>43.4</v>
      </c>
      <c r="C5" s="4">
        <v>44.6</v>
      </c>
      <c r="D5" s="4">
        <v>45.1</v>
      </c>
      <c r="E5" s="4">
        <v>35.6</v>
      </c>
      <c r="F5" s="3"/>
      <c r="G5" s="3"/>
      <c r="H5" s="4">
        <v>20.3</v>
      </c>
      <c r="I5" s="4">
        <v>21.3</v>
      </c>
      <c r="J5" s="4">
        <v>18.8</v>
      </c>
      <c r="K5" s="4">
        <v>16.3</v>
      </c>
      <c r="L5" s="3"/>
      <c r="M5" s="4"/>
      <c r="N5" s="4">
        <v>28.3</v>
      </c>
      <c r="O5" s="4">
        <v>29.7</v>
      </c>
      <c r="P5" s="4">
        <v>34.7</v>
      </c>
      <c r="Q5" s="4">
        <v>25.5</v>
      </c>
      <c r="T5" s="7" t="s">
        <v>30</v>
      </c>
    </row>
    <row r="6" ht="15.75" customHeight="1">
      <c r="A6" s="2" t="s">
        <v>31</v>
      </c>
      <c r="B6" s="4">
        <v>17.3</v>
      </c>
      <c r="C6" s="4">
        <v>17.6</v>
      </c>
      <c r="D6" s="4">
        <v>16.0</v>
      </c>
      <c r="E6" s="4">
        <v>25.5</v>
      </c>
      <c r="F6" s="3"/>
      <c r="G6" s="3"/>
      <c r="H6" s="4">
        <v>4.7</v>
      </c>
      <c r="I6" s="4">
        <v>5.1</v>
      </c>
      <c r="J6" s="4">
        <v>4.4</v>
      </c>
      <c r="K6" s="4">
        <v>6.1</v>
      </c>
      <c r="L6" s="3"/>
      <c r="M6" s="4"/>
      <c r="N6" s="4">
        <v>5.4</v>
      </c>
      <c r="O6" s="4">
        <v>6.2</v>
      </c>
      <c r="P6" s="4">
        <v>7.9</v>
      </c>
      <c r="Q6" s="4">
        <v>7.5</v>
      </c>
      <c r="T6" s="7" t="s">
        <v>33</v>
      </c>
    </row>
    <row r="7" ht="15.75" customHeight="1">
      <c r="A7" s="2" t="s">
        <v>34</v>
      </c>
      <c r="B7" s="4">
        <v>23.2</v>
      </c>
      <c r="C7" s="4">
        <v>21.8</v>
      </c>
      <c r="D7" s="4">
        <v>21.8</v>
      </c>
      <c r="E7" s="4">
        <v>23.6</v>
      </c>
      <c r="F7" s="3"/>
      <c r="G7" s="3"/>
      <c r="H7" s="3">
        <v>2.4</v>
      </c>
      <c r="I7" s="3">
        <v>2.3</v>
      </c>
      <c r="J7" s="3">
        <v>2.7</v>
      </c>
      <c r="K7" s="3">
        <v>3.2</v>
      </c>
      <c r="L7" s="3"/>
      <c r="M7" s="4"/>
      <c r="N7" s="4">
        <v>3.8</v>
      </c>
      <c r="O7" s="4">
        <v>5.3</v>
      </c>
      <c r="P7" s="4">
        <v>6.7</v>
      </c>
      <c r="Q7" s="4">
        <v>4.7</v>
      </c>
      <c r="T7" s="7" t="s">
        <v>36</v>
      </c>
    </row>
    <row r="8" ht="15.75" customHeight="1">
      <c r="A8" s="2" t="s">
        <v>37</v>
      </c>
      <c r="B8" s="3">
        <v>0.4</v>
      </c>
      <c r="C8" s="3">
        <v>0.4</v>
      </c>
      <c r="D8" s="3">
        <v>0.5</v>
      </c>
      <c r="E8" s="3">
        <v>0.4</v>
      </c>
      <c r="F8" s="3"/>
      <c r="G8" s="3"/>
      <c r="H8" s="4">
        <v>34.7</v>
      </c>
      <c r="I8" s="4">
        <v>34.7</v>
      </c>
      <c r="J8" s="4">
        <v>36.1</v>
      </c>
      <c r="K8" s="4">
        <v>42.7</v>
      </c>
      <c r="L8" s="3"/>
      <c r="M8" s="3"/>
      <c r="N8" s="3">
        <v>0.9</v>
      </c>
      <c r="O8" s="3">
        <v>1.0</v>
      </c>
      <c r="P8" s="3">
        <v>2.2</v>
      </c>
      <c r="Q8" s="3">
        <v>0.8</v>
      </c>
      <c r="T8" s="7" t="s">
        <v>39</v>
      </c>
    </row>
    <row r="9" ht="15.75" customHeight="1">
      <c r="A9" s="2" t="s">
        <v>40</v>
      </c>
      <c r="B9" s="3">
        <v>0.4</v>
      </c>
      <c r="C9" s="3">
        <v>0.4</v>
      </c>
      <c r="D9" s="3">
        <v>0.5</v>
      </c>
      <c r="E9" s="3">
        <v>0.4</v>
      </c>
      <c r="F9" s="3"/>
      <c r="G9" s="3"/>
      <c r="H9" s="3">
        <v>2.1</v>
      </c>
      <c r="I9" s="3">
        <v>2.1</v>
      </c>
      <c r="J9" s="3">
        <v>2.1</v>
      </c>
      <c r="K9" s="3">
        <v>2.1</v>
      </c>
      <c r="L9" s="3"/>
      <c r="M9" s="4"/>
      <c r="N9" s="4">
        <v>18.3</v>
      </c>
      <c r="O9" s="4">
        <v>24.4</v>
      </c>
      <c r="P9" s="4">
        <v>17.1</v>
      </c>
      <c r="Q9" s="4">
        <v>31.8</v>
      </c>
      <c r="T9" s="7" t="s">
        <v>42</v>
      </c>
    </row>
    <row r="10" ht="15.75" customHeight="1">
      <c r="A10" s="2" t="s">
        <v>43</v>
      </c>
      <c r="B10" s="3">
        <v>0.4</v>
      </c>
      <c r="C10" s="3">
        <v>0.4</v>
      </c>
      <c r="D10" s="3">
        <v>0.5</v>
      </c>
      <c r="E10" s="3">
        <v>0.4</v>
      </c>
      <c r="F10" s="3"/>
      <c r="G10" s="3"/>
      <c r="H10" s="4">
        <v>3.7</v>
      </c>
      <c r="I10" s="4">
        <v>4.1</v>
      </c>
      <c r="J10" s="4">
        <v>4.1</v>
      </c>
      <c r="K10" s="4">
        <v>6.0</v>
      </c>
      <c r="L10" s="3"/>
      <c r="M10" s="3"/>
      <c r="N10" s="3">
        <v>0.7</v>
      </c>
      <c r="O10" s="3">
        <v>0.8</v>
      </c>
      <c r="P10" s="3">
        <v>0.7</v>
      </c>
      <c r="Q10" s="3">
        <v>0.7</v>
      </c>
    </row>
    <row r="11" ht="15.75" customHeight="1">
      <c r="A11" s="2" t="s">
        <v>45</v>
      </c>
      <c r="B11" s="3">
        <v>0.4</v>
      </c>
      <c r="C11" s="3">
        <v>0.4</v>
      </c>
      <c r="D11" s="3">
        <v>0.5</v>
      </c>
      <c r="E11" s="3">
        <v>0.4</v>
      </c>
      <c r="F11" s="3"/>
      <c r="G11" s="3"/>
      <c r="H11" s="3">
        <v>0.9</v>
      </c>
      <c r="I11" s="3">
        <v>0.9</v>
      </c>
      <c r="J11" s="3">
        <v>0.9</v>
      </c>
      <c r="K11" s="3">
        <v>1.0</v>
      </c>
      <c r="L11" s="3"/>
      <c r="M11" s="4"/>
      <c r="N11" s="4">
        <v>4.7</v>
      </c>
      <c r="O11" s="4">
        <v>5.2</v>
      </c>
      <c r="P11" s="4">
        <v>3.7</v>
      </c>
      <c r="Q11" s="4">
        <v>5.7</v>
      </c>
    </row>
    <row r="12" ht="15.75" customHeight="1">
      <c r="A12" s="7" t="s">
        <v>48</v>
      </c>
      <c r="B12">
        <f t="shared" ref="B12:E12" si="1"> SUM(B2:B11)</f>
        <v>93.3</v>
      </c>
      <c r="C12">
        <f t="shared" si="1"/>
        <v>93.7</v>
      </c>
      <c r="D12">
        <f t="shared" si="1"/>
        <v>92.6</v>
      </c>
      <c r="E12">
        <f t="shared" si="1"/>
        <v>92.8</v>
      </c>
      <c r="H12">
        <f t="shared" ref="H12:K12" si="2"> SUM(H2:H11)</f>
        <v>86.3</v>
      </c>
      <c r="I12">
        <f t="shared" si="2"/>
        <v>86</v>
      </c>
      <c r="J12">
        <f t="shared" si="2"/>
        <v>86.8</v>
      </c>
      <c r="K12">
        <f t="shared" si="2"/>
        <v>86.8</v>
      </c>
      <c r="N12">
        <f t="shared" ref="N12:Q12" si="3"> SUM(N2:N11)</f>
        <v>90.2</v>
      </c>
      <c r="O12">
        <f t="shared" si="3"/>
        <v>90.5</v>
      </c>
      <c r="P12">
        <f t="shared" si="3"/>
        <v>91.5</v>
      </c>
      <c r="Q12">
        <f t="shared" si="3"/>
        <v>92.7</v>
      </c>
    </row>
    <row r="13" ht="15.75" customHeight="1">
      <c r="A13" s="7" t="s">
        <v>53</v>
      </c>
      <c r="B13" s="12">
        <f t="shared" ref="B13:E13" si="4">SUM(B4:B7)</f>
        <v>89</v>
      </c>
      <c r="C13" s="12">
        <f t="shared" si="4"/>
        <v>88.6</v>
      </c>
      <c r="D13" s="12">
        <f t="shared" si="4"/>
        <v>87.3</v>
      </c>
      <c r="E13" s="12">
        <f t="shared" si="4"/>
        <v>88.5</v>
      </c>
      <c r="H13" s="12">
        <f t="shared" ref="H13:K13" si="5"> SUM(H2,H5,H6,H8,H10)</f>
        <v>75.1</v>
      </c>
      <c r="I13" s="12">
        <f t="shared" si="5"/>
        <v>74.6</v>
      </c>
      <c r="J13" s="12">
        <f t="shared" si="5"/>
        <v>74.9</v>
      </c>
      <c r="K13" s="12">
        <f t="shared" si="5"/>
        <v>74.2</v>
      </c>
      <c r="M13" s="12"/>
      <c r="N13" s="12">
        <f t="shared" ref="N13:Q13" si="6">SUM(N2,N3,N5,N6,N9,N11,N7)</f>
        <v>85.2</v>
      </c>
      <c r="O13" s="12">
        <f t="shared" si="6"/>
        <v>85.3</v>
      </c>
      <c r="P13" s="12">
        <f t="shared" si="6"/>
        <v>84.9</v>
      </c>
      <c r="Q13" s="12">
        <f t="shared" si="6"/>
        <v>88.3</v>
      </c>
    </row>
    <row r="14" ht="15.75" customHeight="1">
      <c r="A14" s="7" t="s">
        <v>55</v>
      </c>
      <c r="B14">
        <f t="shared" ref="B14:E14" si="7">B13/B12</f>
        <v>0.9539121115</v>
      </c>
      <c r="C14">
        <f t="shared" si="7"/>
        <v>0.9455709712</v>
      </c>
      <c r="D14">
        <f t="shared" si="7"/>
        <v>0.9427645788</v>
      </c>
      <c r="E14">
        <f t="shared" si="7"/>
        <v>0.9536637931</v>
      </c>
      <c r="H14">
        <f t="shared" ref="H14:K14" si="8">H13/H12</f>
        <v>0.8702201622</v>
      </c>
      <c r="I14">
        <f t="shared" si="8"/>
        <v>0.8674418605</v>
      </c>
      <c r="J14">
        <f t="shared" si="8"/>
        <v>0.8629032258</v>
      </c>
      <c r="K14">
        <f t="shared" si="8"/>
        <v>0.8548387097</v>
      </c>
      <c r="N14">
        <f t="shared" ref="N14:Q14" si="9">N13/N12</f>
        <v>0.9445676275</v>
      </c>
      <c r="O14">
        <f t="shared" si="9"/>
        <v>0.9425414365</v>
      </c>
      <c r="P14">
        <f t="shared" si="9"/>
        <v>0.9278688525</v>
      </c>
      <c r="Q14">
        <f t="shared" si="9"/>
        <v>0.9525350593</v>
      </c>
    </row>
    <row r="15" ht="15.75" customHeight="1"/>
    <row r="16" ht="15.75" customHeight="1">
      <c r="D16" s="7" t="s">
        <v>56</v>
      </c>
      <c r="E16" s="13">
        <v>45.0649459</v>
      </c>
      <c r="F16" s="14" t="s">
        <v>15</v>
      </c>
      <c r="G16" s="15" t="s">
        <v>57</v>
      </c>
      <c r="J16" s="7" t="s">
        <v>58</v>
      </c>
      <c r="K16" s="13">
        <v>47.848580250000005</v>
      </c>
      <c r="L16" s="14" t="s">
        <v>15</v>
      </c>
      <c r="M16" s="15" t="s">
        <v>57</v>
      </c>
      <c r="P16" s="7" t="s">
        <v>59</v>
      </c>
      <c r="Q16" s="13">
        <v>51.7018413</v>
      </c>
      <c r="R16" s="14" t="s">
        <v>15</v>
      </c>
      <c r="S16" s="15" t="s">
        <v>57</v>
      </c>
    </row>
    <row r="17" ht="15.75" customHeight="1">
      <c r="A17" s="2" t="s">
        <v>21</v>
      </c>
      <c r="B17" s="3"/>
      <c r="C17" s="3"/>
      <c r="D17" s="3"/>
      <c r="E17" s="3"/>
      <c r="F17" s="3"/>
      <c r="G17" s="3"/>
      <c r="H17" s="4">
        <f t="shared" ref="H17:K17" si="10">H2/H13</f>
        <v>0.155792277</v>
      </c>
      <c r="I17" s="4">
        <f t="shared" si="10"/>
        <v>0.1260053619</v>
      </c>
      <c r="J17" s="4">
        <f t="shared" si="10"/>
        <v>0.1535380507</v>
      </c>
      <c r="K17" s="4">
        <f t="shared" si="10"/>
        <v>0.04177897574</v>
      </c>
      <c r="L17" s="3">
        <f>AVERAGE(H17:K17)*100</f>
        <v>11.92786663</v>
      </c>
      <c r="M17" s="3">
        <f>L17*K16/100</f>
        <v>5.707314839</v>
      </c>
      <c r="N17" s="4">
        <f t="shared" ref="N17:Q17" si="11">N2/N13</f>
        <v>0.2183098592</v>
      </c>
      <c r="O17" s="4">
        <f t="shared" si="11"/>
        <v>0.1055099648</v>
      </c>
      <c r="P17" s="4">
        <f t="shared" si="11"/>
        <v>0.1048292108</v>
      </c>
      <c r="Q17" s="4">
        <f t="shared" si="11"/>
        <v>0.07701019253</v>
      </c>
      <c r="R17" s="3">
        <f t="shared" ref="R17:R18" si="13">AVERAGE(N17:Q17)*100</f>
        <v>12.64148068</v>
      </c>
      <c r="S17">
        <f>R17*Q16/100</f>
        <v>6.535878281</v>
      </c>
    </row>
    <row r="18" ht="15.75" customHeight="1">
      <c r="A18" s="2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4">
        <f t="shared" ref="N18:Q18" si="12">N3/N13</f>
        <v>0.07159624413</v>
      </c>
      <c r="O18" s="4">
        <f t="shared" si="12"/>
        <v>0.06447831184</v>
      </c>
      <c r="P18" s="4">
        <f t="shared" si="12"/>
        <v>0.06949352179</v>
      </c>
      <c r="Q18" s="4">
        <f t="shared" si="12"/>
        <v>0.07134767837</v>
      </c>
      <c r="R18" s="3">
        <f t="shared" si="13"/>
        <v>6.922893903</v>
      </c>
      <c r="S18">
        <f>R18*Q16/100</f>
        <v>3.579263619</v>
      </c>
    </row>
    <row r="19" ht="15.75" customHeight="1">
      <c r="A19" s="2" t="s">
        <v>26</v>
      </c>
      <c r="B19" s="4">
        <f t="shared" ref="B19:E19" si="14">B4/B13</f>
        <v>0.05730337079</v>
      </c>
      <c r="C19" s="4">
        <f t="shared" si="14"/>
        <v>0.05191873589</v>
      </c>
      <c r="D19" s="4">
        <f t="shared" si="14"/>
        <v>0.05040091638</v>
      </c>
      <c r="E19" s="4">
        <f t="shared" si="14"/>
        <v>0.04293785311</v>
      </c>
      <c r="F19" s="3">
        <f t="shared" ref="F19:F22" si="16">AVERAGE(B19:E19)*100</f>
        <v>5.064021904</v>
      </c>
      <c r="G19" s="3">
        <f>F19*E16/100</f>
        <v>2.282098731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ht="15.75" customHeight="1">
      <c r="A20" s="2" t="s">
        <v>28</v>
      </c>
      <c r="B20" s="4">
        <f t="shared" ref="B20:E20" si="15">B5/B13</f>
        <v>0.4876404494</v>
      </c>
      <c r="C20" s="4">
        <f t="shared" si="15"/>
        <v>0.5033860045</v>
      </c>
      <c r="D20" s="4">
        <f t="shared" si="15"/>
        <v>0.5166093929</v>
      </c>
      <c r="E20" s="4">
        <f t="shared" si="15"/>
        <v>0.402259887</v>
      </c>
      <c r="F20" s="3">
        <f t="shared" si="16"/>
        <v>47.74739335</v>
      </c>
      <c r="G20" s="3">
        <f>F20*E16/100</f>
        <v>21.51733698</v>
      </c>
      <c r="H20" s="4">
        <f t="shared" ref="H20:K20" si="17">H5/H13</f>
        <v>0.2703062583</v>
      </c>
      <c r="I20" s="4">
        <f t="shared" si="17"/>
        <v>0.2855227882</v>
      </c>
      <c r="J20" s="4">
        <f t="shared" si="17"/>
        <v>0.2510013351</v>
      </c>
      <c r="K20" s="4">
        <f t="shared" si="17"/>
        <v>0.2196765499</v>
      </c>
      <c r="L20" s="3">
        <f t="shared" ref="L20:L21" si="21">AVERAGE(H20:K20)*100</f>
        <v>25.66267329</v>
      </c>
      <c r="M20" s="3">
        <f>L20*K16/100</f>
        <v>12.27922482</v>
      </c>
      <c r="N20" s="4">
        <f t="shared" ref="N20:Q20" si="18">N5/N13</f>
        <v>0.3321596244</v>
      </c>
      <c r="O20" s="4">
        <f t="shared" si="18"/>
        <v>0.3481828839</v>
      </c>
      <c r="P20" s="4">
        <f t="shared" si="18"/>
        <v>0.4087161366</v>
      </c>
      <c r="Q20" s="4">
        <f t="shared" si="18"/>
        <v>0.288788222</v>
      </c>
      <c r="R20" s="3">
        <f t="shared" ref="R20:R22" si="23">AVERAGE(N20:Q20)*100</f>
        <v>34.44617167</v>
      </c>
      <c r="S20">
        <f>R20*Q16/100</f>
        <v>17.80930501</v>
      </c>
    </row>
    <row r="21" ht="15.75" customHeight="1">
      <c r="A21" s="2" t="s">
        <v>31</v>
      </c>
      <c r="B21" s="4">
        <f t="shared" ref="B21:E21" si="19">B6/B13</f>
        <v>0.1943820225</v>
      </c>
      <c r="C21" s="4">
        <f t="shared" si="19"/>
        <v>0.1986455982</v>
      </c>
      <c r="D21" s="4">
        <f t="shared" si="19"/>
        <v>0.1832760596</v>
      </c>
      <c r="E21" s="4">
        <f t="shared" si="19"/>
        <v>0.2881355932</v>
      </c>
      <c r="F21" s="3">
        <f t="shared" si="16"/>
        <v>21.61098184</v>
      </c>
      <c r="G21" s="3">
        <f>F21*E16/100</f>
        <v>9.738977273</v>
      </c>
      <c r="H21" s="4">
        <f t="shared" ref="H21:K21" si="20">H6/H13</f>
        <v>0.06258322237</v>
      </c>
      <c r="I21" s="4">
        <f t="shared" si="20"/>
        <v>0.06836461126</v>
      </c>
      <c r="J21" s="4">
        <f t="shared" si="20"/>
        <v>0.05874499332</v>
      </c>
      <c r="K21" s="4">
        <f t="shared" si="20"/>
        <v>0.08221024259</v>
      </c>
      <c r="L21" s="3">
        <f t="shared" si="21"/>
        <v>6.797576739</v>
      </c>
      <c r="M21" s="3">
        <f>L21*K16/100</f>
        <v>3.252543961</v>
      </c>
      <c r="N21" s="4">
        <f t="shared" ref="N21:Q21" si="22">N6/N13</f>
        <v>0.06338028169</v>
      </c>
      <c r="O21" s="4">
        <f t="shared" si="22"/>
        <v>0.07268464244</v>
      </c>
      <c r="P21" s="4">
        <f t="shared" si="22"/>
        <v>0.09305064782</v>
      </c>
      <c r="Q21" s="4">
        <f t="shared" si="22"/>
        <v>0.08493771234</v>
      </c>
      <c r="R21" s="3">
        <f t="shared" si="23"/>
        <v>7.851332107</v>
      </c>
      <c r="S21">
        <f>R21*Q16/100</f>
        <v>4.059283266</v>
      </c>
    </row>
    <row r="22" ht="15.75" customHeight="1">
      <c r="A22" s="2" t="s">
        <v>34</v>
      </c>
      <c r="B22" s="4">
        <f t="shared" ref="B22:E22" si="24">B7/B13</f>
        <v>0.2606741573</v>
      </c>
      <c r="C22" s="4">
        <f t="shared" si="24"/>
        <v>0.2460496614</v>
      </c>
      <c r="D22" s="4">
        <f t="shared" si="24"/>
        <v>0.2497136312</v>
      </c>
      <c r="E22" s="4">
        <f t="shared" si="24"/>
        <v>0.2666666667</v>
      </c>
      <c r="F22" s="3">
        <f t="shared" si="16"/>
        <v>25.57760291</v>
      </c>
      <c r="G22" s="3">
        <f>F22*E16/100</f>
        <v>11.52653292</v>
      </c>
      <c r="H22" s="3"/>
      <c r="I22" s="3"/>
      <c r="J22" s="3"/>
      <c r="K22" s="3"/>
      <c r="L22" s="3"/>
      <c r="M22" s="3"/>
      <c r="N22" s="4">
        <f t="shared" ref="N22:Q22" si="25">N7/N13</f>
        <v>0.04460093897</v>
      </c>
      <c r="O22" s="4">
        <f t="shared" si="25"/>
        <v>0.06213364596</v>
      </c>
      <c r="P22" s="4">
        <f t="shared" si="25"/>
        <v>0.0789163722</v>
      </c>
      <c r="Q22" s="4">
        <f t="shared" si="25"/>
        <v>0.05322763307</v>
      </c>
      <c r="R22" s="3">
        <f t="shared" si="23"/>
        <v>5.971964755</v>
      </c>
      <c r="S22">
        <f>R22*Q16/100</f>
        <v>3.08761574</v>
      </c>
    </row>
    <row r="23" ht="15.75" customHeight="1">
      <c r="A23" s="2" t="s">
        <v>37</v>
      </c>
      <c r="B23" s="3"/>
      <c r="C23" s="3"/>
      <c r="D23" s="3"/>
      <c r="E23" s="3"/>
      <c r="F23" s="3"/>
      <c r="G23" s="3"/>
      <c r="H23" s="4">
        <f t="shared" ref="H23:K23" si="26">H8/H13</f>
        <v>0.4620505992</v>
      </c>
      <c r="I23" s="4">
        <f t="shared" si="26"/>
        <v>0.4651474531</v>
      </c>
      <c r="J23" s="4">
        <f t="shared" si="26"/>
        <v>0.481975968</v>
      </c>
      <c r="K23" s="4">
        <f t="shared" si="26"/>
        <v>0.5754716981</v>
      </c>
      <c r="L23" s="3">
        <f>AVERAGE(H23:K23)*100</f>
        <v>49.61614296</v>
      </c>
      <c r="M23" s="3">
        <f>L23*K16/100</f>
        <v>23.74061998</v>
      </c>
      <c r="N23" s="3"/>
      <c r="O23" s="3"/>
      <c r="P23" s="3"/>
      <c r="Q23" s="3"/>
    </row>
    <row r="24" ht="15.75" customHeight="1">
      <c r="A24" s="2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>
        <f t="shared" ref="N24:Q24" si="27">N9/N13</f>
        <v>0.2147887324</v>
      </c>
      <c r="O24" s="4">
        <f t="shared" si="27"/>
        <v>0.286049238</v>
      </c>
      <c r="P24" s="4">
        <f t="shared" si="27"/>
        <v>0.2014134276</v>
      </c>
      <c r="Q24" s="4">
        <f t="shared" si="27"/>
        <v>0.3601359003</v>
      </c>
      <c r="R24" s="3">
        <f>AVERAGE(N24:Q24)*100</f>
        <v>26.55968246</v>
      </c>
      <c r="S24">
        <f>R24*Q16/100</f>
        <v>13.73184487</v>
      </c>
    </row>
    <row r="25" ht="15.75" customHeight="1">
      <c r="A25" s="2" t="s">
        <v>43</v>
      </c>
      <c r="B25" s="3"/>
      <c r="C25" s="3"/>
      <c r="D25" s="3"/>
      <c r="E25" s="3"/>
      <c r="F25" s="3"/>
      <c r="G25" s="3"/>
      <c r="H25" s="4">
        <f t="shared" ref="H25:K25" si="28">H10/H13</f>
        <v>0.04926764314</v>
      </c>
      <c r="I25" s="4">
        <f t="shared" si="28"/>
        <v>0.05495978552</v>
      </c>
      <c r="J25" s="4">
        <f t="shared" si="28"/>
        <v>0.05473965287</v>
      </c>
      <c r="K25" s="4">
        <f t="shared" si="28"/>
        <v>0.08086253369</v>
      </c>
      <c r="L25" s="3">
        <f>AVERAGE(H25:K25)*100</f>
        <v>5.995740381</v>
      </c>
      <c r="M25" s="3">
        <f>L25*K16/100</f>
        <v>2.868876648</v>
      </c>
      <c r="N25" s="3"/>
      <c r="O25" s="3"/>
      <c r="P25" s="3"/>
      <c r="Q25" s="3"/>
    </row>
    <row r="26" ht="15.75" customHeight="1">
      <c r="A26" s="2" t="s">
        <v>45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>
        <f t="shared" ref="N26:Q26" si="29">N11/N13</f>
        <v>0.05516431925</v>
      </c>
      <c r="O26" s="4">
        <f t="shared" si="29"/>
        <v>0.06096131301</v>
      </c>
      <c r="P26" s="4">
        <f t="shared" si="29"/>
        <v>0.04358068316</v>
      </c>
      <c r="Q26" s="4">
        <f t="shared" si="29"/>
        <v>0.06455266138</v>
      </c>
      <c r="R26" s="3">
        <f>AVERAGE(N26:Q26)*100</f>
        <v>5.60647442</v>
      </c>
      <c r="S26">
        <f>R26*Q16/100</f>
        <v>2.898650507</v>
      </c>
    </row>
    <row r="27" ht="15.75" customHeight="1">
      <c r="A27" s="7" t="s">
        <v>77</v>
      </c>
      <c r="B27">
        <f t="shared" ref="B27:S27" si="30">SUM(B17:B26)</f>
        <v>1</v>
      </c>
      <c r="C27">
        <f t="shared" si="30"/>
        <v>1</v>
      </c>
      <c r="D27">
        <f t="shared" si="30"/>
        <v>1</v>
      </c>
      <c r="E27">
        <f t="shared" si="30"/>
        <v>1</v>
      </c>
      <c r="F27" s="16">
        <f t="shared" si="30"/>
        <v>100</v>
      </c>
      <c r="G27" s="13">
        <f t="shared" si="30"/>
        <v>45.0649459</v>
      </c>
      <c r="H27">
        <f t="shared" si="30"/>
        <v>1</v>
      </c>
      <c r="I27">
        <f t="shared" si="30"/>
        <v>1</v>
      </c>
      <c r="J27">
        <f t="shared" si="30"/>
        <v>1</v>
      </c>
      <c r="K27">
        <f t="shared" si="30"/>
        <v>1</v>
      </c>
      <c r="L27" s="16">
        <f t="shared" si="30"/>
        <v>100</v>
      </c>
      <c r="M27" s="13">
        <f t="shared" si="30"/>
        <v>47.84858025</v>
      </c>
      <c r="N27">
        <f t="shared" si="30"/>
        <v>1</v>
      </c>
      <c r="O27">
        <f t="shared" si="30"/>
        <v>1</v>
      </c>
      <c r="P27">
        <f t="shared" si="30"/>
        <v>1</v>
      </c>
      <c r="Q27">
        <f t="shared" si="30"/>
        <v>1</v>
      </c>
      <c r="R27" s="16">
        <f t="shared" si="30"/>
        <v>100</v>
      </c>
      <c r="S27" s="13">
        <f t="shared" si="30"/>
        <v>51.7018413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N42" s="1"/>
      <c r="O42" s="1" t="s">
        <v>0</v>
      </c>
      <c r="S42" s="1"/>
      <c r="T42" s="1"/>
      <c r="U42" s="1" t="s">
        <v>1</v>
      </c>
      <c r="Y42" s="1"/>
      <c r="Z42" s="1"/>
      <c r="AA42" s="1" t="s">
        <v>2</v>
      </c>
    </row>
    <row r="43" ht="15.75" customHeight="1">
      <c r="N43" s="2" t="s">
        <v>21</v>
      </c>
      <c r="O43" s="3">
        <v>0.7</v>
      </c>
      <c r="P43" s="3">
        <v>1.0</v>
      </c>
      <c r="Q43" s="3">
        <v>0.9</v>
      </c>
      <c r="R43" s="3">
        <v>0.6</v>
      </c>
      <c r="S43" s="3"/>
      <c r="T43" s="3"/>
      <c r="U43" s="4">
        <v>11.7</v>
      </c>
      <c r="V43" s="4">
        <v>9.4</v>
      </c>
      <c r="W43" s="4">
        <v>11.5</v>
      </c>
      <c r="X43" s="4">
        <v>3.1</v>
      </c>
      <c r="Y43" s="3"/>
      <c r="Z43" s="4"/>
      <c r="AA43" s="4">
        <v>18.6</v>
      </c>
      <c r="AB43" s="4">
        <v>9.0</v>
      </c>
      <c r="AC43" s="4">
        <v>8.9</v>
      </c>
      <c r="AD43" s="4">
        <v>6.8</v>
      </c>
      <c r="AE43" s="4"/>
      <c r="AF43" s="4"/>
    </row>
    <row r="44" ht="15.75" customHeight="1">
      <c r="N44" s="2" t="s">
        <v>24</v>
      </c>
      <c r="O44" s="3">
        <v>2.0</v>
      </c>
      <c r="P44" s="3">
        <v>2.5</v>
      </c>
      <c r="Q44" s="3">
        <v>2.4</v>
      </c>
      <c r="R44" s="3">
        <v>2.1</v>
      </c>
      <c r="S44" s="3"/>
      <c r="T44" s="3"/>
      <c r="U44" s="3">
        <v>3.3</v>
      </c>
      <c r="V44" s="3">
        <v>3.4</v>
      </c>
      <c r="W44" s="3">
        <v>3.6</v>
      </c>
      <c r="X44" s="3">
        <v>3.9</v>
      </c>
      <c r="Y44" s="3"/>
      <c r="Z44" s="4"/>
      <c r="AA44" s="4">
        <v>6.1</v>
      </c>
      <c r="AB44" s="4">
        <v>5.5</v>
      </c>
      <c r="AC44" s="4">
        <v>5.9</v>
      </c>
      <c r="AD44" s="4">
        <v>6.3</v>
      </c>
      <c r="AE44" s="4"/>
      <c r="AF44" s="4"/>
    </row>
    <row r="45" ht="15.75" customHeight="1">
      <c r="N45" s="2" t="s">
        <v>26</v>
      </c>
      <c r="O45" s="4">
        <v>5.1</v>
      </c>
      <c r="P45" s="4">
        <v>4.6</v>
      </c>
      <c r="Q45" s="4">
        <v>4.4</v>
      </c>
      <c r="R45" s="4">
        <v>3.8</v>
      </c>
      <c r="S45" s="3"/>
      <c r="T45" s="3"/>
      <c r="U45" s="3">
        <v>2.5</v>
      </c>
      <c r="V45" s="3">
        <v>2.7</v>
      </c>
      <c r="W45" s="3">
        <v>2.6</v>
      </c>
      <c r="X45" s="3">
        <v>2.4</v>
      </c>
      <c r="Y45" s="3"/>
      <c r="Z45" s="3"/>
      <c r="AA45" s="3">
        <v>3.4</v>
      </c>
      <c r="AB45" s="3">
        <v>3.4</v>
      </c>
      <c r="AC45" s="3">
        <v>3.7</v>
      </c>
      <c r="AD45" s="3">
        <v>2.9</v>
      </c>
      <c r="AE45" s="3"/>
      <c r="AF45" s="3"/>
    </row>
    <row r="46" ht="15.75" customHeight="1">
      <c r="N46" s="2" t="s">
        <v>28</v>
      </c>
      <c r="O46" s="4">
        <v>43.4</v>
      </c>
      <c r="P46" s="4">
        <v>44.6</v>
      </c>
      <c r="Q46" s="4">
        <v>45.1</v>
      </c>
      <c r="R46" s="4">
        <v>35.6</v>
      </c>
      <c r="S46" s="3"/>
      <c r="T46" s="3"/>
      <c r="U46" s="4">
        <v>20.3</v>
      </c>
      <c r="V46" s="4">
        <v>21.3</v>
      </c>
      <c r="W46" s="4">
        <v>18.8</v>
      </c>
      <c r="X46" s="4">
        <v>16.3</v>
      </c>
      <c r="Y46" s="3"/>
      <c r="Z46" s="4"/>
      <c r="AA46" s="4">
        <v>28.3</v>
      </c>
      <c r="AB46" s="4">
        <v>29.7</v>
      </c>
      <c r="AC46" s="4">
        <v>34.7</v>
      </c>
      <c r="AD46" s="4">
        <v>25.5</v>
      </c>
      <c r="AE46" s="4"/>
      <c r="AF46" s="4"/>
    </row>
    <row r="47" ht="15.75" customHeight="1">
      <c r="N47" s="2" t="s">
        <v>31</v>
      </c>
      <c r="O47" s="4">
        <v>17.3</v>
      </c>
      <c r="P47" s="4">
        <v>17.6</v>
      </c>
      <c r="Q47" s="4">
        <v>16.0</v>
      </c>
      <c r="R47" s="4">
        <v>25.5</v>
      </c>
      <c r="S47" s="3"/>
      <c r="T47" s="3"/>
      <c r="U47" s="4">
        <v>4.7</v>
      </c>
      <c r="V47" s="4">
        <v>5.1</v>
      </c>
      <c r="W47" s="4">
        <v>4.4</v>
      </c>
      <c r="X47" s="4">
        <v>6.1</v>
      </c>
      <c r="Y47" s="3"/>
      <c r="Z47" s="4"/>
      <c r="AA47" s="4">
        <v>5.4</v>
      </c>
      <c r="AB47" s="4">
        <v>6.2</v>
      </c>
      <c r="AC47" s="4">
        <v>7.9</v>
      </c>
      <c r="AD47" s="4">
        <v>7.5</v>
      </c>
      <c r="AE47" s="4"/>
      <c r="AF47" s="4"/>
    </row>
    <row r="48" ht="15.75" customHeight="1">
      <c r="N48" s="2" t="s">
        <v>34</v>
      </c>
      <c r="O48" s="4">
        <v>23.2</v>
      </c>
      <c r="P48" s="4">
        <v>21.8</v>
      </c>
      <c r="Q48" s="4">
        <v>21.8</v>
      </c>
      <c r="R48" s="4">
        <v>23.6</v>
      </c>
      <c r="S48" s="3"/>
      <c r="T48" s="3"/>
      <c r="U48" s="3">
        <v>2.4</v>
      </c>
      <c r="V48" s="3">
        <v>2.3</v>
      </c>
      <c r="W48" s="3">
        <v>2.7</v>
      </c>
      <c r="X48" s="3">
        <v>3.2</v>
      </c>
      <c r="Y48" s="3"/>
      <c r="Z48" s="4"/>
      <c r="AA48" s="4">
        <v>3.8</v>
      </c>
      <c r="AB48" s="4">
        <v>5.3</v>
      </c>
      <c r="AC48" s="4">
        <v>6.7</v>
      </c>
      <c r="AD48" s="4">
        <v>4.7</v>
      </c>
      <c r="AE48" s="4"/>
      <c r="AF48" s="4"/>
    </row>
    <row r="49" ht="15.75" customHeight="1">
      <c r="N49" s="2" t="s">
        <v>37</v>
      </c>
      <c r="O49" s="3">
        <v>0.4</v>
      </c>
      <c r="P49" s="3">
        <v>0.4</v>
      </c>
      <c r="Q49" s="3">
        <v>0.5</v>
      </c>
      <c r="R49" s="3">
        <v>0.4</v>
      </c>
      <c r="S49" s="3"/>
      <c r="T49" s="3"/>
      <c r="U49" s="4">
        <v>34.7</v>
      </c>
      <c r="V49" s="4">
        <v>34.7</v>
      </c>
      <c r="W49" s="4">
        <v>36.1</v>
      </c>
      <c r="X49" s="4">
        <v>42.7</v>
      </c>
      <c r="Y49" s="3"/>
      <c r="Z49" s="3"/>
      <c r="AA49" s="3">
        <v>0.9</v>
      </c>
      <c r="AB49" s="3">
        <v>1.0</v>
      </c>
      <c r="AC49" s="3">
        <v>2.2</v>
      </c>
      <c r="AD49" s="3">
        <v>0.8</v>
      </c>
      <c r="AE49" s="3"/>
      <c r="AF49" s="3"/>
    </row>
    <row r="50" ht="15.75" customHeight="1">
      <c r="N50" s="2" t="s">
        <v>40</v>
      </c>
      <c r="O50" s="3">
        <v>0.4</v>
      </c>
      <c r="P50" s="3">
        <v>0.4</v>
      </c>
      <c r="Q50" s="3">
        <v>0.5</v>
      </c>
      <c r="R50" s="3">
        <v>0.4</v>
      </c>
      <c r="S50" s="3"/>
      <c r="T50" s="3"/>
      <c r="U50" s="3">
        <v>2.1</v>
      </c>
      <c r="V50" s="3">
        <v>2.1</v>
      </c>
      <c r="W50" s="3">
        <v>2.1</v>
      </c>
      <c r="X50" s="3">
        <v>2.1</v>
      </c>
      <c r="Y50" s="3"/>
      <c r="Z50" s="4"/>
      <c r="AA50" s="4">
        <v>18.3</v>
      </c>
      <c r="AB50" s="4">
        <v>24.4</v>
      </c>
      <c r="AC50" s="4">
        <v>17.1</v>
      </c>
      <c r="AD50" s="4">
        <v>31.8</v>
      </c>
      <c r="AE50" s="4"/>
      <c r="AF50" s="4"/>
    </row>
    <row r="51" ht="15.75" customHeight="1">
      <c r="N51" s="2" t="s">
        <v>43</v>
      </c>
      <c r="O51" s="3">
        <v>0.4</v>
      </c>
      <c r="P51" s="3">
        <v>0.4</v>
      </c>
      <c r="Q51" s="3">
        <v>0.5</v>
      </c>
      <c r="R51" s="3">
        <v>0.4</v>
      </c>
      <c r="S51" s="3"/>
      <c r="T51" s="3"/>
      <c r="U51" s="4">
        <v>3.7</v>
      </c>
      <c r="V51" s="4">
        <v>4.1</v>
      </c>
      <c r="W51" s="4">
        <v>4.1</v>
      </c>
      <c r="X51" s="4">
        <v>6.0</v>
      </c>
      <c r="Y51" s="3"/>
      <c r="Z51" s="3"/>
      <c r="AA51" s="3">
        <v>0.7</v>
      </c>
      <c r="AB51" s="3">
        <v>0.8</v>
      </c>
      <c r="AC51" s="3">
        <v>0.7</v>
      </c>
      <c r="AD51" s="3">
        <v>0.7</v>
      </c>
      <c r="AE51" s="3"/>
      <c r="AF51" s="3"/>
    </row>
    <row r="52" ht="15.75" customHeight="1">
      <c r="N52" s="2" t="s">
        <v>45</v>
      </c>
      <c r="O52" s="3">
        <v>0.4</v>
      </c>
      <c r="P52" s="3">
        <v>0.4</v>
      </c>
      <c r="Q52" s="3">
        <v>0.5</v>
      </c>
      <c r="R52" s="3">
        <v>0.4</v>
      </c>
      <c r="S52" s="3"/>
      <c r="T52" s="3"/>
      <c r="U52" s="3">
        <v>0.9</v>
      </c>
      <c r="V52" s="3">
        <v>0.9</v>
      </c>
      <c r="W52" s="3">
        <v>0.9</v>
      </c>
      <c r="X52" s="3">
        <v>1.0</v>
      </c>
      <c r="Y52" s="3"/>
      <c r="Z52" s="4"/>
      <c r="AA52" s="4">
        <v>4.7</v>
      </c>
      <c r="AB52" s="4">
        <v>5.2</v>
      </c>
      <c r="AC52" s="4">
        <v>3.7</v>
      </c>
      <c r="AD52" s="4">
        <v>5.7</v>
      </c>
      <c r="AE52" s="4"/>
      <c r="AF52" s="4"/>
    </row>
    <row r="53" ht="15.75" customHeight="1">
      <c r="N53" s="7" t="s">
        <v>48</v>
      </c>
      <c r="O53">
        <f t="shared" ref="O53:R53" si="31"> SUM(O43:O52)</f>
        <v>93.3</v>
      </c>
      <c r="P53">
        <f t="shared" si="31"/>
        <v>93.7</v>
      </c>
      <c r="Q53">
        <f t="shared" si="31"/>
        <v>92.6</v>
      </c>
      <c r="R53">
        <f t="shared" si="31"/>
        <v>92.8</v>
      </c>
      <c r="U53">
        <f t="shared" ref="U53:X53" si="32"> SUM(U43:U52)</f>
        <v>86.3</v>
      </c>
      <c r="V53">
        <f t="shared" si="32"/>
        <v>86</v>
      </c>
      <c r="W53">
        <f t="shared" si="32"/>
        <v>86.8</v>
      </c>
      <c r="X53">
        <f t="shared" si="32"/>
        <v>86.8</v>
      </c>
      <c r="AA53">
        <f t="shared" ref="AA53:AD53" si="33"> SUM(AA43:AA52)</f>
        <v>90.2</v>
      </c>
      <c r="AB53">
        <f t="shared" si="33"/>
        <v>90.5</v>
      </c>
      <c r="AC53">
        <f t="shared" si="33"/>
        <v>91.5</v>
      </c>
      <c r="AD53">
        <f t="shared" si="33"/>
        <v>92.7</v>
      </c>
    </row>
    <row r="54" ht="15.75" customHeight="1">
      <c r="N54" s="7" t="s">
        <v>53</v>
      </c>
      <c r="O54" s="12">
        <f t="shared" ref="O54:R54" si="34">SUM(O45:O48)</f>
        <v>89</v>
      </c>
      <c r="P54" s="12">
        <f t="shared" si="34"/>
        <v>88.6</v>
      </c>
      <c r="Q54" s="12">
        <f t="shared" si="34"/>
        <v>87.3</v>
      </c>
      <c r="R54" s="12">
        <f t="shared" si="34"/>
        <v>88.5</v>
      </c>
      <c r="U54" s="12">
        <f t="shared" ref="U54:X54" si="35"> SUM(U43,U46,U47,U49,U51)</f>
        <v>75.1</v>
      </c>
      <c r="V54" s="12">
        <f t="shared" si="35"/>
        <v>74.6</v>
      </c>
      <c r="W54" s="12">
        <f t="shared" si="35"/>
        <v>74.9</v>
      </c>
      <c r="X54" s="12">
        <f t="shared" si="35"/>
        <v>74.2</v>
      </c>
      <c r="Z54" s="12"/>
      <c r="AA54" s="12">
        <f t="shared" ref="AA54:AD54" si="36">SUM(AA43,AA44,AA46,AA47,AA50,AA52,AA48)</f>
        <v>85.2</v>
      </c>
      <c r="AB54" s="12">
        <f t="shared" si="36"/>
        <v>85.3</v>
      </c>
      <c r="AC54" s="12">
        <f t="shared" si="36"/>
        <v>84.9</v>
      </c>
      <c r="AD54" s="12">
        <f t="shared" si="36"/>
        <v>88.3</v>
      </c>
      <c r="AE54" s="12"/>
      <c r="AF54" s="12"/>
    </row>
    <row r="55" ht="15.75" customHeight="1">
      <c r="N55" s="7" t="s">
        <v>55</v>
      </c>
      <c r="O55">
        <f t="shared" ref="O55:R55" si="37">O54/O53</f>
        <v>0.9539121115</v>
      </c>
      <c r="P55">
        <f t="shared" si="37"/>
        <v>0.9455709712</v>
      </c>
      <c r="Q55">
        <f t="shared" si="37"/>
        <v>0.9427645788</v>
      </c>
      <c r="R55">
        <f t="shared" si="37"/>
        <v>0.9536637931</v>
      </c>
      <c r="U55">
        <f t="shared" ref="U55:X55" si="38">U54/U53</f>
        <v>0.8702201622</v>
      </c>
      <c r="V55">
        <f t="shared" si="38"/>
        <v>0.8674418605</v>
      </c>
      <c r="W55">
        <f t="shared" si="38"/>
        <v>0.8629032258</v>
      </c>
      <c r="X55">
        <f t="shared" si="38"/>
        <v>0.8548387097</v>
      </c>
      <c r="AA55">
        <f t="shared" ref="AA55:AD55" si="39">AA54/AA53</f>
        <v>0.9445676275</v>
      </c>
      <c r="AB55">
        <f t="shared" si="39"/>
        <v>0.9425414365</v>
      </c>
      <c r="AC55">
        <f t="shared" si="39"/>
        <v>0.9278688525</v>
      </c>
      <c r="AD55">
        <f t="shared" si="39"/>
        <v>0.9525350593</v>
      </c>
    </row>
    <row r="56" ht="15.75" customHeight="1">
      <c r="N56" s="2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5.75" customHeight="1">
      <c r="N57" s="2" t="s">
        <v>3</v>
      </c>
      <c r="O57" s="3">
        <v>0.0</v>
      </c>
      <c r="P57" s="3">
        <v>0.0</v>
      </c>
      <c r="Q57" s="3">
        <v>0.0</v>
      </c>
      <c r="R57" s="3">
        <v>0.0</v>
      </c>
      <c r="S57" s="3"/>
      <c r="T57" s="3"/>
      <c r="U57" s="3">
        <v>1.2</v>
      </c>
      <c r="V57" s="3">
        <v>2.0</v>
      </c>
      <c r="W57" s="3">
        <v>1.9</v>
      </c>
      <c r="X57" s="3">
        <v>1.9</v>
      </c>
      <c r="Y57" s="3"/>
      <c r="Z57" s="3"/>
      <c r="AA57" s="3">
        <v>1.2</v>
      </c>
      <c r="AB57" s="3">
        <v>1.3</v>
      </c>
      <c r="AC57" s="3">
        <v>2.0</v>
      </c>
      <c r="AD57" s="3">
        <v>1.7</v>
      </c>
      <c r="AE57" s="3"/>
      <c r="AF57" s="3"/>
    </row>
    <row r="58" ht="15.75" customHeight="1">
      <c r="N58" s="2" t="s">
        <v>4</v>
      </c>
      <c r="O58" s="3">
        <v>0.4</v>
      </c>
      <c r="P58" s="3">
        <v>0.6</v>
      </c>
      <c r="Q58" s="3">
        <v>0.6</v>
      </c>
      <c r="R58" s="3">
        <v>0.4</v>
      </c>
      <c r="S58" s="3"/>
      <c r="T58" s="3"/>
      <c r="U58" s="4">
        <v>5.8</v>
      </c>
      <c r="V58" s="4">
        <v>6.7</v>
      </c>
      <c r="W58" s="4">
        <v>6.4</v>
      </c>
      <c r="X58" s="4">
        <v>6.6</v>
      </c>
      <c r="Y58" s="3"/>
      <c r="Z58" s="3"/>
      <c r="AA58" s="4">
        <v>6.8</v>
      </c>
      <c r="AB58" s="4">
        <v>8.0</v>
      </c>
      <c r="AC58" s="4">
        <v>9.4</v>
      </c>
      <c r="AD58" s="4">
        <v>8.6</v>
      </c>
      <c r="AE58" s="4"/>
      <c r="AF58" s="4"/>
    </row>
    <row r="59" ht="15.75" customHeight="1">
      <c r="N59" s="2" t="s">
        <v>5</v>
      </c>
      <c r="O59" s="3">
        <v>0.0</v>
      </c>
      <c r="P59" s="3">
        <v>0.1</v>
      </c>
      <c r="Q59" s="3">
        <v>0.0</v>
      </c>
      <c r="R59" s="3">
        <v>0.1</v>
      </c>
      <c r="S59" s="3"/>
      <c r="T59" s="3"/>
      <c r="U59" s="3">
        <v>2.5</v>
      </c>
      <c r="V59" s="3">
        <v>1.5</v>
      </c>
      <c r="W59" s="3">
        <v>1.8</v>
      </c>
      <c r="X59" s="3">
        <v>2.0</v>
      </c>
      <c r="Y59" s="3"/>
      <c r="Z59" s="3"/>
      <c r="AA59" s="3">
        <v>1.9</v>
      </c>
      <c r="AB59" s="3">
        <v>1.1</v>
      </c>
      <c r="AC59" s="3">
        <v>1.6</v>
      </c>
      <c r="AD59" s="3">
        <v>2.5</v>
      </c>
      <c r="AE59" s="3"/>
      <c r="AF59" s="3"/>
    </row>
    <row r="60" ht="15.75" customHeight="1">
      <c r="N60" s="2" t="s">
        <v>6</v>
      </c>
      <c r="O60" s="3">
        <v>1.7</v>
      </c>
      <c r="P60" s="3">
        <v>1.4</v>
      </c>
      <c r="Q60" s="3">
        <v>1.3</v>
      </c>
      <c r="R60" s="3">
        <v>1.4</v>
      </c>
      <c r="S60" s="3"/>
      <c r="T60" s="3"/>
      <c r="U60" s="4">
        <v>11.3</v>
      </c>
      <c r="V60" s="4">
        <v>11.2</v>
      </c>
      <c r="W60" s="4">
        <v>11.2</v>
      </c>
      <c r="X60" s="4">
        <v>12.1</v>
      </c>
      <c r="Y60" s="3"/>
      <c r="Z60" s="3"/>
      <c r="AA60" s="3">
        <v>1.0</v>
      </c>
      <c r="AB60" s="3">
        <v>4.7</v>
      </c>
      <c r="AC60" s="3">
        <v>1.2</v>
      </c>
      <c r="AD60" s="3">
        <v>1.3</v>
      </c>
      <c r="AE60" s="3"/>
      <c r="AF60" s="3"/>
    </row>
    <row r="61" ht="15.75" customHeight="1">
      <c r="N61" s="2" t="s">
        <v>7</v>
      </c>
      <c r="O61" s="4">
        <v>15.6</v>
      </c>
      <c r="P61" s="4">
        <v>19.1</v>
      </c>
      <c r="Q61" s="4">
        <v>18.1</v>
      </c>
      <c r="R61" s="4">
        <v>19.4</v>
      </c>
      <c r="S61" s="3"/>
      <c r="T61" s="3"/>
      <c r="U61" s="4">
        <v>8.3</v>
      </c>
      <c r="V61" s="4">
        <v>7.8</v>
      </c>
      <c r="W61" s="4">
        <v>8.2</v>
      </c>
      <c r="X61" s="4">
        <v>8.6</v>
      </c>
      <c r="Y61" s="3"/>
      <c r="Z61" s="3"/>
      <c r="AA61" s="4">
        <v>11.3</v>
      </c>
      <c r="AB61" s="4">
        <v>17.0</v>
      </c>
      <c r="AC61" s="4">
        <v>14.3</v>
      </c>
      <c r="AD61" s="4">
        <v>13.9</v>
      </c>
      <c r="AE61" s="4"/>
      <c r="AF61" s="4"/>
    </row>
    <row r="62" ht="15.75" customHeight="1">
      <c r="N62" s="2" t="s">
        <v>8</v>
      </c>
      <c r="O62" s="4">
        <v>13.5</v>
      </c>
      <c r="P62" s="4">
        <v>16.4</v>
      </c>
      <c r="Q62" s="4">
        <v>15.5</v>
      </c>
      <c r="R62" s="4">
        <v>16.9</v>
      </c>
      <c r="S62" s="3"/>
      <c r="T62" s="3"/>
      <c r="U62" s="4">
        <v>7.1</v>
      </c>
      <c r="V62" s="4">
        <v>6.9</v>
      </c>
      <c r="W62" s="4">
        <v>7.0</v>
      </c>
      <c r="X62" s="4">
        <v>7.1</v>
      </c>
      <c r="Y62" s="3"/>
      <c r="Z62" s="3"/>
      <c r="AA62" s="4">
        <v>9.5</v>
      </c>
      <c r="AB62" s="4">
        <v>14.6</v>
      </c>
      <c r="AC62" s="4">
        <v>12.2</v>
      </c>
      <c r="AD62" s="4">
        <v>11.8</v>
      </c>
      <c r="AE62" s="4"/>
      <c r="AF62" s="4"/>
    </row>
    <row r="63" ht="15.75" customHeight="1">
      <c r="N63" s="2" t="s">
        <v>9</v>
      </c>
      <c r="O63" s="4">
        <v>11.8</v>
      </c>
      <c r="P63" s="4">
        <v>12.7</v>
      </c>
      <c r="Q63" s="4">
        <v>12.3</v>
      </c>
      <c r="R63" s="4">
        <v>10.4</v>
      </c>
      <c r="S63" s="3"/>
      <c r="T63" s="3"/>
      <c r="U63" s="3">
        <v>3.6</v>
      </c>
      <c r="V63" s="3">
        <v>3.6</v>
      </c>
      <c r="W63" s="3">
        <v>3.5</v>
      </c>
      <c r="X63" s="3">
        <v>3.7</v>
      </c>
      <c r="Y63" s="3"/>
      <c r="Z63" s="3"/>
      <c r="AA63" s="3">
        <v>3.2</v>
      </c>
      <c r="AB63" s="3">
        <v>4.9</v>
      </c>
      <c r="AC63" s="3">
        <v>4.0</v>
      </c>
      <c r="AD63" s="3">
        <v>4.2</v>
      </c>
      <c r="AE63" s="3"/>
      <c r="AF63" s="3"/>
    </row>
    <row r="64" ht="15.75" customHeight="1">
      <c r="N64" s="2" t="s">
        <v>10</v>
      </c>
      <c r="O64" s="3">
        <v>2.3</v>
      </c>
      <c r="P64" s="3">
        <v>2.0</v>
      </c>
      <c r="Q64" s="3">
        <v>1.9</v>
      </c>
      <c r="R64" s="3">
        <v>1.6</v>
      </c>
      <c r="S64" s="3"/>
      <c r="T64" s="3"/>
      <c r="U64" s="4">
        <v>6.7</v>
      </c>
      <c r="V64" s="4">
        <v>6.9</v>
      </c>
      <c r="W64" s="4">
        <v>6.7</v>
      </c>
      <c r="X64" s="4">
        <v>7.4</v>
      </c>
      <c r="Y64" s="3"/>
      <c r="Z64" s="3"/>
      <c r="AA64" s="3">
        <v>0.4</v>
      </c>
      <c r="AB64" s="3">
        <v>0.4</v>
      </c>
      <c r="AC64" s="3">
        <v>0.5</v>
      </c>
      <c r="AD64" s="3">
        <v>0.5</v>
      </c>
      <c r="AE64" s="3"/>
      <c r="AF64" s="3"/>
    </row>
    <row r="65" ht="15.75" customHeight="1">
      <c r="N65" s="2" t="s">
        <v>11</v>
      </c>
      <c r="O65" s="3">
        <v>0.2</v>
      </c>
      <c r="P65" s="3">
        <v>0.1</v>
      </c>
      <c r="Q65" s="3">
        <v>0.1</v>
      </c>
      <c r="R65" s="3">
        <v>0.1</v>
      </c>
      <c r="S65" s="3"/>
      <c r="T65" s="3"/>
      <c r="U65" s="3">
        <v>3.9</v>
      </c>
      <c r="V65" s="3">
        <v>3.5</v>
      </c>
      <c r="W65" s="3">
        <v>3.3</v>
      </c>
      <c r="X65" s="3">
        <v>3.7</v>
      </c>
      <c r="Y65" s="3"/>
      <c r="Z65" s="3"/>
      <c r="AA65" s="3">
        <v>2.8</v>
      </c>
      <c r="AB65" s="3">
        <v>2.2</v>
      </c>
      <c r="AC65" s="3">
        <v>3.6</v>
      </c>
      <c r="AD65" s="3">
        <v>3.5</v>
      </c>
      <c r="AE65" s="3"/>
      <c r="AF65" s="3"/>
    </row>
    <row r="66" ht="15.75" customHeight="1">
      <c r="N66" s="2" t="s">
        <v>12</v>
      </c>
      <c r="O66" s="3">
        <v>3.0</v>
      </c>
      <c r="P66" s="3">
        <v>2.2</v>
      </c>
      <c r="Q66" s="3">
        <v>2.1</v>
      </c>
      <c r="R66" s="3">
        <v>2.4</v>
      </c>
      <c r="S66" s="3"/>
      <c r="T66" s="3"/>
      <c r="U66" s="3">
        <v>1.8</v>
      </c>
      <c r="V66" s="3">
        <v>1.6</v>
      </c>
      <c r="W66" s="3">
        <v>1.6</v>
      </c>
      <c r="X66" s="3">
        <v>1.3</v>
      </c>
      <c r="Y66" s="3"/>
      <c r="Z66" s="3"/>
      <c r="AA66" s="3">
        <v>3.0</v>
      </c>
      <c r="AB66" s="3">
        <v>2.1</v>
      </c>
      <c r="AC66" s="3">
        <v>1.6</v>
      </c>
      <c r="AD66" s="3">
        <v>1.4</v>
      </c>
      <c r="AE66" s="3"/>
      <c r="AF66" s="3"/>
    </row>
    <row r="67" ht="15.75" customHeight="1">
      <c r="N67" s="2" t="s">
        <v>13</v>
      </c>
      <c r="O67" s="4">
        <v>7.5</v>
      </c>
      <c r="P67" s="4">
        <v>5.5</v>
      </c>
      <c r="Q67" s="4">
        <v>5.4</v>
      </c>
      <c r="R67" s="4">
        <v>6.1</v>
      </c>
      <c r="S67" s="3"/>
      <c r="T67" s="3"/>
      <c r="U67" s="3">
        <v>4.2</v>
      </c>
      <c r="V67" s="3">
        <v>3.8</v>
      </c>
      <c r="W67" s="3">
        <v>3.8</v>
      </c>
      <c r="X67" s="3">
        <v>3.0</v>
      </c>
      <c r="Y67" s="3"/>
      <c r="Z67" s="3"/>
      <c r="AA67" s="4">
        <v>7.4</v>
      </c>
      <c r="AB67" s="4">
        <v>5.4</v>
      </c>
      <c r="AC67" s="4">
        <v>4.0</v>
      </c>
      <c r="AD67" s="4">
        <v>3.4</v>
      </c>
      <c r="AE67" s="4"/>
      <c r="AF67" s="4"/>
    </row>
    <row r="68" ht="15.75" customHeight="1">
      <c r="N68" s="2" t="s">
        <v>14</v>
      </c>
      <c r="O68" s="3">
        <v>2.0</v>
      </c>
      <c r="P68" s="3">
        <v>2.3</v>
      </c>
      <c r="Q68" s="3">
        <v>2.1</v>
      </c>
      <c r="R68" s="3">
        <v>2.3</v>
      </c>
      <c r="S68" s="3"/>
      <c r="T68" s="3"/>
      <c r="U68" s="3">
        <v>1.4</v>
      </c>
      <c r="V68" s="3">
        <v>1.3</v>
      </c>
      <c r="W68" s="3">
        <v>1.2</v>
      </c>
      <c r="X68" s="3">
        <v>1.4</v>
      </c>
      <c r="Y68" s="3"/>
      <c r="Z68" s="3"/>
      <c r="AA68" s="3">
        <v>2.0</v>
      </c>
      <c r="AB68" s="3">
        <v>1.8</v>
      </c>
      <c r="AC68" s="3">
        <v>2.1</v>
      </c>
      <c r="AD68" s="3">
        <v>2.1</v>
      </c>
      <c r="AE68" s="3"/>
      <c r="AF68" s="3"/>
    </row>
    <row r="69" ht="15.75" customHeight="1">
      <c r="N69" s="8" t="s">
        <v>17</v>
      </c>
      <c r="O69" s="3">
        <v>0.6</v>
      </c>
      <c r="P69" s="3">
        <v>0.5</v>
      </c>
      <c r="Q69" s="3">
        <v>0.5</v>
      </c>
      <c r="R69" s="3">
        <v>0.5</v>
      </c>
      <c r="S69" s="3"/>
      <c r="T69" s="3"/>
      <c r="U69" s="9">
        <v>12.7</v>
      </c>
      <c r="V69" s="9">
        <v>12.7</v>
      </c>
      <c r="W69" s="9">
        <v>12.6</v>
      </c>
      <c r="X69" s="9">
        <v>13.8</v>
      </c>
      <c r="Y69" s="3"/>
      <c r="Z69" s="3"/>
      <c r="AA69" s="3">
        <v>0.8</v>
      </c>
      <c r="AB69" s="3">
        <v>0.5</v>
      </c>
      <c r="AC69" s="3">
        <v>1.0</v>
      </c>
      <c r="AD69" s="3">
        <v>1.4</v>
      </c>
      <c r="AE69" s="3"/>
      <c r="AF69" s="3"/>
    </row>
    <row r="70" ht="15.75" customHeight="1">
      <c r="N70" s="2" t="s">
        <v>17</v>
      </c>
      <c r="O70" s="3">
        <v>1.8</v>
      </c>
      <c r="P70" s="3">
        <v>1.5</v>
      </c>
      <c r="Q70" s="3">
        <v>1.4</v>
      </c>
      <c r="R70" s="3">
        <v>1.7</v>
      </c>
      <c r="S70" s="3"/>
      <c r="T70" s="3"/>
      <c r="U70" s="11" t="s">
        <v>22</v>
      </c>
      <c r="V70" s="11" t="s">
        <v>22</v>
      </c>
      <c r="W70" s="11" t="s">
        <v>22</v>
      </c>
      <c r="X70" s="11" t="s">
        <v>22</v>
      </c>
      <c r="Y70" s="3"/>
      <c r="Z70" s="3"/>
      <c r="AA70" s="3">
        <v>2.1</v>
      </c>
      <c r="AB70" s="3">
        <v>1.8</v>
      </c>
      <c r="AC70" s="3">
        <v>2.1</v>
      </c>
      <c r="AD70" s="3">
        <v>1.8</v>
      </c>
      <c r="AE70" s="3"/>
      <c r="AF70" s="3"/>
    </row>
    <row r="71" ht="15.75" customHeight="1">
      <c r="N71" s="2" t="s">
        <v>29</v>
      </c>
      <c r="O71" s="3">
        <v>3.9</v>
      </c>
      <c r="P71" s="3">
        <v>3.1</v>
      </c>
      <c r="Q71" s="3">
        <v>2.8</v>
      </c>
      <c r="R71" s="3">
        <v>3.2</v>
      </c>
      <c r="S71" s="3"/>
      <c r="T71" s="3"/>
      <c r="U71" s="3">
        <v>2.8</v>
      </c>
      <c r="V71" s="3">
        <v>2.4</v>
      </c>
      <c r="W71" s="3">
        <v>2.4</v>
      </c>
      <c r="X71" s="3">
        <v>1.5</v>
      </c>
      <c r="Y71" s="3"/>
      <c r="Z71" s="3"/>
      <c r="AA71" s="4">
        <v>6.9</v>
      </c>
      <c r="AB71" s="4">
        <v>7.0</v>
      </c>
      <c r="AC71" s="4">
        <v>8.9</v>
      </c>
      <c r="AD71" s="4">
        <v>11.0</v>
      </c>
      <c r="AE71" s="4"/>
      <c r="AF71" s="4"/>
    </row>
    <row r="72" ht="15.75" customHeight="1">
      <c r="N72" s="2" t="s">
        <v>32</v>
      </c>
      <c r="O72" s="3">
        <v>1.2</v>
      </c>
      <c r="P72" s="3">
        <v>1.0</v>
      </c>
      <c r="Q72" s="3">
        <v>0.9</v>
      </c>
      <c r="R72" s="3">
        <v>0.9</v>
      </c>
      <c r="S72" s="3"/>
      <c r="T72" s="3"/>
      <c r="U72" s="3">
        <v>2.1</v>
      </c>
      <c r="V72" s="3">
        <v>2.9</v>
      </c>
      <c r="W72" s="3">
        <v>2.9</v>
      </c>
      <c r="X72" s="3">
        <v>3.2</v>
      </c>
      <c r="Y72" s="3"/>
      <c r="Z72" s="3"/>
      <c r="AA72" s="10">
        <v>3.2</v>
      </c>
      <c r="AB72" s="10">
        <v>3.4</v>
      </c>
      <c r="AC72" s="10">
        <v>4.1</v>
      </c>
      <c r="AD72" s="10">
        <v>4.4</v>
      </c>
      <c r="AE72" s="10"/>
      <c r="AF72" s="10"/>
    </row>
    <row r="73" ht="15.75" customHeight="1">
      <c r="N73" s="2" t="s">
        <v>35</v>
      </c>
      <c r="O73" s="3">
        <v>0.1</v>
      </c>
      <c r="P73" s="3">
        <v>0.0</v>
      </c>
      <c r="Q73" s="3">
        <v>0.0</v>
      </c>
      <c r="R73" s="3">
        <v>0.2</v>
      </c>
      <c r="S73" s="3"/>
      <c r="T73" s="3"/>
      <c r="U73" s="3">
        <v>2.5</v>
      </c>
      <c r="V73" s="3">
        <v>2.4</v>
      </c>
      <c r="W73" s="3">
        <v>2.2</v>
      </c>
      <c r="X73" s="3">
        <v>2.4</v>
      </c>
      <c r="Y73" s="3"/>
      <c r="Z73" s="3"/>
      <c r="AA73" s="3">
        <v>0.4</v>
      </c>
      <c r="AB73" s="3">
        <v>0.4</v>
      </c>
      <c r="AC73" s="3">
        <v>0.5</v>
      </c>
      <c r="AD73" s="3">
        <v>0.6</v>
      </c>
      <c r="AE73" s="3"/>
      <c r="AF73" s="3"/>
    </row>
    <row r="74" ht="15.75" customHeight="1">
      <c r="N74" s="2" t="s">
        <v>38</v>
      </c>
      <c r="O74" s="3">
        <v>0.1</v>
      </c>
      <c r="P74" s="3">
        <v>0.1</v>
      </c>
      <c r="Q74" s="3">
        <v>0.1</v>
      </c>
      <c r="R74" s="3">
        <v>0.0</v>
      </c>
      <c r="S74" s="3"/>
      <c r="T74" s="3"/>
      <c r="U74" s="3">
        <v>2.4</v>
      </c>
      <c r="V74" s="3">
        <v>2.4</v>
      </c>
      <c r="W74" s="3">
        <v>2.3</v>
      </c>
      <c r="X74" s="3">
        <v>2.0</v>
      </c>
      <c r="Y74" s="3"/>
      <c r="Z74" s="3"/>
      <c r="AA74" s="3">
        <v>0.5</v>
      </c>
      <c r="AB74" s="3">
        <v>0.5</v>
      </c>
      <c r="AC74" s="3">
        <v>0.7</v>
      </c>
      <c r="AD74" s="3">
        <v>0.8</v>
      </c>
      <c r="AE74" s="3"/>
      <c r="AF74" s="3"/>
    </row>
    <row r="75" ht="15.75" customHeight="1">
      <c r="N75" s="2" t="s">
        <v>41</v>
      </c>
      <c r="O75" s="3">
        <v>1.5</v>
      </c>
      <c r="P75" s="3">
        <v>0.9</v>
      </c>
      <c r="Q75" s="3">
        <v>0.9</v>
      </c>
      <c r="R75" s="3">
        <v>1.1</v>
      </c>
      <c r="S75" s="3"/>
      <c r="T75" s="3"/>
      <c r="U75" s="3">
        <v>2.1</v>
      </c>
      <c r="V75" s="3">
        <v>1.7</v>
      </c>
      <c r="W75" s="3">
        <v>1.8</v>
      </c>
      <c r="X75" s="3">
        <v>1.4</v>
      </c>
      <c r="Y75" s="3"/>
      <c r="Z75" s="3"/>
      <c r="AA75" s="3">
        <v>2.6</v>
      </c>
      <c r="AB75" s="3">
        <v>1.5</v>
      </c>
      <c r="AC75" s="3">
        <v>1.7</v>
      </c>
      <c r="AD75" s="3">
        <v>1.3</v>
      </c>
      <c r="AE75" s="3"/>
      <c r="AF75" s="3"/>
    </row>
    <row r="76" ht="15.75" customHeight="1">
      <c r="N76" s="2" t="s">
        <v>44</v>
      </c>
      <c r="O76" s="3">
        <v>1.4</v>
      </c>
      <c r="P76" s="3">
        <v>1.4</v>
      </c>
      <c r="Q76" s="3">
        <v>1.2</v>
      </c>
      <c r="R76" s="3">
        <v>1.2</v>
      </c>
      <c r="S76" s="3"/>
      <c r="T76" s="3"/>
      <c r="U76" s="3">
        <v>1.9</v>
      </c>
      <c r="V76" s="3">
        <v>1.5</v>
      </c>
      <c r="W76" s="3">
        <v>1.7</v>
      </c>
      <c r="X76" s="3">
        <v>1.9</v>
      </c>
      <c r="Y76" s="3"/>
      <c r="Z76" s="3"/>
      <c r="AA76" s="3">
        <v>1.3</v>
      </c>
      <c r="AB76" s="3">
        <v>1.9</v>
      </c>
      <c r="AC76" s="3">
        <v>1.6</v>
      </c>
      <c r="AD76" s="3">
        <v>1.6</v>
      </c>
      <c r="AE76" s="3"/>
      <c r="AF76" s="3"/>
    </row>
    <row r="77" ht="15.75" customHeight="1">
      <c r="N77" s="2" t="s">
        <v>46</v>
      </c>
      <c r="O77" s="3">
        <v>2.9</v>
      </c>
      <c r="P77" s="3">
        <v>2.3</v>
      </c>
      <c r="Q77" s="3">
        <v>2.9</v>
      </c>
      <c r="R77" s="3">
        <v>2.6</v>
      </c>
      <c r="S77" s="3"/>
      <c r="T77" s="3"/>
      <c r="U77" s="3">
        <v>0.2</v>
      </c>
      <c r="V77" s="3">
        <v>0.1</v>
      </c>
      <c r="W77" s="3">
        <v>0.1</v>
      </c>
      <c r="X77" s="3">
        <v>0.3</v>
      </c>
      <c r="Y77" s="3"/>
      <c r="Z77" s="3"/>
      <c r="AA77" s="3">
        <v>1.0</v>
      </c>
      <c r="AB77" s="3">
        <v>0.5</v>
      </c>
      <c r="AC77" s="3">
        <v>0.6</v>
      </c>
      <c r="AD77" s="3">
        <v>0.6</v>
      </c>
      <c r="AE77" s="3"/>
      <c r="AF77" s="3"/>
    </row>
    <row r="78" ht="15.75" customHeight="1">
      <c r="N78" s="2" t="s">
        <v>49</v>
      </c>
      <c r="O78" s="4">
        <v>8.0</v>
      </c>
      <c r="P78" s="4">
        <v>5.7</v>
      </c>
      <c r="Q78" s="4">
        <v>7.5</v>
      </c>
      <c r="R78" s="4">
        <v>7.3</v>
      </c>
      <c r="S78" s="3"/>
      <c r="T78" s="3"/>
      <c r="U78" s="3">
        <v>1.4</v>
      </c>
      <c r="V78" s="3">
        <v>1.0</v>
      </c>
      <c r="W78" s="3">
        <v>0.9</v>
      </c>
      <c r="X78" s="3">
        <v>0.8</v>
      </c>
      <c r="Y78" s="3"/>
      <c r="Z78" s="3"/>
      <c r="AA78" s="4">
        <v>10.1</v>
      </c>
      <c r="AB78" s="4">
        <v>3.3</v>
      </c>
      <c r="AC78" s="4">
        <v>2.0</v>
      </c>
      <c r="AD78" s="4">
        <v>1.9</v>
      </c>
      <c r="AE78" s="4"/>
      <c r="AF78" s="4"/>
    </row>
    <row r="79" ht="15.75" customHeight="1">
      <c r="N79" s="2" t="s">
        <v>50</v>
      </c>
      <c r="O79" s="4">
        <v>8.0</v>
      </c>
      <c r="P79" s="4">
        <v>5.7</v>
      </c>
      <c r="Q79" s="4">
        <v>7.5</v>
      </c>
      <c r="R79" s="4">
        <v>7.2</v>
      </c>
      <c r="S79" s="3"/>
      <c r="T79" s="3"/>
      <c r="U79" s="3">
        <v>0.3</v>
      </c>
      <c r="V79" s="3">
        <v>0.1</v>
      </c>
      <c r="W79" s="3">
        <v>0.1</v>
      </c>
      <c r="X79" s="3">
        <v>0.1</v>
      </c>
      <c r="Y79" s="3"/>
      <c r="Z79" s="3"/>
      <c r="AA79" s="3">
        <v>2.1</v>
      </c>
      <c r="AB79" s="3">
        <v>1.0</v>
      </c>
      <c r="AC79" s="3">
        <v>1.3</v>
      </c>
      <c r="AD79" s="3">
        <v>1.1</v>
      </c>
      <c r="AE79" s="3"/>
      <c r="AF79" s="3"/>
    </row>
    <row r="80" ht="15.75" customHeight="1">
      <c r="N80" s="2" t="s">
        <v>52</v>
      </c>
      <c r="O80" s="4">
        <v>7.4</v>
      </c>
      <c r="P80" s="4">
        <v>10.9</v>
      </c>
      <c r="Q80" s="4">
        <v>10.2</v>
      </c>
      <c r="R80" s="4">
        <v>8.3</v>
      </c>
      <c r="S80" s="3"/>
      <c r="T80" s="3"/>
      <c r="U80" s="3">
        <v>1.1</v>
      </c>
      <c r="V80" s="3">
        <v>1.0</v>
      </c>
      <c r="W80" s="3">
        <v>0.9</v>
      </c>
      <c r="X80" s="3">
        <v>0.9</v>
      </c>
      <c r="Y80" s="3"/>
      <c r="Z80" s="3"/>
      <c r="AA80" s="3">
        <v>1.8</v>
      </c>
      <c r="AB80" s="3">
        <v>2.8</v>
      </c>
      <c r="AC80" s="3">
        <v>1.9</v>
      </c>
      <c r="AD80" s="3">
        <v>1.9</v>
      </c>
      <c r="AE80" s="3"/>
      <c r="AF80" s="3"/>
    </row>
    <row r="81" ht="15.75" customHeight="1">
      <c r="N81" s="7" t="s">
        <v>48</v>
      </c>
      <c r="O81">
        <f t="shared" ref="O81:R81" si="40">SUM(O57:O80)</f>
        <v>94.9</v>
      </c>
      <c r="P81">
        <f t="shared" si="40"/>
        <v>95.5</v>
      </c>
      <c r="Q81">
        <f t="shared" si="40"/>
        <v>95.3</v>
      </c>
      <c r="R81">
        <f t="shared" si="40"/>
        <v>95.3</v>
      </c>
      <c r="U81">
        <f t="shared" ref="U81:X81" si="41">SUM(U57:U80)</f>
        <v>87.3</v>
      </c>
      <c r="V81">
        <f t="shared" si="41"/>
        <v>85</v>
      </c>
      <c r="W81">
        <f t="shared" si="41"/>
        <v>84.5</v>
      </c>
      <c r="X81">
        <f t="shared" si="41"/>
        <v>87.1</v>
      </c>
      <c r="AA81">
        <f t="shared" ref="AA81:AD81" si="42">SUM(AA57:AA80)</f>
        <v>83.3</v>
      </c>
      <c r="AB81">
        <f t="shared" si="42"/>
        <v>88.1</v>
      </c>
      <c r="AC81">
        <f t="shared" si="42"/>
        <v>82.9</v>
      </c>
      <c r="AD81">
        <f t="shared" si="42"/>
        <v>83.3</v>
      </c>
    </row>
    <row r="82" ht="15.75" customHeight="1">
      <c r="N82" s="7" t="s">
        <v>54</v>
      </c>
      <c r="O82" s="12">
        <f t="shared" ref="O82:R82" si="43">SUM(O61,O62,O63,O67,O78,O79,O80)</f>
        <v>71.8</v>
      </c>
      <c r="P82" s="12">
        <f t="shared" si="43"/>
        <v>76</v>
      </c>
      <c r="Q82" s="12">
        <f t="shared" si="43"/>
        <v>76.5</v>
      </c>
      <c r="R82" s="12">
        <f t="shared" si="43"/>
        <v>75.6</v>
      </c>
      <c r="U82" s="12">
        <f t="shared" ref="U82:X82" si="44">SUM(U58,U60,U61,U62,U64,U69)</f>
        <v>51.9</v>
      </c>
      <c r="V82" s="12">
        <f t="shared" si="44"/>
        <v>52.2</v>
      </c>
      <c r="W82" s="12">
        <f t="shared" si="44"/>
        <v>52.1</v>
      </c>
      <c r="X82" s="12">
        <f t="shared" si="44"/>
        <v>55.6</v>
      </c>
      <c r="AA82" s="12">
        <f t="shared" ref="AA82:AD82" si="45">SUM(AA58,AA61,AA62,AA67,AA71,AA78)</f>
        <v>52</v>
      </c>
      <c r="AB82" s="12">
        <f t="shared" si="45"/>
        <v>55.3</v>
      </c>
      <c r="AC82" s="12">
        <f t="shared" si="45"/>
        <v>50.8</v>
      </c>
      <c r="AD82" s="12">
        <f t="shared" si="45"/>
        <v>50.6</v>
      </c>
      <c r="AE82" s="12"/>
      <c r="AF82" s="12"/>
    </row>
    <row r="83" ht="15.75" customHeight="1">
      <c r="N83" s="7" t="s">
        <v>55</v>
      </c>
      <c r="O83">
        <f t="shared" ref="O83:R83" si="46">O82/O81</f>
        <v>0.7565858799</v>
      </c>
      <c r="P83">
        <f t="shared" si="46"/>
        <v>0.7958115183</v>
      </c>
      <c r="Q83">
        <f t="shared" si="46"/>
        <v>0.8027282267</v>
      </c>
      <c r="R83">
        <f t="shared" si="46"/>
        <v>0.7932843652</v>
      </c>
      <c r="U83">
        <f t="shared" ref="U83:X83" si="47">U82/U81</f>
        <v>0.5945017182</v>
      </c>
      <c r="V83">
        <f t="shared" si="47"/>
        <v>0.6141176471</v>
      </c>
      <c r="W83">
        <f t="shared" si="47"/>
        <v>0.6165680473</v>
      </c>
      <c r="X83">
        <f t="shared" si="47"/>
        <v>0.6383467279</v>
      </c>
      <c r="AA83">
        <f t="shared" ref="AA83:AD83" si="48">AA82/AA81</f>
        <v>0.6242496999</v>
      </c>
      <c r="AB83">
        <f t="shared" si="48"/>
        <v>0.6276958002</v>
      </c>
      <c r="AC83">
        <f t="shared" si="48"/>
        <v>0.6127864897</v>
      </c>
      <c r="AD83">
        <f t="shared" si="48"/>
        <v>0.6074429772</v>
      </c>
    </row>
    <row r="84" ht="15.75" customHeight="1">
      <c r="N84" s="1"/>
      <c r="O84" s="1"/>
      <c r="S84" s="1"/>
      <c r="T84" s="1"/>
      <c r="U84" s="1"/>
      <c r="Y84" s="1"/>
      <c r="Z84" s="1"/>
      <c r="AA84" s="1" t="s">
        <v>2</v>
      </c>
    </row>
    <row r="85" ht="15.75" customHeight="1">
      <c r="N85" s="2" t="s">
        <v>63</v>
      </c>
      <c r="O85" s="3">
        <v>3.3</v>
      </c>
      <c r="P85" s="3">
        <v>3.3</v>
      </c>
      <c r="Q85" s="3">
        <v>3.9</v>
      </c>
      <c r="R85" s="3">
        <v>2.9</v>
      </c>
      <c r="S85" s="3"/>
      <c r="T85" s="3"/>
      <c r="U85" s="3">
        <v>2.6</v>
      </c>
      <c r="V85" s="3">
        <v>2.0</v>
      </c>
      <c r="W85" s="3">
        <v>2.2</v>
      </c>
      <c r="X85" s="3">
        <v>1.7</v>
      </c>
      <c r="Y85" s="3"/>
      <c r="Z85" s="3"/>
      <c r="AA85" s="3">
        <v>2.6</v>
      </c>
      <c r="AB85" s="3">
        <v>2.9</v>
      </c>
      <c r="AC85" s="3">
        <v>3.4</v>
      </c>
      <c r="AD85" s="3">
        <v>2.3</v>
      </c>
    </row>
    <row r="86" ht="15.75" customHeight="1">
      <c r="N86" s="2" t="s">
        <v>64</v>
      </c>
      <c r="O86" s="4">
        <v>46.6</v>
      </c>
      <c r="P86" s="4">
        <v>41.1</v>
      </c>
      <c r="Q86" s="4">
        <v>40.2</v>
      </c>
      <c r="R86" s="4">
        <v>38.7</v>
      </c>
      <c r="S86" s="3"/>
      <c r="T86" s="3"/>
      <c r="U86" s="4">
        <v>28.5</v>
      </c>
      <c r="V86" s="4">
        <v>27.6</v>
      </c>
      <c r="W86" s="4">
        <v>26.0</v>
      </c>
      <c r="X86" s="4">
        <v>22.7</v>
      </c>
      <c r="Y86" s="3"/>
      <c r="Z86" s="3"/>
      <c r="AA86" s="4">
        <v>33.9</v>
      </c>
      <c r="AB86" s="4">
        <v>34.3</v>
      </c>
      <c r="AC86" s="4">
        <v>37.9</v>
      </c>
      <c r="AD86" s="4">
        <v>32.2</v>
      </c>
    </row>
    <row r="87" ht="15.75" customHeight="1">
      <c r="N87" s="2" t="s">
        <v>65</v>
      </c>
      <c r="O87" s="4">
        <v>22.4</v>
      </c>
      <c r="P87" s="4">
        <v>25.1</v>
      </c>
      <c r="Q87" s="4">
        <v>26.2</v>
      </c>
      <c r="R87" s="4">
        <v>31.1</v>
      </c>
      <c r="S87" s="3"/>
      <c r="T87" s="3"/>
      <c r="U87" s="3">
        <v>3.7</v>
      </c>
      <c r="V87" s="3">
        <v>3.4</v>
      </c>
      <c r="W87" s="3">
        <v>3.3</v>
      </c>
      <c r="X87" s="3">
        <v>3.9</v>
      </c>
      <c r="Y87" s="3"/>
      <c r="Z87" s="3"/>
      <c r="AA87" s="4">
        <v>7.7</v>
      </c>
      <c r="AB87" s="4">
        <v>6.6</v>
      </c>
      <c r="AC87" s="4">
        <v>9.2</v>
      </c>
      <c r="AD87" s="4">
        <v>5.6</v>
      </c>
    </row>
    <row r="88" ht="15.75" customHeight="1">
      <c r="N88" s="2" t="s">
        <v>66</v>
      </c>
      <c r="O88" s="4">
        <v>7.2</v>
      </c>
      <c r="P88" s="4">
        <v>6.4</v>
      </c>
      <c r="Q88" s="4">
        <v>6.4</v>
      </c>
      <c r="R88" s="4">
        <v>5.6</v>
      </c>
      <c r="S88" s="3"/>
      <c r="T88" s="3"/>
      <c r="U88" s="3">
        <v>2.6</v>
      </c>
      <c r="V88" s="3">
        <v>2.3</v>
      </c>
      <c r="W88" s="3">
        <v>2.1</v>
      </c>
      <c r="X88" s="3">
        <v>2.6</v>
      </c>
      <c r="Y88" s="3"/>
      <c r="Z88" s="3"/>
      <c r="AA88" s="3">
        <v>3.3</v>
      </c>
      <c r="AB88" s="3">
        <v>2.7</v>
      </c>
      <c r="AC88" s="3">
        <v>2.8</v>
      </c>
      <c r="AD88" s="3">
        <v>2.3</v>
      </c>
    </row>
    <row r="89" ht="15.75" customHeight="1">
      <c r="N89" s="2" t="s">
        <v>67</v>
      </c>
      <c r="O89" s="4">
        <v>17.0</v>
      </c>
      <c r="P89" s="4">
        <v>19.7</v>
      </c>
      <c r="Q89" s="4">
        <v>19.3</v>
      </c>
      <c r="R89" s="4">
        <v>18.0</v>
      </c>
      <c r="S89" s="3"/>
      <c r="T89" s="3"/>
      <c r="U89" s="3">
        <v>1.3</v>
      </c>
      <c r="V89" s="3">
        <v>1.2</v>
      </c>
      <c r="W89" s="3">
        <v>1.3</v>
      </c>
      <c r="X89" s="3">
        <v>1.8</v>
      </c>
      <c r="Y89" s="3"/>
      <c r="Z89" s="3"/>
      <c r="AA89" s="3">
        <v>2.7</v>
      </c>
      <c r="AB89" s="3">
        <v>3.4</v>
      </c>
      <c r="AC89" s="3">
        <v>5.1</v>
      </c>
      <c r="AD89" s="3">
        <v>3.4</v>
      </c>
    </row>
    <row r="90" ht="15.75" customHeight="1">
      <c r="N90" s="2" t="s">
        <v>68</v>
      </c>
      <c r="O90" s="3">
        <v>0.0</v>
      </c>
      <c r="P90" s="3">
        <v>0.0</v>
      </c>
      <c r="Q90" s="3">
        <v>0.0</v>
      </c>
      <c r="R90" s="3">
        <v>0.0</v>
      </c>
      <c r="S90" s="3"/>
      <c r="T90" s="3"/>
      <c r="U90" s="3">
        <v>1.5</v>
      </c>
      <c r="V90" s="3">
        <v>1.4</v>
      </c>
      <c r="W90" s="3">
        <v>1.7</v>
      </c>
      <c r="X90" s="3">
        <v>1.0</v>
      </c>
      <c r="Y90" s="3"/>
      <c r="Z90" s="3"/>
      <c r="AA90" s="3">
        <v>0.0</v>
      </c>
      <c r="AB90" s="3">
        <v>0.0</v>
      </c>
      <c r="AC90" s="3">
        <v>0.1</v>
      </c>
      <c r="AD90" s="3">
        <v>0.1</v>
      </c>
    </row>
    <row r="91" ht="15.75" customHeight="1">
      <c r="N91" s="2" t="s">
        <v>69</v>
      </c>
      <c r="O91" s="3">
        <v>0.0</v>
      </c>
      <c r="P91" s="3">
        <v>0.0</v>
      </c>
      <c r="Q91" s="3">
        <v>0.0</v>
      </c>
      <c r="R91" s="3">
        <v>0.0</v>
      </c>
      <c r="S91" s="3"/>
      <c r="T91" s="3"/>
      <c r="U91" s="4">
        <v>31.6</v>
      </c>
      <c r="V91" s="4">
        <v>32.3</v>
      </c>
      <c r="W91" s="4">
        <v>31.2</v>
      </c>
      <c r="X91" s="4">
        <v>27.0</v>
      </c>
      <c r="Y91" s="3"/>
      <c r="Z91" s="3"/>
      <c r="AA91" s="3">
        <v>0.2</v>
      </c>
      <c r="AB91" s="3">
        <v>0.1</v>
      </c>
      <c r="AC91" s="3">
        <v>0.5</v>
      </c>
      <c r="AD91" s="3">
        <v>0.4</v>
      </c>
    </row>
    <row r="92" ht="15.75" customHeight="1">
      <c r="N92" s="2" t="s">
        <v>70</v>
      </c>
      <c r="O92" s="3">
        <v>0.1</v>
      </c>
      <c r="P92" s="3">
        <v>0.1</v>
      </c>
      <c r="Q92" s="3">
        <v>0.0</v>
      </c>
      <c r="R92" s="3">
        <v>0.1</v>
      </c>
      <c r="S92" s="3"/>
      <c r="T92" s="3"/>
      <c r="U92" s="3">
        <v>1.6</v>
      </c>
      <c r="V92" s="3">
        <v>1.4</v>
      </c>
      <c r="W92" s="3">
        <v>1.4</v>
      </c>
      <c r="X92" s="3">
        <v>1.9</v>
      </c>
      <c r="Y92" s="3"/>
      <c r="Z92" s="3"/>
      <c r="AA92" s="4">
        <v>26.0</v>
      </c>
      <c r="AB92" s="4">
        <v>29.4</v>
      </c>
      <c r="AC92" s="4">
        <v>19.9</v>
      </c>
      <c r="AD92" s="4">
        <v>27.5</v>
      </c>
    </row>
    <row r="93" ht="15.75" customHeight="1">
      <c r="N93" s="2" t="s">
        <v>71</v>
      </c>
      <c r="O93" s="3">
        <v>0.0</v>
      </c>
      <c r="P93" s="3">
        <v>0.0</v>
      </c>
      <c r="Q93" s="3">
        <v>0.0</v>
      </c>
      <c r="R93" s="3">
        <v>0.0</v>
      </c>
      <c r="S93" s="3"/>
      <c r="T93" s="3"/>
      <c r="U93" s="3">
        <v>0.2</v>
      </c>
      <c r="V93" s="3">
        <v>0.2</v>
      </c>
      <c r="W93" s="3">
        <v>0.2</v>
      </c>
      <c r="X93" s="3">
        <v>0.2</v>
      </c>
      <c r="Y93" s="3"/>
      <c r="Z93" s="3"/>
      <c r="AA93" s="4">
        <v>5.2</v>
      </c>
      <c r="AB93" s="4">
        <v>4.0</v>
      </c>
      <c r="AC93" s="4">
        <v>4.8</v>
      </c>
      <c r="AD93" s="4">
        <v>6.0</v>
      </c>
    </row>
    <row r="94" ht="15.75" customHeight="1">
      <c r="N94" s="2" t="s">
        <v>72</v>
      </c>
      <c r="O94" s="3">
        <v>0.0</v>
      </c>
      <c r="P94" s="3">
        <v>0.0</v>
      </c>
      <c r="Q94" s="3">
        <v>0.0</v>
      </c>
      <c r="R94" s="3">
        <v>0.0</v>
      </c>
      <c r="S94" s="3"/>
      <c r="T94" s="3"/>
      <c r="U94" s="3">
        <v>3.4</v>
      </c>
      <c r="V94" s="3">
        <v>2.7</v>
      </c>
      <c r="W94" s="3">
        <v>2.7</v>
      </c>
      <c r="X94" s="3">
        <v>3.3</v>
      </c>
      <c r="Y94" s="3"/>
      <c r="Z94" s="3"/>
      <c r="AA94" s="3">
        <v>0.0</v>
      </c>
      <c r="AB94" s="3">
        <v>0.0</v>
      </c>
      <c r="AC94" s="3">
        <v>0.0</v>
      </c>
      <c r="AD94" s="3">
        <v>0.0</v>
      </c>
    </row>
    <row r="95" ht="15.75" customHeight="1">
      <c r="N95" s="2" t="s">
        <v>73</v>
      </c>
      <c r="O95" s="3">
        <v>0.0</v>
      </c>
      <c r="P95" s="3">
        <v>0.0</v>
      </c>
      <c r="Q95" s="3">
        <v>0.0</v>
      </c>
      <c r="R95" s="3">
        <v>0.0</v>
      </c>
      <c r="S95" s="3"/>
      <c r="T95" s="3"/>
      <c r="U95" s="3">
        <v>0.1</v>
      </c>
      <c r="V95" s="3">
        <v>0.1</v>
      </c>
      <c r="W95" s="3">
        <v>0.1</v>
      </c>
      <c r="X95" s="3">
        <v>0.1</v>
      </c>
      <c r="Y95" s="3"/>
      <c r="Z95" s="3"/>
      <c r="AA95" s="10">
        <v>3.4</v>
      </c>
      <c r="AB95" s="10">
        <v>3.6</v>
      </c>
      <c r="AC95" s="10">
        <v>3.9</v>
      </c>
      <c r="AD95" s="10">
        <v>4.6</v>
      </c>
    </row>
    <row r="96" ht="15.75" customHeight="1">
      <c r="N96" s="7" t="s">
        <v>48</v>
      </c>
      <c r="O96">
        <f t="shared" ref="O96:R96" si="49">SUM(O85:O95)</f>
        <v>96.6</v>
      </c>
      <c r="P96">
        <f t="shared" si="49"/>
        <v>95.7</v>
      </c>
      <c r="Q96">
        <f t="shared" si="49"/>
        <v>96</v>
      </c>
      <c r="R96">
        <f t="shared" si="49"/>
        <v>96.4</v>
      </c>
      <c r="U96">
        <f t="shared" ref="U96:X96" si="50">SUM(U85:U95)</f>
        <v>77.1</v>
      </c>
      <c r="V96">
        <f t="shared" si="50"/>
        <v>74.6</v>
      </c>
      <c r="W96">
        <f t="shared" si="50"/>
        <v>72.2</v>
      </c>
      <c r="X96">
        <f t="shared" si="50"/>
        <v>66.2</v>
      </c>
      <c r="AA96">
        <f t="shared" ref="AA96:AD96" si="51">SUM(AA85:AA95)</f>
        <v>85</v>
      </c>
      <c r="AB96">
        <f t="shared" si="51"/>
        <v>87</v>
      </c>
      <c r="AC96">
        <f t="shared" si="51"/>
        <v>87.6</v>
      </c>
      <c r="AD96">
        <f t="shared" si="51"/>
        <v>84.4</v>
      </c>
    </row>
    <row r="97" ht="15.75" customHeight="1">
      <c r="N97" s="7" t="s">
        <v>53</v>
      </c>
      <c r="O97" s="12">
        <f t="shared" ref="O97:R97" si="52">SUM(O86:O89)</f>
        <v>93.2</v>
      </c>
      <c r="P97" s="12">
        <f t="shared" si="52"/>
        <v>92.3</v>
      </c>
      <c r="Q97" s="12">
        <f t="shared" si="52"/>
        <v>92.1</v>
      </c>
      <c r="R97" s="12">
        <f t="shared" si="52"/>
        <v>93.4</v>
      </c>
      <c r="U97" s="12">
        <f t="shared" ref="U97:X97" si="53">U86+U91</f>
        <v>60.1</v>
      </c>
      <c r="V97" s="12">
        <f t="shared" si="53"/>
        <v>59.9</v>
      </c>
      <c r="W97" s="12">
        <f t="shared" si="53"/>
        <v>57.2</v>
      </c>
      <c r="X97" s="12">
        <f t="shared" si="53"/>
        <v>49.7</v>
      </c>
      <c r="AA97" s="12">
        <f t="shared" ref="AA97:AD97" si="54">SUM(AA86,AA87,AA92,AA93)</f>
        <v>72.8</v>
      </c>
      <c r="AB97" s="12">
        <f t="shared" si="54"/>
        <v>74.3</v>
      </c>
      <c r="AC97" s="12">
        <f t="shared" si="54"/>
        <v>71.8</v>
      </c>
      <c r="AD97" s="12">
        <f t="shared" si="54"/>
        <v>71.3</v>
      </c>
    </row>
    <row r="98" ht="15.75" customHeight="1">
      <c r="N98" s="7" t="s">
        <v>55</v>
      </c>
      <c r="O98">
        <f t="shared" ref="O98:R98" si="55">O97/O96</f>
        <v>0.9648033126</v>
      </c>
      <c r="P98">
        <f t="shared" si="55"/>
        <v>0.9644723093</v>
      </c>
      <c r="Q98">
        <f t="shared" si="55"/>
        <v>0.959375</v>
      </c>
      <c r="R98">
        <f t="shared" si="55"/>
        <v>0.968879668</v>
      </c>
      <c r="U98">
        <f t="shared" ref="U98:X98" si="56">U97/U96</f>
        <v>0.7795071336</v>
      </c>
      <c r="V98">
        <f t="shared" si="56"/>
        <v>0.8029490617</v>
      </c>
      <c r="W98">
        <f t="shared" si="56"/>
        <v>0.7922437673</v>
      </c>
      <c r="X98">
        <f t="shared" si="56"/>
        <v>0.750755287</v>
      </c>
      <c r="AA98">
        <f t="shared" ref="AA98:AD98" si="57">AA97/AA96</f>
        <v>0.8564705882</v>
      </c>
      <c r="AB98">
        <f t="shared" si="57"/>
        <v>0.8540229885</v>
      </c>
      <c r="AC98">
        <f t="shared" si="57"/>
        <v>0.8196347032</v>
      </c>
      <c r="AD98">
        <f t="shared" si="57"/>
        <v>0.8447867299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9">
    <mergeCell ref="U84:X84"/>
    <mergeCell ref="O84:R84"/>
    <mergeCell ref="AA84:AD84"/>
    <mergeCell ref="H1:K1"/>
    <mergeCell ref="N1:Q1"/>
    <mergeCell ref="B1:E1"/>
    <mergeCell ref="U42:X42"/>
    <mergeCell ref="AA42:AD42"/>
    <mergeCell ref="O42:R4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3.89"/>
    <col customWidth="1" min="8" max="12" width="10.56"/>
    <col customWidth="1" min="13" max="13" width="13.89"/>
    <col customWidth="1" min="14" max="18" width="10.56"/>
    <col customWidth="1" min="19" max="19" width="13.89"/>
    <col customWidth="1" min="20" max="30" width="10.56"/>
  </cols>
  <sheetData>
    <row r="1" ht="15.75" customHeight="1">
      <c r="A1" s="1"/>
      <c r="B1" s="1" t="s">
        <v>0</v>
      </c>
      <c r="F1" s="1"/>
      <c r="G1" s="1"/>
      <c r="H1" s="1" t="s">
        <v>1</v>
      </c>
      <c r="L1" s="1"/>
      <c r="M1" s="1"/>
      <c r="N1" s="1" t="s">
        <v>2</v>
      </c>
    </row>
    <row r="2" ht="15.75" customHeight="1">
      <c r="A2" s="2" t="s">
        <v>63</v>
      </c>
      <c r="B2" s="3">
        <v>3.3</v>
      </c>
      <c r="C2" s="3">
        <v>3.3</v>
      </c>
      <c r="D2" s="3">
        <v>3.9</v>
      </c>
      <c r="E2" s="3">
        <v>2.9</v>
      </c>
      <c r="F2" s="3"/>
      <c r="G2" s="3"/>
      <c r="H2" s="3">
        <v>2.6</v>
      </c>
      <c r="I2" s="3">
        <v>2.0</v>
      </c>
      <c r="J2" s="3">
        <v>2.2</v>
      </c>
      <c r="K2" s="3">
        <v>1.7</v>
      </c>
      <c r="L2" s="3"/>
      <c r="M2" s="3"/>
      <c r="N2" s="3">
        <v>2.6</v>
      </c>
      <c r="O2" s="3">
        <v>2.9</v>
      </c>
      <c r="P2" s="3">
        <v>3.4</v>
      </c>
      <c r="Q2" s="3">
        <v>2.3</v>
      </c>
    </row>
    <row r="3" ht="15.75" customHeight="1">
      <c r="A3" s="2" t="s">
        <v>64</v>
      </c>
      <c r="B3" s="4">
        <v>46.6</v>
      </c>
      <c r="C3" s="4">
        <v>41.1</v>
      </c>
      <c r="D3" s="4">
        <v>40.2</v>
      </c>
      <c r="E3" s="4">
        <v>38.7</v>
      </c>
      <c r="F3" s="3"/>
      <c r="G3" s="3"/>
      <c r="H3" s="4">
        <v>28.5</v>
      </c>
      <c r="I3" s="4">
        <v>27.6</v>
      </c>
      <c r="J3" s="4">
        <v>26.0</v>
      </c>
      <c r="K3" s="4">
        <v>22.7</v>
      </c>
      <c r="L3" s="3"/>
      <c r="M3" s="3"/>
      <c r="N3" s="4">
        <v>33.9</v>
      </c>
      <c r="O3" s="4">
        <v>34.3</v>
      </c>
      <c r="P3" s="4">
        <v>37.9</v>
      </c>
      <c r="Q3" s="4">
        <v>32.2</v>
      </c>
    </row>
    <row r="4" ht="15.75" customHeight="1">
      <c r="A4" s="2" t="s">
        <v>65</v>
      </c>
      <c r="B4" s="4">
        <v>22.4</v>
      </c>
      <c r="C4" s="4">
        <v>25.1</v>
      </c>
      <c r="D4" s="4">
        <v>26.2</v>
      </c>
      <c r="E4" s="4">
        <v>31.1</v>
      </c>
      <c r="F4" s="3"/>
      <c r="G4" s="3"/>
      <c r="H4" s="3">
        <v>3.7</v>
      </c>
      <c r="I4" s="3">
        <v>3.4</v>
      </c>
      <c r="J4" s="3">
        <v>3.3</v>
      </c>
      <c r="K4" s="3">
        <v>3.9</v>
      </c>
      <c r="L4" s="3"/>
      <c r="M4" s="3"/>
      <c r="N4" s="4">
        <v>7.7</v>
      </c>
      <c r="O4" s="4">
        <v>6.6</v>
      </c>
      <c r="P4" s="4">
        <v>9.2</v>
      </c>
      <c r="Q4" s="4">
        <v>5.6</v>
      </c>
    </row>
    <row r="5" ht="15.75" customHeight="1">
      <c r="A5" s="2" t="s">
        <v>66</v>
      </c>
      <c r="B5" s="4">
        <v>7.2</v>
      </c>
      <c r="C5" s="4">
        <v>6.4</v>
      </c>
      <c r="D5" s="4">
        <v>6.4</v>
      </c>
      <c r="E5" s="4">
        <v>5.6</v>
      </c>
      <c r="F5" s="3"/>
      <c r="G5" s="3"/>
      <c r="H5" s="3">
        <v>2.6</v>
      </c>
      <c r="I5" s="3">
        <v>2.3</v>
      </c>
      <c r="J5" s="3">
        <v>2.1</v>
      </c>
      <c r="K5" s="3">
        <v>2.6</v>
      </c>
      <c r="L5" s="3"/>
      <c r="M5" s="3"/>
      <c r="N5" s="3">
        <v>3.3</v>
      </c>
      <c r="O5" s="3">
        <v>2.7</v>
      </c>
      <c r="P5" s="3">
        <v>2.8</v>
      </c>
      <c r="Q5" s="3">
        <v>2.3</v>
      </c>
    </row>
    <row r="6" ht="15.75" customHeight="1">
      <c r="A6" s="2" t="s">
        <v>67</v>
      </c>
      <c r="B6" s="4">
        <v>17.0</v>
      </c>
      <c r="C6" s="4">
        <v>19.7</v>
      </c>
      <c r="D6" s="4">
        <v>19.3</v>
      </c>
      <c r="E6" s="4">
        <v>18.0</v>
      </c>
      <c r="F6" s="3"/>
      <c r="G6" s="3"/>
      <c r="H6" s="3">
        <v>1.3</v>
      </c>
      <c r="I6" s="3">
        <v>1.2</v>
      </c>
      <c r="J6" s="3">
        <v>1.3</v>
      </c>
      <c r="K6" s="3">
        <v>1.8</v>
      </c>
      <c r="L6" s="3"/>
      <c r="M6" s="3"/>
      <c r="N6" s="3">
        <v>2.7</v>
      </c>
      <c r="O6" s="3">
        <v>3.4</v>
      </c>
      <c r="P6" s="3">
        <v>5.1</v>
      </c>
      <c r="Q6" s="3">
        <v>3.4</v>
      </c>
    </row>
    <row r="7" ht="15.75" customHeight="1">
      <c r="A7" s="2" t="s">
        <v>68</v>
      </c>
      <c r="B7" s="3">
        <v>0.0</v>
      </c>
      <c r="C7" s="3">
        <v>0.0</v>
      </c>
      <c r="D7" s="3">
        <v>0.0</v>
      </c>
      <c r="E7" s="3">
        <v>0.0</v>
      </c>
      <c r="F7" s="3"/>
      <c r="G7" s="3"/>
      <c r="H7" s="3">
        <v>1.5</v>
      </c>
      <c r="I7" s="3">
        <v>1.4</v>
      </c>
      <c r="J7" s="3">
        <v>1.7</v>
      </c>
      <c r="K7" s="3">
        <v>1.0</v>
      </c>
      <c r="L7" s="3"/>
      <c r="M7" s="3"/>
      <c r="N7" s="3">
        <v>0.0</v>
      </c>
      <c r="O7" s="3">
        <v>0.0</v>
      </c>
      <c r="P7" s="3">
        <v>0.1</v>
      </c>
      <c r="Q7" s="3">
        <v>0.1</v>
      </c>
    </row>
    <row r="8" ht="15.75" customHeight="1">
      <c r="A8" s="2" t="s">
        <v>69</v>
      </c>
      <c r="B8" s="3">
        <v>0.0</v>
      </c>
      <c r="C8" s="3">
        <v>0.0</v>
      </c>
      <c r="D8" s="3">
        <v>0.0</v>
      </c>
      <c r="E8" s="3">
        <v>0.0</v>
      </c>
      <c r="F8" s="3"/>
      <c r="G8" s="3"/>
      <c r="H8" s="4">
        <v>31.6</v>
      </c>
      <c r="I8" s="4">
        <v>32.3</v>
      </c>
      <c r="J8" s="4">
        <v>31.2</v>
      </c>
      <c r="K8" s="4">
        <v>27.0</v>
      </c>
      <c r="L8" s="3"/>
      <c r="M8" s="3"/>
      <c r="N8" s="3">
        <v>0.2</v>
      </c>
      <c r="O8" s="3">
        <v>0.1</v>
      </c>
      <c r="P8" s="3">
        <v>0.5</v>
      </c>
      <c r="Q8" s="3">
        <v>0.4</v>
      </c>
    </row>
    <row r="9" ht="15.75" customHeight="1">
      <c r="A9" s="2" t="s">
        <v>70</v>
      </c>
      <c r="B9" s="3">
        <v>0.1</v>
      </c>
      <c r="C9" s="3">
        <v>0.1</v>
      </c>
      <c r="D9" s="3">
        <v>0.0</v>
      </c>
      <c r="E9" s="3">
        <v>0.1</v>
      </c>
      <c r="F9" s="3"/>
      <c r="G9" s="3"/>
      <c r="H9" s="3">
        <v>1.6</v>
      </c>
      <c r="I9" s="3">
        <v>1.4</v>
      </c>
      <c r="J9" s="3">
        <v>1.4</v>
      </c>
      <c r="K9" s="3">
        <v>1.9</v>
      </c>
      <c r="L9" s="3"/>
      <c r="M9" s="3"/>
      <c r="N9" s="4">
        <v>26.0</v>
      </c>
      <c r="O9" s="4">
        <v>29.4</v>
      </c>
      <c r="P9" s="4">
        <v>19.9</v>
      </c>
      <c r="Q9" s="4">
        <v>27.5</v>
      </c>
    </row>
    <row r="10" ht="15.75" customHeight="1">
      <c r="A10" s="2" t="s">
        <v>71</v>
      </c>
      <c r="B10" s="3">
        <v>0.0</v>
      </c>
      <c r="C10" s="3">
        <v>0.0</v>
      </c>
      <c r="D10" s="3">
        <v>0.0</v>
      </c>
      <c r="E10" s="3">
        <v>0.0</v>
      </c>
      <c r="F10" s="3"/>
      <c r="G10" s="3"/>
      <c r="H10" s="3">
        <v>0.2</v>
      </c>
      <c r="I10" s="3">
        <v>0.2</v>
      </c>
      <c r="J10" s="3">
        <v>0.2</v>
      </c>
      <c r="K10" s="3">
        <v>0.2</v>
      </c>
      <c r="L10" s="3"/>
      <c r="M10" s="3"/>
      <c r="N10" s="4">
        <v>5.2</v>
      </c>
      <c r="O10" s="4">
        <v>4.0</v>
      </c>
      <c r="P10" s="4">
        <v>4.8</v>
      </c>
      <c r="Q10" s="4">
        <v>6.0</v>
      </c>
    </row>
    <row r="11" ht="15.75" customHeight="1">
      <c r="A11" s="2" t="s">
        <v>72</v>
      </c>
      <c r="B11" s="3">
        <v>0.0</v>
      </c>
      <c r="C11" s="3">
        <v>0.0</v>
      </c>
      <c r="D11" s="3">
        <v>0.0</v>
      </c>
      <c r="E11" s="3">
        <v>0.0</v>
      </c>
      <c r="F11" s="3"/>
      <c r="G11" s="3"/>
      <c r="H11" s="3">
        <v>3.4</v>
      </c>
      <c r="I11" s="3">
        <v>2.7</v>
      </c>
      <c r="J11" s="3">
        <v>2.7</v>
      </c>
      <c r="K11" s="3">
        <v>3.3</v>
      </c>
      <c r="L11" s="3"/>
      <c r="M11" s="3"/>
      <c r="N11" s="3">
        <v>0.0</v>
      </c>
      <c r="O11" s="3">
        <v>0.0</v>
      </c>
      <c r="P11" s="3">
        <v>0.0</v>
      </c>
      <c r="Q11" s="3">
        <v>0.0</v>
      </c>
    </row>
    <row r="12" ht="15.75" customHeight="1">
      <c r="A12" s="2" t="s">
        <v>73</v>
      </c>
      <c r="B12" s="3">
        <v>0.0</v>
      </c>
      <c r="C12" s="3">
        <v>0.0</v>
      </c>
      <c r="D12" s="3">
        <v>0.0</v>
      </c>
      <c r="E12" s="3">
        <v>0.0</v>
      </c>
      <c r="F12" s="3"/>
      <c r="G12" s="3"/>
      <c r="H12" s="3">
        <v>0.1</v>
      </c>
      <c r="I12" s="3">
        <v>0.1</v>
      </c>
      <c r="J12" s="3">
        <v>0.1</v>
      </c>
      <c r="K12" s="3">
        <v>0.1</v>
      </c>
      <c r="L12" s="3"/>
      <c r="M12" s="3"/>
      <c r="N12" s="10">
        <v>3.4</v>
      </c>
      <c r="O12" s="10">
        <v>3.6</v>
      </c>
      <c r="P12" s="10">
        <v>3.9</v>
      </c>
      <c r="Q12" s="10">
        <v>4.6</v>
      </c>
    </row>
    <row r="13" ht="15.75" customHeight="1">
      <c r="A13" s="7" t="s">
        <v>48</v>
      </c>
      <c r="B13">
        <f t="shared" ref="B13:E13" si="1">SUM(B2:B12)</f>
        <v>96.6</v>
      </c>
      <c r="C13">
        <f t="shared" si="1"/>
        <v>95.7</v>
      </c>
      <c r="D13">
        <f t="shared" si="1"/>
        <v>96</v>
      </c>
      <c r="E13">
        <f t="shared" si="1"/>
        <v>96.4</v>
      </c>
      <c r="H13">
        <f t="shared" ref="H13:K13" si="2">SUM(H2:H12)</f>
        <v>77.1</v>
      </c>
      <c r="I13">
        <f t="shared" si="2"/>
        <v>74.6</v>
      </c>
      <c r="J13">
        <f t="shared" si="2"/>
        <v>72.2</v>
      </c>
      <c r="K13">
        <f t="shared" si="2"/>
        <v>66.2</v>
      </c>
      <c r="N13">
        <f t="shared" ref="N13:Q13" si="3">SUM(N2:N12)</f>
        <v>85</v>
      </c>
      <c r="O13">
        <f t="shared" si="3"/>
        <v>87</v>
      </c>
      <c r="P13">
        <f t="shared" si="3"/>
        <v>87.6</v>
      </c>
      <c r="Q13">
        <f t="shared" si="3"/>
        <v>84.4</v>
      </c>
    </row>
    <row r="14" ht="15.75" customHeight="1">
      <c r="A14" s="7" t="s">
        <v>53</v>
      </c>
      <c r="B14" s="12">
        <f t="shared" ref="B14:E14" si="4">SUM(B3:B6)</f>
        <v>93.2</v>
      </c>
      <c r="C14" s="12">
        <f t="shared" si="4"/>
        <v>92.3</v>
      </c>
      <c r="D14" s="12">
        <f t="shared" si="4"/>
        <v>92.1</v>
      </c>
      <c r="E14" s="12">
        <f t="shared" si="4"/>
        <v>93.4</v>
      </c>
      <c r="H14" s="12">
        <f t="shared" ref="H14:K14" si="5">H3+H8</f>
        <v>60.1</v>
      </c>
      <c r="I14" s="12">
        <f t="shared" si="5"/>
        <v>59.9</v>
      </c>
      <c r="J14" s="12">
        <f t="shared" si="5"/>
        <v>57.2</v>
      </c>
      <c r="K14" s="12">
        <f t="shared" si="5"/>
        <v>49.7</v>
      </c>
      <c r="N14" s="12">
        <f t="shared" ref="N14:Q14" si="6">SUM(N3,N4,N9,N10)</f>
        <v>72.8</v>
      </c>
      <c r="O14" s="12">
        <f t="shared" si="6"/>
        <v>74.3</v>
      </c>
      <c r="P14" s="12">
        <f t="shared" si="6"/>
        <v>71.8</v>
      </c>
      <c r="Q14" s="12">
        <f t="shared" si="6"/>
        <v>71.3</v>
      </c>
    </row>
    <row r="15" ht="15.75" customHeight="1">
      <c r="A15" s="7" t="s">
        <v>55</v>
      </c>
      <c r="B15">
        <f t="shared" ref="B15:E15" si="7">B14/B13</f>
        <v>0.9648033126</v>
      </c>
      <c r="C15">
        <f t="shared" si="7"/>
        <v>0.9644723093</v>
      </c>
      <c r="D15">
        <f t="shared" si="7"/>
        <v>0.959375</v>
      </c>
      <c r="E15">
        <f t="shared" si="7"/>
        <v>0.968879668</v>
      </c>
      <c r="H15">
        <f t="shared" ref="H15:K15" si="8">H14/H13</f>
        <v>0.7795071336</v>
      </c>
      <c r="I15">
        <f t="shared" si="8"/>
        <v>0.8029490617</v>
      </c>
      <c r="J15">
        <f t="shared" si="8"/>
        <v>0.7922437673</v>
      </c>
      <c r="K15">
        <f t="shared" si="8"/>
        <v>0.750755287</v>
      </c>
      <c r="N15">
        <f t="shared" ref="N15:Q15" si="9">N14/N13</f>
        <v>0.8564705882</v>
      </c>
      <c r="O15">
        <f t="shared" si="9"/>
        <v>0.8540229885</v>
      </c>
      <c r="P15">
        <f t="shared" si="9"/>
        <v>0.8196347032</v>
      </c>
      <c r="Q15">
        <f t="shared" si="9"/>
        <v>0.8447867299</v>
      </c>
    </row>
    <row r="16" ht="15.75" customHeight="1"/>
    <row r="17" ht="15.75" customHeight="1">
      <c r="D17" s="7" t="s">
        <v>74</v>
      </c>
      <c r="E17" s="10">
        <v>21.563285699999998</v>
      </c>
      <c r="F17" s="14" t="s">
        <v>15</v>
      </c>
      <c r="G17" s="15" t="s">
        <v>57</v>
      </c>
      <c r="J17" s="7" t="s">
        <v>75</v>
      </c>
      <c r="K17" s="13">
        <v>24.602464775</v>
      </c>
      <c r="L17" s="14" t="s">
        <v>15</v>
      </c>
      <c r="M17" s="15" t="s">
        <v>57</v>
      </c>
      <c r="P17" s="7" t="s">
        <v>76</v>
      </c>
      <c r="Q17" s="13">
        <v>22.251226375</v>
      </c>
      <c r="R17" s="14" t="s">
        <v>15</v>
      </c>
      <c r="S17" s="15" t="s">
        <v>57</v>
      </c>
    </row>
    <row r="18" ht="15.75" customHeight="1">
      <c r="A18" s="2" t="s">
        <v>63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5.75" customHeight="1">
      <c r="A19" s="2" t="s">
        <v>64</v>
      </c>
      <c r="B19" s="4">
        <f t="shared" ref="B19:E19" si="10">B3/B14</f>
        <v>0.5</v>
      </c>
      <c r="C19" s="4">
        <f t="shared" si="10"/>
        <v>0.4452871073</v>
      </c>
      <c r="D19" s="4">
        <f t="shared" si="10"/>
        <v>0.4364820847</v>
      </c>
      <c r="E19" s="4">
        <f t="shared" si="10"/>
        <v>0.4143468951</v>
      </c>
      <c r="F19" s="3">
        <f t="shared" ref="F19:F22" si="14">AVERAGE(B19:E19)*100</f>
        <v>44.90290218</v>
      </c>
      <c r="G19" s="3">
        <f>F19*E17/100</f>
        <v>9.682541084</v>
      </c>
      <c r="H19" s="4">
        <f t="shared" ref="H19:K19" si="11">H3/H14</f>
        <v>0.4742096506</v>
      </c>
      <c r="I19" s="4">
        <f t="shared" si="11"/>
        <v>0.4607679466</v>
      </c>
      <c r="J19" s="4">
        <f t="shared" si="11"/>
        <v>0.4545454545</v>
      </c>
      <c r="K19" s="4">
        <f t="shared" si="11"/>
        <v>0.4567404427</v>
      </c>
      <c r="L19" s="3">
        <f>AVERAGE(H19:K19)*100</f>
        <v>46.15658736</v>
      </c>
      <c r="M19" s="3">
        <f>L19*K17/100</f>
        <v>11.35565815</v>
      </c>
      <c r="N19" s="4">
        <f t="shared" ref="N19:Q19" si="12">N3/N14</f>
        <v>0.4656593407</v>
      </c>
      <c r="O19" s="4">
        <f t="shared" si="12"/>
        <v>0.4616419919</v>
      </c>
      <c r="P19" s="4">
        <f t="shared" si="12"/>
        <v>0.5278551532</v>
      </c>
      <c r="Q19" s="4">
        <f t="shared" si="12"/>
        <v>0.4516129032</v>
      </c>
      <c r="R19" s="3">
        <f t="shared" ref="R19:R20" si="16">AVERAGE(N19:Q19)*100</f>
        <v>47.66923473</v>
      </c>
      <c r="S19">
        <f>R19*Q17/100</f>
        <v>10.60698933</v>
      </c>
    </row>
    <row r="20" ht="15.75" customHeight="1">
      <c r="A20" s="2" t="s">
        <v>65</v>
      </c>
      <c r="B20" s="4">
        <f t="shared" ref="B20:E20" si="13">B4/B14</f>
        <v>0.2403433476</v>
      </c>
      <c r="C20" s="4">
        <f t="shared" si="13"/>
        <v>0.2719393283</v>
      </c>
      <c r="D20" s="4">
        <f t="shared" si="13"/>
        <v>0.2844733985</v>
      </c>
      <c r="E20" s="4">
        <f t="shared" si="13"/>
        <v>0.3329764454</v>
      </c>
      <c r="F20" s="3">
        <f t="shared" si="14"/>
        <v>28.24331299</v>
      </c>
      <c r="G20" s="3">
        <f>F20*E17/100</f>
        <v>6.090186272</v>
      </c>
      <c r="H20" s="3"/>
      <c r="I20" s="3"/>
      <c r="J20" s="3"/>
      <c r="K20" s="3"/>
      <c r="L20" s="3"/>
      <c r="M20" s="3"/>
      <c r="N20" s="4">
        <f t="shared" ref="N20:Q20" si="15">N4/N14</f>
        <v>0.1057692308</v>
      </c>
      <c r="O20" s="4">
        <f t="shared" si="15"/>
        <v>0.08882907133</v>
      </c>
      <c r="P20" s="4">
        <f t="shared" si="15"/>
        <v>0.1281337047</v>
      </c>
      <c r="Q20" s="4">
        <f t="shared" si="15"/>
        <v>0.07854137447</v>
      </c>
      <c r="R20" s="3">
        <f t="shared" si="16"/>
        <v>10.03183453</v>
      </c>
      <c r="S20">
        <f>R20*Q17/100</f>
        <v>2.232206211</v>
      </c>
    </row>
    <row r="21" ht="15.75" customHeight="1">
      <c r="A21" s="2" t="s">
        <v>66</v>
      </c>
      <c r="B21" s="4">
        <f t="shared" ref="B21:E21" si="17">B5/B14</f>
        <v>0.07725321888</v>
      </c>
      <c r="C21" s="4">
        <f t="shared" si="17"/>
        <v>0.06933911159</v>
      </c>
      <c r="D21" s="4">
        <f t="shared" si="17"/>
        <v>0.06948968512</v>
      </c>
      <c r="E21" s="4">
        <f t="shared" si="17"/>
        <v>0.05995717345</v>
      </c>
      <c r="F21" s="3">
        <f t="shared" si="14"/>
        <v>6.900979726</v>
      </c>
      <c r="G21" s="3">
        <f>F21*E17/100</f>
        <v>1.488077974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5.75" customHeight="1">
      <c r="A22" s="2" t="s">
        <v>67</v>
      </c>
      <c r="B22" s="4">
        <f t="shared" ref="B22:E22" si="18">B6/B14</f>
        <v>0.1824034335</v>
      </c>
      <c r="C22" s="4">
        <f t="shared" si="18"/>
        <v>0.2134344529</v>
      </c>
      <c r="D22" s="4">
        <f t="shared" si="18"/>
        <v>0.2095548317</v>
      </c>
      <c r="E22" s="4">
        <f t="shared" si="18"/>
        <v>0.1927194861</v>
      </c>
      <c r="F22" s="3">
        <f t="shared" si="14"/>
        <v>19.9528051</v>
      </c>
      <c r="G22" s="3">
        <f>F22*E17/100</f>
        <v>4.30248037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5.75" customHeight="1">
      <c r="A23" s="2" t="s">
        <v>68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5.75" customHeight="1">
      <c r="A24" s="2" t="s">
        <v>69</v>
      </c>
      <c r="B24" s="3"/>
      <c r="C24" s="3"/>
      <c r="D24" s="3"/>
      <c r="E24" s="3"/>
      <c r="F24" s="3"/>
      <c r="G24" s="3"/>
      <c r="H24" s="4">
        <f t="shared" ref="H24:K24" si="19">H8/H14</f>
        <v>0.5257903494</v>
      </c>
      <c r="I24" s="4">
        <f t="shared" si="19"/>
        <v>0.5392320534</v>
      </c>
      <c r="J24" s="4">
        <f t="shared" si="19"/>
        <v>0.5454545455</v>
      </c>
      <c r="K24" s="4">
        <f t="shared" si="19"/>
        <v>0.5432595573</v>
      </c>
      <c r="L24" s="3">
        <f>AVERAGE(H24:K24)*100</f>
        <v>53.84341264</v>
      </c>
      <c r="M24" s="3">
        <f>L24*K17/100</f>
        <v>13.24680663</v>
      </c>
      <c r="N24" s="3"/>
      <c r="O24" s="3"/>
      <c r="P24" s="3"/>
      <c r="Q24" s="3"/>
    </row>
    <row r="25" ht="15.75" customHeight="1">
      <c r="A25" s="2" t="s">
        <v>70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4">
        <f t="shared" ref="N25:Q25" si="20">N9/N14</f>
        <v>0.3571428571</v>
      </c>
      <c r="O25" s="4">
        <f t="shared" si="20"/>
        <v>0.3956931359</v>
      </c>
      <c r="P25" s="4">
        <f t="shared" si="20"/>
        <v>0.2771587744</v>
      </c>
      <c r="Q25" s="4">
        <f t="shared" si="20"/>
        <v>0.3856942496</v>
      </c>
      <c r="R25" s="3">
        <f t="shared" ref="R25:R26" si="22">AVERAGE(N25:Q25)*100</f>
        <v>35.39222543</v>
      </c>
      <c r="S25">
        <f>R25*Q17/100</f>
        <v>7.875204199</v>
      </c>
    </row>
    <row r="26" ht="15.75" customHeight="1">
      <c r="A26" s="2" t="s">
        <v>71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>
        <f t="shared" ref="N26:Q26" si="21">N10/N14</f>
        <v>0.07142857143</v>
      </c>
      <c r="O26" s="4">
        <f t="shared" si="21"/>
        <v>0.05383580081</v>
      </c>
      <c r="P26" s="4">
        <f t="shared" si="21"/>
        <v>0.06685236769</v>
      </c>
      <c r="Q26" s="4">
        <f t="shared" si="21"/>
        <v>0.08415147265</v>
      </c>
      <c r="R26" s="3">
        <f t="shared" si="22"/>
        <v>6.906705314</v>
      </c>
      <c r="S26" s="7">
        <v>1.536826635</v>
      </c>
    </row>
    <row r="27" ht="15.75" customHeight="1">
      <c r="A27" s="2" t="s">
        <v>72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5.75" customHeight="1">
      <c r="A28" s="2" t="s">
        <v>73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ht="15.75" customHeight="1">
      <c r="B29">
        <f t="shared" ref="B29:R29" si="23">SUM(B18:B28)</f>
        <v>1</v>
      </c>
      <c r="C29">
        <f t="shared" si="23"/>
        <v>1</v>
      </c>
      <c r="D29">
        <f t="shared" si="23"/>
        <v>1</v>
      </c>
      <c r="E29">
        <f t="shared" si="23"/>
        <v>1</v>
      </c>
      <c r="F29" s="16">
        <f t="shared" si="23"/>
        <v>100</v>
      </c>
      <c r="G29" s="13">
        <f t="shared" si="23"/>
        <v>21.5632857</v>
      </c>
      <c r="H29">
        <f t="shared" si="23"/>
        <v>1</v>
      </c>
      <c r="I29">
        <f t="shared" si="23"/>
        <v>1</v>
      </c>
      <c r="J29">
        <f t="shared" si="23"/>
        <v>1</v>
      </c>
      <c r="K29">
        <f t="shared" si="23"/>
        <v>1</v>
      </c>
      <c r="L29" s="16">
        <f t="shared" si="23"/>
        <v>100</v>
      </c>
      <c r="M29" s="13">
        <f t="shared" si="23"/>
        <v>24.60246478</v>
      </c>
      <c r="N29">
        <f t="shared" si="23"/>
        <v>1</v>
      </c>
      <c r="O29">
        <f t="shared" si="23"/>
        <v>1</v>
      </c>
      <c r="P29">
        <f t="shared" si="23"/>
        <v>1</v>
      </c>
      <c r="Q29">
        <f t="shared" si="23"/>
        <v>1</v>
      </c>
      <c r="R29" s="16">
        <f t="shared" si="23"/>
        <v>100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H1:K1"/>
    <mergeCell ref="N1:Q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16.89"/>
    <col customWidth="1" min="3" max="3" width="17.0"/>
    <col customWidth="1" min="4" max="4" width="18.56"/>
    <col customWidth="1" min="5" max="5" width="23.0"/>
    <col customWidth="1" min="6" max="6" width="24.0"/>
    <col customWidth="1" min="7" max="7" width="16.67"/>
    <col customWidth="1" min="8" max="8" width="13.33"/>
    <col customWidth="1" min="9" max="9" width="15.78"/>
    <col customWidth="1" min="10" max="10" width="10.56"/>
    <col customWidth="1" min="11" max="11" width="17.33"/>
    <col customWidth="1" min="12" max="12" width="14.0"/>
    <col customWidth="1" min="13" max="14" width="10.56"/>
    <col customWidth="1" min="15" max="15" width="13.33"/>
    <col customWidth="1" min="16" max="16" width="14.56"/>
    <col customWidth="1" min="17" max="17" width="10.56"/>
    <col customWidth="1" min="18" max="18" width="17.89"/>
    <col customWidth="1" min="19" max="19" width="16.56"/>
    <col customWidth="1" min="20" max="26" width="10.56"/>
  </cols>
  <sheetData>
    <row r="1" ht="15.75" customHeight="1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</row>
    <row r="2" ht="15.75" customHeight="1">
      <c r="A2" s="3">
        <v>7.8</v>
      </c>
      <c r="B2" s="3">
        <v>6.3</v>
      </c>
      <c r="C2" s="3">
        <v>8.0</v>
      </c>
      <c r="D2" s="3">
        <v>6.8</v>
      </c>
      <c r="E2" s="3">
        <v>47.3</v>
      </c>
      <c r="F2" s="3">
        <v>14.2</v>
      </c>
      <c r="G2" s="3">
        <v>27.6</v>
      </c>
      <c r="H2" s="3"/>
      <c r="I2" s="3">
        <v>25.1</v>
      </c>
      <c r="J2" s="3"/>
      <c r="K2" s="3"/>
      <c r="L2" s="3">
        <v>2.1</v>
      </c>
      <c r="M2" s="3"/>
      <c r="N2" s="3"/>
      <c r="O2" s="3"/>
      <c r="P2" s="3">
        <v>4.7</v>
      </c>
      <c r="Q2" s="3"/>
      <c r="R2" s="3"/>
      <c r="S2" s="3">
        <v>10.6</v>
      </c>
    </row>
    <row r="3" ht="15.75" customHeight="1">
      <c r="A3" s="3">
        <v>7.1</v>
      </c>
      <c r="B3" s="3">
        <v>7.4</v>
      </c>
      <c r="C3" s="3">
        <v>9.9</v>
      </c>
      <c r="D3" s="3">
        <v>8.5</v>
      </c>
      <c r="E3" s="3">
        <v>46.3</v>
      </c>
      <c r="F3" s="3">
        <v>14.7</v>
      </c>
      <c r="G3" s="3">
        <v>20.6</v>
      </c>
      <c r="H3" s="3"/>
      <c r="I3" s="3">
        <v>21.5</v>
      </c>
      <c r="J3" s="3"/>
      <c r="K3" s="3"/>
      <c r="L3" s="3">
        <v>1.8</v>
      </c>
      <c r="M3" s="3"/>
      <c r="N3" s="3"/>
      <c r="O3" s="3"/>
      <c r="P3" s="3">
        <v>5.9</v>
      </c>
      <c r="Q3" s="3"/>
      <c r="R3" s="3"/>
      <c r="S3" s="3">
        <v>13.3</v>
      </c>
    </row>
    <row r="4" ht="15.75" customHeight="1">
      <c r="A4" s="3">
        <v>7.1</v>
      </c>
      <c r="B4" s="3">
        <v>5.8</v>
      </c>
      <c r="C4" s="3">
        <v>8.0</v>
      </c>
      <c r="D4" s="3">
        <v>8.3</v>
      </c>
      <c r="E4" s="3">
        <v>47.8</v>
      </c>
      <c r="F4" s="3">
        <v>14.6</v>
      </c>
      <c r="G4" s="3">
        <v>21.4</v>
      </c>
      <c r="H4" s="3"/>
      <c r="I4" s="3">
        <v>24.9</v>
      </c>
      <c r="J4" s="3"/>
      <c r="K4" s="3"/>
      <c r="L4" s="3">
        <v>2.1</v>
      </c>
      <c r="M4" s="3"/>
      <c r="N4" s="3"/>
      <c r="O4" s="3"/>
      <c r="P4" s="3">
        <v>6.2</v>
      </c>
      <c r="Q4" s="3"/>
      <c r="R4" s="3"/>
      <c r="S4" s="3">
        <v>13.5</v>
      </c>
    </row>
    <row r="5" ht="15.75" customHeight="1">
      <c r="A5" s="3">
        <v>8.2</v>
      </c>
      <c r="B5" s="3">
        <v>8.1</v>
      </c>
      <c r="C5" s="3">
        <v>11.3</v>
      </c>
      <c r="D5" s="3">
        <v>8.7</v>
      </c>
      <c r="E5" s="3">
        <v>43.7</v>
      </c>
      <c r="F5" s="3">
        <v>12.7</v>
      </c>
      <c r="G5" s="3">
        <v>21.2</v>
      </c>
      <c r="H5" s="3"/>
      <c r="I5" s="3">
        <v>23.0</v>
      </c>
      <c r="J5" s="3"/>
      <c r="K5" s="3"/>
      <c r="L5" s="3">
        <v>1.8</v>
      </c>
      <c r="M5" s="3"/>
      <c r="N5" s="3"/>
      <c r="O5" s="3"/>
      <c r="P5" s="3">
        <v>5.9</v>
      </c>
      <c r="Q5" s="3"/>
      <c r="R5" s="3"/>
      <c r="S5" s="3">
        <v>13.1</v>
      </c>
    </row>
    <row r="6" ht="15.75" customHeight="1">
      <c r="A6">
        <f t="shared" ref="A6:S6" si="1">AVERAGE(A2:A5)</f>
        <v>7.55</v>
      </c>
      <c r="B6">
        <f t="shared" si="1"/>
        <v>6.9</v>
      </c>
      <c r="C6">
        <f t="shared" si="1"/>
        <v>9.3</v>
      </c>
      <c r="D6">
        <f t="shared" si="1"/>
        <v>8.075</v>
      </c>
      <c r="E6">
        <f t="shared" si="1"/>
        <v>46.275</v>
      </c>
      <c r="F6">
        <f t="shared" si="1"/>
        <v>14.05</v>
      </c>
      <c r="G6">
        <f t="shared" si="1"/>
        <v>22.7</v>
      </c>
      <c r="H6" t="str">
        <f t="shared" si="1"/>
        <v>#DIV/0!</v>
      </c>
      <c r="I6">
        <f t="shared" si="1"/>
        <v>23.625</v>
      </c>
      <c r="J6" t="str">
        <f t="shared" si="1"/>
        <v>#DIV/0!</v>
      </c>
      <c r="K6" t="str">
        <f t="shared" si="1"/>
        <v>#DIV/0!</v>
      </c>
      <c r="L6">
        <f t="shared" si="1"/>
        <v>1.95</v>
      </c>
      <c r="M6" t="str">
        <f t="shared" si="1"/>
        <v>#DIV/0!</v>
      </c>
      <c r="N6" t="str">
        <f t="shared" si="1"/>
        <v>#DIV/0!</v>
      </c>
      <c r="O6" t="str">
        <f t="shared" si="1"/>
        <v>#DIV/0!</v>
      </c>
      <c r="P6">
        <f t="shared" si="1"/>
        <v>5.675</v>
      </c>
      <c r="Q6" t="str">
        <f t="shared" si="1"/>
        <v>#DIV/0!</v>
      </c>
      <c r="R6" t="str">
        <f t="shared" si="1"/>
        <v>#DIV/0!</v>
      </c>
      <c r="S6">
        <f t="shared" si="1"/>
        <v>12.625</v>
      </c>
    </row>
    <row r="7" ht="15.75" customHeight="1"/>
    <row r="8" ht="15.75" customHeight="1"/>
    <row r="9" ht="15.75" customHeight="1"/>
    <row r="10" ht="15.75" customHeight="1"/>
    <row r="11" ht="15.75" customHeight="1">
      <c r="B11" s="7" t="s">
        <v>97</v>
      </c>
      <c r="C11" s="7" t="s">
        <v>1</v>
      </c>
      <c r="D11" s="7" t="s">
        <v>2</v>
      </c>
    </row>
    <row r="12" ht="15.75" customHeight="1">
      <c r="A12" s="7" t="s">
        <v>98</v>
      </c>
    </row>
    <row r="13" ht="15.75" customHeight="1">
      <c r="A13" s="7" t="s">
        <v>99</v>
      </c>
      <c r="D13">
        <v>7.55</v>
      </c>
    </row>
    <row r="14" ht="15.75" customHeight="1">
      <c r="A14" s="7" t="s">
        <v>100</v>
      </c>
      <c r="B14">
        <v>6.9</v>
      </c>
      <c r="C14">
        <v>9.3</v>
      </c>
      <c r="D14">
        <v>8.075</v>
      </c>
    </row>
    <row r="15" ht="15.75" customHeight="1">
      <c r="A15" s="7" t="s">
        <v>101</v>
      </c>
      <c r="B15">
        <v>46.27499999999999</v>
      </c>
      <c r="C15">
        <v>14.05</v>
      </c>
      <c r="D15">
        <v>22.7</v>
      </c>
    </row>
    <row r="16" ht="15.75" customHeight="1">
      <c r="A16" s="7" t="s">
        <v>102</v>
      </c>
      <c r="B16" s="7" t="s">
        <v>22</v>
      </c>
      <c r="C16">
        <v>1.95</v>
      </c>
    </row>
    <row r="17" ht="15.75" customHeight="1">
      <c r="A17" s="7" t="s">
        <v>103</v>
      </c>
      <c r="D17">
        <v>23.625</v>
      </c>
    </row>
    <row r="18" ht="15.75" customHeight="1">
      <c r="A18" s="7" t="s">
        <v>104</v>
      </c>
      <c r="D18">
        <v>5.675000000000001</v>
      </c>
    </row>
    <row r="19" ht="15.75" customHeight="1">
      <c r="A19" s="7" t="s">
        <v>105</v>
      </c>
      <c r="D19">
        <v>12.625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17" t="s">
        <v>97</v>
      </c>
      <c r="E30" s="17" t="s">
        <v>1</v>
      </c>
      <c r="G30" s="17" t="s">
        <v>2</v>
      </c>
      <c r="H30" s="18"/>
    </row>
    <row r="31" ht="15.75" customHeight="1">
      <c r="A31" s="7" t="s">
        <v>106</v>
      </c>
      <c r="E31" s="7" t="s">
        <v>106</v>
      </c>
      <c r="G31" s="7" t="s">
        <v>106</v>
      </c>
    </row>
    <row r="32" ht="15.75" customHeight="1">
      <c r="A32" s="7" t="s">
        <v>107</v>
      </c>
      <c r="E32" s="7" t="s">
        <v>107</v>
      </c>
      <c r="G32" s="7" t="s">
        <v>107</v>
      </c>
    </row>
    <row r="33" ht="15.75" customHeight="1"/>
    <row r="34" ht="15.75" customHeight="1">
      <c r="A34" s="7" t="s">
        <v>108</v>
      </c>
      <c r="E34" s="7" t="s">
        <v>109</v>
      </c>
      <c r="G34" s="7" t="s">
        <v>110</v>
      </c>
    </row>
    <row r="35" ht="15.75" customHeight="1">
      <c r="A35" s="7" t="s">
        <v>111</v>
      </c>
      <c r="E35" s="7" t="s">
        <v>112</v>
      </c>
      <c r="G35" s="7" t="s">
        <v>113</v>
      </c>
    </row>
    <row r="36" ht="15.75" customHeight="1">
      <c r="A36" s="7" t="s">
        <v>114</v>
      </c>
      <c r="E36" s="7" t="s">
        <v>115</v>
      </c>
      <c r="G36" s="7" t="s">
        <v>114</v>
      </c>
    </row>
    <row r="37" ht="15.75" customHeight="1">
      <c r="A37" s="7" t="s">
        <v>116</v>
      </c>
      <c r="E37" s="7" t="s">
        <v>117</v>
      </c>
      <c r="G37" s="7" t="s">
        <v>118</v>
      </c>
    </row>
    <row r="38" ht="15.75" customHeight="1">
      <c r="A38" s="7" t="s">
        <v>119</v>
      </c>
      <c r="E38" s="7" t="s">
        <v>120</v>
      </c>
      <c r="G38" s="7" t="s">
        <v>121</v>
      </c>
    </row>
    <row r="39" ht="15.75" customHeight="1">
      <c r="A39" s="7" t="s">
        <v>122</v>
      </c>
      <c r="E39" s="7" t="s">
        <v>123</v>
      </c>
      <c r="G39" s="7" t="s">
        <v>124</v>
      </c>
    </row>
    <row r="40" ht="15.75" customHeight="1">
      <c r="A40" s="7" t="s">
        <v>125</v>
      </c>
      <c r="E40" s="7" t="s">
        <v>126</v>
      </c>
      <c r="G40" s="7" t="s">
        <v>125</v>
      </c>
    </row>
    <row r="41" ht="15.75" customHeight="1">
      <c r="A41" s="7" t="s">
        <v>127</v>
      </c>
      <c r="E41" s="7" t="s">
        <v>128</v>
      </c>
      <c r="G41" s="7" t="s">
        <v>127</v>
      </c>
    </row>
    <row r="42" ht="15.75" customHeight="1">
      <c r="A42" s="7" t="s">
        <v>129</v>
      </c>
      <c r="E42" s="7" t="s">
        <v>129</v>
      </c>
      <c r="G42" s="7" t="s">
        <v>130</v>
      </c>
    </row>
    <row r="43" ht="15.75" customHeight="1">
      <c r="A43" s="7" t="s">
        <v>131</v>
      </c>
      <c r="E43" s="7" t="s">
        <v>132</v>
      </c>
      <c r="G43" s="7" t="s">
        <v>132</v>
      </c>
    </row>
    <row r="44" ht="15.75" customHeight="1">
      <c r="A44" s="7" t="s">
        <v>133</v>
      </c>
      <c r="E44" s="7" t="s">
        <v>133</v>
      </c>
      <c r="G44" s="7" t="s">
        <v>134</v>
      </c>
    </row>
    <row r="45" ht="15.75" customHeight="1">
      <c r="A45" s="7" t="s">
        <v>135</v>
      </c>
      <c r="E45" s="7" t="s">
        <v>135</v>
      </c>
      <c r="G45" s="7" t="s">
        <v>135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>
      <c r="A2" s="20" t="s">
        <v>137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 t="s">
        <v>1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20" t="s">
        <v>2</v>
      </c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>
      <c r="A3" s="19"/>
      <c r="B3" s="19"/>
      <c r="C3" s="19"/>
      <c r="D3" s="19"/>
      <c r="E3" s="19"/>
      <c r="F3" s="21" t="s">
        <v>138</v>
      </c>
      <c r="G3" s="22" t="s">
        <v>139</v>
      </c>
      <c r="H3" s="23" t="s">
        <v>140</v>
      </c>
      <c r="I3" s="24" t="s">
        <v>141</v>
      </c>
      <c r="J3" s="24" t="s">
        <v>142</v>
      </c>
      <c r="K3" s="24" t="s">
        <v>143</v>
      </c>
      <c r="L3" s="20" t="s">
        <v>144</v>
      </c>
      <c r="M3" s="19"/>
      <c r="N3" s="19"/>
      <c r="O3" s="19"/>
      <c r="P3" s="19"/>
      <c r="Q3" s="21" t="s">
        <v>138</v>
      </c>
      <c r="R3" s="22" t="s">
        <v>139</v>
      </c>
      <c r="S3" s="23" t="s">
        <v>140</v>
      </c>
      <c r="T3" s="24" t="s">
        <v>141</v>
      </c>
      <c r="U3" s="24" t="s">
        <v>142</v>
      </c>
      <c r="V3" s="24" t="s">
        <v>143</v>
      </c>
      <c r="W3" s="20" t="s">
        <v>144</v>
      </c>
      <c r="X3" s="19"/>
      <c r="Y3" s="19"/>
      <c r="Z3" s="19"/>
      <c r="AA3" s="19"/>
      <c r="AB3" s="21" t="s">
        <v>138</v>
      </c>
      <c r="AC3" s="22" t="s">
        <v>139</v>
      </c>
      <c r="AD3" s="23" t="s">
        <v>140</v>
      </c>
      <c r="AE3" s="24" t="s">
        <v>141</v>
      </c>
      <c r="AF3" s="24" t="s">
        <v>142</v>
      </c>
      <c r="AG3" s="24" t="s">
        <v>143</v>
      </c>
      <c r="AH3" s="20" t="s">
        <v>144</v>
      </c>
    </row>
    <row r="4">
      <c r="A4" s="25" t="s">
        <v>21</v>
      </c>
      <c r="B4" s="26"/>
      <c r="C4" s="26"/>
      <c r="D4" s="26"/>
      <c r="E4" s="26"/>
      <c r="F4" s="19"/>
      <c r="G4" s="19"/>
      <c r="H4" s="19"/>
      <c r="I4" s="20" t="s">
        <v>98</v>
      </c>
      <c r="J4" s="20" t="s">
        <v>98</v>
      </c>
      <c r="K4" s="20">
        <v>0.0</v>
      </c>
      <c r="L4" s="19"/>
      <c r="M4" s="19">
        <v>0.1557922769640479</v>
      </c>
      <c r="N4" s="19">
        <v>0.1260053619302949</v>
      </c>
      <c r="O4" s="19">
        <v>0.1535380507343124</v>
      </c>
      <c r="P4" s="19">
        <v>0.04177897574123989</v>
      </c>
      <c r="Q4" s="19">
        <v>11.927866634247378</v>
      </c>
      <c r="R4" s="19">
        <v>5.707314838600832</v>
      </c>
      <c r="S4" s="20">
        <v>6.0</v>
      </c>
      <c r="T4" s="20" t="s">
        <v>98</v>
      </c>
      <c r="U4" s="20" t="s">
        <v>98</v>
      </c>
      <c r="V4" s="20">
        <v>0.0</v>
      </c>
      <c r="W4" s="19"/>
      <c r="X4" s="26">
        <v>0.2183098591549296</v>
      </c>
      <c r="Y4" s="26">
        <v>0.10550996483001171</v>
      </c>
      <c r="Z4" s="26">
        <v>0.10482921083627797</v>
      </c>
      <c r="AA4" s="26">
        <v>0.0770101925254813</v>
      </c>
      <c r="AB4" s="26">
        <v>12.641480683667517</v>
      </c>
      <c r="AC4" s="19">
        <v>6.535878281039934</v>
      </c>
      <c r="AD4" s="20">
        <v>6.0</v>
      </c>
      <c r="AE4" s="20" t="s">
        <v>98</v>
      </c>
      <c r="AF4" s="20" t="s">
        <v>98</v>
      </c>
      <c r="AG4" s="20">
        <v>0.0</v>
      </c>
      <c r="AH4" s="19"/>
    </row>
    <row r="5">
      <c r="A5" s="25" t="s">
        <v>24</v>
      </c>
      <c r="B5" s="26"/>
      <c r="C5" s="26"/>
      <c r="D5" s="26"/>
      <c r="E5" s="26"/>
      <c r="F5" s="26"/>
      <c r="G5" s="26"/>
      <c r="H5" s="19"/>
      <c r="I5" s="7" t="s">
        <v>99</v>
      </c>
      <c r="J5" s="20" t="s">
        <v>98</v>
      </c>
      <c r="K5" s="20">
        <v>1.0</v>
      </c>
      <c r="L5" s="19"/>
      <c r="M5" s="19"/>
      <c r="N5" s="19"/>
      <c r="O5" s="19"/>
      <c r="P5" s="19"/>
      <c r="Q5" s="19"/>
      <c r="R5" s="19"/>
      <c r="S5" s="19"/>
      <c r="T5" s="7" t="s">
        <v>99</v>
      </c>
      <c r="U5" s="20" t="s">
        <v>98</v>
      </c>
      <c r="V5" s="20">
        <v>1.0</v>
      </c>
      <c r="W5" s="19"/>
      <c r="X5" s="26">
        <v>0.07159624413145539</v>
      </c>
      <c r="Y5" s="26">
        <v>0.06447831184056271</v>
      </c>
      <c r="Z5" s="26">
        <v>0.06949352179034157</v>
      </c>
      <c r="AA5" s="26">
        <v>0.07134767836919591</v>
      </c>
      <c r="AB5" s="26">
        <v>6.92289390328889</v>
      </c>
      <c r="AC5" s="19">
        <v>3.5792636192457974</v>
      </c>
      <c r="AD5" s="20">
        <v>4.0</v>
      </c>
      <c r="AE5" s="20" t="s">
        <v>99</v>
      </c>
      <c r="AF5" s="20" t="s">
        <v>98</v>
      </c>
      <c r="AG5" s="20">
        <v>1.0</v>
      </c>
      <c r="AH5" s="19"/>
    </row>
    <row r="6">
      <c r="A6" s="25" t="s">
        <v>26</v>
      </c>
      <c r="B6" s="26">
        <v>0.05730337078651685</v>
      </c>
      <c r="C6" s="26">
        <v>0.051918735891647846</v>
      </c>
      <c r="D6" s="26">
        <v>0.05040091638029783</v>
      </c>
      <c r="E6" s="26">
        <v>0.04293785310734463</v>
      </c>
      <c r="F6" s="27">
        <v>5.0640219041451795</v>
      </c>
      <c r="G6" s="27">
        <v>2.282098731467175</v>
      </c>
      <c r="H6" s="28">
        <v>2.0</v>
      </c>
      <c r="I6" s="20" t="s">
        <v>98</v>
      </c>
      <c r="J6" s="20" t="s">
        <v>100</v>
      </c>
      <c r="K6" s="20">
        <v>0.0</v>
      </c>
      <c r="L6" s="29"/>
      <c r="M6" s="19"/>
      <c r="N6" s="19"/>
      <c r="O6" s="19"/>
      <c r="P6" s="19"/>
      <c r="Q6" s="19"/>
      <c r="R6" s="19"/>
      <c r="S6" s="19"/>
      <c r="T6" s="20" t="s">
        <v>98</v>
      </c>
      <c r="U6" s="20" t="s">
        <v>100</v>
      </c>
      <c r="V6" s="20">
        <v>0.0</v>
      </c>
      <c r="W6" s="29"/>
      <c r="X6" s="26"/>
      <c r="Y6" s="26"/>
      <c r="Z6" s="26"/>
      <c r="AA6" s="26"/>
      <c r="AB6" s="19"/>
      <c r="AC6" s="19"/>
      <c r="AD6" s="19"/>
      <c r="AE6" s="19"/>
      <c r="AF6" s="19"/>
      <c r="AG6" s="19"/>
      <c r="AH6" s="19"/>
    </row>
    <row r="7">
      <c r="A7" s="25" t="s">
        <v>28</v>
      </c>
      <c r="B7" s="26">
        <v>0.48764044943820223</v>
      </c>
      <c r="C7" s="26">
        <v>0.5033860045146726</v>
      </c>
      <c r="D7" s="26">
        <v>0.5166093928980527</v>
      </c>
      <c r="E7" s="26">
        <v>0.40225988700564974</v>
      </c>
      <c r="F7" s="27">
        <v>47.747393346414434</v>
      </c>
      <c r="G7" s="27">
        <v>21.517336980221863</v>
      </c>
      <c r="H7" s="28">
        <v>22.0</v>
      </c>
      <c r="I7" s="20" t="s">
        <v>101</v>
      </c>
      <c r="J7" s="20" t="s">
        <v>98</v>
      </c>
      <c r="K7" s="20">
        <v>1.0</v>
      </c>
      <c r="L7" s="30"/>
      <c r="M7" s="19">
        <v>0.270306258322237</v>
      </c>
      <c r="N7" s="19">
        <v>0.2855227882037534</v>
      </c>
      <c r="O7" s="19">
        <v>0.25100133511348466</v>
      </c>
      <c r="P7" s="19">
        <v>0.2196765498652291</v>
      </c>
      <c r="Q7" s="19">
        <v>25.6626732876176</v>
      </c>
      <c r="R7" s="19">
        <v>12.279224822321023</v>
      </c>
      <c r="S7" s="20">
        <v>12.0</v>
      </c>
      <c r="T7" s="20" t="s">
        <v>101</v>
      </c>
      <c r="U7" s="20" t="s">
        <v>98</v>
      </c>
      <c r="V7" s="20">
        <v>1.0</v>
      </c>
      <c r="W7" s="30"/>
      <c r="X7" s="26">
        <v>0.33215962441314556</v>
      </c>
      <c r="Y7" s="26">
        <v>0.3481828839390386</v>
      </c>
      <c r="Z7" s="26">
        <v>0.408716136631331</v>
      </c>
      <c r="AA7" s="26">
        <v>0.28878822197055487</v>
      </c>
      <c r="AB7" s="26">
        <v>34.44617167385175</v>
      </c>
      <c r="AC7" s="19">
        <v>17.809305012740385</v>
      </c>
      <c r="AD7" s="20">
        <v>18.0</v>
      </c>
      <c r="AE7" s="20" t="s">
        <v>101</v>
      </c>
      <c r="AF7" s="20" t="s">
        <v>98</v>
      </c>
      <c r="AG7" s="20">
        <v>1.0</v>
      </c>
      <c r="AH7" s="30"/>
    </row>
    <row r="8">
      <c r="A8" s="25" t="s">
        <v>31</v>
      </c>
      <c r="B8" s="26">
        <v>0.1943820224719101</v>
      </c>
      <c r="C8" s="26">
        <v>0.1986455981941309</v>
      </c>
      <c r="D8" s="26">
        <v>0.18327605956471937</v>
      </c>
      <c r="E8" s="26">
        <v>0.288135593220339</v>
      </c>
      <c r="F8" s="27">
        <v>21.610981836277485</v>
      </c>
      <c r="G8" s="27">
        <v>9.738977272977275</v>
      </c>
      <c r="H8" s="28">
        <v>10.0</v>
      </c>
      <c r="I8" s="20" t="s">
        <v>99</v>
      </c>
      <c r="J8" s="20" t="s">
        <v>101</v>
      </c>
      <c r="K8" s="20">
        <v>2.0</v>
      </c>
      <c r="L8" s="29"/>
      <c r="M8" s="19">
        <v>0.0625832223701731</v>
      </c>
      <c r="N8" s="19">
        <v>0.06836461126005362</v>
      </c>
      <c r="O8" s="19">
        <v>0.05874499332443258</v>
      </c>
      <c r="P8" s="19">
        <v>0.08221024258760107</v>
      </c>
      <c r="Q8" s="19">
        <v>6.79757673855651</v>
      </c>
      <c r="R8" s="19">
        <v>3.2525439608035445</v>
      </c>
      <c r="S8" s="20">
        <v>3.0</v>
      </c>
      <c r="T8" s="20" t="s">
        <v>99</v>
      </c>
      <c r="U8" s="20" t="s">
        <v>101</v>
      </c>
      <c r="V8" s="20">
        <v>2.0</v>
      </c>
      <c r="W8" s="29"/>
      <c r="X8" s="26">
        <v>0.06338028169014084</v>
      </c>
      <c r="Y8" s="26">
        <v>0.07268464243845252</v>
      </c>
      <c r="Z8" s="26">
        <v>0.09305064782096584</v>
      </c>
      <c r="AA8" s="26">
        <v>0.08493771234428085</v>
      </c>
      <c r="AB8" s="26">
        <v>7.851332107346002</v>
      </c>
      <c r="AC8" s="19">
        <v>4.059283266075975</v>
      </c>
      <c r="AD8" s="20">
        <v>4.0</v>
      </c>
      <c r="AE8" s="20" t="s">
        <v>99</v>
      </c>
      <c r="AF8" s="20" t="s">
        <v>101</v>
      </c>
      <c r="AG8" s="20">
        <v>2.0</v>
      </c>
      <c r="AH8" s="29"/>
    </row>
    <row r="9">
      <c r="A9" s="25" t="s">
        <v>34</v>
      </c>
      <c r="B9" s="26">
        <v>0.2606741573033708</v>
      </c>
      <c r="C9" s="26">
        <v>0.2460496613995485</v>
      </c>
      <c r="D9" s="26">
        <v>0.24971363115693015</v>
      </c>
      <c r="E9" s="26">
        <v>0.26666666666666666</v>
      </c>
      <c r="F9" s="27">
        <v>25.5776029131629</v>
      </c>
      <c r="G9" s="27">
        <v>11.526532915333684</v>
      </c>
      <c r="H9" s="28">
        <v>12.0</v>
      </c>
      <c r="I9" s="23" t="s">
        <v>145</v>
      </c>
      <c r="J9" s="23" t="s">
        <v>101</v>
      </c>
      <c r="K9" s="31"/>
      <c r="L9" s="31"/>
      <c r="M9" s="19"/>
      <c r="N9" s="19"/>
      <c r="O9" s="19"/>
      <c r="P9" s="19"/>
      <c r="Q9" s="19"/>
      <c r="R9" s="19"/>
      <c r="S9" s="19"/>
      <c r="T9" s="31"/>
      <c r="U9" s="31"/>
      <c r="V9" s="31"/>
      <c r="W9" s="31"/>
      <c r="X9" s="26">
        <v>0.04460093896713615</v>
      </c>
      <c r="Y9" s="26">
        <v>0.06213364595545134</v>
      </c>
      <c r="Z9" s="26">
        <v>0.07891637220259128</v>
      </c>
      <c r="AA9" s="26">
        <v>0.05322763306908267</v>
      </c>
      <c r="AB9" s="26">
        <v>5.971964754856536</v>
      </c>
      <c r="AC9" s="19">
        <v>3.0876157400478603</v>
      </c>
      <c r="AD9" s="20">
        <v>3.0</v>
      </c>
      <c r="AE9" s="20" t="s">
        <v>145</v>
      </c>
      <c r="AF9" s="20" t="s">
        <v>101</v>
      </c>
      <c r="AG9" s="20">
        <v>3.0</v>
      </c>
      <c r="AH9" s="19"/>
    </row>
    <row r="10">
      <c r="A10" s="25" t="s">
        <v>37</v>
      </c>
      <c r="B10" s="26"/>
      <c r="C10" s="26"/>
      <c r="D10" s="26"/>
      <c r="E10" s="26"/>
      <c r="F10" s="27"/>
      <c r="G10" s="27"/>
      <c r="H10" s="32"/>
      <c r="I10" s="20" t="s">
        <v>103</v>
      </c>
      <c r="J10" s="20" t="s">
        <v>99</v>
      </c>
      <c r="K10" s="20">
        <v>5.0</v>
      </c>
      <c r="L10" s="33"/>
      <c r="M10" s="19">
        <v>0.4620505992010652</v>
      </c>
      <c r="N10" s="19">
        <v>0.46514745308311</v>
      </c>
      <c r="O10" s="19">
        <v>0.4819759679572764</v>
      </c>
      <c r="P10" s="19">
        <v>0.5754716981132075</v>
      </c>
      <c r="Q10" s="19">
        <v>49.616142958866476</v>
      </c>
      <c r="R10" s="19">
        <v>23.740619980627955</v>
      </c>
      <c r="S10" s="20">
        <v>24.0</v>
      </c>
      <c r="T10" s="20" t="s">
        <v>103</v>
      </c>
      <c r="U10" s="20" t="s">
        <v>99</v>
      </c>
      <c r="V10" s="20">
        <v>5.0</v>
      </c>
      <c r="W10" s="33"/>
      <c r="X10" s="26"/>
      <c r="Y10" s="26"/>
      <c r="Z10" s="26"/>
      <c r="AA10" s="26"/>
      <c r="AB10" s="19"/>
      <c r="AC10" s="19"/>
      <c r="AD10" s="19"/>
      <c r="AE10" s="19"/>
      <c r="AF10" s="19"/>
      <c r="AG10" s="19"/>
      <c r="AH10" s="19"/>
    </row>
    <row r="11">
      <c r="A11" s="25" t="s">
        <v>40</v>
      </c>
      <c r="B11" s="26"/>
      <c r="C11" s="26"/>
      <c r="D11" s="26"/>
      <c r="E11" s="26"/>
      <c r="F11" s="27"/>
      <c r="G11" s="27"/>
      <c r="H11" s="32"/>
      <c r="I11" s="20" t="s">
        <v>105</v>
      </c>
      <c r="J11" s="20" t="s">
        <v>99</v>
      </c>
      <c r="K11" s="20">
        <v>6.0</v>
      </c>
      <c r="L11" s="33"/>
      <c r="M11" s="19"/>
      <c r="N11" s="19"/>
      <c r="O11" s="19"/>
      <c r="P11" s="19"/>
      <c r="Q11" s="19"/>
      <c r="R11" s="19"/>
      <c r="S11" s="19"/>
      <c r="T11" s="20" t="s">
        <v>105</v>
      </c>
      <c r="U11" s="20" t="s">
        <v>99</v>
      </c>
      <c r="V11" s="20">
        <v>6.0</v>
      </c>
      <c r="W11" s="33"/>
      <c r="X11" s="26">
        <v>0.2147887323943662</v>
      </c>
      <c r="Y11" s="26">
        <v>0.2860492379835873</v>
      </c>
      <c r="Z11" s="26">
        <v>0.20141342756183747</v>
      </c>
      <c r="AA11" s="26">
        <v>0.3601359003397508</v>
      </c>
      <c r="AB11" s="26">
        <v>26.559682456988543</v>
      </c>
      <c r="AC11" s="19">
        <v>13.731844873696156</v>
      </c>
      <c r="AD11" s="20">
        <v>14.0</v>
      </c>
      <c r="AE11" s="20" t="s">
        <v>105</v>
      </c>
      <c r="AF11" s="20" t="s">
        <v>99</v>
      </c>
      <c r="AG11" s="20">
        <v>6.0</v>
      </c>
      <c r="AH11" s="19"/>
    </row>
    <row r="12">
      <c r="A12" s="25" t="s">
        <v>43</v>
      </c>
      <c r="B12" s="26"/>
      <c r="C12" s="26"/>
      <c r="D12" s="26"/>
      <c r="E12" s="26"/>
      <c r="F12" s="27"/>
      <c r="G12" s="27"/>
      <c r="H12" s="32"/>
      <c r="I12" s="20" t="s">
        <v>103</v>
      </c>
      <c r="J12" s="20" t="s">
        <v>101</v>
      </c>
      <c r="K12" s="20">
        <v>5.0</v>
      </c>
      <c r="L12" s="33"/>
      <c r="M12" s="19">
        <v>0.0492676431424767</v>
      </c>
      <c r="N12" s="19">
        <v>0.054959785522788206</v>
      </c>
      <c r="O12" s="19">
        <v>0.05473965287049398</v>
      </c>
      <c r="P12" s="19">
        <v>0.08086253369272237</v>
      </c>
      <c r="Q12" s="19">
        <v>5.995740380712031</v>
      </c>
      <c r="R12" s="19">
        <v>2.868876647646652</v>
      </c>
      <c r="S12" s="20">
        <v>3.0</v>
      </c>
      <c r="T12" s="20" t="s">
        <v>103</v>
      </c>
      <c r="U12" s="20" t="s">
        <v>101</v>
      </c>
      <c r="V12" s="20">
        <v>5.0</v>
      </c>
      <c r="W12" s="33"/>
      <c r="X12" s="26"/>
      <c r="Y12" s="26"/>
      <c r="Z12" s="26"/>
      <c r="AA12" s="26"/>
      <c r="AB12" s="19"/>
      <c r="AC12" s="19"/>
      <c r="AD12" s="19"/>
      <c r="AE12" s="19"/>
      <c r="AF12" s="19"/>
      <c r="AG12" s="19"/>
      <c r="AH12" s="19"/>
    </row>
    <row r="13">
      <c r="A13" s="25" t="s">
        <v>45</v>
      </c>
      <c r="B13" s="26"/>
      <c r="C13" s="26"/>
      <c r="D13" s="26"/>
      <c r="E13" s="26"/>
      <c r="F13" s="27"/>
      <c r="G13" s="27"/>
      <c r="H13" s="32"/>
      <c r="I13" s="20" t="s">
        <v>105</v>
      </c>
      <c r="J13" s="20" t="s">
        <v>101</v>
      </c>
      <c r="K13" s="20">
        <v>6.0</v>
      </c>
      <c r="L13" s="33"/>
      <c r="M13" s="19"/>
      <c r="N13" s="19"/>
      <c r="O13" s="19"/>
      <c r="P13" s="19"/>
      <c r="Q13" s="19"/>
      <c r="R13" s="19"/>
      <c r="S13" s="19"/>
      <c r="T13" s="20" t="s">
        <v>105</v>
      </c>
      <c r="U13" s="20" t="s">
        <v>101</v>
      </c>
      <c r="V13" s="20">
        <v>6.0</v>
      </c>
      <c r="W13" s="33"/>
      <c r="X13" s="26">
        <v>0.05516431924882629</v>
      </c>
      <c r="Y13" s="26">
        <v>0.06096131301289565</v>
      </c>
      <c r="Z13" s="26">
        <v>0.043580683156654886</v>
      </c>
      <c r="AA13" s="26">
        <v>0.06455266138165344</v>
      </c>
      <c r="AB13" s="26">
        <v>5.606474420000756</v>
      </c>
      <c r="AC13" s="19">
        <v>2.8986505071538864</v>
      </c>
      <c r="AD13" s="20">
        <v>3.0</v>
      </c>
      <c r="AE13" s="20" t="s">
        <v>104</v>
      </c>
      <c r="AF13" s="20" t="s">
        <v>98</v>
      </c>
      <c r="AG13" s="20">
        <v>6.0</v>
      </c>
      <c r="AH13" s="30"/>
    </row>
    <row r="14">
      <c r="A14" s="19"/>
      <c r="B14" s="19"/>
      <c r="C14" s="19"/>
      <c r="D14" s="19"/>
      <c r="E14" s="19"/>
      <c r="F14" s="34">
        <f>SUM(F6:F9)</f>
        <v>100</v>
      </c>
      <c r="G14" s="35">
        <v>45.0649459</v>
      </c>
      <c r="H14" s="36">
        <f>SUM(H6:H9)</f>
        <v>46</v>
      </c>
      <c r="I14" s="19"/>
      <c r="J14" s="19"/>
      <c r="K14" s="19"/>
      <c r="L14" s="19"/>
      <c r="M14" s="19"/>
      <c r="N14" s="19"/>
      <c r="O14" s="19"/>
      <c r="P14" s="19"/>
      <c r="Q14" s="37">
        <v>100.0</v>
      </c>
      <c r="R14" s="38">
        <v>47.848580250000005</v>
      </c>
      <c r="S14" s="23">
        <f>SUM(S4:S13)</f>
        <v>48</v>
      </c>
      <c r="T14" s="19"/>
      <c r="U14" s="19"/>
      <c r="V14" s="19"/>
      <c r="W14" s="19"/>
      <c r="X14" s="19">
        <v>1.0</v>
      </c>
      <c r="Y14" s="19">
        <v>0.9999999999999999</v>
      </c>
      <c r="Z14" s="19">
        <v>1.0</v>
      </c>
      <c r="AA14" s="19">
        <v>0.9999999999999998</v>
      </c>
      <c r="AB14" s="37">
        <v>99.99999999999999</v>
      </c>
      <c r="AC14" s="38">
        <v>51.7018413</v>
      </c>
      <c r="AD14" s="31">
        <f>SUM(AD4:AD13)</f>
        <v>52</v>
      </c>
      <c r="AE14" s="19"/>
      <c r="AF14" s="19"/>
      <c r="AG14" s="19"/>
      <c r="AH14" s="19"/>
    </row>
    <row r="15">
      <c r="A15" s="19" t="s">
        <v>3</v>
      </c>
      <c r="B15" s="19"/>
      <c r="C15" s="19"/>
      <c r="D15" s="19"/>
      <c r="E15" s="19"/>
      <c r="F15" s="32"/>
      <c r="G15" s="32"/>
      <c r="H15" s="32"/>
      <c r="I15" s="20"/>
      <c r="J15" s="20"/>
      <c r="K15" s="26"/>
      <c r="L15" s="26"/>
      <c r="M15" s="26"/>
      <c r="N15" s="26"/>
      <c r="O15" s="26"/>
      <c r="P15" s="26"/>
      <c r="Q15" s="26"/>
      <c r="R15" s="26"/>
      <c r="S15" s="19"/>
      <c r="T15" s="20"/>
      <c r="U15" s="20"/>
      <c r="V15" s="26"/>
      <c r="W15" s="26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>
      <c r="A16" s="19" t="s">
        <v>4</v>
      </c>
      <c r="B16" s="19"/>
      <c r="C16" s="19"/>
      <c r="D16" s="19"/>
      <c r="E16" s="19"/>
      <c r="F16" s="32"/>
      <c r="G16" s="32"/>
      <c r="H16" s="32"/>
      <c r="I16" s="19"/>
      <c r="J16" s="26"/>
      <c r="K16" s="26"/>
      <c r="L16" s="26"/>
      <c r="M16" s="26">
        <v>0.1117533718689788</v>
      </c>
      <c r="N16" s="26">
        <v>0.12835249042145594</v>
      </c>
      <c r="O16" s="26">
        <v>0.12284069097888677</v>
      </c>
      <c r="P16" s="26">
        <v>0.11870503597122303</v>
      </c>
      <c r="Q16" s="26">
        <v>12.041289731013613</v>
      </c>
      <c r="R16" s="26">
        <v>3.317249483395916</v>
      </c>
      <c r="S16" s="20">
        <v>3.0</v>
      </c>
      <c r="T16" s="20" t="s">
        <v>146</v>
      </c>
      <c r="U16" s="20" t="s">
        <v>147</v>
      </c>
      <c r="V16" s="26"/>
      <c r="W16" s="26"/>
      <c r="X16" s="19">
        <v>0.13076923076923078</v>
      </c>
      <c r="Y16" s="19">
        <v>0.14466546112115733</v>
      </c>
      <c r="Z16" s="19">
        <v>0.18503937007874016</v>
      </c>
      <c r="AA16" s="19">
        <v>0.1699604743083004</v>
      </c>
      <c r="AB16" s="19">
        <v>15.760863406935716</v>
      </c>
      <c r="AC16" s="19">
        <v>4.105221421500019</v>
      </c>
      <c r="AD16" s="20">
        <v>4.0</v>
      </c>
      <c r="AE16" s="20" t="s">
        <v>148</v>
      </c>
      <c r="AF16" s="20" t="s">
        <v>147</v>
      </c>
      <c r="AG16" s="20">
        <v>1.0</v>
      </c>
      <c r="AH16" s="19"/>
    </row>
    <row r="17">
      <c r="A17" s="19" t="s">
        <v>5</v>
      </c>
      <c r="B17" s="19"/>
      <c r="C17" s="19"/>
      <c r="D17" s="19"/>
      <c r="E17" s="19"/>
      <c r="F17" s="32"/>
      <c r="G17" s="32"/>
      <c r="H17" s="32"/>
      <c r="I17" s="19"/>
      <c r="J17" s="26"/>
      <c r="K17" s="26"/>
      <c r="L17" s="26"/>
      <c r="M17" s="26"/>
      <c r="N17" s="26"/>
      <c r="O17" s="26"/>
      <c r="P17" s="26"/>
      <c r="Q17" s="26"/>
      <c r="R17" s="26"/>
      <c r="S17" s="19"/>
      <c r="T17" s="19"/>
      <c r="U17" s="26"/>
      <c r="V17" s="26"/>
      <c r="W17" s="26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>
      <c r="A18" s="19" t="s">
        <v>6</v>
      </c>
      <c r="B18" s="19"/>
      <c r="C18" s="19"/>
      <c r="D18" s="19"/>
      <c r="E18" s="19"/>
      <c r="F18" s="32"/>
      <c r="G18" s="32"/>
      <c r="H18" s="32"/>
      <c r="I18" s="19"/>
      <c r="J18" s="26"/>
      <c r="K18" s="26"/>
      <c r="L18" s="26"/>
      <c r="M18" s="26">
        <v>0.21772639691714835</v>
      </c>
      <c r="N18" s="26">
        <v>0.21455938697318006</v>
      </c>
      <c r="O18" s="26">
        <v>0.2149712092130518</v>
      </c>
      <c r="P18" s="26">
        <v>0.21762589928057555</v>
      </c>
      <c r="Q18" s="26">
        <v>21.622072309598895</v>
      </c>
      <c r="R18" s="26">
        <v>5.956654959827825</v>
      </c>
      <c r="S18" s="20">
        <v>6.0</v>
      </c>
      <c r="T18" s="20" t="s">
        <v>149</v>
      </c>
      <c r="U18" s="20" t="s">
        <v>147</v>
      </c>
      <c r="V18" s="26"/>
      <c r="W18" s="26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>
      <c r="A19" s="19" t="s">
        <v>7</v>
      </c>
      <c r="B19" s="19">
        <v>0.2172701949860724</v>
      </c>
      <c r="C19" s="19">
        <v>0.25131578947368416</v>
      </c>
      <c r="D19" s="19">
        <v>0.23660130718954245</v>
      </c>
      <c r="E19" s="19">
        <v>0.2566137566137566</v>
      </c>
      <c r="F19" s="32">
        <v>24.045026206576388</v>
      </c>
      <c r="G19" s="32">
        <v>8.024250451366722</v>
      </c>
      <c r="H19" s="28">
        <v>8.0</v>
      </c>
      <c r="I19" s="20" t="s">
        <v>150</v>
      </c>
      <c r="J19" s="20" t="s">
        <v>150</v>
      </c>
      <c r="K19" s="26"/>
      <c r="L19" s="39"/>
      <c r="M19" s="26">
        <v>0.15992292870905586</v>
      </c>
      <c r="N19" s="26">
        <v>0.14942528735632182</v>
      </c>
      <c r="O19" s="26">
        <v>0.15738963531669864</v>
      </c>
      <c r="P19" s="26">
        <v>0.15467625899280577</v>
      </c>
      <c r="Q19" s="26">
        <v>15.535352759372051</v>
      </c>
      <c r="R19" s="26">
        <v>4.279827333002988</v>
      </c>
      <c r="S19" s="20">
        <v>4.0</v>
      </c>
      <c r="T19" s="20" t="s">
        <v>150</v>
      </c>
      <c r="U19" s="20" t="s">
        <v>150</v>
      </c>
      <c r="V19" s="26"/>
      <c r="W19" s="39"/>
      <c r="X19" s="19">
        <v>0.2173076923076923</v>
      </c>
      <c r="Y19" s="19">
        <v>0.30741410488245935</v>
      </c>
      <c r="Z19" s="19">
        <v>0.281496062992126</v>
      </c>
      <c r="AA19" s="19">
        <v>0.274703557312253</v>
      </c>
      <c r="AB19" s="19">
        <v>27.023035437363262</v>
      </c>
      <c r="AC19" s="19">
        <v>7.038671745775017</v>
      </c>
      <c r="AD19" s="20">
        <v>7.0</v>
      </c>
      <c r="AE19" s="20" t="s">
        <v>150</v>
      </c>
      <c r="AF19" s="20" t="s">
        <v>150</v>
      </c>
      <c r="AG19" s="20">
        <v>0.0</v>
      </c>
      <c r="AH19" s="19"/>
    </row>
    <row r="20">
      <c r="A20" s="19" t="s">
        <v>8</v>
      </c>
      <c r="B20" s="19">
        <v>0.18802228412256264</v>
      </c>
      <c r="C20" s="19">
        <v>0.21578947368421048</v>
      </c>
      <c r="D20" s="19">
        <v>0.2026143790849673</v>
      </c>
      <c r="E20" s="19">
        <v>0.22354497354497355</v>
      </c>
      <c r="F20" s="32">
        <v>20.74927776091785</v>
      </c>
      <c r="G20" s="32">
        <v>6.924400913858891</v>
      </c>
      <c r="H20" s="28">
        <v>7.0</v>
      </c>
      <c r="I20" s="20" t="s">
        <v>146</v>
      </c>
      <c r="J20" s="20" t="s">
        <v>151</v>
      </c>
      <c r="K20" s="26"/>
      <c r="L20" s="40"/>
      <c r="M20" s="26">
        <v>0.13680154142581885</v>
      </c>
      <c r="N20" s="26">
        <v>0.13218390804597702</v>
      </c>
      <c r="O20" s="26">
        <v>0.1343570057581574</v>
      </c>
      <c r="P20" s="26">
        <v>0.12769784172661872</v>
      </c>
      <c r="Q20" s="26">
        <v>13.276007423914299</v>
      </c>
      <c r="R20" s="26">
        <v>3.6574013043728058</v>
      </c>
      <c r="S20" s="20">
        <v>4.0</v>
      </c>
      <c r="T20" s="20" t="s">
        <v>146</v>
      </c>
      <c r="U20" s="20" t="s">
        <v>151</v>
      </c>
      <c r="V20" s="26"/>
      <c r="W20" s="40"/>
      <c r="X20" s="19">
        <v>0.18269230769230768</v>
      </c>
      <c r="Y20" s="19">
        <v>0.2640144665461121</v>
      </c>
      <c r="Z20" s="19">
        <v>0.2401574803149606</v>
      </c>
      <c r="AA20" s="19">
        <v>0.23320158102766803</v>
      </c>
      <c r="AB20" s="19">
        <v>23.001645889526205</v>
      </c>
      <c r="AC20" s="19">
        <v>5.991223132730624</v>
      </c>
      <c r="AD20" s="20">
        <v>6.0</v>
      </c>
      <c r="AE20" s="20" t="s">
        <v>146</v>
      </c>
      <c r="AF20" s="20" t="s">
        <v>151</v>
      </c>
      <c r="AG20" s="20">
        <v>1.0</v>
      </c>
      <c r="AH20" s="19"/>
    </row>
    <row r="21">
      <c r="A21" s="19" t="s">
        <v>9</v>
      </c>
      <c r="B21" s="19">
        <v>0.16434540389972144</v>
      </c>
      <c r="C21" s="19">
        <v>0.1671052631578947</v>
      </c>
      <c r="D21" s="19">
        <v>0.16078431372549018</v>
      </c>
      <c r="E21" s="19">
        <v>0.1375661375661376</v>
      </c>
      <c r="F21" s="32">
        <v>15.745027958731098</v>
      </c>
      <c r="G21" s="32">
        <v>5.254394260966733</v>
      </c>
      <c r="H21" s="28">
        <v>5.0</v>
      </c>
      <c r="I21" s="20" t="s">
        <v>146</v>
      </c>
      <c r="J21" s="20" t="s">
        <v>146</v>
      </c>
      <c r="K21" s="26"/>
      <c r="L21" s="40"/>
      <c r="M21" s="26"/>
      <c r="N21" s="26"/>
      <c r="O21" s="26"/>
      <c r="P21" s="26"/>
      <c r="Q21" s="26"/>
      <c r="R21" s="26"/>
      <c r="S21" s="19"/>
      <c r="T21" s="20" t="s">
        <v>146</v>
      </c>
      <c r="U21" s="20" t="s">
        <v>146</v>
      </c>
      <c r="V21" s="26"/>
      <c r="W21" s="40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>
      <c r="A22" s="19" t="s">
        <v>10</v>
      </c>
      <c r="B22" s="19"/>
      <c r="C22" s="19"/>
      <c r="D22" s="19"/>
      <c r="E22" s="19"/>
      <c r="F22" s="32"/>
      <c r="G22" s="32"/>
      <c r="H22" s="32"/>
      <c r="I22" s="19"/>
      <c r="J22" s="26"/>
      <c r="K22" s="26"/>
      <c r="L22" s="26"/>
      <c r="M22" s="26">
        <v>0.12909441233140653</v>
      </c>
      <c r="N22" s="26">
        <v>0.13218390804597702</v>
      </c>
      <c r="O22" s="26">
        <v>0.12859884836852206</v>
      </c>
      <c r="P22" s="26">
        <v>0.13309352517985615</v>
      </c>
      <c r="Q22" s="26">
        <v>13.074267348144044</v>
      </c>
      <c r="R22" s="26">
        <v>3.6018240217827624</v>
      </c>
      <c r="S22" s="20">
        <v>4.0</v>
      </c>
      <c r="T22" s="20" t="s">
        <v>152</v>
      </c>
      <c r="U22" s="20" t="s">
        <v>151</v>
      </c>
      <c r="V22" s="26"/>
      <c r="W22" s="26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>
      <c r="A23" s="19" t="s">
        <v>11</v>
      </c>
      <c r="B23" s="19"/>
      <c r="C23" s="19"/>
      <c r="D23" s="19"/>
      <c r="E23" s="19"/>
      <c r="F23" s="32"/>
      <c r="G23" s="32"/>
      <c r="H23" s="32"/>
      <c r="I23" s="19"/>
      <c r="J23" s="26"/>
      <c r="K23" s="26"/>
      <c r="L23" s="26"/>
      <c r="M23" s="26"/>
      <c r="N23" s="26"/>
      <c r="O23" s="26"/>
      <c r="P23" s="26"/>
      <c r="Q23" s="26"/>
      <c r="R23" s="26"/>
      <c r="S23" s="19"/>
      <c r="T23" s="19"/>
      <c r="U23" s="26"/>
      <c r="V23" s="26"/>
      <c r="W23" s="26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>
      <c r="A24" s="19" t="s">
        <v>12</v>
      </c>
      <c r="B24" s="19"/>
      <c r="C24" s="19"/>
      <c r="D24" s="19"/>
      <c r="E24" s="19"/>
      <c r="F24" s="32"/>
      <c r="G24" s="32"/>
      <c r="H24" s="32"/>
      <c r="I24" s="19"/>
      <c r="J24" s="26"/>
      <c r="K24" s="26"/>
      <c r="L24" s="26"/>
      <c r="M24" s="26"/>
      <c r="N24" s="26"/>
      <c r="O24" s="26"/>
      <c r="P24" s="26"/>
      <c r="Q24" s="26"/>
      <c r="R24" s="26"/>
      <c r="S24" s="19"/>
      <c r="T24" s="19"/>
      <c r="U24" s="26"/>
      <c r="V24" s="26"/>
      <c r="W24" s="26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>
      <c r="A25" s="19" t="s">
        <v>13</v>
      </c>
      <c r="B25" s="19">
        <v>0.1044568245125348</v>
      </c>
      <c r="C25" s="19">
        <v>0.07236842105263157</v>
      </c>
      <c r="D25" s="19">
        <v>0.07058823529411763</v>
      </c>
      <c r="E25" s="19">
        <v>0.08068783068783068</v>
      </c>
      <c r="F25" s="32">
        <v>8.202532788677868</v>
      </c>
      <c r="G25" s="32">
        <v>2.737330243121006</v>
      </c>
      <c r="H25" s="28">
        <v>3.0</v>
      </c>
      <c r="I25" s="20" t="s">
        <v>153</v>
      </c>
      <c r="J25" s="20" t="s">
        <v>154</v>
      </c>
      <c r="K25" s="26"/>
      <c r="L25" s="40"/>
      <c r="M25" s="26"/>
      <c r="N25" s="26"/>
      <c r="O25" s="26"/>
      <c r="P25" s="26"/>
      <c r="Q25" s="26"/>
      <c r="R25" s="26"/>
      <c r="S25" s="19"/>
      <c r="T25" s="20" t="s">
        <v>153</v>
      </c>
      <c r="U25" s="20" t="s">
        <v>154</v>
      </c>
      <c r="V25" s="26"/>
      <c r="W25" s="40"/>
      <c r="X25" s="19">
        <v>0.1423076923076923</v>
      </c>
      <c r="Y25" s="19">
        <v>0.0976491862567812</v>
      </c>
      <c r="Z25" s="19">
        <v>0.07874015748031496</v>
      </c>
      <c r="AA25" s="19">
        <v>0.06719367588932806</v>
      </c>
      <c r="AB25" s="19">
        <v>9.647267798352914</v>
      </c>
      <c r="AC25" s="19">
        <v>2.5128173122366837</v>
      </c>
      <c r="AD25" s="20">
        <v>3.0</v>
      </c>
      <c r="AE25" s="20" t="s">
        <v>146</v>
      </c>
      <c r="AF25" s="20" t="s">
        <v>154</v>
      </c>
      <c r="AG25" s="20">
        <v>1.0</v>
      </c>
      <c r="AH25" s="19"/>
    </row>
    <row r="26">
      <c r="A26" s="19" t="s">
        <v>14</v>
      </c>
      <c r="B26" s="19"/>
      <c r="C26" s="19"/>
      <c r="D26" s="19"/>
      <c r="E26" s="19"/>
      <c r="F26" s="32"/>
      <c r="G26" s="32"/>
      <c r="H26" s="32"/>
      <c r="I26" s="19"/>
      <c r="J26" s="26"/>
      <c r="K26" s="26"/>
      <c r="L26" s="26"/>
      <c r="M26" s="26"/>
      <c r="N26" s="26"/>
      <c r="O26" s="26"/>
      <c r="P26" s="26"/>
      <c r="Q26" s="26"/>
      <c r="R26" s="26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>
      <c r="A27" s="19" t="s">
        <v>17</v>
      </c>
      <c r="B27" s="19"/>
      <c r="C27" s="19"/>
      <c r="D27" s="19"/>
      <c r="E27" s="19"/>
      <c r="F27" s="32"/>
      <c r="G27" s="32"/>
      <c r="H27" s="32"/>
      <c r="I27" s="20"/>
      <c r="J27" s="26"/>
      <c r="K27" s="26"/>
      <c r="L27" s="26"/>
      <c r="M27" s="26">
        <v>0.24470134874759147</v>
      </c>
      <c r="N27" s="26">
        <v>0.2432950191570881</v>
      </c>
      <c r="O27" s="26">
        <v>0.2418426103646833</v>
      </c>
      <c r="P27" s="26">
        <v>0.2482014388489209</v>
      </c>
      <c r="Q27" s="26">
        <v>24.451010427957094</v>
      </c>
      <c r="R27" s="26">
        <v>6.735997847617702</v>
      </c>
      <c r="S27" s="20">
        <v>7.0</v>
      </c>
      <c r="T27" s="20" t="s">
        <v>155</v>
      </c>
      <c r="U27" s="20" t="s">
        <v>147</v>
      </c>
      <c r="V27" s="19"/>
      <c r="W27" s="33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>
      <c r="A28" s="31" t="s">
        <v>17</v>
      </c>
      <c r="B28" s="19"/>
      <c r="C28" s="19"/>
      <c r="D28" s="19"/>
      <c r="E28" s="19"/>
      <c r="F28" s="32"/>
      <c r="G28" s="32"/>
      <c r="H28" s="32"/>
      <c r="I28" s="19"/>
      <c r="J28" s="26"/>
      <c r="K28" s="26"/>
      <c r="L28" s="26"/>
      <c r="M28" s="26"/>
      <c r="N28" s="26"/>
      <c r="O28" s="26"/>
      <c r="P28" s="26"/>
      <c r="Q28" s="26"/>
      <c r="R28" s="2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>
      <c r="A29" s="19" t="s">
        <v>29</v>
      </c>
      <c r="B29" s="19"/>
      <c r="C29" s="19"/>
      <c r="D29" s="19"/>
      <c r="E29" s="19"/>
      <c r="F29" s="32"/>
      <c r="G29" s="32"/>
      <c r="H29" s="32"/>
      <c r="I29" s="19"/>
      <c r="J29" s="26"/>
      <c r="K29" s="26"/>
      <c r="L29" s="26"/>
      <c r="M29" s="26"/>
      <c r="N29" s="26"/>
      <c r="O29" s="26"/>
      <c r="P29" s="26"/>
      <c r="Q29" s="26"/>
      <c r="R29" s="26"/>
      <c r="S29" s="19"/>
      <c r="T29" s="19"/>
      <c r="U29" s="19"/>
      <c r="V29" s="19"/>
      <c r="W29" s="19"/>
      <c r="X29" s="19">
        <v>0.1326923076923077</v>
      </c>
      <c r="Y29" s="19">
        <v>0.12658227848101267</v>
      </c>
      <c r="Z29" s="19">
        <v>0.17519685039370078</v>
      </c>
      <c r="AA29" s="19">
        <v>0.2173913043478261</v>
      </c>
      <c r="AB29" s="19">
        <v>16.29656852287118</v>
      </c>
      <c r="AC29" s="19">
        <v>4.244756170375366</v>
      </c>
      <c r="AD29" s="20">
        <v>4.0</v>
      </c>
      <c r="AE29" s="20" t="s">
        <v>156</v>
      </c>
      <c r="AF29" s="20" t="s">
        <v>151</v>
      </c>
      <c r="AG29" s="20">
        <v>5.0</v>
      </c>
      <c r="AH29" s="19"/>
    </row>
    <row r="30">
      <c r="A30" s="19" t="s">
        <v>32</v>
      </c>
      <c r="B30" s="19"/>
      <c r="C30" s="19"/>
      <c r="D30" s="19"/>
      <c r="E30" s="19"/>
      <c r="F30" s="32"/>
      <c r="G30" s="32"/>
      <c r="H30" s="32"/>
      <c r="I30" s="19"/>
      <c r="J30" s="26"/>
      <c r="K30" s="26"/>
      <c r="L30" s="26"/>
      <c r="M30" s="26"/>
      <c r="N30" s="26"/>
      <c r="O30" s="26"/>
      <c r="P30" s="26"/>
      <c r="Q30" s="26"/>
      <c r="R30" s="26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>
      <c r="A31" s="19" t="s">
        <v>35</v>
      </c>
      <c r="B31" s="19"/>
      <c r="C31" s="19"/>
      <c r="D31" s="19"/>
      <c r="E31" s="19"/>
      <c r="F31" s="32"/>
      <c r="G31" s="32"/>
      <c r="H31" s="32"/>
      <c r="I31" s="19"/>
      <c r="J31" s="26"/>
      <c r="K31" s="26"/>
      <c r="L31" s="26"/>
      <c r="M31" s="26"/>
      <c r="N31" s="26"/>
      <c r="O31" s="26"/>
      <c r="P31" s="26"/>
      <c r="Q31" s="26"/>
      <c r="R31" s="26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>
      <c r="A32" s="19" t="s">
        <v>38</v>
      </c>
      <c r="B32" s="19"/>
      <c r="C32" s="19"/>
      <c r="D32" s="19"/>
      <c r="E32" s="19"/>
      <c r="F32" s="32"/>
      <c r="G32" s="32"/>
      <c r="H32" s="32"/>
      <c r="I32" s="19"/>
      <c r="J32" s="26"/>
      <c r="K32" s="26"/>
      <c r="L32" s="26"/>
      <c r="M32" s="26"/>
      <c r="N32" s="26"/>
      <c r="O32" s="26"/>
      <c r="P32" s="26"/>
      <c r="Q32" s="26"/>
      <c r="R32" s="26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>
      <c r="A33" s="19" t="s">
        <v>41</v>
      </c>
      <c r="B33" s="19"/>
      <c r="C33" s="19"/>
      <c r="D33" s="19"/>
      <c r="E33" s="19"/>
      <c r="F33" s="32"/>
      <c r="G33" s="32"/>
      <c r="H33" s="32"/>
      <c r="I33" s="19"/>
      <c r="J33" s="26"/>
      <c r="K33" s="26"/>
      <c r="L33" s="26"/>
      <c r="M33" s="26"/>
      <c r="N33" s="26"/>
      <c r="O33" s="26"/>
      <c r="P33" s="26"/>
      <c r="Q33" s="26"/>
      <c r="R33" s="26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>
      <c r="A34" s="19" t="s">
        <v>44</v>
      </c>
      <c r="B34" s="19"/>
      <c r="C34" s="19"/>
      <c r="D34" s="19"/>
      <c r="E34" s="19"/>
      <c r="F34" s="32"/>
      <c r="G34" s="32"/>
      <c r="H34" s="32"/>
      <c r="I34" s="19"/>
      <c r="J34" s="26"/>
      <c r="K34" s="26"/>
      <c r="L34" s="26"/>
      <c r="M34" s="26"/>
      <c r="N34" s="26"/>
      <c r="O34" s="26"/>
      <c r="P34" s="26"/>
      <c r="Q34" s="26"/>
      <c r="R34" s="26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>
      <c r="A35" s="19" t="s">
        <v>46</v>
      </c>
      <c r="B35" s="19"/>
      <c r="C35" s="19"/>
      <c r="D35" s="19"/>
      <c r="E35" s="19"/>
      <c r="F35" s="32"/>
      <c r="G35" s="32"/>
      <c r="H35" s="32"/>
      <c r="I35" s="19"/>
      <c r="J35" s="26"/>
      <c r="K35" s="26"/>
      <c r="L35" s="26"/>
      <c r="M35" s="26"/>
      <c r="N35" s="26"/>
      <c r="O35" s="26"/>
      <c r="P35" s="26"/>
      <c r="Q35" s="26"/>
      <c r="R35" s="26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>
      <c r="A36" s="31" t="s">
        <v>49</v>
      </c>
      <c r="B36" s="19">
        <v>0.11142061281337046</v>
      </c>
      <c r="C36" s="19">
        <v>0.07499999999999998</v>
      </c>
      <c r="D36" s="19">
        <v>0.0980392156862745</v>
      </c>
      <c r="E36" s="19">
        <v>0.09656084656084657</v>
      </c>
      <c r="F36" s="32">
        <v>9.525516876512286</v>
      </c>
      <c r="G36" s="32">
        <v>3.178833428551215</v>
      </c>
      <c r="H36" s="28">
        <v>3.0</v>
      </c>
      <c r="I36" s="20" t="s">
        <v>157</v>
      </c>
      <c r="J36" s="20" t="s">
        <v>158</v>
      </c>
      <c r="K36" s="26"/>
      <c r="L36" s="26"/>
      <c r="M36" s="26"/>
      <c r="N36" s="26"/>
      <c r="O36" s="26"/>
      <c r="P36" s="26"/>
      <c r="Q36" s="26"/>
      <c r="R36" s="26"/>
      <c r="S36" s="19"/>
      <c r="T36" s="19"/>
      <c r="U36" s="19"/>
      <c r="V36" s="19"/>
      <c r="W36" s="19"/>
      <c r="X36" s="19">
        <v>0.19423076923076923</v>
      </c>
      <c r="Y36" s="19">
        <v>0.059674502712477394</v>
      </c>
      <c r="Z36" s="19">
        <v>0.03937007874015748</v>
      </c>
      <c r="AA36" s="19">
        <v>0.03754940711462451</v>
      </c>
      <c r="AB36" s="19">
        <v>8.270618944950716</v>
      </c>
      <c r="AC36" s="19">
        <v>2.154242517382287</v>
      </c>
      <c r="AD36" s="20">
        <v>2.0</v>
      </c>
      <c r="AE36" s="20" t="s">
        <v>159</v>
      </c>
      <c r="AF36" s="20" t="s">
        <v>147</v>
      </c>
      <c r="AG36" s="20">
        <v>5.0</v>
      </c>
      <c r="AH36" s="19"/>
    </row>
    <row r="37">
      <c r="A37" s="31" t="s">
        <v>50</v>
      </c>
      <c r="B37" s="19">
        <v>0.11142061281337046</v>
      </c>
      <c r="C37" s="19">
        <v>0.07499999999999998</v>
      </c>
      <c r="D37" s="19">
        <v>0.0980392156862745</v>
      </c>
      <c r="E37" s="19">
        <v>0.09523809523809525</v>
      </c>
      <c r="F37" s="32">
        <v>9.492448093443503</v>
      </c>
      <c r="G37" s="32">
        <v>3.1677977908610693</v>
      </c>
      <c r="H37" s="28">
        <v>3.0</v>
      </c>
      <c r="I37" s="20" t="s">
        <v>160</v>
      </c>
      <c r="J37" s="20" t="s">
        <v>158</v>
      </c>
      <c r="K37" s="26"/>
      <c r="L37" s="26"/>
      <c r="M37" s="26"/>
      <c r="N37" s="26"/>
      <c r="O37" s="26"/>
      <c r="P37" s="26"/>
      <c r="Q37" s="26"/>
      <c r="R37" s="26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>
      <c r="A38" s="31" t="s">
        <v>52</v>
      </c>
      <c r="B38" s="19">
        <v>0.10306406685236767</v>
      </c>
      <c r="C38" s="19">
        <v>0.14342105263157892</v>
      </c>
      <c r="D38" s="19">
        <v>0.1333333333333333</v>
      </c>
      <c r="E38" s="19">
        <v>0.10978835978835981</v>
      </c>
      <c r="F38" s="32">
        <v>12.240170315140993</v>
      </c>
      <c r="G38" s="32">
        <v>4.08476128627436</v>
      </c>
      <c r="H38" s="28">
        <v>4.0</v>
      </c>
      <c r="I38" s="20" t="s">
        <v>160</v>
      </c>
      <c r="J38" s="20" t="s">
        <v>161</v>
      </c>
      <c r="K38" s="26"/>
      <c r="L38" s="26"/>
      <c r="M38" s="26"/>
      <c r="N38" s="26"/>
      <c r="O38" s="26"/>
      <c r="P38" s="26"/>
      <c r="Q38" s="26"/>
      <c r="R38" s="26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>
      <c r="A39" s="41" t="s">
        <v>136</v>
      </c>
      <c r="B39" s="19"/>
      <c r="C39" s="19"/>
      <c r="D39" s="19"/>
      <c r="E39" s="19"/>
      <c r="F39" s="34">
        <f>SUM(F15:F38)</f>
        <v>100</v>
      </c>
      <c r="G39" s="35">
        <v>33.371768374999995</v>
      </c>
      <c r="H39" s="36">
        <f>SUM(H15:H38)</f>
        <v>33</v>
      </c>
      <c r="I39" s="19"/>
      <c r="J39" s="19"/>
      <c r="K39" s="19"/>
      <c r="L39" s="19"/>
      <c r="M39" s="19"/>
      <c r="N39" s="19"/>
      <c r="O39" s="19"/>
      <c r="P39" s="19"/>
      <c r="Q39" s="37">
        <v>100.0</v>
      </c>
      <c r="R39" s="38">
        <v>27.548954949999995</v>
      </c>
      <c r="S39" s="31">
        <f>SUM(S16:S33)</f>
        <v>28</v>
      </c>
      <c r="T39" s="19"/>
      <c r="U39" s="19"/>
      <c r="V39" s="19"/>
      <c r="W39" s="19"/>
      <c r="X39" s="19"/>
      <c r="Y39" s="19"/>
      <c r="Z39" s="19"/>
      <c r="AA39" s="19"/>
      <c r="AB39" s="37">
        <v>99.99999999999999</v>
      </c>
      <c r="AC39" s="38">
        <v>26.046932299999995</v>
      </c>
      <c r="AD39" s="31">
        <f>SUM(AD16:AD36)</f>
        <v>26</v>
      </c>
      <c r="AE39" s="19"/>
      <c r="AF39" s="19"/>
      <c r="AG39" s="19"/>
      <c r="AH39" s="19"/>
    </row>
    <row r="40">
      <c r="A40" s="25" t="s">
        <v>63</v>
      </c>
      <c r="B40" s="26"/>
      <c r="C40" s="26"/>
      <c r="D40" s="26"/>
      <c r="E40" s="26"/>
      <c r="F40" s="27"/>
      <c r="G40" s="27"/>
      <c r="H40" s="32"/>
      <c r="I40" s="19"/>
      <c r="J40" s="26"/>
      <c r="K40" s="26"/>
      <c r="L40" s="26"/>
      <c r="M40" s="26"/>
      <c r="N40" s="26"/>
      <c r="O40" s="26"/>
      <c r="P40" s="26"/>
      <c r="Q40" s="26"/>
      <c r="R40" s="26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>
      <c r="A41" s="25" t="s">
        <v>64</v>
      </c>
      <c r="B41" s="26">
        <v>0.5</v>
      </c>
      <c r="C41" s="26">
        <v>0.4452871072589382</v>
      </c>
      <c r="D41" s="26">
        <v>0.4364820846905537</v>
      </c>
      <c r="E41" s="26">
        <v>0.4143468950749465</v>
      </c>
      <c r="F41" s="27">
        <v>44.90290217561096</v>
      </c>
      <c r="G41" s="27">
        <v>9.682541083718506</v>
      </c>
      <c r="H41" s="28">
        <v>10.0</v>
      </c>
      <c r="I41" s="20" t="s">
        <v>101</v>
      </c>
      <c r="J41" s="20" t="s">
        <v>98</v>
      </c>
      <c r="K41" s="26"/>
      <c r="L41" s="40"/>
      <c r="M41" s="26">
        <v>0.4742096505823627</v>
      </c>
      <c r="N41" s="26">
        <v>0.46076794657762943</v>
      </c>
      <c r="O41" s="26">
        <v>0.45454545454545453</v>
      </c>
      <c r="P41" s="26">
        <v>0.45674044265593555</v>
      </c>
      <c r="Q41" s="26">
        <v>46.15658735903455</v>
      </c>
      <c r="R41" s="26">
        <v>11.355658146348581</v>
      </c>
      <c r="S41" s="20">
        <v>11.0</v>
      </c>
      <c r="T41" s="20" t="s">
        <v>162</v>
      </c>
      <c r="U41" s="20" t="s">
        <v>98</v>
      </c>
      <c r="V41" s="19"/>
      <c r="W41" s="19"/>
      <c r="X41" s="19">
        <v>0.46565934065934067</v>
      </c>
      <c r="Y41" s="19">
        <v>0.46164199192462985</v>
      </c>
      <c r="Z41" s="19">
        <v>0.5278551532033426</v>
      </c>
      <c r="AA41" s="19">
        <v>0.45161290322580644</v>
      </c>
      <c r="AB41" s="19">
        <v>47.66923472532799</v>
      </c>
      <c r="AC41" s="19">
        <v>10.606989329962841</v>
      </c>
      <c r="AD41" s="20">
        <v>11.0</v>
      </c>
      <c r="AE41" s="20" t="s">
        <v>101</v>
      </c>
      <c r="AF41" s="20" t="s">
        <v>98</v>
      </c>
      <c r="AG41" s="20">
        <v>1.0</v>
      </c>
      <c r="AH41" s="19"/>
    </row>
    <row r="42">
      <c r="A42" s="25" t="s">
        <v>65</v>
      </c>
      <c r="B42" s="26">
        <v>0.24034334763948495</v>
      </c>
      <c r="C42" s="26">
        <v>0.27193932827735645</v>
      </c>
      <c r="D42" s="26">
        <v>0.2844733984799131</v>
      </c>
      <c r="E42" s="26">
        <v>0.3329764453961456</v>
      </c>
      <c r="F42" s="27">
        <v>28.243312994822507</v>
      </c>
      <c r="G42" s="27">
        <v>6.090186272218802</v>
      </c>
      <c r="H42" s="28">
        <v>6.0</v>
      </c>
      <c r="I42" s="20" t="s">
        <v>99</v>
      </c>
      <c r="J42" s="20" t="s">
        <v>101</v>
      </c>
      <c r="K42" s="26"/>
      <c r="L42" s="39"/>
      <c r="M42" s="26"/>
      <c r="N42" s="26"/>
      <c r="O42" s="26"/>
      <c r="P42" s="26"/>
      <c r="Q42" s="26"/>
      <c r="R42" s="26"/>
      <c r="S42" s="19"/>
      <c r="T42" s="19"/>
      <c r="U42" s="19"/>
      <c r="V42" s="19"/>
      <c r="W42" s="19"/>
      <c r="X42" s="19">
        <v>0.10576923076923078</v>
      </c>
      <c r="Y42" s="19">
        <v>0.08882907133243607</v>
      </c>
      <c r="Z42" s="19">
        <v>0.12813370473537605</v>
      </c>
      <c r="AA42" s="19">
        <v>0.07854137447405328</v>
      </c>
      <c r="AB42" s="19">
        <v>10.031834532777404</v>
      </c>
      <c r="AC42" s="19">
        <v>2.232206211453724</v>
      </c>
      <c r="AD42" s="20">
        <v>2.0</v>
      </c>
      <c r="AE42" s="20" t="s">
        <v>99</v>
      </c>
      <c r="AF42" s="20" t="s">
        <v>101</v>
      </c>
      <c r="AG42" s="20">
        <v>2.0</v>
      </c>
      <c r="AH42" s="19"/>
    </row>
    <row r="43">
      <c r="A43" s="25" t="s">
        <v>66</v>
      </c>
      <c r="B43" s="26">
        <v>0.07725321888412016</v>
      </c>
      <c r="C43" s="26">
        <v>0.06933911159263272</v>
      </c>
      <c r="D43" s="26">
        <v>0.06948968512486428</v>
      </c>
      <c r="E43" s="26">
        <v>0.05995717344753747</v>
      </c>
      <c r="F43" s="27">
        <v>6.900979726228866</v>
      </c>
      <c r="G43" s="27">
        <v>1.488077974465808</v>
      </c>
      <c r="H43" s="28">
        <v>1.0</v>
      </c>
      <c r="I43" s="20" t="s">
        <v>101</v>
      </c>
      <c r="J43" s="20" t="s">
        <v>100</v>
      </c>
      <c r="K43" s="26"/>
      <c r="L43" s="26"/>
      <c r="M43" s="26"/>
      <c r="N43" s="26"/>
      <c r="O43" s="26"/>
      <c r="P43" s="26"/>
      <c r="Q43" s="26"/>
      <c r="R43" s="26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>
      <c r="A44" s="25" t="s">
        <v>67</v>
      </c>
      <c r="B44" s="26">
        <v>0.18240343347639484</v>
      </c>
      <c r="C44" s="26">
        <v>0.21343445287107254</v>
      </c>
      <c r="D44" s="26">
        <v>0.20955483170466882</v>
      </c>
      <c r="E44" s="26">
        <v>0.19271948608137043</v>
      </c>
      <c r="F44" s="27">
        <v>19.952805103337667</v>
      </c>
      <c r="G44" s="27">
        <v>4.302480369596881</v>
      </c>
      <c r="H44" s="28">
        <v>4.0</v>
      </c>
      <c r="I44" s="20" t="s">
        <v>101</v>
      </c>
      <c r="J44" s="20" t="s">
        <v>101</v>
      </c>
      <c r="K44" s="26"/>
      <c r="L44" s="26"/>
      <c r="M44" s="26"/>
      <c r="N44" s="26"/>
      <c r="O44" s="26"/>
      <c r="P44" s="26"/>
      <c r="Q44" s="26"/>
      <c r="R44" s="26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>
      <c r="A45" s="25" t="s">
        <v>68</v>
      </c>
      <c r="B45" s="26"/>
      <c r="C45" s="26"/>
      <c r="D45" s="26"/>
      <c r="E45" s="26"/>
      <c r="F45" s="27"/>
      <c r="G45" s="27"/>
      <c r="H45" s="19"/>
      <c r="I45" s="19"/>
      <c r="J45" s="26"/>
      <c r="K45" s="26"/>
      <c r="L45" s="26"/>
      <c r="M45" s="26"/>
      <c r="N45" s="26"/>
      <c r="O45" s="26"/>
      <c r="P45" s="26"/>
      <c r="Q45" s="26"/>
      <c r="R45" s="26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>
      <c r="A46" s="25" t="s">
        <v>69</v>
      </c>
      <c r="B46" s="26"/>
      <c r="C46" s="26"/>
      <c r="D46" s="26"/>
      <c r="E46" s="26"/>
      <c r="F46" s="27"/>
      <c r="G46" s="27"/>
      <c r="H46" s="19"/>
      <c r="I46" s="19"/>
      <c r="J46" s="26"/>
      <c r="K46" s="26"/>
      <c r="L46" s="26"/>
      <c r="M46" s="26">
        <v>0.5257903494176372</v>
      </c>
      <c r="N46" s="26">
        <v>0.5392320534223706</v>
      </c>
      <c r="O46" s="26">
        <v>0.5454545454545454</v>
      </c>
      <c r="P46" s="26">
        <v>0.5432595573440644</v>
      </c>
      <c r="Q46" s="26">
        <v>53.84341264096544</v>
      </c>
      <c r="R46" s="26">
        <v>13.24680662865142</v>
      </c>
      <c r="S46" s="20">
        <v>13.0</v>
      </c>
      <c r="T46" s="20" t="s">
        <v>166</v>
      </c>
      <c r="U46" s="20" t="s">
        <v>98</v>
      </c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>
      <c r="A47" s="25" t="s">
        <v>70</v>
      </c>
      <c r="B47" s="26"/>
      <c r="C47" s="26"/>
      <c r="D47" s="26"/>
      <c r="E47" s="26"/>
      <c r="F47" s="27"/>
      <c r="G47" s="27"/>
      <c r="H47" s="19"/>
      <c r="I47" s="19"/>
      <c r="J47" s="26"/>
      <c r="K47" s="26"/>
      <c r="L47" s="26"/>
      <c r="M47" s="26"/>
      <c r="N47" s="26"/>
      <c r="O47" s="26"/>
      <c r="P47" s="26"/>
      <c r="Q47" s="26"/>
      <c r="R47" s="26"/>
      <c r="S47" s="19"/>
      <c r="T47" s="19"/>
      <c r="U47" s="19"/>
      <c r="V47" s="19"/>
      <c r="W47" s="19"/>
      <c r="X47" s="19">
        <v>0.35714285714285715</v>
      </c>
      <c r="Y47" s="19">
        <v>0.395693135935397</v>
      </c>
      <c r="Z47" s="19">
        <v>0.27715877437325903</v>
      </c>
      <c r="AA47" s="19">
        <v>0.3856942496493688</v>
      </c>
      <c r="AB47" s="19">
        <v>35.39222542752205</v>
      </c>
      <c r="AC47" s="19">
        <v>7.875204199028243</v>
      </c>
      <c r="AD47" s="20">
        <v>8.0</v>
      </c>
      <c r="AE47" s="20" t="s">
        <v>105</v>
      </c>
      <c r="AF47" s="20" t="s">
        <v>98</v>
      </c>
      <c r="AG47" s="20">
        <v>5.0</v>
      </c>
      <c r="AH47" s="19"/>
    </row>
    <row r="48">
      <c r="A48" s="25" t="s">
        <v>71</v>
      </c>
      <c r="B48" s="26"/>
      <c r="C48" s="26"/>
      <c r="D48" s="26"/>
      <c r="E48" s="26"/>
      <c r="F48" s="27"/>
      <c r="G48" s="27"/>
      <c r="H48" s="19"/>
      <c r="I48" s="19"/>
      <c r="J48" s="26"/>
      <c r="K48" s="26"/>
      <c r="L48" s="26"/>
      <c r="M48" s="26"/>
      <c r="N48" s="26"/>
      <c r="O48" s="26"/>
      <c r="P48" s="26"/>
      <c r="Q48" s="26"/>
      <c r="R48" s="26"/>
      <c r="S48" s="19"/>
      <c r="T48" s="19"/>
      <c r="U48" s="19"/>
      <c r="V48" s="19"/>
      <c r="W48" s="19"/>
      <c r="X48" s="19">
        <v>0.07142857142857144</v>
      </c>
      <c r="Y48" s="19">
        <v>0.05383580080753701</v>
      </c>
      <c r="Z48" s="19">
        <v>0.06685236768802229</v>
      </c>
      <c r="AA48" s="19">
        <v>0.08415147265077137</v>
      </c>
      <c r="AB48" s="19">
        <v>6.906705314372553</v>
      </c>
      <c r="AC48" s="41">
        <v>1.536826635</v>
      </c>
      <c r="AD48" s="20">
        <v>1.0</v>
      </c>
      <c r="AE48" s="20" t="s">
        <v>105</v>
      </c>
      <c r="AF48" s="20" t="s">
        <v>99</v>
      </c>
      <c r="AG48" s="20">
        <v>6.0</v>
      </c>
      <c r="AH48" s="19"/>
    </row>
    <row r="49">
      <c r="A49" s="25" t="s">
        <v>72</v>
      </c>
      <c r="B49" s="26"/>
      <c r="C49" s="26"/>
      <c r="D49" s="26"/>
      <c r="E49" s="26"/>
      <c r="F49" s="27"/>
      <c r="G49" s="27"/>
      <c r="H49" s="19"/>
      <c r="I49" s="19"/>
      <c r="J49" s="26"/>
      <c r="K49" s="26"/>
      <c r="L49" s="26"/>
      <c r="M49" s="26"/>
      <c r="N49" s="26"/>
      <c r="O49" s="26"/>
      <c r="P49" s="26"/>
      <c r="Q49" s="26"/>
      <c r="R49" s="26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>
      <c r="A50" s="25" t="s">
        <v>73</v>
      </c>
      <c r="B50" s="26"/>
      <c r="C50" s="26"/>
      <c r="D50" s="26"/>
      <c r="E50" s="26"/>
      <c r="F50" s="27"/>
      <c r="G50" s="27"/>
      <c r="H50" s="19"/>
      <c r="I50" s="19"/>
      <c r="J50" s="26"/>
      <c r="K50" s="26"/>
      <c r="L50" s="26"/>
      <c r="M50" s="26"/>
      <c r="N50" s="26"/>
      <c r="O50" s="26"/>
      <c r="P50" s="26"/>
      <c r="Q50" s="26"/>
      <c r="R50" s="26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>
      <c r="A51" s="19"/>
      <c r="B51" s="19"/>
      <c r="C51" s="19"/>
      <c r="D51" s="19"/>
      <c r="E51" s="19"/>
      <c r="F51" s="34">
        <f>SUM(F41:F50)</f>
        <v>100</v>
      </c>
      <c r="G51" s="35">
        <v>21.563285699999998</v>
      </c>
      <c r="H51" s="36">
        <f>SUM(H41:H44)</f>
        <v>21</v>
      </c>
      <c r="I51" s="19"/>
      <c r="J51" s="19"/>
      <c r="K51" s="19"/>
      <c r="L51" s="19"/>
      <c r="M51" s="19"/>
      <c r="N51" s="19"/>
      <c r="O51" s="19"/>
      <c r="P51" s="19"/>
      <c r="Q51" s="37">
        <v>100.0</v>
      </c>
      <c r="R51" s="38">
        <v>24.602464775</v>
      </c>
      <c r="S51" s="23">
        <v>24.0</v>
      </c>
      <c r="T51" s="19"/>
      <c r="U51" s="19"/>
      <c r="V51" s="19"/>
      <c r="W51" s="19"/>
      <c r="X51" s="19"/>
      <c r="Y51" s="19"/>
      <c r="Z51" s="19"/>
      <c r="AA51" s="19"/>
      <c r="AB51" s="37">
        <v>100.0</v>
      </c>
      <c r="AC51" s="38">
        <f t="shared" ref="AC51:AD51" si="1">SUM(AC41:AC48)</f>
        <v>22.25122638</v>
      </c>
      <c r="AD51" s="31">
        <f t="shared" si="1"/>
        <v>22</v>
      </c>
      <c r="AE51" s="19"/>
      <c r="AF51" s="19"/>
      <c r="AG51" s="19"/>
      <c r="AH51" s="19"/>
    </row>
    <row r="52">
      <c r="A52" s="19"/>
      <c r="B52" s="19"/>
      <c r="C52" s="19"/>
      <c r="D52" s="19"/>
      <c r="E52" s="19"/>
      <c r="F52" s="32"/>
      <c r="G52" s="32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>
      <c r="A53" s="20" t="s">
        <v>197</v>
      </c>
      <c r="B53" s="19"/>
      <c r="C53" s="19"/>
      <c r="D53" s="19"/>
      <c r="E53" s="19"/>
      <c r="F53" s="20">
        <v>100.0</v>
      </c>
      <c r="G53" s="32">
        <f>G14+G39+G51</f>
        <v>99.99999998</v>
      </c>
      <c r="H53" s="32">
        <f>SUM(H14,H39,H51)</f>
        <v>100</v>
      </c>
      <c r="I53" s="19"/>
      <c r="J53" s="19"/>
      <c r="K53" s="19"/>
      <c r="L53" s="19"/>
      <c r="M53" s="19"/>
      <c r="N53" s="19"/>
      <c r="O53" s="19"/>
      <c r="P53" s="19"/>
      <c r="Q53" s="20">
        <v>100.0</v>
      </c>
      <c r="R53" s="19">
        <f>SUM(R14,R39,R51)</f>
        <v>99.99999998</v>
      </c>
      <c r="S53" s="20">
        <v>100.0</v>
      </c>
      <c r="T53" s="19"/>
      <c r="U53" s="19"/>
      <c r="V53" s="19"/>
      <c r="W53" s="19"/>
      <c r="X53" s="19"/>
      <c r="Y53" s="19"/>
      <c r="Z53" s="19"/>
      <c r="AA53" s="19"/>
      <c r="AB53" s="20">
        <v>100.0</v>
      </c>
      <c r="AC53" s="19">
        <f t="shared" ref="AC53:AD53" si="2">SUM(AC51,AC39,AC14)</f>
        <v>99.99999998</v>
      </c>
      <c r="AD53" s="19">
        <f t="shared" si="2"/>
        <v>100</v>
      </c>
      <c r="AE53" s="19"/>
      <c r="AF53" s="19"/>
      <c r="AG53" s="19"/>
      <c r="AH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8" max="8" width="18.0"/>
    <col customWidth="1" min="11" max="11" width="13.22"/>
  </cols>
  <sheetData>
    <row r="1">
      <c r="A1" s="42" t="s">
        <v>163</v>
      </c>
      <c r="J1" s="42" t="s">
        <v>164</v>
      </c>
      <c r="K1" s="43" t="s">
        <v>165</v>
      </c>
    </row>
    <row r="2">
      <c r="A2" s="17" t="s">
        <v>167</v>
      </c>
      <c r="B2" s="17" t="s">
        <v>168</v>
      </c>
      <c r="C2" s="17" t="s">
        <v>169</v>
      </c>
      <c r="D2" s="17" t="s">
        <v>170</v>
      </c>
      <c r="E2" s="17" t="s">
        <v>171</v>
      </c>
      <c r="F2" s="17" t="s">
        <v>172</v>
      </c>
      <c r="G2" s="17" t="s">
        <v>173</v>
      </c>
      <c r="H2" s="17" t="s">
        <v>174</v>
      </c>
      <c r="J2" s="7" t="s">
        <v>175</v>
      </c>
      <c r="K2" s="44">
        <v>28.9473684210526</v>
      </c>
    </row>
    <row r="3">
      <c r="A3" s="45" t="s">
        <v>20</v>
      </c>
      <c r="B3" s="7" t="s">
        <v>176</v>
      </c>
      <c r="C3" s="7" t="s">
        <v>98</v>
      </c>
      <c r="D3" s="7" t="s">
        <v>100</v>
      </c>
      <c r="E3" s="7" t="s">
        <v>22</v>
      </c>
      <c r="F3" s="7" t="s">
        <v>22</v>
      </c>
      <c r="G3" s="7">
        <v>2.0</v>
      </c>
      <c r="H3" s="7">
        <v>1.0</v>
      </c>
      <c r="J3" s="7" t="s">
        <v>177</v>
      </c>
      <c r="K3" s="44">
        <v>6.01503759398496</v>
      </c>
    </row>
    <row r="4">
      <c r="A4" s="7" t="s">
        <v>20</v>
      </c>
      <c r="B4" s="7" t="s">
        <v>178</v>
      </c>
      <c r="C4" s="7" t="s">
        <v>101</v>
      </c>
      <c r="D4" s="7" t="s">
        <v>98</v>
      </c>
      <c r="E4" s="7" t="s">
        <v>22</v>
      </c>
      <c r="F4" s="7" t="s">
        <v>22</v>
      </c>
      <c r="G4" s="7">
        <v>22.0</v>
      </c>
      <c r="H4" s="7">
        <v>2.0</v>
      </c>
      <c r="J4" s="7" t="s">
        <v>179</v>
      </c>
      <c r="K4" s="46">
        <v>0.0</v>
      </c>
    </row>
    <row r="5">
      <c r="A5" s="7" t="s">
        <v>20</v>
      </c>
      <c r="B5" s="7" t="s">
        <v>180</v>
      </c>
      <c r="C5" s="7" t="s">
        <v>99</v>
      </c>
      <c r="D5" s="7" t="s">
        <v>101</v>
      </c>
      <c r="E5" s="7" t="s">
        <v>22</v>
      </c>
      <c r="G5" s="7">
        <v>10.0</v>
      </c>
      <c r="H5" s="7">
        <v>3.0</v>
      </c>
      <c r="J5" s="7" t="s">
        <v>181</v>
      </c>
      <c r="K5" s="44">
        <v>12.0300751879699</v>
      </c>
    </row>
    <row r="6">
      <c r="A6" s="7" t="s">
        <v>20</v>
      </c>
      <c r="B6" s="7" t="s">
        <v>182</v>
      </c>
      <c r="C6" s="7" t="s">
        <v>145</v>
      </c>
      <c r="D6" s="7" t="s">
        <v>101</v>
      </c>
      <c r="E6" s="7" t="s">
        <v>22</v>
      </c>
      <c r="F6" s="7" t="s">
        <v>22</v>
      </c>
      <c r="G6" s="7">
        <v>12.0</v>
      </c>
      <c r="H6" s="7">
        <v>4.0</v>
      </c>
      <c r="J6" s="7" t="s">
        <v>183</v>
      </c>
      <c r="K6" s="44">
        <v>36.8421052631578</v>
      </c>
    </row>
    <row r="7">
      <c r="A7" s="7" t="s">
        <v>47</v>
      </c>
      <c r="B7" s="7" t="s">
        <v>184</v>
      </c>
      <c r="C7" s="7" t="s">
        <v>185</v>
      </c>
      <c r="D7" s="7" t="s">
        <v>100</v>
      </c>
      <c r="E7" s="7" t="s">
        <v>98</v>
      </c>
      <c r="F7" s="7" t="s">
        <v>100</v>
      </c>
      <c r="G7" s="7">
        <v>8.0</v>
      </c>
      <c r="H7" s="7">
        <v>5.0</v>
      </c>
      <c r="J7" s="7" t="s">
        <v>186</v>
      </c>
      <c r="K7" s="44">
        <v>12.4060150375939</v>
      </c>
    </row>
    <row r="8">
      <c r="A8" s="7" t="s">
        <v>47</v>
      </c>
      <c r="B8" s="7" t="s">
        <v>187</v>
      </c>
      <c r="C8" s="7" t="s">
        <v>101</v>
      </c>
      <c r="D8" s="7" t="s">
        <v>98</v>
      </c>
      <c r="E8" s="7" t="s">
        <v>100</v>
      </c>
      <c r="F8" s="7" t="s">
        <v>98</v>
      </c>
      <c r="G8" s="7">
        <v>7.0</v>
      </c>
      <c r="H8" s="7">
        <v>6.0</v>
      </c>
      <c r="J8" s="7" t="s">
        <v>188</v>
      </c>
      <c r="K8" s="46">
        <v>0.0</v>
      </c>
    </row>
    <row r="9">
      <c r="A9" s="7" t="s">
        <v>47</v>
      </c>
      <c r="B9" s="7" t="s">
        <v>189</v>
      </c>
      <c r="C9" s="7" t="s">
        <v>101</v>
      </c>
      <c r="D9" s="7" t="s">
        <v>98</v>
      </c>
      <c r="E9" s="7" t="s">
        <v>101</v>
      </c>
      <c r="F9" s="7" t="s">
        <v>98</v>
      </c>
      <c r="G9" s="7">
        <v>5.0</v>
      </c>
      <c r="H9" s="7">
        <v>7.0</v>
      </c>
      <c r="J9" s="7" t="s">
        <v>190</v>
      </c>
      <c r="K9" s="46">
        <v>0.0</v>
      </c>
    </row>
    <row r="10">
      <c r="A10" s="7" t="s">
        <v>47</v>
      </c>
      <c r="B10" s="7" t="s">
        <v>191</v>
      </c>
      <c r="C10" s="7" t="s">
        <v>101</v>
      </c>
      <c r="D10" s="7" t="s">
        <v>98</v>
      </c>
      <c r="E10" s="7" t="s">
        <v>100</v>
      </c>
      <c r="F10" s="7" t="s">
        <v>100</v>
      </c>
      <c r="G10" s="7">
        <v>3.0</v>
      </c>
      <c r="H10" s="7">
        <v>6.0</v>
      </c>
      <c r="J10" s="7" t="s">
        <v>192</v>
      </c>
      <c r="K10" s="46">
        <v>0.0</v>
      </c>
    </row>
    <row r="11">
      <c r="A11" s="7" t="s">
        <v>47</v>
      </c>
      <c r="B11" s="7" t="s">
        <v>193</v>
      </c>
      <c r="C11" s="7" t="s">
        <v>145</v>
      </c>
      <c r="D11" s="7" t="s">
        <v>101</v>
      </c>
      <c r="E11" s="7" t="s">
        <v>194</v>
      </c>
      <c r="F11" s="7" t="s">
        <v>101</v>
      </c>
      <c r="G11" s="7">
        <v>3.0</v>
      </c>
      <c r="H11" s="7">
        <v>8.0</v>
      </c>
      <c r="J11" s="7" t="s">
        <v>195</v>
      </c>
      <c r="K11" s="44">
        <v>3.7593984962406</v>
      </c>
    </row>
    <row r="12">
      <c r="A12" s="7" t="s">
        <v>47</v>
      </c>
      <c r="B12" s="7" t="s">
        <v>196</v>
      </c>
      <c r="C12" s="7" t="s">
        <v>145</v>
      </c>
      <c r="D12" s="7" t="s">
        <v>145</v>
      </c>
      <c r="E12" s="47" t="s">
        <v>101</v>
      </c>
      <c r="F12" s="7" t="s">
        <v>194</v>
      </c>
      <c r="G12" s="7">
        <v>3.0</v>
      </c>
      <c r="H12" s="7">
        <v>9.0</v>
      </c>
      <c r="J12" s="7" t="s">
        <v>104</v>
      </c>
      <c r="K12" s="46">
        <v>0.0</v>
      </c>
    </row>
    <row r="13">
      <c r="A13" s="7" t="s">
        <v>47</v>
      </c>
      <c r="B13" s="7" t="s">
        <v>198</v>
      </c>
      <c r="C13" s="7" t="s">
        <v>145</v>
      </c>
      <c r="D13" s="7" t="s">
        <v>145</v>
      </c>
      <c r="E13" s="7" t="s">
        <v>145</v>
      </c>
      <c r="F13" s="7" t="s">
        <v>194</v>
      </c>
      <c r="G13" s="7">
        <v>4.0</v>
      </c>
      <c r="H13" s="7">
        <v>10.0</v>
      </c>
    </row>
    <row r="14">
      <c r="A14" s="7" t="s">
        <v>51</v>
      </c>
      <c r="B14" s="7" t="s">
        <v>178</v>
      </c>
      <c r="C14" s="7" t="s">
        <v>101</v>
      </c>
      <c r="D14" s="7" t="s">
        <v>98</v>
      </c>
      <c r="E14" s="7" t="s">
        <v>22</v>
      </c>
      <c r="F14" s="7" t="s">
        <v>22</v>
      </c>
      <c r="G14" s="7">
        <v>10.0</v>
      </c>
      <c r="H14" s="7">
        <v>11.0</v>
      </c>
    </row>
    <row r="15">
      <c r="A15" s="7" t="s">
        <v>51</v>
      </c>
      <c r="B15" s="7" t="s">
        <v>180</v>
      </c>
      <c r="C15" s="7" t="s">
        <v>99</v>
      </c>
      <c r="D15" s="7" t="s">
        <v>101</v>
      </c>
      <c r="E15" s="7" t="s">
        <v>22</v>
      </c>
      <c r="F15" s="7" t="s">
        <v>22</v>
      </c>
      <c r="G15" s="7">
        <v>6.0</v>
      </c>
      <c r="H15" s="7">
        <v>12.0</v>
      </c>
    </row>
    <row r="16">
      <c r="A16" s="7" t="s">
        <v>51</v>
      </c>
      <c r="B16" s="7" t="s">
        <v>199</v>
      </c>
      <c r="C16" s="7" t="s">
        <v>101</v>
      </c>
      <c r="D16" s="7" t="s">
        <v>100</v>
      </c>
      <c r="E16" s="7" t="s">
        <v>22</v>
      </c>
      <c r="F16" s="7" t="s">
        <v>22</v>
      </c>
      <c r="G16" s="7">
        <v>1.0</v>
      </c>
      <c r="H16" s="7">
        <v>11.0</v>
      </c>
    </row>
    <row r="17">
      <c r="A17" s="7" t="s">
        <v>51</v>
      </c>
      <c r="B17" s="7" t="s">
        <v>200</v>
      </c>
      <c r="C17" s="7" t="s">
        <v>101</v>
      </c>
      <c r="D17" s="7" t="s">
        <v>101</v>
      </c>
      <c r="E17" s="7" t="s">
        <v>22</v>
      </c>
      <c r="F17" s="7" t="s">
        <v>22</v>
      </c>
      <c r="G17" s="7">
        <v>4.0</v>
      </c>
      <c r="H17" s="7">
        <v>12.0</v>
      </c>
    </row>
    <row r="18">
      <c r="G18" s="48">
        <f>SUM(G3:G17)</f>
        <v>100</v>
      </c>
      <c r="H18" s="49">
        <f>MAX(H3:H17)</f>
        <v>12</v>
      </c>
      <c r="K18" s="50">
        <f>SUM(K2:K12)</f>
        <v>100</v>
      </c>
    </row>
    <row r="20">
      <c r="A20" s="42" t="s">
        <v>201</v>
      </c>
      <c r="J20" s="42" t="s">
        <v>202</v>
      </c>
      <c r="K20" s="43" t="s">
        <v>165</v>
      </c>
    </row>
    <row r="21">
      <c r="A21" s="17" t="s">
        <v>167</v>
      </c>
      <c r="B21" s="17" t="s">
        <v>168</v>
      </c>
      <c r="C21" s="17" t="s">
        <v>169</v>
      </c>
      <c r="D21" s="17" t="s">
        <v>170</v>
      </c>
      <c r="E21" s="17" t="s">
        <v>171</v>
      </c>
      <c r="F21" s="17" t="s">
        <v>172</v>
      </c>
      <c r="G21" s="17" t="s">
        <v>173</v>
      </c>
      <c r="H21" s="17" t="s">
        <v>174</v>
      </c>
      <c r="J21" s="7" t="s">
        <v>175</v>
      </c>
      <c r="K21" s="44">
        <v>42.1875</v>
      </c>
    </row>
    <row r="22">
      <c r="A22" s="45" t="s">
        <v>20</v>
      </c>
      <c r="B22" s="7" t="s">
        <v>203</v>
      </c>
      <c r="C22" s="7" t="s">
        <v>98</v>
      </c>
      <c r="D22" s="7" t="s">
        <v>98</v>
      </c>
      <c r="E22" s="7" t="s">
        <v>22</v>
      </c>
      <c r="F22" s="7" t="s">
        <v>22</v>
      </c>
      <c r="G22" s="7">
        <v>6.0</v>
      </c>
      <c r="H22" s="7">
        <v>1.0</v>
      </c>
      <c r="J22" s="7" t="s">
        <v>177</v>
      </c>
      <c r="K22" s="44">
        <v>10.546875</v>
      </c>
    </row>
    <row r="23">
      <c r="A23" s="7" t="s">
        <v>20</v>
      </c>
      <c r="B23" s="7" t="s">
        <v>178</v>
      </c>
      <c r="C23" s="7" t="s">
        <v>101</v>
      </c>
      <c r="D23" s="7" t="s">
        <v>98</v>
      </c>
      <c r="E23" s="7" t="s">
        <v>22</v>
      </c>
      <c r="F23" s="7" t="s">
        <v>22</v>
      </c>
      <c r="G23" s="7">
        <v>12.0</v>
      </c>
      <c r="H23" s="7">
        <v>2.0</v>
      </c>
      <c r="J23" s="7" t="s">
        <v>179</v>
      </c>
      <c r="K23" s="44">
        <v>2.34375</v>
      </c>
    </row>
    <row r="24">
      <c r="A24" s="7" t="s">
        <v>20</v>
      </c>
      <c r="B24" s="7" t="s">
        <v>180</v>
      </c>
      <c r="C24" s="7" t="s">
        <v>99</v>
      </c>
      <c r="D24" s="7" t="s">
        <v>101</v>
      </c>
      <c r="E24" s="7" t="s">
        <v>22</v>
      </c>
      <c r="F24" s="7" t="s">
        <v>22</v>
      </c>
      <c r="G24" s="7">
        <v>3.0</v>
      </c>
      <c r="H24" s="7">
        <v>3.0</v>
      </c>
      <c r="J24" s="7" t="s">
        <v>181</v>
      </c>
      <c r="K24" s="44">
        <v>8.984375</v>
      </c>
    </row>
    <row r="25">
      <c r="A25" s="7" t="s">
        <v>20</v>
      </c>
      <c r="B25" s="7" t="s">
        <v>204</v>
      </c>
      <c r="C25" s="7" t="s">
        <v>103</v>
      </c>
      <c r="D25" s="7" t="s">
        <v>99</v>
      </c>
      <c r="E25" s="7" t="s">
        <v>22</v>
      </c>
      <c r="F25" s="7" t="s">
        <v>22</v>
      </c>
      <c r="G25" s="7">
        <v>24.0</v>
      </c>
      <c r="H25" s="7">
        <v>4.0</v>
      </c>
      <c r="J25" s="7" t="s">
        <v>183</v>
      </c>
      <c r="K25" s="44">
        <v>16.796875</v>
      </c>
    </row>
    <row r="26">
      <c r="A26" s="7" t="s">
        <v>20</v>
      </c>
      <c r="B26" s="7" t="s">
        <v>205</v>
      </c>
      <c r="C26" s="7" t="s">
        <v>103</v>
      </c>
      <c r="D26" s="7" t="s">
        <v>101</v>
      </c>
      <c r="E26" s="7" t="s">
        <v>22</v>
      </c>
      <c r="F26" s="7" t="s">
        <v>22</v>
      </c>
      <c r="G26" s="7">
        <v>3.0</v>
      </c>
      <c r="H26" s="7">
        <v>4.0</v>
      </c>
      <c r="J26" s="7" t="s">
        <v>186</v>
      </c>
      <c r="K26" s="51">
        <v>0.0</v>
      </c>
    </row>
    <row r="27">
      <c r="A27" s="7" t="s">
        <v>47</v>
      </c>
      <c r="B27" s="7" t="s">
        <v>206</v>
      </c>
      <c r="C27" s="7" t="s">
        <v>101</v>
      </c>
      <c r="D27" s="7" t="s">
        <v>98</v>
      </c>
      <c r="E27" s="7" t="s">
        <v>98</v>
      </c>
      <c r="F27" s="7" t="s">
        <v>98</v>
      </c>
      <c r="G27" s="7">
        <v>3.0</v>
      </c>
      <c r="H27" s="7">
        <v>5.0</v>
      </c>
      <c r="J27" s="7" t="s">
        <v>188</v>
      </c>
      <c r="K27" s="44">
        <v>1.5625</v>
      </c>
    </row>
    <row r="28">
      <c r="A28" s="7" t="s">
        <v>47</v>
      </c>
      <c r="B28" s="7" t="s">
        <v>207</v>
      </c>
      <c r="C28" s="7" t="s">
        <v>101</v>
      </c>
      <c r="D28" s="7" t="s">
        <v>179</v>
      </c>
      <c r="E28" s="7" t="s">
        <v>98</v>
      </c>
      <c r="F28" s="7" t="s">
        <v>98</v>
      </c>
      <c r="G28" s="7">
        <v>6.0</v>
      </c>
      <c r="H28" s="7">
        <v>5.0</v>
      </c>
      <c r="J28" s="7" t="s">
        <v>190</v>
      </c>
      <c r="K28" s="44">
        <v>17.578125</v>
      </c>
    </row>
    <row r="29">
      <c r="A29" s="7" t="s">
        <v>47</v>
      </c>
      <c r="B29" s="7" t="s">
        <v>184</v>
      </c>
      <c r="C29" s="7" t="s">
        <v>98</v>
      </c>
      <c r="D29" s="7" t="s">
        <v>100</v>
      </c>
      <c r="E29" s="7" t="s">
        <v>98</v>
      </c>
      <c r="F29" s="7" t="s">
        <v>100</v>
      </c>
      <c r="G29" s="7">
        <v>4.0</v>
      </c>
      <c r="H29" s="7">
        <v>6.0</v>
      </c>
      <c r="J29" s="7" t="s">
        <v>192</v>
      </c>
      <c r="K29" s="46">
        <v>0.0</v>
      </c>
    </row>
    <row r="30">
      <c r="A30" s="7" t="s">
        <v>47</v>
      </c>
      <c r="B30" s="7" t="s">
        <v>187</v>
      </c>
      <c r="C30" s="7" t="s">
        <v>101</v>
      </c>
      <c r="D30" s="7" t="s">
        <v>98</v>
      </c>
      <c r="E30" s="7" t="s">
        <v>100</v>
      </c>
      <c r="F30" s="7" t="s">
        <v>98</v>
      </c>
      <c r="G30" s="7">
        <v>4.0</v>
      </c>
      <c r="H30" s="7">
        <v>5.0</v>
      </c>
      <c r="J30" s="7" t="s">
        <v>195</v>
      </c>
      <c r="K30" s="51">
        <v>0.0</v>
      </c>
    </row>
    <row r="31">
      <c r="A31" s="7" t="s">
        <v>47</v>
      </c>
      <c r="B31" s="7" t="s">
        <v>208</v>
      </c>
      <c r="C31" s="7" t="s">
        <v>102</v>
      </c>
      <c r="D31" s="7" t="s">
        <v>98</v>
      </c>
      <c r="E31" s="7" t="s">
        <v>100</v>
      </c>
      <c r="F31" s="7" t="s">
        <v>98</v>
      </c>
      <c r="G31" s="7">
        <v>4.0</v>
      </c>
      <c r="H31" s="7">
        <v>7.0</v>
      </c>
      <c r="J31" s="7" t="s">
        <v>104</v>
      </c>
      <c r="K31" s="46">
        <v>0.0</v>
      </c>
    </row>
    <row r="32">
      <c r="A32" s="7" t="s">
        <v>47</v>
      </c>
      <c r="B32" s="7" t="s">
        <v>209</v>
      </c>
      <c r="C32" s="7" t="s">
        <v>103</v>
      </c>
      <c r="D32" s="7" t="s">
        <v>100</v>
      </c>
      <c r="E32" s="7" t="s">
        <v>98</v>
      </c>
      <c r="F32" s="7" t="s">
        <v>98</v>
      </c>
      <c r="G32" s="7">
        <v>7.0</v>
      </c>
      <c r="H32" s="7">
        <v>8.0</v>
      </c>
    </row>
    <row r="33">
      <c r="A33" s="7" t="s">
        <v>51</v>
      </c>
      <c r="B33" s="7" t="s">
        <v>178</v>
      </c>
      <c r="C33" s="7" t="s">
        <v>101</v>
      </c>
      <c r="D33" s="7" t="s">
        <v>98</v>
      </c>
      <c r="E33" s="7" t="s">
        <v>22</v>
      </c>
      <c r="F33" s="7" t="s">
        <v>22</v>
      </c>
      <c r="G33" s="7">
        <v>11.0</v>
      </c>
      <c r="H33" s="7">
        <v>9.0</v>
      </c>
    </row>
    <row r="34">
      <c r="A34" s="7" t="s">
        <v>51</v>
      </c>
      <c r="B34" s="7" t="s">
        <v>210</v>
      </c>
      <c r="C34" s="7" t="s">
        <v>103</v>
      </c>
      <c r="D34" s="7" t="s">
        <v>98</v>
      </c>
      <c r="E34" s="7" t="s">
        <v>22</v>
      </c>
      <c r="F34" s="7" t="s">
        <v>22</v>
      </c>
      <c r="G34" s="7">
        <v>13.0</v>
      </c>
      <c r="H34" s="7">
        <v>10.0</v>
      </c>
    </row>
    <row r="35">
      <c r="G35" s="16">
        <f>SUM(G22:G34)</f>
        <v>100</v>
      </c>
      <c r="H35" s="13">
        <f>MAX(H22:H34)</f>
        <v>10</v>
      </c>
      <c r="K35" s="50">
        <f>SUM(K21:K31)</f>
        <v>100</v>
      </c>
    </row>
    <row r="37">
      <c r="G37" s="18"/>
      <c r="H37" s="18"/>
    </row>
    <row r="38">
      <c r="A38" s="42" t="s">
        <v>211</v>
      </c>
      <c r="J38" s="42" t="s">
        <v>212</v>
      </c>
      <c r="K38" s="43" t="s">
        <v>165</v>
      </c>
    </row>
    <row r="39">
      <c r="A39" s="17" t="s">
        <v>167</v>
      </c>
      <c r="B39" s="17" t="s">
        <v>168</v>
      </c>
      <c r="C39" s="17" t="s">
        <v>169</v>
      </c>
      <c r="D39" s="17" t="s">
        <v>170</v>
      </c>
      <c r="E39" s="17" t="s">
        <v>171</v>
      </c>
      <c r="F39" s="17" t="s">
        <v>172</v>
      </c>
      <c r="G39" s="17" t="s">
        <v>173</v>
      </c>
      <c r="H39" s="17" t="s">
        <v>174</v>
      </c>
      <c r="J39" s="7" t="s">
        <v>175</v>
      </c>
      <c r="K39" s="51">
        <v>40.8730158730158</v>
      </c>
    </row>
    <row r="40">
      <c r="A40" s="45" t="s">
        <v>20</v>
      </c>
      <c r="B40" s="7" t="s">
        <v>203</v>
      </c>
      <c r="C40" s="7" t="s">
        <v>98</v>
      </c>
      <c r="D40" s="7" t="s">
        <v>98</v>
      </c>
      <c r="E40" s="7" t="s">
        <v>22</v>
      </c>
      <c r="F40" s="7" t="s">
        <v>22</v>
      </c>
      <c r="G40" s="7">
        <v>6.0</v>
      </c>
      <c r="H40" s="7">
        <v>1.0</v>
      </c>
      <c r="J40" s="7" t="s">
        <v>177</v>
      </c>
      <c r="K40" s="51">
        <v>11.5079365079365</v>
      </c>
    </row>
    <row r="41">
      <c r="A41" s="7" t="s">
        <v>20</v>
      </c>
      <c r="B41" s="7" t="s">
        <v>213</v>
      </c>
      <c r="C41" s="7" t="s">
        <v>99</v>
      </c>
      <c r="D41" s="7" t="s">
        <v>98</v>
      </c>
      <c r="E41" s="7" t="s">
        <v>22</v>
      </c>
      <c r="F41" s="7" t="s">
        <v>22</v>
      </c>
      <c r="G41" s="7">
        <v>4.0</v>
      </c>
      <c r="H41" s="7">
        <v>2.0</v>
      </c>
      <c r="J41" s="7" t="s">
        <v>179</v>
      </c>
      <c r="K41" s="51">
        <v>0.0</v>
      </c>
    </row>
    <row r="42">
      <c r="A42" s="7" t="s">
        <v>20</v>
      </c>
      <c r="B42" s="7" t="s">
        <v>178</v>
      </c>
      <c r="C42" s="7" t="s">
        <v>101</v>
      </c>
      <c r="D42" s="7" t="s">
        <v>98</v>
      </c>
      <c r="E42" s="7" t="s">
        <v>22</v>
      </c>
      <c r="F42" s="7" t="s">
        <v>22</v>
      </c>
      <c r="G42" s="7">
        <v>18.0</v>
      </c>
      <c r="H42" s="7">
        <v>2.0</v>
      </c>
      <c r="J42" s="7" t="s">
        <v>181</v>
      </c>
      <c r="K42" s="44">
        <v>15.079365079365</v>
      </c>
    </row>
    <row r="43">
      <c r="A43" s="7" t="s">
        <v>20</v>
      </c>
      <c r="B43" s="7" t="s">
        <v>180</v>
      </c>
      <c r="C43" s="7" t="s">
        <v>99</v>
      </c>
      <c r="D43" s="7" t="s">
        <v>101</v>
      </c>
      <c r="E43" s="7" t="s">
        <v>22</v>
      </c>
      <c r="F43" s="7" t="s">
        <v>22</v>
      </c>
      <c r="G43" s="7">
        <v>4.0</v>
      </c>
      <c r="H43" s="7">
        <v>3.0</v>
      </c>
      <c r="J43" s="7" t="s">
        <v>183</v>
      </c>
      <c r="K43" s="51">
        <v>18.6507936507936</v>
      </c>
    </row>
    <row r="44">
      <c r="A44" s="7" t="s">
        <v>20</v>
      </c>
      <c r="B44" s="7" t="s">
        <v>214</v>
      </c>
      <c r="C44" s="7" t="s">
        <v>145</v>
      </c>
      <c r="D44" s="7" t="s">
        <v>101</v>
      </c>
      <c r="E44" s="7" t="s">
        <v>22</v>
      </c>
      <c r="F44" s="7" t="s">
        <v>22</v>
      </c>
      <c r="G44" s="7">
        <v>3.0</v>
      </c>
      <c r="H44" s="7">
        <v>4.0</v>
      </c>
      <c r="J44" s="7" t="s">
        <v>186</v>
      </c>
      <c r="K44" s="44">
        <v>1.19047619047619</v>
      </c>
    </row>
    <row r="45">
      <c r="A45" s="7" t="s">
        <v>20</v>
      </c>
      <c r="B45" s="7" t="s">
        <v>215</v>
      </c>
      <c r="C45" s="7" t="s">
        <v>105</v>
      </c>
      <c r="D45" s="7" t="s">
        <v>99</v>
      </c>
      <c r="E45" s="7" t="s">
        <v>22</v>
      </c>
      <c r="F45" s="7" t="s">
        <v>22</v>
      </c>
      <c r="G45" s="7">
        <v>14.0</v>
      </c>
      <c r="H45" s="7">
        <v>5.0</v>
      </c>
      <c r="J45" s="7" t="s">
        <v>188</v>
      </c>
      <c r="K45" s="51">
        <v>0.0</v>
      </c>
    </row>
    <row r="46">
      <c r="A46" s="7" t="s">
        <v>216</v>
      </c>
      <c r="B46" s="7" t="s">
        <v>217</v>
      </c>
      <c r="C46" s="7" t="s">
        <v>104</v>
      </c>
      <c r="D46" s="7" t="s">
        <v>98</v>
      </c>
      <c r="E46" s="7" t="s">
        <v>22</v>
      </c>
      <c r="F46" s="7" t="s">
        <v>22</v>
      </c>
      <c r="G46" s="7">
        <v>3.0</v>
      </c>
      <c r="H46" s="7">
        <v>6.0</v>
      </c>
      <c r="J46" s="7" t="s">
        <v>190</v>
      </c>
      <c r="K46" s="51">
        <v>0.0</v>
      </c>
    </row>
    <row r="47">
      <c r="A47" s="7" t="s">
        <v>47</v>
      </c>
      <c r="B47" s="7" t="s">
        <v>206</v>
      </c>
      <c r="C47" s="7" t="s">
        <v>100</v>
      </c>
      <c r="D47" s="7" t="s">
        <v>99</v>
      </c>
      <c r="E47" s="7" t="s">
        <v>98</v>
      </c>
      <c r="F47" s="7" t="s">
        <v>98</v>
      </c>
      <c r="G47" s="7">
        <v>4.0</v>
      </c>
      <c r="H47" s="7">
        <v>7.0</v>
      </c>
      <c r="J47" s="7" t="s">
        <v>192</v>
      </c>
      <c r="K47" s="44">
        <v>11.5079365079365</v>
      </c>
    </row>
    <row r="48">
      <c r="A48" s="7" t="s">
        <v>47</v>
      </c>
      <c r="B48" s="7" t="s">
        <v>184</v>
      </c>
      <c r="C48" s="7" t="s">
        <v>98</v>
      </c>
      <c r="D48" s="7" t="s">
        <v>100</v>
      </c>
      <c r="E48" s="7" t="s">
        <v>98</v>
      </c>
      <c r="F48" s="7" t="s">
        <v>100</v>
      </c>
      <c r="G48" s="7">
        <v>7.0</v>
      </c>
      <c r="H48" s="7">
        <v>8.0</v>
      </c>
      <c r="J48" s="7" t="s">
        <v>195</v>
      </c>
      <c r="K48" s="46">
        <v>0.0</v>
      </c>
    </row>
    <row r="49">
      <c r="A49" s="7" t="s">
        <v>47</v>
      </c>
      <c r="B49" s="7" t="s">
        <v>187</v>
      </c>
      <c r="C49" s="7" t="s">
        <v>101</v>
      </c>
      <c r="D49" s="7" t="s">
        <v>98</v>
      </c>
      <c r="E49" s="7" t="s">
        <v>100</v>
      </c>
      <c r="F49" s="7" t="s">
        <v>98</v>
      </c>
      <c r="G49" s="7">
        <v>6.0</v>
      </c>
      <c r="H49" s="7">
        <v>9.0</v>
      </c>
      <c r="J49" s="7" t="s">
        <v>104</v>
      </c>
      <c r="K49" s="44">
        <v>1.19047619047619</v>
      </c>
    </row>
    <row r="50">
      <c r="A50" s="7" t="s">
        <v>47</v>
      </c>
      <c r="B50" s="7" t="s">
        <v>191</v>
      </c>
      <c r="C50" s="7" t="s">
        <v>101</v>
      </c>
      <c r="D50" s="7" t="s">
        <v>98</v>
      </c>
      <c r="E50" s="7" t="s">
        <v>100</v>
      </c>
      <c r="F50" s="7" t="s">
        <v>100</v>
      </c>
      <c r="G50" s="7">
        <v>3.0</v>
      </c>
      <c r="H50" s="7">
        <v>9.0</v>
      </c>
      <c r="K50" s="46"/>
    </row>
    <row r="51">
      <c r="A51" s="7" t="s">
        <v>47</v>
      </c>
      <c r="B51" s="7" t="s">
        <v>218</v>
      </c>
      <c r="C51" s="7" t="s">
        <v>105</v>
      </c>
      <c r="D51" s="7" t="s">
        <v>98</v>
      </c>
      <c r="E51" s="7" t="s">
        <v>100</v>
      </c>
      <c r="F51" s="7" t="s">
        <v>98</v>
      </c>
      <c r="G51" s="7">
        <v>4.0</v>
      </c>
      <c r="H51" s="7">
        <v>10.0</v>
      </c>
    </row>
    <row r="52">
      <c r="A52" s="7" t="s">
        <v>47</v>
      </c>
      <c r="B52" s="7" t="s">
        <v>193</v>
      </c>
      <c r="C52" s="7" t="s">
        <v>105</v>
      </c>
      <c r="D52" s="7" t="s">
        <v>100</v>
      </c>
      <c r="E52" s="7" t="s">
        <v>100</v>
      </c>
      <c r="F52" s="7" t="s">
        <v>98</v>
      </c>
      <c r="G52" s="7">
        <v>2.0</v>
      </c>
      <c r="H52" s="7">
        <v>10.0</v>
      </c>
    </row>
    <row r="53">
      <c r="A53" s="7" t="s">
        <v>51</v>
      </c>
      <c r="B53" s="7" t="s">
        <v>178</v>
      </c>
      <c r="C53" s="7" t="s">
        <v>101</v>
      </c>
      <c r="D53" s="7" t="s">
        <v>98</v>
      </c>
      <c r="E53" s="7" t="s">
        <v>22</v>
      </c>
      <c r="F53" s="7" t="s">
        <v>22</v>
      </c>
      <c r="G53" s="7">
        <v>11.0</v>
      </c>
      <c r="H53" s="7">
        <v>11.0</v>
      </c>
    </row>
    <row r="54">
      <c r="A54" s="7" t="s">
        <v>51</v>
      </c>
      <c r="B54" s="7" t="s">
        <v>180</v>
      </c>
      <c r="C54" s="7" t="s">
        <v>101</v>
      </c>
      <c r="D54" s="7" t="s">
        <v>99</v>
      </c>
      <c r="E54" s="7" t="s">
        <v>22</v>
      </c>
      <c r="F54" s="7" t="s">
        <v>22</v>
      </c>
      <c r="G54" s="7">
        <v>2.0</v>
      </c>
      <c r="H54" s="7">
        <v>12.0</v>
      </c>
    </row>
    <row r="55">
      <c r="A55" s="7" t="s">
        <v>51</v>
      </c>
      <c r="B55" s="7" t="s">
        <v>204</v>
      </c>
      <c r="C55" s="7" t="s">
        <v>105</v>
      </c>
      <c r="D55" s="7" t="s">
        <v>98</v>
      </c>
      <c r="E55" s="7" t="s">
        <v>22</v>
      </c>
      <c r="F55" s="7" t="s">
        <v>22</v>
      </c>
      <c r="G55" s="7">
        <v>8.0</v>
      </c>
      <c r="H55" s="7">
        <v>13.0</v>
      </c>
    </row>
    <row r="56">
      <c r="A56" s="7" t="s">
        <v>51</v>
      </c>
      <c r="B56" s="7" t="s">
        <v>215</v>
      </c>
      <c r="C56" s="7" t="s">
        <v>105</v>
      </c>
      <c r="D56" s="7" t="s">
        <v>99</v>
      </c>
      <c r="E56" s="7" t="s">
        <v>22</v>
      </c>
      <c r="F56" s="7" t="s">
        <v>22</v>
      </c>
      <c r="G56" s="7">
        <v>1.0</v>
      </c>
      <c r="H56" s="7">
        <v>14.0</v>
      </c>
    </row>
    <row r="57">
      <c r="G57" s="16">
        <f>SUM(G40:G56)</f>
        <v>100</v>
      </c>
      <c r="H57" s="13">
        <f>MAX(H40:H56)</f>
        <v>14</v>
      </c>
      <c r="K57" s="50">
        <f>SUM(K39:K49)</f>
        <v>100</v>
      </c>
    </row>
  </sheetData>
  <drawing r:id="rId1"/>
</worksheet>
</file>