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namedSheetViews/namedSheetView1.xml" ContentType="application/vnd.ms-excel.namedsheetviews+xml"/>
  <Override PartName="/docProps/core.xml" ContentType="application/vnd.openxmlformats-package.core-properties+xml"/>
  <Override PartName="/xl/styles.xml" ContentType="application/vnd.openxmlformats-officedocument.spreadsheetml.styles+xml"/>
  <Override PartName="/xl/worksheets/sheet2.xml" ContentType="application/vnd.openxmlformats-officedocument.spreadsheetml.worksheet+xml"/>
  <Override PartName="/xl/drawings/drawing2.xml" ContentType="application/vnd.openxmlformats-officedocument.drawing+xml"/>
  <Override PartName="/xl/slicers/slicer1.xml" ContentType="application/vnd.ms-excel.slicer+xml"/>
  <Override PartName="/xl/worksheets/sheet3.xml" ContentType="application/vnd.openxmlformats-officedocument.spreadsheetml.worksheet+xml"/>
  <Override PartName="/xl/pivotTables/pivotTable1.xml" ContentType="application/vnd.openxmlformats-officedocument.spreadsheetml.pivotTable+xml"/>
  <Override PartName="/xl/pivotTables/pivotTable2.xml" ContentType="application/vnd.openxmlformats-officedocument.spreadsheetml.pivotTable+xml"/>
  <Override PartName="/xl/slicerCaches/slicerCache1.xml" ContentType="application/vnd.ms-excel.slicerCache+xml"/>
  <Override PartName="/xl/sharedStrings.xml" ContentType="application/vnd.openxmlformats-officedocument.spreadsheetml.sharedStrings+xml"/>
  <Override PartName="/xl/worksheets/sheet4.xml" ContentType="application/vnd.openxmlformats-officedocument.spreadsheetml.worksheet+xml"/>
  <Override PartName="/xl/namedSheetViews/namedSheetView2.xml" ContentType="application/vnd.ms-excel.namedsheetviews+xml"/>
  <Override PartName="/xl/workbook.xml" ContentType="application/vnd.openxmlformats-officedocument.spreadsheetml.sheet.main+xml"/>
  <Override PartName="/xl/worksheets/sheet6.xml" ContentType="application/vnd.openxmlformats-officedocument.spreadsheetml.worksheet+xml"/>
  <Override PartName="/xl/charts/chart5.xml" ContentType="application/vnd.openxmlformats-officedocument.drawingml.chart+xml"/>
  <Override PartName="/xl/slicerCaches/slicerCache2.xml" ContentType="application/vnd.ms-excel.slicerCache+xml"/>
  <Override PartName="/xl/charts/chart4.xml" ContentType="application/vnd.openxmlformats-officedocument.drawingml.chart+xml"/>
  <Override PartName="/xl/tables/table1.xml" ContentType="application/vnd.openxmlformats-officedocument.spreadsheetml.table+xml"/>
  <Override PartName="/xl/charts/colors2.xml" ContentType="application/vnd.ms-office.chartcolorstyle+xml"/>
  <Override PartName="/xl/worksheets/sheet5.xml" ContentType="application/vnd.openxmlformats-officedocument.spreadsheetml.workshee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worksheets/sheet1.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charts/style2.xml" ContentType="application/vnd.ms-office.chartstyle+xml"/>
  <Override PartName="/xl/charts/chart1.xml" ContentType="application/vnd.openxmlformats-officedocument.drawingml.chart+xml"/>
  <Override PartName="/xl/drawings/drawing1.xml" ContentType="application/vnd.openxmlformats-officedocument.drawing+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计划" sheetId="1" state="visible" r:id="rId6"/>
    <sheet name="工作表1" sheetId="2" state="visible" r:id="rId7"/>
    <sheet name="工作表2" sheetId="3" state="visible" r:id="rId8"/>
    <sheet name="工作表3" sheetId="4" state="visible" r:id="rId9"/>
    <sheet name="工作表4" sheetId="5" state="visible" r:id="rId10"/>
    <sheet name="工作表5" sheetId="6" state="visible" r:id="rId11"/>
  </sheets>
  <definedNames>
    <definedName name="_xlnm.Print_Area" localSheetId="0" hidden="0">计划!$B$41</definedName>
    <definedName name="_xlnm._FilterDatabase" localSheetId="5" hidden="1">工作表5!$A$25:$H$33</definedName>
    <definedName name="NetMonthlyIncome" hidden="0">#REF!</definedName>
    <definedName name="Sale" hidden="0">计划!$C$17:$N$17</definedName>
    <definedName name="Total_Sale" hidden="0">计划!$O$17</definedName>
    <definedName name="Other_income" hidden="0">计划!$C$24:$N$24</definedName>
    <definedName name="Income" hidden="0">计划!$O$24</definedName>
    <definedName name="Total_expenses" hidden="0">计划!$C$8:$D$8</definedName>
    <definedName name="Total_income" hidden="0">计划!$A$8:$B$8</definedName>
    <definedName name="TotalGrossMargin" hidden="0">计划!$E$8:$F$8</definedName>
    <definedName name="Slicer_Name" hidden="0">#N/A</definedName>
    <definedName name="Slicer_Age" hidden="0">#N/A</definedName>
    <definedName name="_xlnm._FilterDatabase" localSheetId="5" hidden="1">工作表5!$A$25:$H$33</definedName>
  </definedNames>
  <calcPr/>
  <pivotCaches>
    <pivotCache cacheId="1" r:id="rId1"/>
    <pivotCache cacheId="0" r:id="rId2"/>
  </pivotCaches>
  <extLst>
    <ext xmlns:x15="http://schemas.microsoft.com/office/spreadsheetml/2010/11/main" uri="{46BE6895-7355-4a93-B00E-2C351335B9C9}">
      <x15:slicerCaches xmlns:x14="http://schemas.microsoft.com/office/spreadsheetml/2009/9/main">
        <x14:slicerCache r:id="rId3"/>
        <x14:slicerCache r:id="rId4"/>
      </x15:slicerCaches>
    </ext>
  </extLst>
</workbook>
</file>

<file path=xl/sharedStrings.xml><?xml version="1.0" encoding="utf-8"?>
<sst xmlns="http://schemas.openxmlformats.org/spreadsheetml/2006/main" count="77" uniqueCount="77">
  <si>
    <t>公司名称</t>
  </si>
  <si>
    <t>地址</t>
  </si>
  <si>
    <t>电话</t>
  </si>
  <si>
    <t xml:space="preserve">WEB </t>
  </si>
  <si>
    <t>项目名称</t>
  </si>
  <si>
    <t>输入项目名称</t>
  </si>
  <si>
    <t xml:space="preserve">楼, 街, 城市/地区, 国家</t>
  </si>
  <si>
    <t xml:space="preserve">youweb.com you@mail.com </t>
  </si>
  <si>
    <t>项目经理</t>
  </si>
  <si>
    <t>输入项目经理名字</t>
  </si>
  <si>
    <t>日期</t>
  </si>
  <si>
    <t>活动营销计划</t>
  </si>
  <si>
    <t>总收入</t>
  </si>
  <si>
    <t>总花费</t>
  </si>
  <si>
    <t>总利润率</t>
  </si>
  <si>
    <t>支出的收入百分比</t>
  </si>
  <si>
    <t>一月</t>
  </si>
  <si>
    <t>二月</t>
  </si>
  <si>
    <t>三月</t>
  </si>
  <si>
    <t>四月</t>
  </si>
  <si>
    <t>五月</t>
  </si>
  <si>
    <t>六月</t>
  </si>
  <si>
    <t xml:space="preserve">七月 </t>
  </si>
  <si>
    <t xml:space="preserve">八月 </t>
  </si>
  <si>
    <t>九月</t>
  </si>
  <si>
    <t>十月</t>
  </si>
  <si>
    <t>十一月</t>
  </si>
  <si>
    <t>十二月</t>
  </si>
  <si>
    <t>共计</t>
  </si>
  <si>
    <t>公司利润</t>
  </si>
  <si>
    <t>材料费</t>
  </si>
  <si>
    <t>间接费</t>
  </si>
  <si>
    <t>利润率</t>
  </si>
  <si>
    <t>成本费</t>
  </si>
  <si>
    <t>营业费用</t>
  </si>
  <si>
    <t>管理费</t>
  </si>
  <si>
    <t>其他收入</t>
  </si>
  <si>
    <t xml:space="preserve"> </t>
  </si>
  <si>
    <t>销售</t>
  </si>
  <si>
    <t>收入</t>
  </si>
  <si>
    <t>总结</t>
  </si>
  <si>
    <t xml:space="preserve">Isabella Robinson</t>
  </si>
  <si>
    <t xml:space="preserve">Emma Smith</t>
  </si>
  <si>
    <t xml:space="preserve">Emily Williams </t>
  </si>
  <si>
    <t xml:space="preserve">Sophia Brown </t>
  </si>
  <si>
    <t xml:space="preserve">Olivia Davis </t>
  </si>
  <si>
    <t xml:space="preserve">Abigail Jones</t>
  </si>
  <si>
    <t xml:space="preserve">Hannah Davis </t>
  </si>
  <si>
    <t xml:space="preserve">Samantha Smith</t>
  </si>
  <si>
    <t xml:space="preserve">Mia Davis </t>
  </si>
  <si>
    <t xml:space="preserve">Madison Taylor </t>
  </si>
  <si>
    <t xml:space="preserve">Jacob Brown </t>
  </si>
  <si>
    <t xml:space="preserve">Jason Davis </t>
  </si>
  <si>
    <t xml:space="preserve">Michael Williams </t>
  </si>
  <si>
    <t xml:space="preserve">Christopher Johnson </t>
  </si>
  <si>
    <t xml:space="preserve">Ethan Taylor </t>
  </si>
  <si>
    <t xml:space="preserve">Daniel Wright </t>
  </si>
  <si>
    <t xml:space="preserve">Matthew Jones</t>
  </si>
  <si>
    <t xml:space="preserve">Andrew Wilson</t>
  </si>
  <si>
    <t xml:space="preserve">William Robinson</t>
  </si>
  <si>
    <t xml:space="preserve">Joshua Johnson </t>
  </si>
  <si>
    <t>名字</t>
  </si>
  <si>
    <t>年龄</t>
  </si>
  <si>
    <t xml:space="preserve">Row Labels</t>
  </si>
  <si>
    <t xml:space="preserve">Sum of February </t>
  </si>
  <si>
    <t xml:space="preserve">Sum of July </t>
  </si>
  <si>
    <t xml:space="preserve">Sum of March </t>
  </si>
  <si>
    <t xml:space="preserve">Grand Total</t>
  </si>
  <si>
    <t>Values</t>
  </si>
  <si>
    <t xml:space="preserve">Sum of June </t>
  </si>
  <si>
    <t xml:space="preserve">Sum of April </t>
  </si>
  <si>
    <t xml:space="preserve">Sum of October </t>
  </si>
  <si>
    <t xml:space="preserve">Sum of November </t>
  </si>
  <si>
    <t xml:space="preserve">Min of August </t>
  </si>
  <si>
    <t xml:space="preserve">Sum of Total</t>
  </si>
  <si>
    <t xml:space="preserve">Sum of January </t>
  </si>
  <si>
    <t xml:space="preserve">一月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</si>
</sst>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7">
    <numFmt numFmtId="160" formatCode="_([$$-409]* #,##0.00_);_([$$-409]* \(#,##0.00\);_([$$-409]* &quot;-&quot;??_);_(@_)"/>
    <numFmt numFmtId="161" formatCode="yyyy/mm/dd;@"/>
    <numFmt numFmtId="162" formatCode="[$¥-8004]&quot; &quot;#&quot; &quot;####&quot;&quot;"/>
    <numFmt numFmtId="163" formatCode="[$¥-8 0004]&quot; &quot;####0"/>
    <numFmt numFmtId="164" formatCode="[$¥-8004]&quot; &quot;####&quot;&quot;"/>
    <numFmt numFmtId="165" formatCode="[$¥-804]&quot; &quot;###0"/>
    <numFmt numFmtId="166" formatCode="\$#,##0_);[Red](\$#,##0)"/>
  </numFmts>
  <fonts count="46">
    <font>
      <sz val="11.000000"/>
      <color theme="1"/>
      <name val="Calibri"/>
      <scheme val="minor"/>
    </font>
    <font>
      <sz val="11.000000"/>
      <color theme="0"/>
      <name val="Calibri"/>
      <scheme val="minor"/>
    </font>
    <font>
      <b/>
      <sz val="11.000000"/>
      <color theme="0"/>
      <name val="Calibri"/>
      <scheme val="minor"/>
    </font>
    <font>
      <b/>
      <sz val="11.000000"/>
      <color rgb="FFFA7D00"/>
      <name val="Calibri"/>
      <scheme val="minor"/>
    </font>
    <font>
      <sz val="11.000000"/>
      <color rgb="FF9C0006"/>
      <name val="Calibri"/>
      <scheme val="minor"/>
    </font>
    <font>
      <sz val="11.000000"/>
      <color rgb="FF006100"/>
      <name val="Calibri"/>
      <scheme val="minor"/>
    </font>
    <font>
      <b/>
      <sz val="11.000000"/>
      <color rgb="FF3F3F3F"/>
      <name val="Calibri"/>
      <scheme val="minor"/>
    </font>
    <font>
      <sz val="11.000000"/>
      <color rgb="FF3F3F76"/>
      <name val="Calibri"/>
      <scheme val="minor"/>
    </font>
    <font>
      <b/>
      <sz val="16.000000"/>
      <color theme="7" tint="-0.249977111117893"/>
      <name val="Open Sans Extrabold"/>
    </font>
    <font>
      <b/>
      <sz val="16.000000"/>
      <color theme="6" tint="0"/>
      <name val="Open Sans Extrabold"/>
    </font>
    <font>
      <b/>
      <sz val="9.000000"/>
      <color theme="7" tint="-0.249977111117893"/>
      <name val="Open Sans SemiBold"/>
    </font>
    <font>
      <b/>
      <sz val="10.000000"/>
      <color theme="7" tint="-0.249977111117893"/>
      <name val="Open Sans"/>
    </font>
    <font>
      <sz val="10.000000"/>
      <color theme="1" tint="0.499984740745262"/>
      <name val="Open Sans"/>
    </font>
    <font>
      <sz val="8.000000"/>
      <color theme="1" tint="0.499984740745262"/>
      <name val="Open Sans"/>
    </font>
    <font>
      <b/>
      <sz val="20.000000"/>
      <color theme="4" tint="-0.249977111117893"/>
      <name val="Open Sans Extrabold"/>
    </font>
    <font>
      <sz val="16.000000"/>
      <color theme="4" tint="-0.249977111117893"/>
      <name val="Open Sans Extrabold"/>
    </font>
    <font>
      <sz val="8.000000"/>
      <color theme="1"/>
      <name val="Calibri"/>
      <scheme val="minor"/>
    </font>
    <font>
      <b/>
      <sz val="10.000000"/>
      <color theme="0" tint="-0.499984740745262"/>
      <name val="Open Sans Semibold"/>
    </font>
    <font>
      <b/>
      <sz val="8.000000"/>
      <color theme="0" tint="-0.34998626667073579"/>
      <name val="Open Sans"/>
    </font>
    <font>
      <sz val="10.000000"/>
      <color theme="0" tint="-0.499984740745262"/>
      <name val="Open Sans Semibold"/>
    </font>
    <font>
      <sz val="8.000000"/>
      <color theme="0" tint="-0.34998626667073579"/>
      <name val="Open Sans"/>
    </font>
    <font>
      <b/>
      <sz val="12.000000"/>
      <color theme="0" tint="0"/>
      <name val="Open Sans SemiBold"/>
    </font>
    <font>
      <b/>
      <sz val="11.000000"/>
      <color theme="0"/>
      <name val="Open Sans Semibold"/>
    </font>
    <font>
      <sz val="12.000000"/>
      <color theme="0" tint="-0.499984740745262"/>
      <name val="Open Sans Semibold"/>
    </font>
    <font>
      <b/>
      <sz val="16.000000"/>
      <color theme="1" tint="0"/>
      <name val="Open Sans Semibold"/>
    </font>
    <font>
      <sz val="14.000000"/>
      <color theme="4" tint="0"/>
      <name val="Open Sans Semibold"/>
    </font>
    <font>
      <sz val="10.000000"/>
      <color theme="1"/>
      <name val="Calibri"/>
      <scheme val="minor"/>
    </font>
    <font>
      <b/>
      <sz val="10.000000"/>
      <color theme="0" tint="0"/>
      <name val="Calibri"/>
      <scheme val="minor"/>
    </font>
    <font>
      <b/>
      <sz val="10.000000"/>
      <color theme="0" tint="0"/>
      <name val="Open Sans"/>
    </font>
    <font>
      <b/>
      <sz val="9.000000"/>
      <color theme="0" tint="0"/>
      <name val="Open Sans"/>
    </font>
    <font>
      <sz val="8.000000"/>
      <color theme="1"/>
      <name val="Open Sans"/>
    </font>
    <font>
      <b/>
      <sz val="9.000000"/>
      <color rgb="FF006100"/>
      <name val="Open Sans"/>
    </font>
    <font>
      <b/>
      <sz val="9.000000"/>
      <color rgb="FF9C0006"/>
      <name val="Open Sans"/>
    </font>
    <font/>
    <font>
      <sz val="10.000000"/>
    </font>
    <font>
      <sz val="11.000000"/>
      <color theme="1"/>
      <name val="华文楷体"/>
    </font>
    <font>
      <u/>
      <sz val="11.000000"/>
      <color theme="10"/>
      <name val="Calibri"/>
    </font>
    <font>
      <sz val="11.000000"/>
      <color theme="1" tint="0"/>
      <name val="Calibri"/>
      <scheme val="minor"/>
    </font>
    <font>
      <sz val="10.000000"/>
      <color theme="1"/>
      <name val="Open Sans"/>
    </font>
    <font>
      <sz val="11.000000"/>
    </font>
    <font>
      <b/>
      <sz val="10.000000"/>
      <color theme="1"/>
      <name val="Open Sans"/>
    </font>
    <font>
      <sz val="8.000000"/>
    </font>
    <font>
      <sz val="11.000000"/>
      <color theme="1" tint="0"/>
    </font>
    <font>
      <b/>
      <sz val="11.000000"/>
      <color theme="0" tint="0"/>
      <name val="Calibri"/>
      <scheme val="minor"/>
    </font>
    <font>
      <b/>
      <sz val="8.000000"/>
      <color theme="0" tint="0"/>
      <name val="Open Sans"/>
    </font>
    <font>
      <b/>
      <sz val="8.000000"/>
      <color theme="1"/>
      <name val="Open Sans"/>
    </font>
  </fonts>
  <fills count="26">
    <fill>
      <patternFill patternType="none"/>
    </fill>
    <fill>
      <patternFill patternType="gray125"/>
    </fill>
    <fill>
      <patternFill patternType="solid">
        <fgColor theme="4"/>
        <bgColor theme="4"/>
      </patternFill>
    </fill>
    <fill>
      <patternFill patternType="solid">
        <fgColor theme="4" tint="0.39997558519241921"/>
        <bgColor theme="4" tint="0.39997558519241921"/>
      </patternFill>
    </fill>
    <fill>
      <patternFill patternType="solid">
        <fgColor rgb="FFA5A5A5"/>
        <bgColor rgb="FFA5A5A5"/>
      </patternFill>
    </fill>
    <fill>
      <patternFill patternType="solid">
        <fgColor rgb="FFF2F2F2"/>
        <bgColor rgb="FFF2F2F2"/>
      </patternFill>
    </fill>
    <fill>
      <patternFill patternType="solid">
        <fgColor rgb="FFFFC7CE"/>
        <bgColor rgb="FFFFC7CE"/>
      </patternFill>
    </fill>
    <fill>
      <patternFill patternType="solid">
        <fgColor rgb="FFC6EFCE"/>
        <bgColor rgb="FFC6EFCE"/>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theme="9" tint="0.59999389629810485"/>
        <bgColor theme="9" tint="0.59999389629810485"/>
      </patternFill>
    </fill>
    <fill>
      <patternFill patternType="solid">
        <fgColor theme="5" tint="0.39997558519241921"/>
        <bgColor theme="5" tint="0.39997558519241921"/>
      </patternFill>
    </fill>
    <fill>
      <patternFill patternType="solid">
        <fgColor theme="9"/>
        <bgColor theme="9"/>
      </patternFill>
    </fill>
    <fill>
      <patternFill patternType="solid">
        <fgColor theme="8"/>
        <bgColor theme="8"/>
      </patternFill>
    </fill>
    <fill>
      <patternFill patternType="solid">
        <fgColor indexed="47"/>
        <bgColor indexed="47"/>
      </patternFill>
    </fill>
    <fill>
      <patternFill patternType="solid">
        <fgColor theme="6"/>
        <bgColor theme="6"/>
      </patternFill>
    </fill>
    <fill>
      <patternFill patternType="solid">
        <fgColor theme="5"/>
        <bgColor theme="5"/>
      </patternFill>
    </fill>
    <fill>
      <patternFill patternType="solid">
        <fgColor theme="0" tint="-0.049989318521683403"/>
        <bgColor theme="0" tint="-0.049989318521683403"/>
      </patternFill>
    </fill>
    <fill>
      <patternFill patternType="solid">
        <fgColor theme="8" tint="0"/>
        <bgColor theme="8" tint="0"/>
      </patternFill>
    </fill>
    <fill>
      <patternFill patternType="solid">
        <fgColor theme="3" tint="0"/>
        <bgColor theme="3" tint="0"/>
      </patternFill>
    </fill>
    <fill>
      <patternFill patternType="solid">
        <fgColor theme="0" tint="0"/>
        <bgColor theme="0" tint="0"/>
      </patternFill>
    </fill>
    <fill>
      <patternFill patternType="solid">
        <fgColor theme="9" tint="-0.249977111117893"/>
        <bgColor theme="9" tint="-0.249977111117893"/>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4" tint="0"/>
        <bgColor theme="4" tint="0"/>
      </patternFill>
    </fill>
    <fill>
      <patternFill patternType="solid">
        <fgColor theme="6" tint="0.79998168889431442"/>
        <bgColor theme="6" tint="0.79998168889431442"/>
      </patternFill>
    </fill>
  </fills>
  <borders count="3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n">
        <color theme="6" tint="0"/>
      </bottom>
      <diagonal/>
    </border>
    <border>
      <left/>
      <right/>
      <top/>
      <bottom style="dotted">
        <color theme="9" tint="0"/>
      </bottom>
      <diagonal/>
    </border>
    <border>
      <left/>
      <right/>
      <top/>
      <bottom style="hair">
        <color theme="6" tint="-0.499984740745262"/>
      </bottom>
      <diagonal/>
    </border>
    <border>
      <left style="thin">
        <color theme="0" tint="0"/>
      </left>
      <right style="thin">
        <color theme="0" tint="0"/>
      </right>
      <top style="thin">
        <color theme="0" tint="0"/>
      </top>
      <bottom style="thin">
        <color theme="0" tint="0"/>
      </bottom>
      <diagonal/>
    </border>
    <border>
      <left style="thin">
        <color theme="0" tint="0"/>
      </left>
      <right style="thin">
        <color theme="0" tint="0"/>
      </right>
      <top style="thin">
        <color theme="0" tint="0"/>
      </top>
      <bottom/>
      <diagonal/>
    </border>
    <border>
      <left style="thin">
        <color theme="0" tint="0"/>
      </left>
      <right style="thin">
        <color theme="0" tint="0"/>
      </right>
      <top/>
      <bottom style="thin">
        <color theme="0" tint="0"/>
      </bottom>
      <diagonal/>
    </border>
    <border>
      <left style="thin">
        <color theme="0" tint="0"/>
      </left>
      <right style="thin">
        <color theme="0" tint="0"/>
      </right>
      <top/>
      <bottom/>
      <diagonal/>
    </border>
    <border>
      <left style="thin">
        <color theme="0" tint="0"/>
      </left>
      <right/>
      <top/>
      <bottom/>
      <diagonal/>
    </border>
    <border>
      <left/>
      <right style="thin">
        <color indexed="65"/>
      </right>
      <top/>
      <bottom/>
      <diagonal/>
    </border>
    <border>
      <left style="thick">
        <color theme="0" tint="0"/>
      </left>
      <right style="thick">
        <color theme="0" tint="0"/>
      </right>
      <top style="thick">
        <color theme="0" tint="0"/>
      </top>
      <bottom style="thick">
        <color theme="0" tint="0"/>
      </bottom>
      <diagonal/>
    </border>
    <border>
      <left/>
      <right style="thin">
        <color theme="0" tint="0"/>
      </right>
      <top style="thin">
        <color theme="0" tint="0"/>
      </top>
      <bottom/>
      <diagonal/>
    </border>
    <border>
      <left style="thick">
        <color theme="0" tint="0"/>
      </left>
      <right/>
      <top/>
      <bottom/>
      <diagonal/>
    </border>
    <border>
      <left style="thick">
        <color indexed="65"/>
      </left>
      <right style="thick">
        <color indexed="65"/>
      </right>
      <top style="thick">
        <color indexed="65"/>
      </top>
      <bottom style="thick">
        <color indexed="65"/>
      </bottom>
      <diagonal/>
    </border>
    <border>
      <left style="thick">
        <color theme="0" tint="0"/>
      </left>
      <right/>
      <top style="thick">
        <color theme="0" tint="0"/>
      </top>
      <bottom style="thick">
        <color theme="0" tint="0"/>
      </bottom>
      <diagonal/>
    </border>
    <border>
      <left/>
      <right style="thin">
        <color indexed="65"/>
      </right>
      <top style="thin">
        <color indexed="65"/>
      </top>
      <bottom style="thin">
        <color indexed="65"/>
      </bottom>
      <diagonal/>
    </border>
    <border>
      <left style="thin">
        <color indexed="65"/>
      </left>
      <right style="thin">
        <color indexed="65"/>
      </right>
      <top/>
      <bottom style="thin">
        <color indexed="65"/>
      </bottom>
      <diagonal/>
    </border>
    <border>
      <left/>
      <right style="thin">
        <color theme="0" tint="0"/>
      </right>
      <top/>
      <bottom style="thin">
        <color theme="0" tint="0"/>
      </bottom>
      <diagonal/>
    </border>
    <border>
      <left style="thin">
        <color indexed="65"/>
      </left>
      <right style="thin">
        <color indexed="65"/>
      </right>
      <top style="thin">
        <color indexed="65"/>
      </top>
      <bottom style="thin">
        <color indexed="65"/>
      </bottom>
      <diagonal/>
    </border>
    <border>
      <left/>
      <right style="thin">
        <color theme="0" tint="0"/>
      </right>
      <top style="thin">
        <color theme="0" tint="0"/>
      </top>
      <bottom style="thin">
        <color theme="0" tint="0"/>
      </bottom>
      <diagonal/>
    </border>
    <border>
      <left style="dotted">
        <color rgb="FF296D7C"/>
      </left>
      <right style="thin">
        <color theme="0" tint="0"/>
      </right>
      <top style="dotted">
        <color rgb="FF296D7C"/>
      </top>
      <bottom style="thin">
        <color theme="0" tint="0"/>
      </bottom>
      <diagonal/>
    </border>
    <border>
      <left style="thin">
        <color theme="0" tint="0"/>
      </left>
      <right style="medium">
        <color rgb="FF296D7C"/>
      </right>
      <top style="dotted">
        <color rgb="FF296D7C"/>
      </top>
      <bottom style="thin">
        <color theme="0" tint="0"/>
      </bottom>
      <diagonal/>
    </border>
    <border>
      <left style="medium">
        <color rgb="FF296D7C"/>
      </left>
      <right style="thin">
        <color theme="4" tint="-0.249977111117893"/>
      </right>
      <top style="thin">
        <color theme="4" tint="-0.249977111117893"/>
      </top>
      <bottom style="thin">
        <color theme="4" tint="-0.249977111117893"/>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dotted">
        <color rgb="FF296D7C"/>
      </left>
      <right style="thin">
        <color theme="0" tint="0"/>
      </right>
      <top style="thin">
        <color theme="0" tint="0"/>
      </top>
      <bottom style="dotted">
        <color rgb="FF296D7C"/>
      </bottom>
      <diagonal/>
    </border>
    <border>
      <left style="thin">
        <color theme="0" tint="0"/>
      </left>
      <right style="medium">
        <color rgb="FF296D7C"/>
      </right>
      <top style="thin">
        <color theme="0" tint="0"/>
      </top>
      <bottom style="dotted">
        <color rgb="FF296D7C"/>
      </bottom>
      <diagonal/>
    </border>
    <border>
      <left style="thin">
        <color theme="1"/>
      </left>
      <right style="thin">
        <color theme="1"/>
      </right>
      <top style="thin">
        <color theme="1"/>
      </top>
      <bottom style="thick">
        <color theme="0" tint="0"/>
      </bottom>
      <diagonal/>
    </border>
    <border>
      <left style="thin">
        <color theme="1"/>
      </left>
      <right style="thin">
        <color theme="1"/>
      </right>
      <top style="thick">
        <color theme="0" tint="0"/>
      </top>
      <bottom style="thick">
        <color theme="0" tint="0"/>
      </bottom>
      <diagonal/>
    </border>
    <border>
      <left style="thin">
        <color theme="1"/>
      </left>
      <right style="thin">
        <color theme="1"/>
      </right>
      <top style="thick">
        <color theme="0" tint="0"/>
      </top>
      <bottom style="thin">
        <color theme="1"/>
      </bottom>
      <diagonal/>
    </border>
    <border>
      <left/>
      <right style="thick">
        <color theme="0" tint="0"/>
      </right>
      <top style="thick">
        <color theme="0" tint="0"/>
      </top>
      <bottom style="thick">
        <color theme="0" tint="0"/>
      </bottom>
      <diagonal/>
    </border>
  </borders>
  <cellStyleXfs count="19">
    <xf fontId="0" fillId="0" borderId="0" numFmtId="0" applyNumberFormat="1" applyFont="1" applyFill="1" applyBorder="1"/>
    <xf fontId="0" fillId="0" borderId="0" numFmtId="44" applyNumberFormat="1" applyFont="0" applyFill="0" applyBorder="0"/>
    <xf fontId="1" fillId="2" borderId="0" numFmtId="0" applyNumberFormat="0" applyFont="1" applyFill="1" applyBorder="0"/>
    <xf fontId="1" fillId="3" borderId="0" numFmtId="0" applyNumberFormat="0" applyFont="1" applyFill="1" applyBorder="0"/>
    <xf fontId="2" fillId="4" borderId="1" numFmtId="0" applyNumberFormat="0" applyFont="1" applyFill="1" applyBorder="1"/>
    <xf fontId="3" fillId="5" borderId="2" numFmtId="0" applyNumberFormat="0" applyFont="1" applyFill="1" applyBorder="1"/>
    <xf fontId="0" fillId="0" borderId="0" numFmtId="9" applyNumberFormat="1" applyFont="0" applyFill="0" applyBorder="0"/>
    <xf fontId="4" fillId="6" borderId="0" numFmtId="0" applyNumberFormat="0" applyFont="1" applyFill="1" applyBorder="0"/>
    <xf fontId="5" fillId="7" borderId="0" numFmtId="0" applyNumberFormat="0" applyFont="1" applyFill="1" applyBorder="0"/>
    <xf fontId="0" fillId="8" borderId="0" numFmtId="0" applyNumberFormat="0" applyFont="1" applyFill="1" applyBorder="0"/>
    <xf fontId="0" fillId="9" borderId="0" numFmtId="0" applyNumberFormat="0" applyFont="1" applyFill="1" applyBorder="0"/>
    <xf fontId="6" fillId="5" borderId="3" numFmtId="0" applyNumberFormat="0" applyFont="1" applyFill="1" applyBorder="1"/>
    <xf fontId="0" fillId="10" borderId="0" numFmtId="0" applyNumberFormat="0" applyFont="1" applyFill="1" applyBorder="0"/>
    <xf fontId="1" fillId="11" borderId="0" numFmtId="0" applyNumberFormat="0" applyFont="1" applyFill="1" applyBorder="0"/>
    <xf fontId="1" fillId="12" borderId="0" numFmtId="0" applyNumberFormat="0" applyFont="1" applyFill="1" applyBorder="0"/>
    <xf fontId="1" fillId="13" borderId="0" numFmtId="0" applyNumberFormat="0" applyFont="1" applyFill="1" applyBorder="0"/>
    <xf fontId="7" fillId="14" borderId="2" numFmtId="0" applyNumberFormat="0" applyFont="1" applyFill="1" applyBorder="1"/>
    <xf fontId="1" fillId="15" borderId="0" numFmtId="0" applyNumberFormat="0" applyFont="1" applyFill="1" applyBorder="0"/>
    <xf fontId="1" fillId="16" borderId="0" numFmtId="0" applyNumberFormat="0" applyFont="1" applyFill="1" applyBorder="0"/>
  </cellStyleXfs>
  <cellXfs count="94">
    <xf fontId="0" fillId="0" borderId="0" numFmtId="0" xfId="0"/>
    <xf fontId="8" fillId="17" borderId="0" numFmtId="0" xfId="0" applyFont="1" applyFill="1" applyAlignment="1">
      <alignment horizontal="center" vertical="center" wrapText="1"/>
    </xf>
    <xf fontId="9" fillId="17" borderId="0" numFmtId="0" xfId="0" applyFont="1" applyFill="1" applyAlignment="1">
      <alignment horizontal="center" vertical="center" wrapText="1"/>
    </xf>
    <xf fontId="10" fillId="17" borderId="4" numFmtId="49" xfId="0" applyNumberFormat="1" applyFont="1" applyFill="1" applyBorder="1" applyAlignment="1">
      <alignment horizontal="center" vertical="center"/>
    </xf>
    <xf fontId="10" fillId="17" borderId="4" numFmtId="0" xfId="0" applyFont="1" applyFill="1" applyBorder="1" applyAlignment="1">
      <alignment horizontal="center" vertical="center"/>
    </xf>
    <xf fontId="0" fillId="17" borderId="0" numFmtId="0" xfId="0" applyFill="1"/>
    <xf fontId="11" fillId="17" borderId="5" numFmtId="0" xfId="0" applyFont="1" applyFill="1" applyBorder="1" applyAlignment="1">
      <alignment horizontal="left" vertical="center"/>
    </xf>
    <xf fontId="12" fillId="17" borderId="5" numFmtId="0" xfId="0" applyFont="1" applyFill="1" applyBorder="1" applyAlignment="1">
      <alignment horizontal="left" vertical="center" wrapText="1"/>
    </xf>
    <xf fontId="12" fillId="17" borderId="0" numFmtId="0" xfId="0" applyFont="1" applyFill="1" applyAlignment="1">
      <alignment horizontal="center" vertical="center" wrapText="1"/>
    </xf>
    <xf fontId="13" fillId="17" borderId="0" numFmtId="3" xfId="0" applyNumberFormat="1" applyFont="1" applyFill="1" applyAlignment="1">
      <alignment horizontal="center" vertical="center"/>
    </xf>
    <xf fontId="13" fillId="17" borderId="0" numFmtId="0" xfId="0" applyFont="1" applyFill="1" applyAlignment="1">
      <alignment horizontal="center" vertical="center" wrapText="1"/>
    </xf>
    <xf fontId="0" fillId="0" borderId="6" numFmtId="0" xfId="0" applyBorder="1"/>
    <xf fontId="13" fillId="17" borderId="5" numFmtId="161" xfId="0" applyNumberFormat="1" applyFont="1" applyFill="1" applyBorder="1" applyAlignment="1">
      <alignment horizontal="left" vertical="center" wrapText="1"/>
    </xf>
    <xf fontId="14" fillId="0" borderId="7" numFmtId="0" xfId="0" applyFont="1" applyBorder="1" applyAlignment="1">
      <alignment horizontal="center" vertical="center"/>
    </xf>
    <xf fontId="15" fillId="0" borderId="7" numFmtId="0" xfId="0" applyFont="1" applyBorder="1" applyAlignment="1">
      <alignment horizontal="center" vertical="center"/>
    </xf>
    <xf fontId="15" fillId="0" borderId="8" numFmtId="0" xfId="0" applyFont="1" applyBorder="1" applyAlignment="1">
      <alignment horizontal="center" vertical="center"/>
    </xf>
    <xf fontId="15" fillId="0" borderId="9" numFmtId="0" xfId="0" applyFont="1" applyBorder="1" applyAlignment="1">
      <alignment horizontal="center" vertical="center"/>
    </xf>
    <xf fontId="15" fillId="0" borderId="10" numFmtId="0" xfId="0" applyFont="1" applyBorder="1" applyAlignment="1">
      <alignment horizontal="center" vertical="center"/>
    </xf>
    <xf fontId="16" fillId="0" borderId="0" numFmtId="0" xfId="0" applyFont="1"/>
    <xf fontId="17" fillId="0" borderId="11" numFmtId="0" xfId="0" applyFont="1" applyBorder="1" applyAlignment="1">
      <alignment horizontal="center" vertical="center"/>
    </xf>
    <xf fontId="17" fillId="0" borderId="0" numFmtId="0" xfId="0" applyFont="1" applyAlignment="1">
      <alignment horizontal="center" vertical="center"/>
    </xf>
    <xf fontId="17" fillId="0" borderId="12" numFmtId="0" xfId="0" applyFont="1" applyBorder="1" applyAlignment="1">
      <alignment horizontal="center" vertical="center"/>
    </xf>
    <xf fontId="17" fillId="0" borderId="13" numFmtId="0" xfId="0" applyFont="1" applyBorder="1" applyAlignment="1">
      <alignment horizontal="center" vertical="center"/>
    </xf>
    <xf fontId="18" fillId="0" borderId="14" numFmtId="0" xfId="0" applyFont="1" applyBorder="1" applyAlignment="1">
      <alignment horizontal="center" vertical="center" wrapText="1"/>
    </xf>
    <xf fontId="17" fillId="0" borderId="15" numFmtId="0" xfId="0" applyFont="1" applyBorder="1" applyAlignment="1">
      <alignment horizontal="center" vertical="center"/>
    </xf>
    <xf fontId="19" fillId="0" borderId="16" numFmtId="0" xfId="0" applyFont="1" applyBorder="1" applyAlignment="1">
      <alignment vertical="center"/>
    </xf>
    <xf fontId="20" fillId="0" borderId="16" numFmtId="0" xfId="0" applyFont="1" applyBorder="1" applyAlignment="1">
      <alignment vertical="center" wrapText="1"/>
    </xf>
    <xf fontId="21" fillId="18" borderId="13" numFmtId="162" xfId="1" applyNumberFormat="1" applyFont="1" applyFill="1" applyBorder="1" applyAlignment="1">
      <alignment horizontal="center" vertical="center"/>
    </xf>
    <xf fontId="22" fillId="15" borderId="13" numFmtId="162" xfId="17" applyNumberFormat="1" applyFont="1" applyFill="1" applyBorder="1" applyAlignment="1">
      <alignment horizontal="center" vertical="center"/>
    </xf>
    <xf fontId="22" fillId="16" borderId="13" numFmtId="162" xfId="18" applyNumberFormat="1" applyFont="1" applyFill="1" applyBorder="1" applyAlignment="1">
      <alignment horizontal="center" vertical="center"/>
    </xf>
    <xf fontId="21" fillId="19" borderId="13" numFmtId="10" xfId="1" applyNumberFormat="1" applyFont="1" applyFill="1" applyBorder="1" applyAlignment="1">
      <alignment horizontal="center" vertical="center"/>
    </xf>
    <xf fontId="21" fillId="19" borderId="17" numFmtId="10" xfId="1" applyNumberFormat="1" applyFont="1" applyFill="1" applyBorder="1" applyAlignment="1">
      <alignment horizontal="center" vertical="center"/>
    </xf>
    <xf fontId="0" fillId="0" borderId="16" numFmtId="0" xfId="0" applyBorder="1"/>
    <xf fontId="23" fillId="0" borderId="0" numFmtId="0" xfId="0" applyFont="1"/>
    <xf fontId="0" fillId="0" borderId="18" numFmtId="0" xfId="0" applyBorder="1"/>
    <xf fontId="0" fillId="0" borderId="19" numFmtId="0" xfId="0" applyBorder="1"/>
    <xf fontId="0" fillId="0" borderId="20" numFmtId="0" xfId="0" applyBorder="1"/>
    <xf fontId="0" fillId="0" borderId="21" numFmtId="0" xfId="0" applyBorder="1"/>
    <xf fontId="0" fillId="0" borderId="22" numFmtId="0" xfId="0" applyBorder="1"/>
    <xf fontId="0" fillId="0" borderId="9" numFmtId="0" xfId="0" applyBorder="1"/>
    <xf fontId="24" fillId="0" borderId="9" numFmtId="0" xfId="0" applyFont="1" applyBorder="1" applyAlignment="1">
      <alignment horizontal="left" vertical="center"/>
    </xf>
    <xf fontId="0" fillId="0" borderId="7" numFmtId="0" xfId="0" applyBorder="1"/>
    <xf fontId="25" fillId="0" borderId="7" numFmtId="0" xfId="0" applyFont="1" applyBorder="1" applyAlignment="1">
      <alignment horizontal="left"/>
    </xf>
    <xf fontId="26" fillId="0" borderId="0" numFmtId="0" xfId="0" applyFont="1"/>
    <xf fontId="27" fillId="20" borderId="13" numFmtId="0" xfId="0" applyFont="1" applyFill="1" applyBorder="1" applyAlignment="1">
      <alignment horizontal="center"/>
    </xf>
    <xf fontId="28" fillId="18" borderId="13" numFmtId="0" xfId="2" applyFont="1" applyFill="1" applyBorder="1" applyAlignment="1">
      <alignment horizontal="center" vertical="center"/>
    </xf>
    <xf fontId="28" fillId="18" borderId="13" numFmtId="0" xfId="0" applyFont="1" applyFill="1" applyBorder="1" applyAlignment="1">
      <alignment horizontal="center" vertical="center"/>
    </xf>
    <xf fontId="29" fillId="21" borderId="13" numFmtId="0" xfId="3" applyFont="1" applyFill="1" applyBorder="1" applyAlignment="1">
      <alignment vertical="center"/>
    </xf>
    <xf fontId="30" fillId="22" borderId="13" numFmtId="163" xfId="1" applyNumberFormat="1" applyFont="1" applyFill="1" applyBorder="1" applyAlignment="1">
      <alignment horizontal="right" vertical="center"/>
    </xf>
    <xf fontId="30" fillId="22" borderId="13" numFmtId="163" xfId="3" applyNumberFormat="1" applyFont="1" applyFill="1" applyBorder="1" applyAlignment="1">
      <alignment horizontal="right" vertical="center"/>
    </xf>
    <xf fontId="30" fillId="23" borderId="13" numFmtId="162" xfId="3" applyNumberFormat="1" applyFont="1" applyFill="1" applyBorder="1" applyAlignment="1">
      <alignment horizontal="right" vertical="center"/>
    </xf>
    <xf fontId="30" fillId="23" borderId="13" numFmtId="164" xfId="3" applyNumberFormat="1" applyFont="1" applyFill="1" applyBorder="1" applyAlignment="1">
      <alignment horizontal="right" vertical="center"/>
    </xf>
    <xf fontId="30" fillId="22" borderId="13" numFmtId="163" xfId="1" applyNumberFormat="1" applyFont="1" applyFill="1" applyBorder="1" applyAlignment="1">
      <alignment horizontal="right"/>
    </xf>
    <xf fontId="30" fillId="23" borderId="13" numFmtId="162" xfId="1" applyNumberFormat="1" applyFont="1" applyFill="1" applyBorder="1" applyAlignment="1">
      <alignment horizontal="right"/>
    </xf>
    <xf fontId="30" fillId="22" borderId="13" numFmtId="163" xfId="3" applyNumberFormat="1" applyFont="1" applyFill="1" applyBorder="1" applyAlignment="1">
      <alignment horizontal="right"/>
    </xf>
    <xf fontId="31" fillId="7" borderId="13" numFmtId="9" xfId="8" applyNumberFormat="1" applyFont="1" applyFill="1" applyBorder="1" applyAlignment="1">
      <alignment horizontal="center" vertical="center"/>
    </xf>
    <xf fontId="32" fillId="6" borderId="13" numFmtId="9" xfId="7" applyNumberFormat="1" applyFont="1" applyFill="1" applyBorder="1" applyAlignment="1">
      <alignment horizontal="center" vertical="center"/>
    </xf>
    <xf fontId="30" fillId="22" borderId="13" numFmtId="165" xfId="1" applyNumberFormat="1" applyFont="1" applyFill="1" applyBorder="1" applyAlignment="1">
      <alignment horizontal="right"/>
    </xf>
    <xf fontId="30" fillId="22" borderId="13" numFmtId="165" xfId="3" applyNumberFormat="1" applyFont="1" applyFill="1" applyBorder="1" applyAlignment="1">
      <alignment horizontal="right"/>
    </xf>
    <xf fontId="33" fillId="0" borderId="0" numFmtId="0" xfId="0" applyFont="1"/>
    <xf fontId="2" fillId="2" borderId="23" numFmtId="0" xfId="2" applyFont="1" applyFill="1" applyBorder="1" applyAlignment="1">
      <alignment vertical="center"/>
    </xf>
    <xf fontId="2" fillId="2" borderId="24" numFmtId="0" xfId="2" applyFont="1" applyFill="1" applyBorder="1" applyAlignment="1">
      <alignment vertical="center"/>
    </xf>
    <xf fontId="30" fillId="0" borderId="25" numFmtId="165" xfId="1" applyNumberFormat="1" applyFont="1" applyBorder="1" applyAlignment="1">
      <alignment horizontal="center" vertical="center"/>
    </xf>
    <xf fontId="30" fillId="0" borderId="26" numFmtId="165" xfId="1" applyNumberFormat="1" applyFont="1" applyBorder="1" applyAlignment="1">
      <alignment horizontal="center" vertical="center"/>
    </xf>
    <xf fontId="2" fillId="2" borderId="27" numFmtId="0" xfId="2" applyFont="1" applyFill="1" applyBorder="1" applyAlignment="1">
      <alignment vertical="center"/>
    </xf>
    <xf fontId="2" fillId="2" borderId="28" numFmtId="0" xfId="2" applyFont="1" applyFill="1" applyBorder="1" applyAlignment="1">
      <alignment vertical="center"/>
    </xf>
    <xf fontId="30" fillId="0" borderId="25" numFmtId="165" xfId="3" applyNumberFormat="1" applyFont="1" applyBorder="1" applyAlignment="1">
      <alignment horizontal="center" vertical="center"/>
    </xf>
    <xf fontId="30" fillId="0" borderId="0" numFmtId="163" xfId="1" applyNumberFormat="1" applyFont="1" applyAlignment="1">
      <alignment horizontal="right" vertical="center"/>
    </xf>
    <xf fontId="34" fillId="0" borderId="0" numFmtId="0" xfId="0" applyFont="1"/>
    <xf fontId="35" fillId="0" borderId="0" numFmtId="0" xfId="0" applyFont="1"/>
    <xf fontId="36" fillId="0" borderId="0" numFmtId="0" xfId="0" applyFont="1"/>
    <xf fontId="37" fillId="0" borderId="0" numFmtId="0" xfId="0" applyFont="1"/>
    <xf fontId="0" fillId="0" borderId="0" numFmtId="0" xfId="0" applyAlignment="1">
      <alignment vertical="center"/>
    </xf>
    <xf fontId="0" fillId="0" borderId="0" numFmtId="0" xfId="0"/>
    <xf fontId="38" fillId="0" borderId="0" numFmtId="163" xfId="1" applyNumberFormat="1" applyFont="1" applyAlignment="1">
      <alignment horizontal="right" vertical="center"/>
    </xf>
    <xf fontId="39" fillId="0" borderId="0" numFmtId="0" xfId="0" applyFont="1"/>
    <xf fontId="40" fillId="0" borderId="0" numFmtId="163" xfId="1" applyNumberFormat="1" applyFont="1" applyAlignment="1">
      <alignment horizontal="right" vertical="center"/>
    </xf>
    <xf fontId="41" fillId="0" borderId="0" numFmtId="0" xfId="0" applyFont="1"/>
    <xf fontId="0" fillId="0" borderId="0" numFmtId="166" xfId="0" applyNumberFormat="1"/>
    <xf fontId="42" fillId="0" borderId="0" numFmtId="0" xfId="0" applyFont="1"/>
    <xf fontId="1" fillId="13" borderId="3" numFmtId="0" xfId="15" applyFont="1" applyFill="1" applyBorder="1"/>
    <xf fontId="0" fillId="9" borderId="0" numFmtId="0" xfId="10" applyFill="1"/>
    <xf fontId="0" fillId="0" borderId="0" numFmtId="0" xfId="0" applyAlignment="1">
      <alignment horizontal="left"/>
    </xf>
    <xf fontId="30" fillId="0" borderId="29" numFmtId="163" xfId="1" applyNumberFormat="1" applyFont="1" applyBorder="1" applyAlignment="1">
      <alignment horizontal="right" vertical="center"/>
    </xf>
    <xf fontId="30" fillId="0" borderId="30" numFmtId="163" xfId="1" applyNumberFormat="1" applyFont="1" applyBorder="1" applyAlignment="1">
      <alignment horizontal="right" vertical="center"/>
    </xf>
    <xf fontId="30" fillId="0" borderId="31" numFmtId="163" xfId="1" applyNumberFormat="1" applyFont="1" applyBorder="1" applyAlignment="1">
      <alignment horizontal="right" vertical="center"/>
    </xf>
    <xf fontId="43" fillId="20" borderId="17" numFmtId="0" xfId="0" applyFont="1" applyFill="1" applyBorder="1" applyAlignment="1">
      <alignment horizontal="center"/>
    </xf>
    <xf fontId="43" fillId="20" borderId="32" numFmtId="0" xfId="0" applyFont="1" applyFill="1" applyBorder="1" applyAlignment="1">
      <alignment horizontal="center"/>
    </xf>
    <xf fontId="44" fillId="18" borderId="13" numFmtId="0" xfId="2" applyFont="1" applyFill="1" applyBorder="1" applyAlignment="1">
      <alignment horizontal="center" vertical="center"/>
    </xf>
    <xf fontId="44" fillId="24" borderId="17" numFmtId="0" xfId="3" applyFont="1" applyFill="1" applyBorder="1" applyAlignment="1">
      <alignment vertical="center"/>
    </xf>
    <xf fontId="44" fillId="24" borderId="32" numFmtId="0" xfId="3" applyFont="1" applyFill="1" applyBorder="1" applyAlignment="1">
      <alignment vertical="center"/>
    </xf>
    <xf fontId="30" fillId="22" borderId="29" numFmtId="163" xfId="1" applyNumberFormat="1" applyFont="1" applyFill="1" applyBorder="1" applyAlignment="1">
      <alignment horizontal="right" vertical="center"/>
    </xf>
    <xf fontId="30" fillId="25" borderId="29" numFmtId="163" xfId="1" applyNumberFormat="1" applyFont="1" applyFill="1" applyBorder="1" applyAlignment="1">
      <alignment horizontal="right" vertical="center"/>
    </xf>
    <xf fontId="45" fillId="0" borderId="0" numFmtId="163" xfId="1" applyNumberFormat="1" applyFont="1" applyAlignment="1">
      <alignment horizontal="right" vertical="center"/>
    </xf>
  </cellXfs>
  <cellStyles count="19">
    <cellStyle name="Normal" xfId="0" builtinId="0"/>
    <cellStyle name="Currency" xfId="1" builtinId="4"/>
    <cellStyle name="Accent1" xfId="2" builtinId="29"/>
    <cellStyle name="60% - Accent1" xfId="3" builtinId="32"/>
    <cellStyle name="Check Cell" xfId="4" builtinId="23"/>
    <cellStyle name="Calculation" xfId="5" builtinId="22"/>
    <cellStyle name="Percent" xfId="6" builtinId="5"/>
    <cellStyle name="Bad" xfId="7" builtinId="27"/>
    <cellStyle name="Good" xfId="8" builtinId="26"/>
    <cellStyle name="40% - Accent5" xfId="9" builtinId="47"/>
    <cellStyle name="20% - Accent5" xfId="10" builtinId="46"/>
    <cellStyle name="Output" xfId="11" builtinId="21"/>
    <cellStyle name="40% - Accent6" xfId="12" builtinId="51"/>
    <cellStyle name="60% - Accent2" xfId="13" builtinId="36"/>
    <cellStyle name="Accent6" xfId="14" builtinId="49"/>
    <cellStyle name="Accent5" xfId="15" builtinId="45"/>
    <cellStyle name="Input" xfId="16" builtinId="20"/>
    <cellStyle name="Accent3" xfId="17"/>
    <cellStyle name="Accent2" xfId="18" builtinId="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sharedStrings" Target="sharedStrings.xml"/><Relationship  Id="rId11" Type="http://schemas.openxmlformats.org/officeDocument/2006/relationships/worksheet" Target="worksheets/sheet6.xml"/><Relationship  Id="rId10" Type="http://schemas.openxmlformats.org/officeDocument/2006/relationships/worksheet" Target="worksheets/sheet5.xml"/><Relationship  Id="rId9" Type="http://schemas.openxmlformats.org/officeDocument/2006/relationships/worksheet" Target="worksheets/sheet4.xml"/><Relationship  Id="rId8" Type="http://schemas.openxmlformats.org/officeDocument/2006/relationships/worksheet" Target="worksheets/sheet3.xml"/><Relationship  Id="rId7" Type="http://schemas.openxmlformats.org/officeDocument/2006/relationships/worksheet" Target="worksheets/sheet2.xml"/><Relationship  Id="rId14" Type="http://schemas.openxmlformats.org/officeDocument/2006/relationships/styles" Target="styles.xml"/><Relationship  Id="rId6" Type="http://schemas.openxmlformats.org/officeDocument/2006/relationships/worksheet" Target="worksheets/sheet1.xml"/><Relationship  Id="rId5" Type="http://schemas.onlyoffice.com/jsaProject" Target="jsaProject.bin"/><Relationship  Id="rId4" Type="http://schemas.microsoft.com/office/2007/relationships/slicerCache" Target="slicerCaches/slicerCache2.xml"/><Relationship  Id="rId12" Type="http://schemas.openxmlformats.org/officeDocument/2006/relationships/theme" Target="theme/theme1.xml"/><Relationship  Id="rId3" Type="http://schemas.microsoft.com/office/2007/relationships/slicerCache" Target="slicerCaches/slicerCache1.xml"/><Relationship  Id="rId2" Type="http://schemas.openxmlformats.org/officeDocument/2006/relationships/pivotCacheDefinition" Target="pivotCache/pivotCacheDefinition2.xml"/><Relationship  Id="rId1" Type="http://schemas.openxmlformats.org/officeDocument/2006/relationships/pivotCacheDefinition" Target="pivotCache/pivotCacheDefinition1.xml"/></Relationships>
</file>

<file path=xl/charts/_rels/chart1.xml.rels><?xml version="1.0" encoding="UTF-8" standalone="yes"?><Relationships xmlns="http://schemas.openxmlformats.org/package/2006/relationships"></Relationships>
</file>

<file path=xl/charts/_rels/chart2.xml.rels><?xml version="1.0" encoding="UTF-8" standalone="yes"?><Relationships xmlns="http://schemas.openxmlformats.org/package/2006/relationships"><Relationship Id="rId1" Type="http://schemas.microsoft.com/office/2011/relationships/chartStyle" Target="style1.xml" /><Relationship Id="rId2" Type="http://schemas.microsoft.com/office/2011/relationships/chartColorStyle" Target="colors1.xml" /></Relationships>
</file>

<file path=xl/charts/_rels/chart3.xml.rels><?xml version="1.0" encoding="UTF-8" standalone="yes"?><Relationships xmlns="http://schemas.openxmlformats.org/package/2006/relationships"><Relationship Id="rId1" Type="http://schemas.microsoft.com/office/2011/relationships/chartStyle" Target="style2.xml" /><Relationship Id="rId2" Type="http://schemas.microsoft.com/office/2011/relationships/chartColorStyle" Target="colors2.xml" /></Relationships>
</file>

<file path=xl/charts/_rels/chart4.xml.rels><?xml version="1.0" encoding="UTF-8" standalone="yes"?><Relationships xmlns="http://schemas.openxmlformats.org/package/2006/relationships"></Relationships>
</file>

<file path=xl/charts/_rels/chart5.xml.rels><?xml version="1.0" encoding="UTF-8" standalone="yes"?><Relationships xmlns="http://schemas.openxmlformats.org/package/2006/relationships"></Relationships>
</file>

<file path=xl/charts/chart1.xml><?xml version="1.0" encoding="utf-8"?>
<c:chartSpace xmlns:c="http://schemas.openxmlformats.org/drawingml/2006/chart" xmlns:a="http://schemas.openxmlformats.org/drawingml/2006/main" xmlns:r="http://schemas.openxmlformats.org/officeDocument/2006/relationships" xmlns:mc="http://schemas.openxmlformats.org/markup-compatibility/2006" xmlns:c14="http://schemas.microsoft.com/office/drawing/2007/8/2/chart">
  <c:date1904 val="0"/>
  <c:lang val="en-US"/>
  <c:roundedCorners val="0"/>
  <mc:AlternateContent>
    <mc:Choice Requires="c14">
      <c14:style val="102"/>
    </mc:Choice>
    <mc:Fallback>
      <c:style val="2"/>
    </mc:Fallback>
  </mc:AlternateContent>
  <c:chart>
    <c:title>
      <c:tx>
        <c:rich>
          <a:bodyPr/>
          <a:p>
            <a:pPr algn="ctr">
              <a:lnSpc>
                <a:spcPct val="98000"/>
              </a:lnSpc>
              <a:defRPr sz="1600" b="1" i="0" cap="all">
                <a:solidFill>
                  <a:schemeClr val="tx1">
                    <a:lumMod val="65000"/>
                    <a:lumOff val="35000"/>
                  </a:schemeClr>
                </a:solidFill>
              </a:defRPr>
            </a:pPr>
            <a:r>
              <a:rPr sz="1200" b="0">
                <a:solidFill>
                  <a:schemeClr val="accent1"/>
                </a:solidFill>
                <a:latin typeface="Open Sans SemiBold"/>
                <a:ea typeface="Open Sans SemiBold"/>
                <a:cs typeface="Open Sans SemiBold"/>
              </a:rPr>
              <a:t>秋天</a:t>
            </a:r>
            <a:endParaRPr sz="2000"/>
          </a:p>
        </c:rich>
      </c:tx>
      <c:layout>
        <c:manualLayout>
          <c:x val="0.0088100000000000001"/>
          <c:y val="-0.35010000000000002"/>
        </c:manualLayout>
      </c:layout>
      <c:overlay val="0"/>
      <c:spPr bwMode="auto">
        <a:prstGeom prst="rect">
          <a:avLst/>
        </a:prstGeom>
        <a:noFill/>
        <a:ln>
          <a:noFill/>
        </a:ln>
      </c:spPr>
      <c:txPr>
        <a:bodyPr rot="0" spcFirstLastPara="1" vertOverflow="ellipsis" vert="horz" wrap="square" anchor="ctr" anchorCtr="1"/>
        <a:p>
          <a:pPr>
            <a:defRPr sz="2000" b="1" i="0" cap="all">
              <a:solidFill>
                <a:schemeClr val="tx1">
                  <a:lumMod val="65000"/>
                  <a:lumOff val="35000"/>
                </a:schemeClr>
              </a:solidFill>
            </a:defRPr>
          </a:pPr>
          <a:endParaRPr/>
        </a:p>
      </c:txPr>
    </c:title>
    <c:view3D>
      <c:rotX val="30"/>
      <c:rotY val="0"/>
      <c:depthPercent val="100"/>
      <c:rAngAx val="1"/>
    </c:view3D>
    <c:floor>
      <c:thickness val="0"/>
    </c:floor>
    <c:sideWall>
      <c:thickness val="0"/>
    </c:sideWall>
    <c:backWall>
      <c:thickness val="0"/>
    </c:backWall>
    <c:plotArea>
      <c:layout>
        <c:manualLayout>
          <c:layoutTarget val="inner"/>
          <c:xMode val="edge"/>
          <c:yMode val="edge"/>
          <c:x val="0.25219999999999998"/>
          <c:y val="0.27431"/>
          <c:w val="0.70108000000000004"/>
          <c:h val="0.63646000000000003"/>
        </c:manualLayout>
      </c:layout>
      <c:pie3DChart>
        <c:varyColors val="1"/>
        <c:ser>
          <c:idx val="0"/>
          <c:order val="0"/>
          <c:dPt>
            <c:idx val="0"/>
            <c:bubble3D val="0"/>
            <c:spPr bwMode="auto">
              <a:prstGeom prst="rect">
                <a:avLst/>
              </a:prstGeom>
              <a:solidFill>
                <a:schemeClr val="accent2"/>
              </a:solidFill>
              <a:ln>
                <a:noFill/>
              </a:ln>
            </c:spPr>
          </c:dPt>
          <c:dPt>
            <c:idx val="1"/>
            <c:bubble3D val="0"/>
            <c:spPr bwMode="auto">
              <a:prstGeom prst="rect">
                <a:avLst/>
              </a:prstGeom>
              <a:solidFill>
                <a:schemeClr val="accent2">
                  <a:shade val="76666"/>
                </a:schemeClr>
              </a:solidFill>
              <a:ln>
                <a:noFill/>
              </a:ln>
            </c:spPr>
          </c:dPt>
          <c:dPt>
            <c:idx val="2"/>
            <c:bubble3D val="0"/>
            <c:spPr bwMode="auto">
              <a:prstGeom prst="rect">
                <a:avLst/>
              </a:prstGeom>
              <a:solidFill>
                <a:schemeClr val="accent3">
                  <a:shade val="76666"/>
                </a:schemeClr>
              </a:solidFill>
              <a:ln>
                <a:noFill/>
              </a:ln>
            </c:spPr>
          </c:dPt>
          <c:dPt>
            <c:idx val="3"/>
            <c:bubble3D val="0"/>
            <c:spPr bwMode="auto">
              <a:prstGeom prst="rect">
                <a:avLst/>
              </a:prstGeom>
              <a:solidFill>
                <a:schemeClr val="accent4">
                  <a:shade val="76666"/>
                </a:schemeClr>
              </a:solidFill>
              <a:ln>
                <a:noFill/>
              </a:ln>
            </c:spPr>
          </c:dPt>
          <c:dPt>
            <c:idx val="4"/>
            <c:bubble3D val="0"/>
            <c:spPr bwMode="auto">
              <a:prstGeom prst="rect">
                <a:avLst/>
              </a:prstGeom>
              <a:solidFill>
                <a:schemeClr val="accent5">
                  <a:shade val="76666"/>
                </a:schemeClr>
              </a:solidFill>
              <a:ln>
                <a:noFill/>
              </a:ln>
            </c:spPr>
          </c:dPt>
          <c:dPt>
            <c:idx val="5"/>
            <c:bubble3D val="0"/>
            <c:spPr bwMode="auto">
              <a:prstGeom prst="rect">
                <a:avLst/>
              </a:prstGeom>
              <a:solidFill>
                <a:schemeClr val="accent6">
                  <a:shade val="76666"/>
                </a:schemeClr>
              </a:solidFill>
              <a:ln>
                <a:noFill/>
              </a:ln>
            </c:spPr>
          </c:dPt>
          <c:dPt>
            <c:idx val="6"/>
            <c:bubble3D val="0"/>
            <c:spPr bwMode="auto">
              <a:prstGeom prst="rect">
                <a:avLst/>
              </a:prstGeom>
              <a:solidFill>
                <a:schemeClr val="accent1">
                  <a:tint val="76666"/>
                </a:schemeClr>
              </a:solidFill>
              <a:ln>
                <a:noFill/>
              </a:ln>
            </c:spPr>
          </c:dPt>
          <c:dPt>
            <c:idx val="7"/>
            <c:bubble3D val="0"/>
            <c:spPr bwMode="auto">
              <a:prstGeom prst="rect">
                <a:avLst/>
              </a:prstGeom>
              <a:solidFill>
                <a:schemeClr val="accent2">
                  <a:tint val="76666"/>
                </a:schemeClr>
              </a:solidFill>
              <a:ln>
                <a:noFill/>
              </a:ln>
            </c:spPr>
          </c:dPt>
          <c:dPt>
            <c:idx val="8"/>
            <c:bubble3D val="0"/>
            <c:spPr bwMode="auto">
              <a:prstGeom prst="rect">
                <a:avLst/>
              </a:prstGeom>
              <a:solidFill>
                <a:schemeClr val="accent3">
                  <a:tint val="76666"/>
                </a:schemeClr>
              </a:solidFill>
              <a:ln>
                <a:noFill/>
              </a:ln>
            </c:spPr>
          </c:dPt>
          <c:cat>
            <c:strRef>
              <c:f>计划!$A$5:$I$5</c:f>
              <c:strCache>
                <c:ptCount val="9"/>
                <c:pt idx="0">
                  <c:v>总收入</c:v>
                </c:pt>
                <c:pt idx="3">
                  <c:v>总花费</c:v>
                </c:pt>
                <c:pt idx="6">
                  <c:v>总利润率</c:v>
                </c:pt>
              </c:strCache>
            </c:strRef>
          </c:cat>
          <c:val>
            <c:numRef>
              <c:f>计划!$A$6:$I$6</c:f>
              <c:numCache>
                <c:formatCode xml:space="preserve">[$¥-8004]" "#" "####""</c:formatCode>
                <c:ptCount val="9"/>
                <c:pt idx="0">
                  <c:v>80145.9</c:v>
                </c:pt>
                <c:pt idx="3">
                  <c:v>12157.584130032572</c:v>
                </c:pt>
                <c:pt idx="6">
                  <c:v>67988.31586996742</c:v>
                </c:pt>
              </c:numCache>
            </c:numRef>
          </c:val>
        </c:ser>
        <c:dLbls>
          <c:showBubbleSize val="0"/>
          <c:showCatName val="0"/>
          <c:showLeaderLines val="0"/>
          <c:showLegendKey val="0"/>
          <c:showPercent val="0"/>
          <c:showSerName val="0"/>
          <c:showVal val="0"/>
        </c:dLbls>
      </c:pie3DChart>
      <c:spPr bwMode="auto">
        <a:prstGeom prst="rect">
          <a:avLst/>
        </a:prstGeom>
        <a:noFill/>
        <a:ln>
          <a:noFill/>
        </a:ln>
      </c:spPr>
    </c:plotArea>
    <c:legend>
      <c:legendPos val="l"/>
      <c:legendEntry>
        <c:idx val="1"/>
        <c:delete val="1"/>
      </c:legendEntry>
      <c:legendEntry>
        <c:idx val="2"/>
        <c:delete val="1"/>
      </c:legendEntry>
      <c:legendEntry>
        <c:idx val="4"/>
        <c:delete val="1"/>
      </c:legendEntry>
      <c:legendEntry>
        <c:idx val="5"/>
        <c:delete val="1"/>
      </c:legendEntry>
      <c:legendEntry>
        <c:idx val="7"/>
        <c:delete val="1"/>
      </c:legendEntry>
      <c:legendEntry>
        <c:idx val="8"/>
        <c:delete val="1"/>
      </c:legendEntry>
      <c:layout>
        <c:manualLayout>
          <c:x val="0.01115"/>
          <c:y val="-0.0229"/>
        </c:manualLayout>
      </c:layout>
      <c:overlay val="0"/>
    </c:legend>
    <c:plotVisOnly val="1"/>
    <c:dispBlanksAs val="gap"/>
    <c:showDLblsOverMax val="0"/>
  </c:chart>
  <c:spPr bwMode="auto">
    <a:xfrm>
      <a:off x="0" y="2016119"/>
      <a:ext cx="3467098" cy="1812927"/>
    </a:xfrm>
    <a:prstGeom prst="rect">
      <a:avLst/>
    </a:prstGeom>
    <a:solidFill>
      <a:schemeClr val="bg1"/>
    </a:solidFill>
    <a:ln w="9524" cap="flat" cmpd="sng" algn="ctr">
      <a:solidFill>
        <a:schemeClr val="bg1">
          <a:lumMod val="85000"/>
        </a:schemeClr>
      </a:solidFill>
      <a:prstDash val="solid"/>
      <a:round/>
    </a:ln>
  </c:spPr>
  <c:txPr>
    <a:bodyPr/>
    <a:p>
      <a:pPr>
        <a:defRPr/>
      </a:pPr>
      <a:endParaRPr/>
    </a:p>
  </c:txPr>
  <c:printSettings>
    <c:headerFooter/>
    <c:pageMargins l="0.69999999999999996" r="0.69999999999999996" t="0.75" b="0.75" header="0.29999999999999999" footer="0.29999999999999999"/>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mc="http://schemas.openxmlformats.org/markup-compatibility/2006" xmlns:c14="http://schemas.microsoft.com/office/drawing/2007/8/2/chart">
  <c:date1904 val="0"/>
  <c:lang val="en-US"/>
  <c:roundedCorners val="0"/>
  <mc:AlternateContent>
    <mc:Choice Requires="c14">
      <c14:style val="102"/>
    </mc:Choice>
    <mc:Fallback>
      <c:style val="2"/>
    </mc:Fallback>
  </mc:AlternateContent>
  <c:chart>
    <c:title>
      <c:tx>
        <c:rich>
          <a:bodyPr/>
          <a:p>
            <a:pPr>
              <a:defRPr sz="1400" b="0" i="0">
                <a:solidFill>
                  <a:schemeClr val="accent4">
                    <a:lumMod val="75000"/>
                  </a:schemeClr>
                </a:solidFill>
              </a:defRPr>
            </a:pPr>
            <a:r>
              <a:rPr sz="1200">
                <a:solidFill>
                  <a:schemeClr val="accent4">
                    <a:lumMod val="75000"/>
                  </a:schemeClr>
                </a:solidFill>
                <a:latin typeface="Open Sans SemiBold"/>
                <a:ea typeface="Open Sans SemiBold"/>
                <a:cs typeface="Open Sans SemiBold"/>
              </a:rPr>
              <a:t>月销售</a:t>
            </a:r>
            <a:endParaRPr sz="1200">
              <a:solidFill>
                <a:schemeClr val="accent4">
                  <a:lumMod val="75000"/>
                </a:schemeClr>
              </a:solidFill>
              <a:latin typeface="Open Sans SemiBold"/>
              <a:ea typeface="Open Sans SemiBold"/>
              <a:cs typeface="Open Sans SemiBold"/>
            </a:endParaRPr>
          </a:p>
        </c:rich>
      </c:tx>
      <c:layout/>
      <c:overlay val="0"/>
      <c:spPr bwMode="auto">
        <a:prstGeom prst="rect">
          <a:avLst/>
        </a:prstGeom>
        <a:noFill/>
        <a:ln>
          <a:noFill/>
        </a:ln>
      </c:spPr>
      <c:txPr>
        <a:bodyPr rot="0" spcFirstLastPara="1" vertOverflow="ellipsis" vert="horz" wrap="square" anchor="ctr" anchorCtr="1"/>
        <a:p>
          <a:pPr>
            <a:defRPr sz="1400" cap="none" spc="19">
              <a:solidFill>
                <a:schemeClr val="tx1">
                  <a:lumMod val="50000"/>
                  <a:lumOff val="50000"/>
                </a:schemeClr>
              </a:solidFill>
              <a:latin typeface="+mn-lt"/>
              <a:ea typeface="+mn-ea"/>
              <a:cs typeface="+mn-cs"/>
            </a:defRPr>
          </a:pPr>
          <a:endParaRPr/>
        </a:p>
      </c:txPr>
    </c:title>
    <c:view3D>
      <c:rotX val="15"/>
      <c:rotY val="20"/>
      <c:depthPercent val="100"/>
      <c:rAngAx val="1"/>
    </c:view3D>
    <c:floor>
      <c:thickness val="0"/>
      <c:spPr bwMode="auto">
        <a:prstGeom prst="rect">
          <a:avLst/>
        </a:prstGeom>
        <a:noFill/>
        <a:ln>
          <a:noFill/>
        </a:ln>
      </c:spPr>
    </c:floor>
    <c:sideWall>
      <c:thickness val="0"/>
      <c:spPr bwMode="auto">
        <a:prstGeom prst="rect">
          <a:avLst/>
        </a:prstGeom>
        <a:noFill/>
        <a:ln>
          <a:noFill/>
        </a:ln>
      </c:spPr>
    </c:sideWall>
    <c:backWall>
      <c:thickness val="0"/>
      <c:spPr bwMode="auto">
        <a:prstGeom prst="rect">
          <a:avLst/>
        </a:prstGeom>
        <a:noFill/>
        <a:ln>
          <a:noFill/>
        </a:ln>
      </c:spPr>
    </c:backWall>
    <c:plotArea>
      <c:layout/>
      <c:bar3DChart>
        <c:barDir val="col"/>
        <c:grouping val="clustered"/>
        <c:varyColors val="0"/>
        <c:ser>
          <c:idx val="0"/>
          <c:order val="0"/>
          <c:spPr bwMode="auto">
            <a:prstGeom prst="rect">
              <a:avLst/>
            </a:prstGeom>
            <a:gradFill>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c:spPr>
          <c:invertIfNegative val="0"/>
          <c:val>
            <c:numRef>
              <c:f>计划!$C$20:$N$20</c:f>
              <c:numCache>
                <c:formatCode xml:space="preserve">[$¥-8 0004]" "####0</c:formatCode>
                <c:ptCount val="12"/>
                <c:pt idx="0">
                  <c:v>4410</c:v>
                </c:pt>
                <c:pt idx="1">
                  <c:v>6633</c:v>
                </c:pt>
                <c:pt idx="2">
                  <c:v>3376</c:v>
                </c:pt>
                <c:pt idx="3">
                  <c:v>808</c:v>
                </c:pt>
                <c:pt idx="4">
                  <c:v>2748</c:v>
                </c:pt>
                <c:pt idx="5">
                  <c:v>256</c:v>
                </c:pt>
                <c:pt idx="6">
                  <c:v>1734</c:v>
                </c:pt>
                <c:pt idx="7">
                  <c:v>2432</c:v>
                </c:pt>
                <c:pt idx="8">
                  <c:v>1258</c:v>
                </c:pt>
                <c:pt idx="9">
                  <c:v>8633</c:v>
                </c:pt>
                <c:pt idx="10">
                  <c:v>4472</c:v>
                </c:pt>
                <c:pt idx="11">
                  <c:v>1934</c:v>
                </c:pt>
              </c:numCache>
            </c:numRef>
          </c:val>
        </c:ser>
        <c:dLbls>
          <c:showBubbleSize val="0"/>
          <c:showCatName val="0"/>
          <c:showLeaderLines val="0"/>
          <c:showLegendKey val="0"/>
          <c:showPercent val="0"/>
          <c:showSerName val="0"/>
          <c:showVal val="0"/>
        </c:dLbls>
        <c:gapWidth val="150"/>
        <c:axId val="2140789910"/>
        <c:axId val="2140789911"/>
      </c:bar3DChart>
      <c:catAx>
        <c:axId val="2140789910"/>
        <c:scaling>
          <c:orientation val="minMax"/>
        </c:scaling>
        <c:delete val="1"/>
        <c:axPos val="b"/>
        <c:numFmt formatCode="General" sourceLinked="1"/>
        <c:majorTickMark val="none"/>
        <c:minorTickMark val="none"/>
        <c:tickLblPos val="none"/>
        <c:spPr bwMode="auto">
          <a:prstGeom prst="rect">
            <a:avLst/>
          </a:prstGeom>
          <a:noFill/>
          <a:ln>
            <a:noFill/>
          </a:ln>
        </c:spPr>
        <c:txPr>
          <a:bodyPr rot="-60000000" spcFirstLastPara="1" vertOverflow="ellipsis" vert="horz" wrap="square" anchor="ctr" anchorCtr="1"/>
          <a:p>
            <a:pPr>
              <a:defRPr sz="900">
                <a:solidFill>
                  <a:schemeClr val="tx1">
                    <a:lumMod val="50000"/>
                    <a:lumOff val="50000"/>
                  </a:schemeClr>
                </a:solidFill>
                <a:latin typeface="+mn-lt"/>
                <a:ea typeface="+mn-ea"/>
                <a:cs typeface="+mn-cs"/>
              </a:defRPr>
            </a:pPr>
            <a:endParaRPr/>
          </a:p>
        </c:txPr>
        <c:crossAx val="2140789911"/>
        <c:crosses val="autoZero"/>
        <c:auto val="1"/>
        <c:lblAlgn val="ctr"/>
        <c:lblOffset val="100"/>
        <c:tickMarkSkip val="1"/>
        <c:noMultiLvlLbl val="0"/>
      </c:catAx>
      <c:valAx>
        <c:axId val="2140789911"/>
        <c:scaling>
          <c:orientation val="minMax"/>
        </c:scaling>
        <c:delete val="0"/>
        <c:axPos val="l"/>
        <c:majorGridlines>
          <c:spPr bwMode="auto">
            <a:prstGeom prst="rect">
              <a:avLst/>
            </a:prstGeom>
            <a:noFill/>
            <a:ln w="9525" cap="flat" cmpd="sng" algn="ctr">
              <a:solidFill>
                <a:schemeClr val="tx1">
                  <a:lumMod val="15000"/>
                  <a:lumOff val="85000"/>
                </a:schemeClr>
              </a:solidFill>
              <a:round/>
            </a:ln>
          </c:spPr>
        </c:majorGridlines>
        <c:numFmt formatCode="[$¥-8 0004]&quot; &quot;####0" sourceLinked="1"/>
        <c:majorTickMark val="none"/>
        <c:minorTickMark val="none"/>
        <c:tickLblPos val="nextTo"/>
        <c:spPr bwMode="auto">
          <a:prstGeom prst="rect">
            <a:avLst/>
          </a:prstGeom>
          <a:noFill/>
          <a:ln>
            <a:noFill/>
          </a:ln>
        </c:spPr>
        <c:txPr>
          <a:bodyPr rot="-60000000" spcFirstLastPara="1" vertOverflow="ellipsis" vert="horz" wrap="square" anchor="ctr" anchorCtr="1"/>
          <a:p>
            <a:pPr>
              <a:defRPr sz="900">
                <a:solidFill>
                  <a:schemeClr val="tx1">
                    <a:lumMod val="50000"/>
                    <a:lumOff val="50000"/>
                  </a:schemeClr>
                </a:solidFill>
                <a:latin typeface="+mn-lt"/>
                <a:ea typeface="+mn-ea"/>
                <a:cs typeface="+mn-cs"/>
              </a:defRPr>
            </a:pPr>
            <a:endParaRPr/>
          </a:p>
        </c:txPr>
        <c:crossAx val="2140789910"/>
        <c:crosses val="autoZero"/>
        <c:crossBetween val="between"/>
        <c:dispUnits>
          <c:builtInUnit val="hundreds"/>
        </c:dispUnits>
      </c:valAx>
      <c:spPr bwMode="auto">
        <a:prstGeom prst="rect">
          <a:avLst/>
        </a:prstGeom>
        <a:noFill/>
        <a:ln>
          <a:noFill/>
        </a:ln>
      </c:spPr>
    </c:plotArea>
    <c:plotVisOnly val="1"/>
    <c:dispBlanksAs val="gap"/>
    <c:showDLblsOverMax val="0"/>
  </c:chart>
  <c:spPr bwMode="auto">
    <a:xfrm>
      <a:off x="2974969" y="2016120"/>
      <a:ext cx="3349629" cy="1812928"/>
    </a:xfrm>
    <a:prstGeom prst="rect">
      <a:avLst/>
    </a:prstGeom>
    <a:solidFill>
      <a:schemeClr val="bg1"/>
    </a:solidFill>
    <a:ln w="9525" cap="flat" cmpd="sng" algn="ctr">
      <a:solidFill>
        <a:schemeClr val="tx1">
          <a:lumMod val="15000"/>
          <a:lumOff val="85000"/>
        </a:schemeClr>
      </a:solidFill>
      <a:round/>
    </a:ln>
  </c:spPr>
  <c:txPr>
    <a:bodyPr/>
    <a:p>
      <a:pPr>
        <a:defRPr sz="900">
          <a:solidFill>
            <a:schemeClr val="dk1"/>
          </a:solidFill>
          <a:latin typeface="+mn-lt"/>
          <a:ea typeface="+mn-ea"/>
          <a:cs typeface="+mn-cs"/>
        </a:defRPr>
      </a:pPr>
      <a:endParaRPr/>
    </a:p>
  </c:txPr>
  <c:printSettings>
    <c:headerFooter/>
    <c:pageMargins l="0.69999999999999996" r="0.69999999999999996" t="0.75" b="0.75" header="0.29999999999999999" footer="0.29999999999999999"/>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mc="http://schemas.openxmlformats.org/markup-compatibility/2006" xmlns:c14="http://schemas.microsoft.com/office/drawing/2007/8/2/chart">
  <c:date1904 val="0"/>
  <c:lang val="en-US"/>
  <c:roundedCorners val="0"/>
  <mc:AlternateContent>
    <mc:Choice Requires="c14">
      <c14:style val="102"/>
    </mc:Choice>
    <mc:Fallback>
      <c:style val="2"/>
    </mc:Fallback>
  </mc:AlternateContent>
  <c:chart>
    <c:title>
      <c:tx>
        <c:rich>
          <a:bodyPr/>
          <a:p>
            <a:pPr>
              <a:defRPr sz="1600" b="1" i="0">
                <a:solidFill>
                  <a:schemeClr val="accent3">
                    <a:lumMod val="75000"/>
                  </a:schemeClr>
                </a:solidFill>
              </a:defRPr>
            </a:pPr>
            <a:r>
              <a:rPr sz="1200" b="0">
                <a:solidFill>
                  <a:schemeClr val="accent3">
                    <a:lumMod val="75000"/>
                  </a:schemeClr>
                </a:solidFill>
                <a:latin typeface="Open Sans SemiBold"/>
                <a:ea typeface="Open Sans SemiBold"/>
                <a:cs typeface="Open Sans SemiBold"/>
              </a:rPr>
              <a:t>销售和利润率动态</a:t>
            </a:r>
            <a:endParaRPr sz="1200" b="0">
              <a:solidFill>
                <a:schemeClr val="accent3">
                  <a:lumMod val="75000"/>
                </a:schemeClr>
              </a:solidFill>
              <a:latin typeface="Open Sans SemiBold"/>
              <a:ea typeface="Open Sans SemiBold"/>
              <a:cs typeface="Open Sans SemiBold"/>
            </a:endParaRPr>
          </a:p>
        </c:rich>
      </c:tx>
      <c:layout/>
      <c:overlay val="0"/>
      <c:spPr bwMode="auto">
        <a:prstGeom prst="rect">
          <a:avLst/>
        </a:prstGeom>
        <a:noFill/>
        <a:ln>
          <a:noFill/>
        </a:ln>
      </c:spPr>
      <c:txPr>
        <a:bodyPr rot="0" spcFirstLastPara="1" vertOverflow="ellipsis" vert="horz" wrap="square" anchor="ctr" anchorCtr="1"/>
        <a:p>
          <a:pPr>
            <a:defRPr sz="1400" cap="none" spc="19">
              <a:solidFill>
                <a:schemeClr val="dk1">
                  <a:lumMod val="50000"/>
                  <a:lumOff val="50000"/>
                </a:schemeClr>
              </a:solidFill>
              <a:latin typeface="+mn-lt"/>
              <a:ea typeface="+mn-ea"/>
              <a:cs typeface="+mn-cs"/>
            </a:defRPr>
          </a:pPr>
          <a:endParaRPr/>
        </a:p>
      </c:txPr>
    </c:title>
    <c:plotArea>
      <c:layout>
        <c:manualLayout>
          <c:layoutTarget val="inner"/>
          <c:xMode val="edge"/>
          <c:yMode val="edge"/>
          <c:x val="0.15264"/>
          <c:y val="0.25924999999999998"/>
          <c:w val="0.84735000000000005"/>
          <c:h val="0.57913999999999999"/>
        </c:manualLayout>
      </c:layout>
      <c:lineChart>
        <c:grouping val="stacked"/>
        <c:varyColors val="0"/>
        <c:ser>
          <c:idx val="0"/>
          <c:order val="0"/>
          <c:tx>
            <c:strRef>
              <c:f>计划!$A$36</c:f>
              <c:strCache>
                <c:ptCount val="1"/>
                <c:pt idx="0">
                  <c:v>销售</c:v>
                </c:pt>
              </c:strCache>
            </c:strRef>
          </c:tx>
          <c:spPr bwMode="auto">
            <a:prstGeom prst="rect">
              <a:avLst/>
            </a:prstGeom>
            <a:noFill/>
            <a:ln w="22225" cap="rnd" cmpd="sng" algn="ctr">
              <a:solidFill>
                <a:schemeClr val="accent1"/>
              </a:solidFill>
              <a:round/>
            </a:ln>
          </c:spPr>
          <c:marker>
            <c:symbol val="none"/>
          </c:marker>
          <c:dLbls>
            <c:showBubbleSize val="0"/>
            <c:showCatName val="0"/>
            <c:showLeaderLines val="0"/>
            <c:showLegendKey val="0"/>
            <c:showPercent val="0"/>
            <c:showSerName val="0"/>
            <c:showVal val="0"/>
            <c:spPr bwMode="auto">
              <a:prstGeom prst="rect">
                <a:avLst/>
              </a:prstGeom>
              <a:noFill/>
              <a:ln>
                <a:noFill/>
              </a:ln>
            </c:spPr>
            <c:txPr>
              <a:bodyPr/>
              <a:p>
                <a:pPr>
                  <a:defRPr sz="900">
                    <a:solidFill>
                      <a:schemeClr val="dk1">
                        <a:lumMod val="65000"/>
                        <a:lumOff val="35000"/>
                      </a:schemeClr>
                    </a:solidFill>
                    <a:latin typeface="+mn-lt"/>
                    <a:ea typeface="+mn-ea"/>
                    <a:cs typeface="+mn-cs"/>
                  </a:defRPr>
                </a:pPr>
                <a:endParaRPr/>
              </a:p>
            </c:txPr>
          </c:dLbls>
          <c:val>
            <c:numRef>
              <c:f>计划!$B$36:$N$36</c:f>
              <c:numCache>
                <c:formatCode xml:space="preserve">[$¥-804]" "###0</c:formatCode>
                <c:ptCount val="13"/>
                <c:pt idx="1">
                  <c:v>5640</c:v>
                </c:pt>
                <c:pt idx="2">
                  <c:v>7823</c:v>
                </c:pt>
                <c:pt idx="3">
                  <c:v>4586</c:v>
                </c:pt>
                <c:pt idx="4">
                  <c:v>1258</c:v>
                </c:pt>
                <c:pt idx="5">
                  <c:v>3658</c:v>
                </c:pt>
                <c:pt idx="6">
                  <c:v>1456</c:v>
                </c:pt>
                <c:pt idx="7">
                  <c:v>2589</c:v>
                </c:pt>
                <c:pt idx="8">
                  <c:v>2694</c:v>
                </c:pt>
                <c:pt idx="9">
                  <c:v>2468</c:v>
                </c:pt>
                <c:pt idx="10">
                  <c:v>9543</c:v>
                </c:pt>
                <c:pt idx="11">
                  <c:v>5482</c:v>
                </c:pt>
                <c:pt idx="12">
                  <c:v>3654</c:v>
                </c:pt>
              </c:numCache>
            </c:numRef>
          </c:val>
          <c:smooth val="0"/>
        </c:ser>
        <c:ser>
          <c:idx val="1"/>
          <c:order val="1"/>
          <c:tx>
            <c:strRef>
              <c:f>计划!$A$37</c:f>
              <c:strCache>
                <c:ptCount val="1"/>
                <c:pt idx="0">
                  <c:v>利润率</c:v>
                </c:pt>
              </c:strCache>
            </c:strRef>
          </c:tx>
          <c:spPr bwMode="auto">
            <a:prstGeom prst="rect">
              <a:avLst/>
            </a:prstGeom>
            <a:noFill/>
            <a:ln w="22225" cap="rnd" cmpd="sng" algn="ctr">
              <a:solidFill>
                <a:schemeClr val="accent2"/>
              </a:solidFill>
              <a:round/>
            </a:ln>
          </c:spPr>
          <c:marker>
            <c:symbol val="none"/>
          </c:marker>
          <c:dLbls>
            <c:showBubbleSize val="0"/>
            <c:showCatName val="0"/>
            <c:showLeaderLines val="0"/>
            <c:showLegendKey val="0"/>
            <c:showPercent val="0"/>
            <c:showSerName val="0"/>
            <c:showVal val="0"/>
            <c:spPr bwMode="auto">
              <a:prstGeom prst="rect">
                <a:avLst/>
              </a:prstGeom>
              <a:noFill/>
              <a:ln>
                <a:noFill/>
              </a:ln>
            </c:spPr>
            <c:txPr>
              <a:bodyPr/>
              <a:p>
                <a:pPr>
                  <a:defRPr sz="900">
                    <a:solidFill>
                      <a:schemeClr val="dk1">
                        <a:lumMod val="65000"/>
                        <a:lumOff val="35000"/>
                      </a:schemeClr>
                    </a:solidFill>
                    <a:latin typeface="+mn-lt"/>
                    <a:ea typeface="+mn-ea"/>
                    <a:cs typeface="+mn-cs"/>
                  </a:defRPr>
                </a:pPr>
                <a:endParaRPr/>
              </a:p>
            </c:txPr>
          </c:dLbls>
          <c:val>
            <c:numRef>
              <c:f>计划!$B$37:$N$37</c:f>
              <c:numCache>
                <c:formatCode xml:space="preserve">[$¥-804]" "###0</c:formatCode>
                <c:ptCount val="13"/>
                <c:pt idx="1">
                  <c:v>4410</c:v>
                </c:pt>
                <c:pt idx="2">
                  <c:v>6633</c:v>
                </c:pt>
                <c:pt idx="3">
                  <c:v>3376</c:v>
                </c:pt>
                <c:pt idx="4">
                  <c:v>808</c:v>
                </c:pt>
                <c:pt idx="5">
                  <c:v>2748</c:v>
                </c:pt>
                <c:pt idx="6">
                  <c:v>256</c:v>
                </c:pt>
                <c:pt idx="7">
                  <c:v>1734</c:v>
                </c:pt>
                <c:pt idx="8">
                  <c:v>2432</c:v>
                </c:pt>
                <c:pt idx="9">
                  <c:v>1258</c:v>
                </c:pt>
                <c:pt idx="10">
                  <c:v>8633</c:v>
                </c:pt>
                <c:pt idx="11">
                  <c:v>4472</c:v>
                </c:pt>
                <c:pt idx="12">
                  <c:v>1934</c:v>
                </c:pt>
              </c:numCache>
            </c:numRef>
          </c:val>
          <c:smooth val="0"/>
        </c:ser>
        <c:dLbls>
          <c:showBubbleSize val="0"/>
          <c:showCatName val="0"/>
          <c:showLeaderLines val="0"/>
          <c:showLegendKey val="0"/>
          <c:showPercent val="0"/>
          <c:showSerName val="0"/>
          <c:showVal val="0"/>
          <c:spPr bwMode="auto">
            <a:prstGeom prst="rect">
              <a:avLst/>
            </a:prstGeom>
            <a:noFill/>
            <a:ln>
              <a:noFill/>
            </a:ln>
          </c:spPr>
          <c:txPr>
            <a:bodyPr/>
            <a:p>
              <a:pPr>
                <a:defRPr sz="900">
                  <a:solidFill>
                    <a:schemeClr val="dk1">
                      <a:lumMod val="65000"/>
                      <a:lumOff val="35000"/>
                    </a:schemeClr>
                  </a:solidFill>
                  <a:latin typeface="+mn-lt"/>
                  <a:ea typeface="+mn-ea"/>
                  <a:cs typeface="+mn-cs"/>
                </a:defRPr>
              </a:pPr>
              <a:endParaRPr/>
            </a:p>
          </c:txPr>
        </c:dLbls>
        <c:marker val="1"/>
        <c:smooth val="0"/>
        <c:axId val="2140789883"/>
        <c:axId val="2140789884"/>
      </c:lineChart>
      <c:catAx>
        <c:axId val="2140789883"/>
        <c:scaling>
          <c:orientation val="minMax"/>
        </c:scaling>
        <c:delete val="0"/>
        <c:axPos val="b"/>
        <c:numFmt formatCode="General" sourceLinked="1"/>
        <c:majorTickMark val="none"/>
        <c:minorTickMark val="none"/>
        <c:tickLblPos val="nextTo"/>
        <c:spPr bwMode="auto">
          <a:prstGeom prst="rect">
            <a:avLst/>
          </a:prstGeom>
          <a:noFill/>
          <a:ln w="9525" cap="flat" cmpd="sng" algn="ctr">
            <a:solidFill>
              <a:schemeClr val="dk1">
                <a:lumMod val="15000"/>
                <a:lumOff val="85000"/>
              </a:schemeClr>
            </a:solidFill>
            <a:round/>
          </a:ln>
        </c:spPr>
        <c:txPr>
          <a:bodyPr rot="-60000000" spcFirstLastPara="1" vertOverflow="ellipsis" vert="horz" wrap="square" anchor="ctr" anchorCtr="1"/>
          <a:p>
            <a:pPr>
              <a:defRPr sz="900" b="0" spc="19">
                <a:solidFill>
                  <a:schemeClr val="dk1">
                    <a:lumMod val="65000"/>
                    <a:lumOff val="35000"/>
                  </a:schemeClr>
                </a:solidFill>
                <a:latin typeface="+mn-lt"/>
                <a:ea typeface="+mn-ea"/>
                <a:cs typeface="+mn-cs"/>
              </a:defRPr>
            </a:pPr>
            <a:endParaRPr/>
          </a:p>
        </c:txPr>
        <c:crossAx val="2140789884"/>
        <c:crosses val="autoZero"/>
        <c:auto val="1"/>
        <c:lblAlgn val="ctr"/>
        <c:lblOffset val="100"/>
        <c:tickMarkSkip val="1"/>
        <c:noMultiLvlLbl val="0"/>
      </c:catAx>
      <c:valAx>
        <c:axId val="2140789884"/>
        <c:scaling>
          <c:orientation val="minMax"/>
          <c:max val="20000"/>
        </c:scaling>
        <c:delete val="0"/>
        <c:axPos val="l"/>
        <c:numFmt formatCode="[$¥-804]&quot; &quot;###0" sourceLinked="1"/>
        <c:majorTickMark val="none"/>
        <c:minorTickMark val="none"/>
        <c:tickLblPos val="nextTo"/>
        <c:spPr bwMode="auto">
          <a:prstGeom prst="rect">
            <a:avLst/>
          </a:prstGeom>
          <a:noFill/>
          <a:ln>
            <a:noFill/>
          </a:ln>
        </c:spPr>
        <c:txPr>
          <a:bodyPr rot="-60000000" spcFirstLastPara="1" vertOverflow="ellipsis" vert="horz" wrap="square" anchor="ctr" anchorCtr="1"/>
          <a:p>
            <a:pPr>
              <a:defRPr sz="900" spc="19">
                <a:solidFill>
                  <a:schemeClr val="dk1">
                    <a:lumMod val="65000"/>
                    <a:lumOff val="35000"/>
                  </a:schemeClr>
                </a:solidFill>
                <a:latin typeface="+mn-lt"/>
                <a:ea typeface="+mn-ea"/>
                <a:cs typeface="+mn-cs"/>
              </a:defRPr>
            </a:pPr>
            <a:endParaRPr/>
          </a:p>
        </c:txPr>
        <c:crossAx val="2140789883"/>
        <c:crosses val="autoZero"/>
        <c:crossBetween val="between"/>
      </c:valAx>
      <c:spPr bwMode="auto">
        <a:prstGeom prst="rect">
          <a:avLst/>
        </a:prstGeom>
        <a:gradFill>
          <a:gsLst>
            <a:gs pos="0">
              <a:schemeClr val="lt1"/>
            </a:gs>
            <a:gs pos="100000">
              <a:schemeClr val="lt1">
                <a:lumMod val="95000"/>
              </a:schemeClr>
            </a:gs>
          </a:gsLst>
          <a:lin ang="5400000" scaled="0"/>
        </a:gradFill>
        <a:ln>
          <a:noFill/>
        </a:ln>
      </c:spPr>
    </c:plotArea>
    <c:legend>
      <c:legendPos val="b"/>
      <c:layout>
        <c:manualLayout>
          <c:x val="0.025239999999999999"/>
          <c:y val="-0.036769999999999997"/>
        </c:manualLayout>
      </c:layout>
      <c:overlay val="0"/>
      <c:spPr bwMode="auto">
        <a:prstGeom prst="rect">
          <a:avLst/>
        </a:prstGeom>
        <a:noFill/>
        <a:ln>
          <a:noFill/>
        </a:ln>
        <a:effectLst/>
      </c:spPr>
      <c:txPr>
        <a:bodyPr rot="0" spcFirstLastPara="1" vertOverflow="ellipsis" vert="horz" wrap="square" anchor="ctr" anchorCtr="1"/>
        <a:lstStyle/>
        <a:p>
          <a:pPr>
            <a:defRPr sz="900">
              <a:solidFill>
                <a:schemeClr val="dk1">
                  <a:lumMod val="65000"/>
                  <a:lumOff val="35000"/>
                </a:schemeClr>
              </a:solidFill>
              <a:latin typeface="+mn-lt"/>
              <a:ea typeface="+mn-ea"/>
              <a:cs typeface="+mn-cs"/>
            </a:defRPr>
          </a:pPr>
          <a:endParaRPr lang="en-US"/>
        </a:p>
      </c:txPr>
    </c:legend>
    <c:plotVisOnly val="1"/>
    <c:dispBlanksAs val="zero"/>
    <c:showDLblsOverMax val="0"/>
  </c:chart>
  <c:spPr bwMode="auto">
    <a:xfrm>
      <a:off x="6917568" y="2016118"/>
      <a:ext cx="4150478" cy="1812928"/>
    </a:xfrm>
    <a:prstGeom prst="rect">
      <a:avLst/>
    </a:prstGeom>
    <a:solidFill>
      <a:schemeClr val="lt1"/>
    </a:solidFill>
    <a:ln w="9525" cap="flat" cmpd="sng" algn="ctr">
      <a:solidFill>
        <a:schemeClr val="dk1">
          <a:lumMod val="15000"/>
          <a:lumOff val="85000"/>
        </a:schemeClr>
      </a:solidFill>
      <a:round/>
    </a:ln>
  </c:spPr>
  <c:txPr>
    <a:bodyPr/>
    <a:p>
      <a:pPr>
        <a:defRPr sz="900">
          <a:solidFill>
            <a:schemeClr val="dk1"/>
          </a:solidFill>
          <a:latin typeface="+mn-lt"/>
          <a:ea typeface="+mn-ea"/>
          <a:cs typeface="+mn-cs"/>
        </a:defRPr>
      </a:pPr>
      <a:endParaRPr/>
    </a:p>
  </c:txPr>
  <c:printSettings>
    <c:headerFooter/>
    <c:pageMargins l="0.69999999999999996" r="0.69999999999999996" t="0.75" b="0.75" header="0.29999999999999999" footer="0.29999999999999999"/>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mc="http://schemas.openxmlformats.org/markup-compatibility/2006" xmlns:c14="http://schemas.microsoft.com/office/drawing/2007/8/2/chart">
  <c:date1904 val="0"/>
  <c:lang val="en-US"/>
  <c:roundedCorners val="0"/>
  <mc:AlternateContent>
    <mc:Choice Requires="c14">
      <c14:style val="102"/>
    </mc:Choice>
    <mc:Fallback>
      <c:style val="2"/>
    </mc:Fallback>
  </mc:AlternateContent>
  <c:chart>
    <c:title>
      <c:layout/>
      <c:overlay val="0"/>
      <c:spPr bwMode="auto">
        <a:prstGeom prst="rect">
          <a:avLst/>
        </a:prstGeom>
        <a:noFill/>
        <a:ln>
          <a:noFill/>
        </a:ln>
      </c:spPr>
      <c:txPr>
        <a:bodyPr rot="0" spcFirstLastPara="1" vertOverflow="ellipsis" vert="horz" wrap="square" anchor="ctr" anchorCtr="1"/>
        <a:p>
          <a:pPr>
            <a:defRPr sz="1600" b="0" i="0">
              <a:solidFill>
                <a:schemeClr val="tx1">
                  <a:lumMod val="65000"/>
                  <a:lumOff val="35000"/>
                </a:schemeClr>
              </a:solidFill>
            </a:defRPr>
          </a:pPr>
          <a:endParaRPr/>
        </a:p>
      </c:txPr>
    </c:title>
    <c:autoTitleDeleted val="0"/>
    <c:plotArea>
      <c:layout/>
      <c:barChart>
        <c:barDir val="col"/>
        <c:grouping val="clustered"/>
        <c:varyColors val="0"/>
        <c:ser>
          <c:idx val="3"/>
          <c:order val="0"/>
          <c:tx>
            <c:strRef>
              <c:f>工作表5!$A$4</c:f>
              <c:strCache>
                <c:ptCount val="1"/>
                <c:pt idx="0">
                  <c:v xml:space="preserve">Sum of June </c:v>
                </c:pt>
              </c:strCache>
            </c:strRef>
          </c:tx>
          <c:spPr bwMode="auto">
            <a:prstGeom prst="rect">
              <a:avLst/>
            </a:prstGeom>
            <a:solidFill>
              <a:schemeClr val="accent1">
                <a:tint val="100000"/>
                <a:alpha val="70000"/>
              </a:schemeClr>
            </a:solidFill>
            <a:ln>
              <a:noFill/>
            </a:ln>
          </c:spPr>
          <c:invertIfNegative val="0"/>
          <c:val>
            <c:numRef>
              <c:f>工作表5!$B$4</c:f>
              <c:numCache>
                <c:formatCode xml:space="preserve">[$¥-8 0004]" "####0</c:formatCode>
                <c:ptCount val="1"/>
                <c:pt idx="0">
                  <c:v>5721.646875</c:v>
                </c:pt>
              </c:numCache>
            </c:numRef>
          </c:val>
        </c:ser>
        <c:ser>
          <c:idx val="0"/>
          <c:order val="1"/>
          <c:tx>
            <c:strRef>
              <c:f>工作表5!$A$1</c:f>
              <c:strCache>
                <c:ptCount val="1"/>
                <c:pt idx="0">
                  <c:v>Values</c:v>
                </c:pt>
              </c:strCache>
            </c:strRef>
          </c:tx>
          <c:spPr bwMode="auto">
            <a:prstGeom prst="rect">
              <a:avLst/>
            </a:prstGeom>
            <a:solidFill>
              <a:schemeClr val="accent2">
                <a:tint val="100000"/>
                <a:alpha val="70000"/>
              </a:schemeClr>
            </a:solidFill>
            <a:ln>
              <a:noFill/>
            </a:ln>
          </c:spPr>
          <c:invertIfNegative val="0"/>
          <c:val>
            <c:numRef>
              <c:f>工作表5!$B$1</c:f>
              <c:numCache>
                <c:formatCode>General</c:formatCode>
                <c:ptCount val="1"/>
              </c:numCache>
            </c:numRef>
          </c:val>
        </c:ser>
        <c:ser>
          <c:idx val="1"/>
          <c:order val="2"/>
          <c:tx>
            <c:strRef>
              <c:f>工作表5!$A$2</c:f>
              <c:strCache>
                <c:ptCount val="1"/>
                <c:pt idx="0">
                  <c:v xml:space="preserve">Sum of February </c:v>
                </c:pt>
              </c:strCache>
            </c:strRef>
          </c:tx>
          <c:spPr bwMode="auto">
            <a:prstGeom prst="rect">
              <a:avLst/>
            </a:prstGeom>
            <a:solidFill>
              <a:schemeClr val="accent3">
                <a:tint val="100000"/>
                <a:alpha val="70000"/>
              </a:schemeClr>
            </a:solidFill>
            <a:ln>
              <a:noFill/>
            </a:ln>
          </c:spPr>
          <c:invertIfNegative val="0"/>
          <c:val>
            <c:numRef>
              <c:f>工作表5!$B$2</c:f>
              <c:numCache>
                <c:formatCode xml:space="preserve">[$¥-8 0004]" "####0</c:formatCode>
                <c:ptCount val="1"/>
                <c:pt idx="0">
                  <c:v>28638.9794060003</c:v>
                </c:pt>
              </c:numCache>
            </c:numRef>
          </c:val>
        </c:ser>
        <c:ser>
          <c:idx val="2"/>
          <c:order val="3"/>
          <c:tx>
            <c:strRef>
              <c:f>工作表5!$A$3</c:f>
              <c:strCache>
                <c:ptCount val="1"/>
                <c:pt idx="0">
                  <c:v xml:space="preserve">Sum of March </c:v>
                </c:pt>
              </c:strCache>
            </c:strRef>
          </c:tx>
          <c:spPr bwMode="auto">
            <a:prstGeom prst="rect">
              <a:avLst/>
            </a:prstGeom>
            <a:solidFill>
              <a:schemeClr val="accent4">
                <a:tint val="100000"/>
                <a:alpha val="70000"/>
              </a:schemeClr>
            </a:solidFill>
            <a:ln>
              <a:noFill/>
            </a:ln>
          </c:spPr>
          <c:invertIfNegative val="0"/>
          <c:val>
            <c:numRef>
              <c:f>工作表5!$B$3</c:f>
              <c:numCache>
                <c:formatCode xml:space="preserve">[$¥-8 0004]" "####0</c:formatCode>
                <c:ptCount val="1"/>
                <c:pt idx="0">
                  <c:v>16993.958412322274</c:v>
                </c:pt>
              </c:numCache>
            </c:numRef>
          </c:val>
        </c:ser>
        <c:dLbls>
          <c:showBubbleSize val="0"/>
          <c:showCatName val="0"/>
          <c:showLeaderLines val="0"/>
          <c:showLegendKey val="0"/>
          <c:showPercent val="0"/>
          <c:showSerName val="0"/>
          <c:showVal val="0"/>
        </c:dLbls>
        <c:gapWidth val="80"/>
        <c:overlap val="25"/>
        <c:axId val="1236"/>
        <c:axId val="1237"/>
      </c:barChart>
      <c:catAx>
        <c:axId val="1236"/>
        <c:scaling>
          <c:orientation val="minMax"/>
        </c:scaling>
        <c:delete val="0"/>
        <c:axPos val="b"/>
        <c:numFmt formatCode="General" sourceLinked="1"/>
        <c:majorTickMark val="none"/>
        <c:minorTickMark val="none"/>
        <c:spPr bwMode="auto">
          <a:prstGeom prst="rect">
            <a:avLst/>
          </a:prstGeom>
          <a:noFill/>
          <a:ln w="15875" cap="flat" cmpd="sng" algn="ctr">
            <a:solidFill>
              <a:schemeClr val="tx1">
                <a:lumMod val="25000"/>
                <a:lumOff val="75000"/>
              </a:schemeClr>
            </a:solidFill>
            <a:round/>
          </a:ln>
        </c:spPr>
        <c:txPr>
          <a:bodyPr rot="-60000000" spcFirstLastPara="1" vertOverflow="ellipsis" vert="horz" wrap="square" anchor="ctr" anchorCtr="1"/>
          <a:p>
            <a:pPr>
              <a:defRPr sz="900" b="0" i="0">
                <a:solidFill>
                  <a:schemeClr val="tx1">
                    <a:lumMod val="65000"/>
                    <a:lumOff val="35000"/>
                  </a:schemeClr>
                </a:solidFill>
              </a:defRPr>
            </a:pPr>
            <a:endParaRPr/>
          </a:p>
        </c:txPr>
        <c:crossAx val="1237"/>
        <c:crosses val="autoZero"/>
        <c:auto val="1"/>
        <c:lblAlgn val="ctr"/>
        <c:lblOffset val="100"/>
        <c:noMultiLvlLbl val="0"/>
      </c:catAx>
      <c:valAx>
        <c:axId val="1237"/>
        <c:scaling>
          <c:orientation val="minMax"/>
        </c:scaling>
        <c:delete val="0"/>
        <c:axPos val="l"/>
        <c:majorGridlines>
          <c:spPr bwMode="auto">
            <a:prstGeom prst="rect">
              <a:avLst/>
            </a:prstGeom>
            <a:ln w="9525" cap="flat" cmpd="sng" algn="ctr">
              <a:solidFill>
                <a:schemeClr val="tx1">
                  <a:lumMod val="5000"/>
                  <a:lumOff val="95000"/>
                </a:schemeClr>
              </a:solidFill>
              <a:round/>
            </a:ln>
          </c:spPr>
        </c:majorGridlines>
        <c:numFmt formatCode="[$¥-8 0004]&quot; &quot;####0" sourceLinked="1"/>
        <c:majorTickMark val="none"/>
        <c:minorTickMark val="none"/>
        <c:tickLblPos val="nextTo"/>
        <c:spPr bwMode="auto">
          <a:prstGeom prst="rect">
            <a:avLst/>
          </a:prstGeom>
          <a:noFill/>
          <a:ln>
            <a:noFill/>
          </a:ln>
        </c:spPr>
        <c:txPr>
          <a:bodyPr rot="-60000000" spcFirstLastPara="1" vertOverflow="ellipsis" vert="horz" wrap="square" anchor="ctr" anchorCtr="1"/>
          <a:p>
            <a:pPr>
              <a:defRPr sz="900" b="0" i="0">
                <a:solidFill>
                  <a:schemeClr val="tx1">
                    <a:lumMod val="65000"/>
                    <a:lumOff val="35000"/>
                  </a:schemeClr>
                </a:solidFill>
              </a:defRPr>
            </a:pPr>
            <a:endParaRPr/>
          </a:p>
        </c:txPr>
        <c:crossAx val="1236"/>
        <c:crosses val="autoZero"/>
        <c:crossBetween val="between"/>
      </c:valAx>
      <c:spPr bwMode="auto">
        <a:prstGeom prst="rect">
          <a:avLst/>
        </a:prstGeom>
        <a:noFill/>
        <a:ln>
          <a:noFill/>
        </a:ln>
      </c:spPr>
    </c:plotArea>
    <c:plotVisOnly val="1"/>
    <c:dispBlanksAs val="gap"/>
    <c:showDLblsOverMax val="0"/>
  </c:chart>
  <c:spPr bwMode="auto">
    <a:xfrm>
      <a:off x="3419474" y="0"/>
      <a:ext cx="3667124" cy="2462212"/>
    </a:xfrm>
    <a:prstGeom prst="rect">
      <a:avLst/>
    </a:prstGeom>
    <a:solidFill>
      <a:schemeClr val="lt1"/>
    </a:solidFill>
    <a:ln w="9525" cap="flat" cmpd="sng" algn="ctr">
      <a:solidFill>
        <a:schemeClr val="tx1">
          <a:lumMod val="15000"/>
          <a:lumOff val="85000"/>
        </a:schemeClr>
      </a:solidFill>
      <a:round/>
    </a:ln>
  </c:spPr>
  <c:txPr>
    <a:bodyPr/>
    <a:p>
      <a:pPr>
        <a:defRPr/>
      </a:pPr>
      <a:endParaRPr/>
    </a:p>
  </c:txPr>
  <c:printSettings>
    <c:headerFooter/>
    <c:pageMargins l="0.69999999999999996" r="0.69999999999999996" t="0.75" b="0.75" header="0.29999999999999999" footer="0.29999999999999999"/>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mc="http://schemas.openxmlformats.org/markup-compatibility/2006" xmlns:c14="http://schemas.microsoft.com/office/drawing/2007/8/2/chart">
  <c:date1904 val="0"/>
  <c:lang val="en-US"/>
  <c:roundedCorners val="0"/>
  <mc:AlternateContent>
    <mc:Choice Requires="c14">
      <c14:style val="102"/>
    </mc:Choice>
    <mc:Fallback>
      <c:style val="2"/>
    </mc:Fallback>
  </mc:AlternateContent>
  <c:chart>
    <c:title>
      <c:layout/>
      <c:overlay val="0"/>
      <c:spPr bwMode="auto">
        <a:prstGeom prst="rect">
          <a:avLst/>
        </a:prstGeom>
        <a:noFill/>
        <a:ln>
          <a:noFill/>
        </a:ln>
      </c:spPr>
      <c:txPr>
        <a:bodyPr rot="0" spcFirstLastPara="1" vertOverflow="ellipsis" vert="horz" wrap="square" anchor="ctr" anchorCtr="1"/>
        <a:p>
          <a:pPr>
            <a:defRPr sz="1600" b="0" i="0">
              <a:solidFill>
                <a:schemeClr val="tx1">
                  <a:lumMod val="65000"/>
                  <a:lumOff val="35000"/>
                </a:schemeClr>
              </a:solidFill>
            </a:defRPr>
          </a:pPr>
          <a:endParaRPr/>
        </a:p>
      </c:txPr>
    </c:title>
    <c:autoTitleDeleted val="0"/>
    <c:plotArea>
      <c:layout/>
      <c:barChart>
        <c:barDir val="col"/>
        <c:grouping val="clustered"/>
        <c:varyColors val="0"/>
        <c:ser>
          <c:idx val="0"/>
          <c:order val="0"/>
          <c:spPr bwMode="auto">
            <a:prstGeom prst="rect">
              <a:avLst/>
            </a:prstGeom>
            <a:solidFill>
              <a:schemeClr val="accent1">
                <a:tint val="100000"/>
                <a:alpha val="70000"/>
              </a:schemeClr>
            </a:solidFill>
            <a:ln>
              <a:noFill/>
            </a:ln>
          </c:spPr>
          <c:invertIfNegative val="0"/>
          <c:val>
            <c:numRef>
              <c:f>工作表5!$E$28</c:f>
              <c:numCache>
                <c:formatCode xml:space="preserve">[$¥-8 0004]" "####0</c:formatCode>
                <c:ptCount val="1"/>
                <c:pt idx="0">
                  <c:v>850</c:v>
                </c:pt>
              </c:numCache>
            </c:numRef>
          </c:val>
        </c:ser>
        <c:dLbls>
          <c:showBubbleSize val="0"/>
          <c:showCatName val="0"/>
          <c:showLeaderLines val="0"/>
          <c:showLegendKey val="0"/>
          <c:showPercent val="0"/>
          <c:showSerName val="0"/>
          <c:showVal val="0"/>
        </c:dLbls>
        <c:gapWidth val="80"/>
        <c:overlap val="25"/>
        <c:axId val="1222"/>
        <c:axId val="1223"/>
      </c:barChart>
      <c:catAx>
        <c:axId val="1222"/>
        <c:scaling>
          <c:orientation val="minMax"/>
        </c:scaling>
        <c:delete val="0"/>
        <c:axPos val="b"/>
        <c:numFmt formatCode="General" sourceLinked="1"/>
        <c:majorTickMark val="none"/>
        <c:minorTickMark val="none"/>
        <c:tickLblPos val="nextTo"/>
        <c:spPr bwMode="auto">
          <a:prstGeom prst="rect">
            <a:avLst/>
          </a:prstGeom>
          <a:noFill/>
          <a:ln w="15875" cap="flat" cmpd="sng" algn="ctr">
            <a:solidFill>
              <a:schemeClr val="tx1">
                <a:lumMod val="25000"/>
                <a:lumOff val="75000"/>
              </a:schemeClr>
            </a:solidFill>
            <a:round/>
          </a:ln>
        </c:spPr>
        <c:txPr>
          <a:bodyPr rot="-60000000" spcFirstLastPara="1" vertOverflow="ellipsis" vert="horz" wrap="square" anchor="ctr" anchorCtr="1"/>
          <a:p>
            <a:pPr>
              <a:defRPr sz="900" b="0" i="0">
                <a:solidFill>
                  <a:schemeClr val="tx1">
                    <a:lumMod val="65000"/>
                    <a:lumOff val="35000"/>
                  </a:schemeClr>
                </a:solidFill>
              </a:defRPr>
            </a:pPr>
            <a:endParaRPr/>
          </a:p>
        </c:txPr>
        <c:crossAx val="1223"/>
        <c:crosses val="autoZero"/>
        <c:auto val="1"/>
        <c:lblAlgn val="ctr"/>
        <c:lblOffset val="100"/>
        <c:tickMarkSkip val="1"/>
        <c:noMultiLvlLbl val="0"/>
      </c:catAx>
      <c:valAx>
        <c:axId val="1223"/>
        <c:scaling>
          <c:orientation val="minMax"/>
        </c:scaling>
        <c:delete val="0"/>
        <c:axPos val="l"/>
        <c:minorGridlines>
          <c:spPr bwMode="auto"/>
        </c:minorGridlines>
        <c:numFmt formatCode="[$¥-8 0004]&quot; &quot;####0" sourceLinked="1"/>
        <c:majorTickMark val="none"/>
        <c:minorTickMark val="none"/>
        <c:tickLblPos val="nextTo"/>
        <c:spPr bwMode="auto">
          <a:prstGeom prst="rect">
            <a:avLst/>
          </a:prstGeom>
          <a:noFill/>
          <a:ln>
            <a:noFill/>
          </a:ln>
        </c:spPr>
        <c:txPr>
          <a:bodyPr rot="-60000000" spcFirstLastPara="1" vertOverflow="ellipsis" vert="horz" wrap="square" anchor="ctr" anchorCtr="1"/>
          <a:p>
            <a:pPr>
              <a:defRPr sz="900" b="0" i="0">
                <a:solidFill>
                  <a:schemeClr val="tx1">
                    <a:lumMod val="65000"/>
                    <a:lumOff val="35000"/>
                  </a:schemeClr>
                </a:solidFill>
              </a:defRPr>
            </a:pPr>
            <a:endParaRPr/>
          </a:p>
        </c:txPr>
        <c:crossAx val="1222"/>
        <c:crosses val="autoZero"/>
        <c:crossBetween val="between"/>
        <c:dispUnits>
          <c:builtInUnit val="hundreds"/>
        </c:dispUnits>
      </c:valAx>
      <c:spPr bwMode="auto">
        <a:prstGeom prst="rect">
          <a:avLst/>
        </a:prstGeom>
        <a:noFill/>
        <a:ln>
          <a:noFill/>
        </a:ln>
      </c:spPr>
    </c:plotArea>
    <c:plotVisOnly val="1"/>
    <c:dispBlanksAs val="gap"/>
    <c:showDLblsOverMax val="0"/>
  </c:chart>
  <c:spPr bwMode="auto">
    <a:xfrm>
      <a:off x="0" y="2471737"/>
      <a:ext cx="2800349" cy="1576387"/>
    </a:xfrm>
    <a:prstGeom prst="rect">
      <a:avLst/>
    </a:prstGeom>
    <a:solidFill>
      <a:schemeClr val="lt1"/>
    </a:solidFill>
    <a:ln w="9525" cap="flat" cmpd="sng" algn="ctr">
      <a:solidFill>
        <a:schemeClr val="tx1">
          <a:lumMod val="15000"/>
          <a:lumOff val="85000"/>
        </a:schemeClr>
      </a:solidFill>
      <a:round/>
    </a:ln>
  </c:spPr>
  <c:txPr>
    <a:bodyPr/>
    <a:p>
      <a:pPr>
        <a:defRPr/>
      </a:pPr>
      <a:endParaRPr/>
    </a:p>
  </c:txPr>
  <c:printSettings>
    <c:headerFooter/>
    <c:pageMargins l="0.69999999999999996" r="0.69999999999999996" t="0.75" b="0.75" header="0.29999999999999999" footer="0.29999999999999999"/>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cap="all"/>
  </cs:axisTitle>
  <cs:categoryAxis>
    <cs:lnRef idx="0"/>
    <cs:fillRef idx="0"/>
    <cs:effectRef idx="0"/>
    <cs:fontRef idx="minor">
      <a:schemeClr val="tx1">
        <a:lumMod val="50000"/>
        <a:lumOff val="50000"/>
      </a:schemeClr>
    </cs:fontRef>
    <cs:defRPr sz="900"/>
  </cs:categoryAxis>
  <cs:chartArea>
    <cs:lnRef idx="0"/>
    <cs:fillRef idx="0"/>
    <cs:effectRef idx="0"/>
    <cs:fontRef idx="minor">
      <a:schemeClr val="dk1"/>
    </cs:fontRef>
    <cs:spPr bwMode="auto">
      <a:prstGeom prst="rect">
        <a:avLst/>
      </a:prstGeom>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Point>
    <cs:lnRef idx="0">
      <cs:styleClr val="auto"/>
    </cs:lnRef>
    <cs:fillRef idx="2">
      <cs:styleClr val="auto"/>
    </cs:fillRef>
    <cs:effectRef idx="1"/>
    <cs:fontRef idx="minor">
      <a:schemeClr val="dk1"/>
    </cs:fontRef>
    <cs:spPr bwMode="auto">
      <a:prstGeom prst="rect">
        <a:avLst/>
      </a:prstGeom>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bwMode="auto">
      <a:prstGeom prst="rect">
        <a:avLst/>
      </a:prstGeom>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bwMode="auto">
      <a:prstGeom prst="rect">
        <a:avLst/>
      </a:prstGeom>
      <a:ln w="15875" cap="rnd">
        <a:solidFill>
          <a:schemeClr val="phClr"/>
        </a:solidFill>
        <a:round/>
      </a:ln>
    </cs:spPr>
  </cs:dataPointLine>
  <cs:dataPointMarker>
    <cs:lnRef idx="0">
      <cs:styleClr val="auto"/>
    </cs:lnRef>
    <cs:fillRef idx="2">
      <cs:styleClr val="auto"/>
    </cs:fillRef>
    <cs:effectRef idx="1"/>
    <cs:fontRef idx="minor">
      <a:schemeClr val="dk1"/>
    </cs:fontRef>
    <cs:spPr bwMode="auto">
      <a:prstGeom prst="rect">
        <a:avLst/>
      </a:prstGeom>
      <a:ln w="9525" cap="flat" cmpd="sng" algn="ctr">
        <a:solidFill>
          <a:schemeClr val="phClr">
            <a:shade val="95000"/>
          </a:schemeClr>
        </a:solidFill>
        <a:round/>
      </a:ln>
    </cs:spPr>
  </cs:dataPointMarker>
  <cs:dataPointWireframe>
    <cs:lnRef idx="0">
      <cs:styleClr val="auto"/>
    </cs:lnRef>
    <cs:fillRef idx="2"/>
    <cs:effectRef idx="0"/>
    <cs:fontRef idx="minor">
      <a:schemeClr val="dk1"/>
    </cs:fontRef>
    <cs:spPr bwMode="auto">
      <a:prstGeom prst="rect">
        <a:avLst/>
      </a:prstGeom>
      <a:ln w="9525" cap="rnd">
        <a:solidFill>
          <a:schemeClr val="phClr"/>
        </a:solidFill>
        <a:round/>
      </a:ln>
    </cs:spPr>
  </cs:dataPointWireframe>
  <cs:dataTable>
    <cs:lnRef idx="0"/>
    <cs:fillRef idx="0"/>
    <cs:effectRef idx="0"/>
    <cs:fontRef idx="minor">
      <a:schemeClr val="tx1">
        <a:lumMod val="50000"/>
        <a:lumOff val="50000"/>
      </a:schemeClr>
    </cs:fontRef>
    <cs:spPr bwMode="auto">
      <a:prstGeom prst="rect">
        <a:avLst/>
      </a:prstGeom>
      <a:ln w="9525">
        <a:solidFill>
          <a:schemeClr val="tx1">
            <a:lumMod val="15000"/>
            <a:lumOff val="85000"/>
          </a:schemeClr>
        </a:solidFill>
      </a:ln>
    </cs:spPr>
    <cs:defRPr sz="900"/>
  </cs:dataTable>
  <cs:downBar>
    <cs:lnRef idx="0"/>
    <cs:fillRef idx="0"/>
    <cs:effectRef idx="0"/>
    <cs:fontRef idx="minor">
      <a:schemeClr val="dk1"/>
    </cs:fontRef>
    <cs:spPr bwMode="auto">
      <a:prstGeom prst="rect">
        <a:avLst/>
      </a:prstGeom>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bwMode="auto">
      <a:prstGeom prst="rect">
        <a:avLst/>
      </a:prstGeom>
      <a:ln w="9525">
        <a:solidFill>
          <a:schemeClr val="tx1">
            <a:lumMod val="35000"/>
            <a:lumOff val="65000"/>
          </a:schemeClr>
        </a:solidFill>
        <a:prstDash val="dash"/>
      </a:ln>
    </cs:spPr>
  </cs:dropLine>
  <cs:errorBar>
    <cs:lnRef idx="0"/>
    <cs:fillRef idx="0"/>
    <cs:effectRef idx="0"/>
    <cs:fontRef idx="minor">
      <a:schemeClr val="dk1"/>
    </cs:fontRef>
    <cs:spPr bwMode="auto">
      <a:prstGeom prst="rect">
        <a:avLst/>
      </a:prstGeom>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bwMode="auto">
      <a:prstGeom prst="rect">
        <a:avLst/>
      </a:prstGeom>
      <a:ln w="9525" cap="flat" cmpd="sng" algn="ctr">
        <a:solidFill>
          <a:schemeClr val="tx1">
            <a:lumMod val="15000"/>
            <a:lumOff val="85000"/>
          </a:schemeClr>
        </a:solidFill>
        <a:round/>
      </a:ln>
    </cs:spPr>
  </cs:gridlineMajor>
  <cs:gridlineMinor>
    <cs:lnRef idx="0"/>
    <cs:fillRef idx="0"/>
    <cs:effectRef idx="0"/>
    <cs:fontRef idx="minor">
      <a:schemeClr val="dk1"/>
    </cs:fontRef>
    <cs:spPr bwMode="auto">
      <a:prstGeom prst="rect">
        <a:avLst/>
      </a:prstGeom>
      <a:ln>
        <a:solidFill>
          <a:schemeClr val="tx1">
            <a:lumMod val="5000"/>
            <a:lumOff val="95000"/>
          </a:schemeClr>
        </a:solidFill>
      </a:ln>
    </cs:spPr>
  </cs:gridlineMinor>
  <cs:hiLoLine>
    <cs:lnRef idx="0"/>
    <cs:fillRef idx="0"/>
    <cs:effectRef idx="0"/>
    <cs:fontRef idx="minor">
      <a:schemeClr val="dk1"/>
    </cs:fontRef>
    <cs:spPr bwMode="auto">
      <a:prstGeom prst="rect">
        <a:avLst/>
      </a:prstGeom>
      <a:ln w="9525">
        <a:solidFill>
          <a:schemeClr val="tx1">
            <a:lumMod val="50000"/>
            <a:lumOff val="50000"/>
          </a:schemeClr>
        </a:solidFill>
        <a:prstDash val="dash"/>
        <a:miter/>
      </a:ln>
    </cs:spPr>
  </cs:hiLoLine>
  <cs:leaderLine>
    <cs:lnRef idx="0"/>
    <cs:fillRef idx="0"/>
    <cs:effectRef idx="0"/>
    <cs:fontRef idx="minor">
      <a:schemeClr val="dk1"/>
    </cs:fontRef>
    <cs:spPr bwMode="auto">
      <a:prstGeom prst="rect">
        <a:avLst/>
      </a:prstGeom>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tx1">
        <a:lumMod val="50000"/>
        <a:lumOff val="50000"/>
      </a:schemeClr>
    </cs:fontRef>
    <cs:defRPr sz="900"/>
  </cs:seriesAxis>
  <cs:seriesLine>
    <cs:lnRef idx="0"/>
    <cs:fillRef idx="0"/>
    <cs:effectRef idx="0"/>
    <cs:fontRef idx="minor">
      <a:schemeClr val="dk1"/>
    </cs:fontRef>
    <cs:spPr bwMode="auto">
      <a:prstGeom prst="rect">
        <a:avLst/>
      </a:prstGeom>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cap="none" spc="19"/>
  </cs:title>
  <cs:trendline>
    <cs:lnRef idx="0">
      <cs:styleClr val="auto"/>
    </cs:lnRef>
    <cs:fillRef idx="2"/>
    <cs:effectRef idx="0"/>
    <cs:fontRef idx="minor">
      <a:schemeClr val="dk1"/>
    </cs:fontRef>
    <cs:spPr bwMode="auto">
      <a:prstGeom prst="rect">
        <a:avLst/>
      </a:prstGeom>
      <a:ln w="9525" cap="rnd">
        <a:solidFill>
          <a:schemeClr val="phClr"/>
        </a:solidFill>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bwMode="auto">
      <a:prstGeom prst="rect">
        <a:avLst/>
      </a:prstGeom>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dataPointMarkerLayout symbol="circle" size="4"/>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cap="all"/>
  </cs:axisTitle>
  <cs:categoryAxis>
    <cs:lnRef idx="0"/>
    <cs:fillRef idx="0"/>
    <cs:effectRef idx="0"/>
    <cs:fontRef idx="minor">
      <a:schemeClr val="dk1">
        <a:lumMod val="65000"/>
        <a:lumOff val="35000"/>
      </a:schemeClr>
    </cs:fontRef>
    <cs:spPr bwMode="auto">
      <a:prstGeom prst="rect">
        <a:avLst/>
      </a:prstGeom>
      <a:ln w="9525" cap="flat" cmpd="sng" algn="ctr">
        <a:solidFill>
          <a:schemeClr val="dk1">
            <a:lumMod val="15000"/>
            <a:lumOff val="85000"/>
          </a:schemeClr>
        </a:solidFill>
        <a:round/>
      </a:ln>
    </cs:spPr>
    <cs:defRPr sz="900" b="0" spc="19"/>
  </cs:categoryAxis>
  <cs:chartArea>
    <cs:lnRef idx="0"/>
    <cs:fillRef idx="0"/>
    <cs:effectRef idx="0"/>
    <cs:fontRef idx="minor">
      <a:schemeClr val="dk1"/>
    </cs:fontRef>
    <cs:spPr bwMode="auto">
      <a:prstGeom prst="rect">
        <a:avLst/>
      </a:prstGeom>
      <a:solidFill>
        <a:schemeClr val="lt1"/>
      </a:solidFill>
      <a:ln w="9525" cap="flat" cmpd="sng" algn="ctr">
        <a:solidFill>
          <a:schemeClr val="dk1">
            <a:lumMod val="15000"/>
            <a:lumOff val="85000"/>
          </a:schemeClr>
        </a:solidFill>
        <a:round/>
      </a:ln>
    </cs:spPr>
    <cs:defRPr sz="900"/>
  </cs:chartArea>
  <cs:dataLabel>
    <cs:lnRef idx="0"/>
    <cs:fillRef idx="0"/>
    <cs:effectRef idx="0"/>
    <cs:fontRef idx="minor">
      <a:schemeClr val="dk1">
        <a:lumMod val="65000"/>
        <a:lumOff val="35000"/>
      </a:schemeClr>
    </cs:fontRef>
    <cs:defRPr sz="900"/>
  </cs:dataLabel>
  <cs:dataPoint>
    <cs:lnRef idx="0">
      <cs:styleClr val="auto"/>
    </cs:lnRef>
    <cs:fillRef idx="2">
      <cs:styleClr val="auto"/>
    </cs:fillRef>
    <cs:effectRef idx="1"/>
    <cs:fontRef idx="minor">
      <a:schemeClr val="dk1"/>
    </cs:fontRef>
    <cs:spPr bwMode="auto">
      <a:prstGeom prst="rect">
        <a:avLst/>
      </a:prstGeom>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bwMode="auto">
      <a:prstGeom prst="rect">
        <a:avLst/>
      </a:prstGeom>
      <a:ln w="9525" cap="flat" cmpd="sng" algn="ctr">
        <a:solidFill>
          <a:schemeClr val="phClr">
            <a:shade val="95000"/>
          </a:schemeClr>
        </a:solidFill>
        <a:round/>
      </a:ln>
    </cs:spPr>
  </cs:dataPoint3D>
  <cs:dataPointLine>
    <cs:lnRef idx="0">
      <cs:styleClr val="auto"/>
    </cs:lnRef>
    <cs:fillRef idx="0"/>
    <cs:effectRef idx="0"/>
    <cs:fontRef idx="minor">
      <a:schemeClr val="dk1"/>
    </cs:fontRef>
    <cs:spPr bwMode="auto">
      <a:prstGeom prst="rect">
        <a:avLst/>
      </a:prstGeom>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bwMode="auto">
      <a:prstGeom prst="rect">
        <a:avLst/>
      </a:prstGeom>
      <a:solidFill>
        <a:schemeClr val="phClr"/>
      </a:solidFill>
      <a:ln w="9525" cap="flat" cmpd="sng" algn="ctr">
        <a:solidFill>
          <a:schemeClr val="phClr"/>
        </a:solidFill>
        <a:round/>
      </a:ln>
    </cs:spPr>
  </cs:dataPointMarker>
  <cs:dataPointWireframe>
    <cs:lnRef idx="0">
      <cs:styleClr val="auto"/>
    </cs:lnRef>
    <cs:fillRef idx="0"/>
    <cs:effectRef idx="0"/>
    <cs:fontRef idx="minor">
      <a:schemeClr val="dk1"/>
    </cs:fontRef>
    <cs:spPr bwMode="auto">
      <a:prstGeom prst="rect">
        <a:avLst/>
      </a:prstGeom>
      <a:ln w="9525" cap="rnd">
        <a:solidFill>
          <a:schemeClr val="phClr"/>
        </a:solidFill>
        <a:round/>
      </a:ln>
    </cs:spPr>
  </cs:dataPointWireframe>
  <cs:dataTable>
    <cs:lnRef idx="0"/>
    <cs:fillRef idx="0"/>
    <cs:effectRef idx="0"/>
    <cs:fontRef idx="minor">
      <a:schemeClr val="dk1">
        <a:lumMod val="65000"/>
        <a:lumOff val="35000"/>
      </a:schemeClr>
    </cs:fontRef>
    <cs:spPr bwMode="auto">
      <a:prstGeom prst="rect">
        <a:avLst/>
      </a:prstGeom>
      <a:ln w="9525">
        <a:solidFill>
          <a:schemeClr val="dk1">
            <a:lumMod val="15000"/>
            <a:lumOff val="85000"/>
          </a:schemeClr>
        </a:solidFill>
      </a:ln>
    </cs:spPr>
    <cs:defRPr sz="900"/>
  </cs:dataTable>
  <cs:downBar>
    <cs:lnRef idx="0"/>
    <cs:fillRef idx="0"/>
    <cs:effectRef idx="0"/>
    <cs:fontRef idx="minor">
      <a:schemeClr val="dk1"/>
    </cs:fontRef>
    <cs:spPr bwMode="auto">
      <a:prstGeom prst="rect">
        <a:avLst/>
      </a:prstGeom>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bwMode="auto">
      <a:prstGeom prst="rect">
        <a:avLst/>
      </a:prstGeom>
      <a:ln w="9525" cap="flat" cmpd="sng" algn="ctr">
        <a:solidFill>
          <a:schemeClr val="dk1">
            <a:lumMod val="35000"/>
            <a:lumOff val="65000"/>
            <a:alpha val="33000"/>
          </a:schemeClr>
        </a:solidFill>
        <a:round/>
      </a:ln>
    </cs:spPr>
  </cs:dropLine>
  <cs:errorBar>
    <cs:lnRef idx="0"/>
    <cs:fillRef idx="0"/>
    <cs:effectRef idx="0"/>
    <cs:fontRef idx="minor">
      <a:schemeClr val="dk1"/>
    </cs:fontRef>
    <cs:spPr bwMode="auto">
      <a:prstGeom prst="rect">
        <a:avLst/>
      </a:prstGeom>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bwMode="auto">
      <a:prstGeom prst="rect">
        <a:avLst/>
      </a:prstGeom>
      <a:ln>
        <a:solidFill>
          <a:schemeClr val="dk1">
            <a:lumMod val="15000"/>
            <a:lumOff val="85000"/>
          </a:schemeClr>
        </a:solidFill>
      </a:ln>
    </cs:spPr>
  </cs:gridlineMajor>
  <cs:gridlineMinor>
    <cs:lnRef idx="0"/>
    <cs:fillRef idx="0"/>
    <cs:effectRef idx="0"/>
    <cs:fontRef idx="minor">
      <a:schemeClr val="dk1"/>
    </cs:fontRef>
    <cs:spPr bwMode="auto">
      <a:prstGeom prst="rect">
        <a:avLst/>
      </a:prstGeom>
      <a:ln>
        <a:solidFill>
          <a:schemeClr val="dk1">
            <a:lumMod val="5000"/>
            <a:lumOff val="95000"/>
          </a:schemeClr>
        </a:solidFill>
      </a:ln>
    </cs:spPr>
  </cs:gridlineMinor>
  <cs:hiLoLine>
    <cs:lnRef idx="0"/>
    <cs:fillRef idx="0"/>
    <cs:effectRef idx="0"/>
    <cs:fontRef idx="minor">
      <a:schemeClr val="dk1"/>
    </cs:fontRef>
    <cs:spPr bwMode="auto">
      <a:prstGeom prst="rect">
        <a:avLst/>
      </a:prstGeom>
      <a:ln w="9525">
        <a:solidFill>
          <a:schemeClr val="dk1">
            <a:lumMod val="35000"/>
            <a:lumOff val="65000"/>
          </a:schemeClr>
        </a:solidFill>
      </a:ln>
    </cs:spPr>
  </cs:hiLoLine>
  <cs:leaderLine>
    <cs:lnRef idx="0"/>
    <cs:fillRef idx="0"/>
    <cs:effectRef idx="0"/>
    <cs:fontRef idx="minor">
      <a:schemeClr val="dk1"/>
    </cs:fontRef>
    <cs:spPr bwMode="auto">
      <a:prstGeom prst="rect">
        <a:avLst/>
      </a:prstGeom>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cs:legend>
  <cs:plotArea>
    <cs:lnRef idx="0"/>
    <cs:fillRef idx="0"/>
    <cs:effectRef idx="0"/>
    <cs:fontRef idx="minor">
      <a:schemeClr val="dk1"/>
    </cs:fontRef>
    <cs:spPr bwMode="auto">
      <a:prstGeom prst="rect">
        <a:avLst/>
      </a:prstGeom>
      <a:gradFill>
        <a:gsLst>
          <a:gs pos="0">
            <a:schemeClr val="lt1"/>
          </a:gs>
          <a:gs pos="100000">
            <a:schemeClr val="lt1">
              <a:lumMod val="9500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bwMode="auto">
      <a:prstGeom prst="rect">
        <a:avLst/>
      </a:prstGeom>
      <a:ln w="9525" cap="flat" cmpd="sng" algn="ctr">
        <a:solidFill>
          <a:schemeClr val="dk1">
            <a:lumMod val="15000"/>
            <a:lumOff val="85000"/>
          </a:schemeClr>
        </a:solidFill>
        <a:round/>
      </a:ln>
    </cs:spPr>
    <cs:defRPr sz="900"/>
  </cs:seriesAxis>
  <cs:seriesLine>
    <cs:lnRef idx="0"/>
    <cs:fillRef idx="0"/>
    <cs:effectRef idx="0"/>
    <cs:fontRef idx="minor">
      <a:schemeClr val="dk1"/>
    </cs:fontRef>
    <cs:spPr bwMode="auto">
      <a:prstGeom prst="rect">
        <a:avLst/>
      </a:prstGeom>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cap="none" spc="19"/>
  </cs:title>
  <cs:trendline>
    <cs:lnRef idx="0">
      <cs:styleClr val="auto"/>
    </cs:lnRef>
    <cs:fillRef idx="0"/>
    <cs:effectRef idx="0"/>
    <cs:fontRef idx="minor">
      <a:schemeClr val="dk1"/>
    </cs:fontRef>
    <cs:spPr bwMode="auto">
      <a:prstGeom prst="rect">
        <a:avLst/>
      </a:prstGeom>
      <a:ln w="9525" cap="rnd">
        <a:solidFill>
          <a:schemeClr val="phClr"/>
        </a:solidFill>
      </a:ln>
    </cs:spPr>
  </cs:trendline>
  <cs:trendlineLabel>
    <cs:lnRef idx="0"/>
    <cs:fillRef idx="0"/>
    <cs:effectRef idx="0"/>
    <cs:fontRef idx="minor">
      <a:schemeClr val="dk1">
        <a:lumMod val="65000"/>
        <a:lumOff val="35000"/>
      </a:schemeClr>
    </cs:fontRef>
    <cs:defRPr sz="900"/>
  </cs:trendlineLabel>
  <cs:upBar>
    <cs:lnRef idx="0"/>
    <cs:fillRef idx="0"/>
    <cs:effectRef idx="0"/>
    <cs:fontRef idx="minor">
      <a:schemeClr val="dk1"/>
    </cs:fontRef>
    <cs:spPr bwMode="auto">
      <a:prstGeom prst="rect">
        <a:avLst/>
      </a:prstGeom>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spc="19"/>
  </cs:valueAxis>
  <cs:wall>
    <cs:lnRef idx="0"/>
    <cs:fillRef idx="0"/>
    <cs:effectRef idx="0"/>
    <cs:fontRef idx="minor">
      <a:schemeClr val="dk1"/>
    </cs:fontRef>
  </cs:wall>
  <cs:dataPointMarkerLayout symbol="circle" size="4"/>
</cs:chartStyle>
</file>

<file path=xl/drawings/_rels/drawing1.xml.rels><?xml version="1.0" encoding="UTF-8" standalone="yes"?><Relationships xmlns="http://schemas.openxmlformats.org/package/2006/relationships"><Relationship Id="rId1" Type="http://schemas.openxmlformats.org/officeDocument/2006/relationships/chart" Target="../charts/chart1.xml" /><Relationship Id="rId2" Type="http://schemas.openxmlformats.org/officeDocument/2006/relationships/chart" Target="../charts/chart2.xml" /><Relationship Id="rId3" Type="http://schemas.openxmlformats.org/officeDocument/2006/relationships/chart" Target="../charts/chart3.xml" /></Relationships>
</file>

<file path=xl/drawings/_rels/drawing2.xml.rels><?xml version="1.0" encoding="UTF-8" standalone="yes"?><Relationships xmlns="http://schemas.openxmlformats.org/package/2006/relationships"></Relationships>
</file>

<file path=xl/drawings/_rels/drawing3.xml.rels><?xml version="1.0" encoding="UTF-8" standalone="yes"?><Relationships xmlns="http://schemas.openxmlformats.org/package/2006/relationships"><Relationship Id="rId1" Type="http://schemas.openxmlformats.org/officeDocument/2006/relationships/chart" Target="../charts/chart4.xml" /><Relationship Id="rId2" Type="http://schemas.openxmlformats.org/officeDocument/2006/relationships/chart" Target="../charts/chart5.xml" /></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0</xdr:col>
      <xdr:colOff>0</xdr:colOff>
      <xdr:row>6</xdr:row>
      <xdr:rowOff>63494</xdr:rowOff>
    </xdr:from>
    <xdr:to>
      <xdr:col>4</xdr:col>
      <xdr:colOff>114299</xdr:colOff>
      <xdr:row>14</xdr:row>
      <xdr:rowOff>85722</xdr:rowOff>
    </xdr:to>
    <xdr:graphicFrame>
      <xdr:nvGraphicFramePr>
        <xdr:cNvPr id="4" name="" hidden="0"/>
        <xdr:cNvGraphicFramePr>
          <a:graphicFrameLocks xmlns:a="http://schemas.openxmlformats.org/drawingml/2006/main"/>
        </xdr:cNvGraphicFramePr>
      </xdr:nvGraphicFramePr>
      <xdr:xfrm>
        <a:off x="0" y="2016119"/>
        <a:ext cx="3467098" cy="1812927"/>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174619</xdr:colOff>
      <xdr:row>6</xdr:row>
      <xdr:rowOff>63495</xdr:rowOff>
    </xdr:from>
    <xdr:to>
      <xdr:col>9</xdr:col>
      <xdr:colOff>238124</xdr:colOff>
      <xdr:row>14</xdr:row>
      <xdr:rowOff>85723</xdr:rowOff>
    </xdr:to>
    <xdr:graphicFrame>
      <xdr:nvGraphicFramePr>
        <xdr:cNvPr id="5" name="" hidden="0"/>
        <xdr:cNvGraphicFramePr>
          <a:graphicFrameLocks xmlns:a="http://schemas.openxmlformats.org/drawingml/2006/main"/>
        </xdr:cNvGraphicFramePr>
      </xdr:nvGraphicFramePr>
      <xdr:xfrm>
        <a:off x="2974969" y="2016120"/>
        <a:ext cx="3349629" cy="1812928"/>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278644</xdr:colOff>
      <xdr:row>6</xdr:row>
      <xdr:rowOff>63493</xdr:rowOff>
    </xdr:from>
    <xdr:to>
      <xdr:col>14</xdr:col>
      <xdr:colOff>685798</xdr:colOff>
      <xdr:row>14</xdr:row>
      <xdr:rowOff>85722</xdr:rowOff>
    </xdr:to>
    <xdr:graphicFrame>
      <xdr:nvGraphicFramePr>
        <xdr:cNvPr id="6" name="" hidden="0"/>
        <xdr:cNvGraphicFramePr>
          <a:graphicFrameLocks xmlns:a="http://schemas.openxmlformats.org/drawingml/2006/main"/>
        </xdr:cNvGraphicFramePr>
      </xdr:nvGraphicFramePr>
      <xdr:xfrm>
        <a:off x="6917568" y="2016118"/>
        <a:ext cx="4150478" cy="1812928"/>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100122</xdr:colOff>
      <xdr:row>3</xdr:row>
      <xdr:rowOff>69604</xdr:rowOff>
    </xdr:from>
    <xdr:to>
      <xdr:col>3</xdr:col>
      <xdr:colOff>186446</xdr:colOff>
      <xdr:row>3</xdr:row>
      <xdr:rowOff>499136</xdr:rowOff>
    </xdr:to>
    <xdr:grpSp>
      <xdr:nvGrpSpPr>
        <xdr:cNvPr id="0" name=""/>
        <xdr:cNvGrpSpPr/>
      </xdr:nvGrpSpPr>
      <xdr:grpSpPr bwMode="auto">
        <a:xfrm flipH="0" flipV="0">
          <a:off x="2038092" y="908538"/>
          <a:ext cx="873968" cy="429531"/>
          <a:chOff x="0" y="0"/>
          <a:chExt cx="873968" cy="429531"/>
        </a:xfrm>
      </xdr:grpSpPr>
      <xdr:grpSp>
        <xdr:nvGrpSpPr>
          <xdr:cNvPr id="1" name=""/>
          <xdr:cNvGrpSpPr/>
        </xdr:nvGrpSpPr>
        <xdr:grpSpPr bwMode="auto">
          <a:xfrm flipH="0" flipV="0">
            <a:off x="189085" y="0"/>
            <a:ext cx="684882" cy="429531"/>
            <a:chOff x="0" y="0"/>
            <a:chExt cx="684882" cy="429531"/>
          </a:xfrm>
        </xdr:grpSpPr>
        <xdr:sp>
          <xdr:nvSpPr>
            <xdr:cNvPr id="7" name="" hidden="0"/>
            <xdr:cNvSpPr/>
          </xdr:nvSpPr>
          <xdr:spPr bwMode="auto">
            <a:xfrm flipH="0" flipV="0">
              <a:off x="81615" y="390947"/>
              <a:ext cx="435982" cy="38583"/>
            </a:xfrm>
            <a:prstGeom prst="rect">
              <a:avLst/>
            </a:prstGeom>
            <a:noFill/>
            <a:ln w="12700" cap="flat" cmpd="sng" algn="ctr">
              <a:solidFill>
                <a:schemeClr val="accent1"/>
              </a:solidFill>
              <a:prstDash val="solid"/>
              <a:miter/>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a:p>
              <a:pPr>
                <a:defRPr/>
              </a:pPr>
              <a:endParaRPr/>
            </a:p>
          </xdr:txBody>
        </xdr:sp>
        <xdr:sp>
          <xdr:nvSpPr>
            <xdr:cNvPr id="8" name="" hidden="0"/>
            <xdr:cNvSpPr/>
          </xdr:nvSpPr>
          <xdr:spPr bwMode="auto">
            <a:xfrm flipH="0" flipV="0">
              <a:off x="175657" y="335549"/>
              <a:ext cx="243065" cy="45598"/>
            </a:xfrm>
            <a:prstGeom prst="trapezoid">
              <a:avLst>
                <a:gd name="adj" fmla="val 55882"/>
              </a:avLst>
            </a:prstGeom>
            <a:noFill/>
            <a:ln w="12700" cap="flat" cmpd="sng" algn="ctr">
              <a:solidFill>
                <a:schemeClr val="accent1"/>
              </a:solidFill>
              <a:prstDash val="solid"/>
              <a:miter/>
            </a:ln>
          </xdr:spPr>
          <xdr:style>
            <a:lnRef idx="2">
              <a:schemeClr val="accent1">
                <a:shade val="50000"/>
              </a:schemeClr>
            </a:lnRef>
            <a:fillRef idx="1">
              <a:schemeClr val="accent1"/>
            </a:fillRef>
            <a:effectRef idx="0">
              <a:schemeClr val="accent1"/>
            </a:effectRef>
            <a:fontRef idx="minor">
              <a:schemeClr val="lt1"/>
            </a:fontRef>
          </xdr:style>
        </xdr:sp>
        <xdr:sp>
          <xdr:nvSpPr>
            <xdr:cNvPr id="9" name="" hidden="0"/>
            <xdr:cNvSpPr/>
          </xdr:nvSpPr>
          <xdr:spPr bwMode="auto">
            <a:xfrm flipH="0" flipV="0">
              <a:off x="0" y="0"/>
              <a:ext cx="684882" cy="328534"/>
            </a:xfrm>
            <a:prstGeom prst="rect">
              <a:avLst/>
            </a:prstGeom>
            <a:noFill/>
            <a:ln w="12700" cap="flat" cmpd="sng" algn="ctr">
              <a:solidFill>
                <a:schemeClr val="accent1"/>
              </a:solidFill>
              <a:prstDash val="solid"/>
              <a:miter/>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a:p>
              <a:pPr>
                <a:defRPr/>
              </a:pPr>
              <a:endParaRPr/>
            </a:p>
          </xdr:txBody>
        </xdr:sp>
        <xdr:grpSp>
          <xdr:nvGrpSpPr>
            <xdr:cNvPr id="10" name=""/>
            <xdr:cNvGrpSpPr/>
          </xdr:nvGrpSpPr>
          <xdr:grpSpPr bwMode="auto">
            <a:xfrm flipH="0" flipV="0">
              <a:off x="96691" y="95249"/>
              <a:ext cx="492088" cy="205220"/>
              <a:chOff x="0" y="0"/>
              <a:chExt cx="492088" cy="205220"/>
            </a:xfrm>
          </xdr:grpSpPr>
          <xdr:sp>
            <xdr:nvSpPr>
              <xdr:cNvPr id="10" name="" hidden="0"/>
              <xdr:cNvSpPr/>
            </xdr:nvSpPr>
            <xdr:spPr bwMode="auto">
              <a:xfrm flipH="0" flipV="0">
                <a:off x="426345" y="21980"/>
                <a:ext cx="65743" cy="18323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sp>
          <xdr:sp>
            <xdr:nvSpPr>
              <xdr:cNvPr id="11" name="" hidden="0"/>
              <xdr:cNvSpPr/>
            </xdr:nvSpPr>
            <xdr:spPr bwMode="auto">
              <a:xfrm flipH="0" flipV="0">
                <a:off x="284227" y="0"/>
                <a:ext cx="65743" cy="2052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a:p>
                <a:pPr>
                  <a:defRPr/>
                </a:pPr>
                <a:endParaRPr/>
              </a:p>
            </xdr:txBody>
          </xdr:sp>
          <xdr:sp>
            <xdr:nvSpPr>
              <xdr:cNvPr id="12" name="" hidden="0"/>
              <xdr:cNvSpPr/>
            </xdr:nvSpPr>
            <xdr:spPr bwMode="auto">
              <a:xfrm flipH="0" flipV="0">
                <a:off x="142113" y="102576"/>
                <a:ext cx="65741" cy="10264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sp>
          <xdr:sp>
            <xdr:nvSpPr>
              <xdr:cNvPr id="13" name="" hidden="0"/>
              <xdr:cNvSpPr/>
            </xdr:nvSpPr>
            <xdr:spPr bwMode="auto">
              <a:xfrm flipH="0" flipV="0">
                <a:off x="0" y="103496"/>
                <a:ext cx="65741" cy="10172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sp>
        </xdr:grpSp>
        <xdr:sp>
          <xdr:nvSpPr>
            <xdr:cNvPr id="14" name="" hidden="0"/>
            <xdr:cNvSpPr/>
          </xdr:nvSpPr>
          <xdr:spPr bwMode="auto">
            <a:xfrm rot="20307526" flipH="0" flipV="0">
              <a:off x="89508" y="113211"/>
              <a:ext cx="560935" cy="72854"/>
            </a:xfrm>
            <a:prstGeom prst="rightArrow">
              <a:avLst>
                <a:gd name="adj1" fmla="val 38461"/>
                <a:gd name="adj2" fmla="val 76923"/>
              </a:avLst>
            </a:prstGeom>
          </xdr:spPr>
          <xdr:style>
            <a:lnRef idx="2">
              <a:schemeClr val="accent1">
                <a:shade val="50000"/>
              </a:schemeClr>
            </a:lnRef>
            <a:fillRef idx="1">
              <a:schemeClr val="accent1"/>
            </a:fillRef>
            <a:effectRef idx="0">
              <a:schemeClr val="accent1"/>
            </a:effectRef>
            <a:fontRef idx="minor">
              <a:schemeClr val="lt1"/>
            </a:fontRef>
          </xdr:style>
        </xdr:sp>
      </xdr:grpSp>
      <xdr:sp>
        <xdr:nvSpPr>
          <xdr:cNvPr id="15" name="" hidden="0"/>
          <xdr:cNvSpPr/>
        </xdr:nvSpPr>
        <xdr:spPr bwMode="auto">
          <a:xfrm rot="5399976" flipH="0" flipV="0">
            <a:off x="-4824" y="196404"/>
            <a:ext cx="236001" cy="226352"/>
          </a:xfrm>
          <a:prstGeom prst="ellipse">
            <a:avLst/>
          </a:prstGeom>
          <a:solidFill>
            <a:schemeClr val="bg1"/>
          </a:solidFill>
          <a:ln w="12700" cap="flat" cmpd="sng" algn="ctr">
            <a:solidFill>
              <a:schemeClr val="accent2"/>
            </a:solidFill>
            <a:prstDash val="solid"/>
            <a:miter/>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wrap="square" lIns="91440" tIns="45720" rIns="91440" bIns="45720" numCol="1" spcCol="0" rtlCol="0" fromWordArt="0" anchor="t" anchorCtr="0" forceAA="0" upright="0" compatLnSpc="0"/>
          <a:p>
            <a:pPr>
              <a:lnSpc>
                <a:spcPct val="50000"/>
              </a:lnSpc>
              <a:defRPr/>
            </a:pPr>
            <a:r>
              <a:rPr sz="1200" b="1">
                <a:solidFill>
                  <a:schemeClr val="accent2"/>
                </a:solidFill>
                <a:latin typeface="Open Sans Extrabold"/>
                <a:ea typeface="Open Sans Extrabold"/>
                <a:cs typeface="Open Sans Extrabold"/>
              </a:rPr>
              <a:t>$</a:t>
            </a:r>
            <a:endParaRPr/>
          </a:p>
        </xdr:txBody>
      </xdr:sp>
    </xdr:grp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absoluteAnchor>
    <xdr:pos x="3245212" y="345040"/>
    <xdr:ext cx="2038781" cy="2523743"/>
    <mc:AlternateContent xmlns:mc="http://schemas.openxmlformats.org/markup-compatibility/2006">
      <mc:Choice xmlns:sle15="http://schemas.microsoft.com/office/drawing/2012/slicer" Requires="sle15">
        <xdr:graphicFrame>
          <xdr:nvGraphicFramePr>
            <xdr:cNvPr id="0" name="" hidden="0"/>
            <xdr:cNvGraphicFramePr>
              <a:graphicFrameLocks xmlns:a="http://schemas.openxmlformats.org/drawingml/2006/main"/>
            </xdr:cNvGraphicFramePr>
          </xdr:nvGraphicFramePr>
          <xdr:xfrm rot="0" flipH="0" flipV="0">
            <a:off x="3245212" y="345040"/>
            <a:ext cx="2038781" cy="2523743"/>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absoluteAnchor>
    <xdr:pos x="5283993" y="345040"/>
    <xdr:ext cx="1945481" cy="2523743"/>
    <mc:AlternateContent xmlns:mc="http://schemas.openxmlformats.org/markup-compatibility/2006">
      <mc:Choice xmlns:sle15="http://schemas.microsoft.com/office/drawing/2012/slicer" Requires="sle15">
        <xdr:graphicFrame>
          <xdr:nvGraphicFramePr>
            <xdr:cNvPr id="0" name="" hidden="0"/>
            <xdr:cNvGraphicFramePr>
              <a:graphicFrameLocks xmlns:a="http://schemas.openxmlformats.org/drawingml/2006/main"/>
            </xdr:cNvGraphicFramePr>
          </xdr:nvGraphicFramePr>
          <xdr:xfrm rot="0" flipH="0" flipV="0">
            <a:off x="5283993" y="345040"/>
            <a:ext cx="1945481" cy="2523743"/>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wsDr>
</file>

<file path=xl/drawings/drawing3.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2</xdr:col>
      <xdr:colOff>619124</xdr:colOff>
      <xdr:row>0</xdr:row>
      <xdr:rowOff>0</xdr:rowOff>
    </xdr:from>
    <xdr:to>
      <xdr:col>7</xdr:col>
      <xdr:colOff>723899</xdr:colOff>
      <xdr:row>13</xdr:row>
      <xdr:rowOff>171449</xdr:rowOff>
    </xdr:to>
    <xdr:graphicFrame>
      <xdr:nvGraphicFramePr>
        <xdr:cNvPr id="4" name="" hidden="0"/>
        <xdr:cNvGraphicFramePr>
          <a:graphicFrameLocks xmlns:a="http://schemas.openxmlformats.org/drawingml/2006/main"/>
        </xdr:cNvGraphicFramePr>
      </xdr:nvGraphicFramePr>
      <xdr:xfrm>
        <a:off x="3419474" y="0"/>
        <a:ext cx="3667124" cy="2462212"/>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twoCell">
    <xdr:from>
      <xdr:col>0</xdr:col>
      <xdr:colOff>0</xdr:colOff>
      <xdr:row>14</xdr:row>
      <xdr:rowOff>4762</xdr:rowOff>
    </xdr:from>
    <xdr:to>
      <xdr:col>1</xdr:col>
      <xdr:colOff>1000124</xdr:colOff>
      <xdr:row>22</xdr:row>
      <xdr:rowOff>171449</xdr:rowOff>
    </xdr:to>
    <xdr:graphicFrame>
      <xdr:nvGraphicFramePr>
        <xdr:cNvPr id="5" name="" hidden="0"/>
        <xdr:cNvGraphicFramePr>
          <a:graphicFrameLocks xmlns:a="http://schemas.openxmlformats.org/drawingml/2006/main"/>
        </xdr:cNvGraphicFramePr>
      </xdr:nvGraphicFramePr>
      <xdr:xfrm>
        <a:off x="0" y="2471737"/>
        <a:ext cx="2800349" cy="1576387"/>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namedSheetViews/namedSheetView1.xml><?xml version="1.0" encoding="utf-8"?>
<namedSheetViews xmlns="http://schemas.microsoft.com/office/spreadsheetml/2019/namedsheetviews" xmlns:x="http://schemas.openxmlformats.org/spreadsheetml/2006/main">
  <namedSheetView name="Sorted" id="{460F46D1-DBB1-DA6D-2DE8-277F92877C8E}"/>
  <namedSheetView name="Filter (containst &quot;data&quot;)" id="{AFC81AAF-59DD-CD82-0C12-CA1220E8A779}"/>
  <namedSheetView name="Filter (containst &quot;bussines&quot;)" id="{B12A8A8A-AA55-7AE3-09FD-9EDCEEA20F34}"/>
</namedSheetViews>
</file>

<file path=xl/namedSheetViews/namedSheetView2.xml><?xml version="1.0" encoding="utf-8"?>
<namedSheetViews xmlns="http://schemas.microsoft.com/office/spreadsheetml/2019/namedsheetviews" xmlns:x="http://schemas.openxmlformats.org/spreadsheetml/2006/main">
  <namedSheetView name="View1" id="{F0E81A5C-5D2B-D6DC-08AB-850C68C2B922}">
    <nsvFilter filterId="{1CF7D7AF-1015-D39B-E92A-C138333DFF5C}" tableId="0">
      <columnFilter colId="0" id="{51BFA521-3DBB-BE36-D38A-20E5CCEC8820}">
        <filter colId="0" showButton="0"/>
      </columnFilter>
    </nsvFilter>
  </namedSheetView>
  <namedSheetView name="View3" id="{D9B319F2-5483-4DAD-9529-6D284096F03E}">
    <nsvFilter filterId="{6CE48B25-58DE-8681-4C57-C19ADC544407}" tableId="0">
      <columnFilter colId="0" id="{C7FEEBF0-718B-BE3A-8B28-73CD7B30BDD0}">
        <filter colId="0" showButton="0"/>
      </columnFilter>
    </nsvFilter>
  </namedSheetView>
  <namedSheetView name="View5" id="{BEB4D327-7B1F-366A-3CF2-56B97CE19565}">
    <nsvFilter filterId="{947882CA-6C29-A074-008D-E6BAAB230949}" tableId="0">
      <columnFilter colId="0" id="{90786BEE-43A4-CBA9-E20C-9B2845D8C308}">
        <filter colId="0" showButton="0"/>
      </columnFilter>
    </nsvFilter>
  </namedSheetView>
</namedSheetViews>
</file>

<file path=xl/pivotCache/_rels/pivotCacheDefinition1.xml.rels><?xml version="1.0" encoding="UTF-8" standalone="yes"?><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createdVersion="4" refreshedVersion="4" minRefreshableVersion="3" recordCount="8">
  <cacheSource type="worksheet">
    <worksheetSource ref="C16:O24" sheet="计划"/>
  </cacheSource>
  <cacheFields count="13">
    <cacheField name="January ">
      <sharedItems containsSemiMixedTypes="0" containsString="0" containsNumber="1" minValue="0.2789115646258504" maxValue="5640" count="8">
        <n v="5640"/>
        <n v="780"/>
        <n v="450"/>
        <n v="4410"/>
        <n v="5025"/>
        <n v="1230"/>
        <n v="0.2789115646258504"/>
        <n v="3261"/>
      </sharedItems>
    </cacheField>
    <cacheField name="February ">
      <sharedItems containsSemiMixedTypes="0" containsString="0" containsNumber="1" minValue="0.17940600030152276" maxValue="7823" count="8">
        <n v="7823"/>
        <n v="540"/>
        <n v="650"/>
        <n v="6633"/>
        <n v="7228"/>
        <n v="1190"/>
        <n v="0.17940600030152276"/>
        <n v="4574.8"/>
      </sharedItems>
    </cacheField>
    <cacheField name="March ">
      <sharedItems containsSemiMixedTypes="0" containsString="0" containsNumber="1" minValue="0.3584123222748816" maxValue="4586" count="8">
        <n v="4586"/>
        <n v="360"/>
        <n v="850"/>
        <n v="3376"/>
        <n v="3981"/>
        <n v="1210"/>
        <n v="0.3584123222748816"/>
        <n v="2630.6"/>
      </sharedItems>
    </cacheField>
    <cacheField name="April ">
      <sharedItems containsSemiMixedTypes="0" containsString="0" containsNumber="1" minValue="0.556930693069307" maxValue="1258"/>
    </cacheField>
    <cacheField name="May ">
      <sharedItems containsSemiMixedTypes="0" containsString="0" containsNumber="1" minValue="0.3311499272197962" maxValue="3658"/>
    </cacheField>
    <cacheField name="June ">
      <sharedItems containsSemiMixedTypes="0" containsString="0" containsNumber="1" minValue="0.046875" maxValue="1456"/>
    </cacheField>
    <cacheField name="July ">
      <sharedItems containsSemiMixedTypes="0" containsString="0" containsNumber="1" minValue="0.4930795847750864" maxValue="2589" count="8">
        <n v="2589"/>
        <n v="115"/>
        <n v="740"/>
        <n v="1734"/>
        <n v="2161.5"/>
        <n v="855"/>
        <n v="0.4930795847750864"/>
        <n v="1467.9"/>
      </sharedItems>
    </cacheField>
    <cacheField name="August ">
      <sharedItems containsSemiMixedTypes="0" containsString="0" containsNumber="1" minValue="0.10773026315789469" maxValue="2694"/>
    </cacheField>
    <cacheField name="September ">
      <sharedItems containsSemiMixedTypes="0" containsString="0" containsNumber="1" minValue="0.9618441971383147" maxValue="2468"/>
    </cacheField>
    <cacheField name="October ">
      <sharedItems containsSemiMixedTypes="0" containsString="0" containsNumber="1" minValue="0.10540947526931532" maxValue="9543"/>
    </cacheField>
    <cacheField name="November ">
      <sharedItems containsSemiMixedTypes="0" containsString="0" containsNumber="1" minValue="0.22584973166368516" maxValue="5482" count="8">
        <n v="5482"/>
        <n v="450"/>
        <n v="560"/>
        <n v="4472"/>
        <n v="4977"/>
        <n v="1010"/>
        <n v="0.22584973166368516"/>
        <n v="3188.2"/>
      </sharedItems>
    </cacheField>
    <cacheField name="December">
      <sharedItems containsSemiMixedTypes="0" containsString="0" containsNumber="1" minValue="0.8893485005170632" maxValue="3654"/>
    </cacheField>
    <cacheField name="Total">
      <sharedItems containsSemiMixedTypes="0" containsString="0" containsNumber="1" minValue="0.5841300325714568" maxValue="50851" count="8">
        <n v="50851"/>
        <n v="6417"/>
        <n v="5740"/>
        <n v="38694"/>
        <n v="44772.5"/>
        <n v="12157"/>
        <n v="0.5841300325714568"/>
        <n v="29294.9"/>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createdVersion="4" refreshedVersion="4" minRefreshableVersion="3" recordCount="6">
  <cacheSource type="worksheet">
    <worksheetSource ref="C16:I22" sheet="计划"/>
  </cacheSource>
  <cacheFields count="7">
    <cacheField name="January " numFmtId="160">
      <sharedItems containsSemiMixedTypes="0" containsString="0" containsNumber="1" containsInteger="1" minValue="450" maxValue="5640" count="6">
        <n v="5640"/>
        <n v="780"/>
        <n v="450"/>
        <n v="4410"/>
        <n v="5025"/>
        <n v="1230"/>
      </sharedItems>
    </cacheField>
    <cacheField name="February " numFmtId="160">
      <sharedItems containsSemiMixedTypes="0" containsString="0" containsNumber="1" containsInteger="1" minValue="540" maxValue="7823" count="6">
        <n v="7823"/>
        <n v="540"/>
        <n v="650"/>
        <n v="6633"/>
        <n v="7228"/>
        <n v="1190"/>
      </sharedItems>
    </cacheField>
    <cacheField name="March " numFmtId="160">
      <sharedItems containsSemiMixedTypes="0" containsString="0" containsNumber="1" containsInteger="1" minValue="360" maxValue="4586" count="6">
        <n v="4586"/>
        <n v="360"/>
        <n v="850"/>
        <n v="3376"/>
        <n v="3981"/>
        <n v="1210"/>
      </sharedItems>
    </cacheField>
    <cacheField name="April " numFmtId="160">
      <sharedItems containsSemiMixedTypes="0" containsString="0" containsNumber="1" containsInteger="1" minValue="210" maxValue="1258" count="6">
        <n v="1258"/>
        <n v="240"/>
        <n v="210"/>
        <n v="808"/>
        <n v="1033"/>
        <n v="450"/>
      </sharedItems>
    </cacheField>
    <cacheField name="May " numFmtId="160">
      <sharedItems containsSemiMixedTypes="0" containsString="0" containsNumber="1" containsInteger="1" minValue="320" maxValue="3658"/>
    </cacheField>
    <cacheField name="June " numFmtId="160">
      <sharedItems containsSemiMixedTypes="0" containsString="0" containsNumber="1" containsInteger="1" minValue="256" maxValue="1456"/>
    </cacheField>
    <cacheField name="July " numFmtId="160">
      <sharedItems containsSemiMixedTypes="0" containsString="0" containsNumber="1" minValue="115" maxValue="2589" count="6">
        <n v="2589"/>
        <n v="115"/>
        <n v="740"/>
        <n v="1734"/>
        <n v="2161.5"/>
        <n v="855"/>
      </sharedItems>
    </cacheField>
  </cacheFields>
  <extLst>
    <ext xmlns:x14="http://schemas.microsoft.com/office/spreadsheetml/2009/9/main" uri="{725AE2AE-9491-48be-B2B4-4EB974FC3084}">
      <x14:pivotCacheDefinition pivotCacheId="2724829858"/>
    </ext>
  </extLst>
</pivotCacheDefinition>
</file>

<file path=xl/pivotCache/pivotCacheRecords1.xml><?xml version="1.0" encoding="utf-8"?>
<pivotCacheRecords xmlns="http://schemas.openxmlformats.org/spreadsheetml/2006/main" xmlns:r="http://schemas.openxmlformats.org/officeDocument/2006/relationships" count="8">
  <r>
    <x v="0"/>
    <x v="0"/>
    <x v="0"/>
    <n v="1258"/>
    <n v="3658"/>
    <n v="1456"/>
    <x v="0"/>
    <n v="2694"/>
    <n v="2468"/>
    <n v="9543"/>
    <x v="0"/>
    <n v="3654"/>
    <x v="0"/>
  </r>
  <r>
    <x v="1"/>
    <x v="1"/>
    <x v="1"/>
    <n v="240"/>
    <n v="590"/>
    <n v="640"/>
    <x v="1"/>
    <n v="112"/>
    <n v="980"/>
    <n v="760"/>
    <x v="1"/>
    <n v="850"/>
    <x v="1"/>
  </r>
  <r>
    <x v="2"/>
    <x v="2"/>
    <x v="2"/>
    <n v="210"/>
    <n v="320"/>
    <n v="560"/>
    <x v="2"/>
    <n v="150"/>
    <n v="230"/>
    <n v="150"/>
    <x v="2"/>
    <n v="870"/>
    <x v="2"/>
  </r>
  <r>
    <x v="3"/>
    <x v="3"/>
    <x v="3"/>
    <n v="808"/>
    <n v="2748"/>
    <n v="256"/>
    <x v="3"/>
    <n v="2432"/>
    <n v="1258"/>
    <n v="8633"/>
    <x v="3"/>
    <n v="1934"/>
    <x v="3"/>
  </r>
  <r>
    <x v="4"/>
    <x v="4"/>
    <x v="4"/>
    <n v="1033"/>
    <n v="3203"/>
    <n v="856"/>
    <x v="4"/>
    <n v="2563"/>
    <n v="1863"/>
    <n v="9088"/>
    <x v="4"/>
    <n v="2794"/>
    <x v="4"/>
  </r>
  <r>
    <x v="5"/>
    <x v="5"/>
    <x v="5"/>
    <n v="450"/>
    <n v="910"/>
    <n v="1200"/>
    <x v="5"/>
    <n v="262"/>
    <n v="1210"/>
    <n v="910"/>
    <x v="5"/>
    <n v="1720"/>
    <x v="5"/>
  </r>
  <r>
    <x v="6"/>
    <x v="6"/>
    <x v="6"/>
    <n v="0.556930693069307"/>
    <n v="0.3311499272197962"/>
    <n v="0.046875"/>
    <x v="6"/>
    <n v="0.10773026315789469"/>
    <n v="0.9618441971383147"/>
    <n v="0.10540947526931532"/>
    <x v="6"/>
    <n v="0.8893485005170632"/>
    <x v="6"/>
  </r>
  <r>
    <x v="7"/>
    <x v="7"/>
    <x v="7"/>
    <n v="709.8"/>
    <n v="2103.8"/>
    <n v="753.6"/>
    <x v="7"/>
    <n v="1590.2"/>
    <n v="1359.8"/>
    <n v="5634.8"/>
    <x v="7"/>
    <n v="2020.4"/>
    <x v="7"/>
  </r>
</pivotCacheRecords>
</file>

<file path=xl/pivotCache/pivotCacheRecords2.xml><?xml version="1.0" encoding="utf-8"?>
<pivotCacheRecords xmlns="http://schemas.openxmlformats.org/spreadsheetml/2006/main" xmlns:r="http://schemas.openxmlformats.org/officeDocument/2006/relationships" count="6">
  <r>
    <x v="0"/>
    <x v="0"/>
    <x v="0"/>
    <x v="0"/>
    <n v="3658"/>
    <n v="1456"/>
    <x v="0"/>
  </r>
  <r>
    <x v="1"/>
    <x v="1"/>
    <x v="1"/>
    <x v="1"/>
    <n v="590"/>
    <n v="640"/>
    <x v="1"/>
  </r>
  <r>
    <x v="2"/>
    <x v="2"/>
    <x v="2"/>
    <x v="2"/>
    <n v="320"/>
    <n v="560"/>
    <x v="2"/>
  </r>
  <r>
    <x v="3"/>
    <x v="3"/>
    <x v="3"/>
    <x v="3"/>
    <n v="2748"/>
    <n v="256"/>
    <x v="3"/>
  </r>
  <r>
    <x v="4"/>
    <x v="4"/>
    <x v="4"/>
    <x v="4"/>
    <n v="3203"/>
    <n v="856"/>
    <x v="4"/>
  </r>
  <r>
    <x v="5"/>
    <x v="5"/>
    <x v="5"/>
    <x v="5"/>
    <n v="910"/>
    <n v="1200"/>
    <x v="5"/>
  </r>
</pivotCacheRecords>
</file>

<file path=xl/pivotTables/_rels/pivotTable1.xml.rels><?xml version="1.0" encoding="UTF-8" standalone="yes"?><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r="http://schemas.openxmlformats.org/officeDocument/2006/relationships"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4:D10" firstHeaderRow="0" firstDataRow="1" firstDataCol="1"/>
  <pivotFields count="7">
    <pivotField axis="axisRow" numFmtId="160" multipleItemSelectionAllowed="1" showAll="0">
      <items count="7">
        <item x="2"/>
        <item h="1" x="1"/>
        <item x="5"/>
        <item x="3"/>
        <item x="4"/>
        <item x="0"/>
        <item t="default"/>
      </items>
    </pivotField>
    <pivotField dataField="1" numFmtId="160" showAll="0">
      <items count="7">
        <item x="1"/>
        <item x="2"/>
        <item x="5"/>
        <item x="3"/>
        <item x="4"/>
        <item x="0"/>
        <item t="default"/>
      </items>
    </pivotField>
    <pivotField dataField="1" numFmtId="160" showAll="0">
      <items count="7">
        <item x="1"/>
        <item x="2"/>
        <item x="5"/>
        <item x="3"/>
        <item x="4"/>
        <item x="0"/>
        <item t="default"/>
      </items>
    </pivotField>
    <pivotField numFmtId="160" showAll="0">
      <items count="7">
        <item x="2"/>
        <item x="1"/>
        <item x="5"/>
        <item x="3"/>
        <item x="4"/>
        <item x="0"/>
        <item t="default"/>
      </items>
    </pivotField>
    <pivotField numFmtId="160" showAll="0"/>
    <pivotField numFmtId="160" showAll="0"/>
    <pivotField dataField="1" numFmtId="160" showAll="0">
      <items count="7">
        <item x="1"/>
        <item x="2"/>
        <item x="5"/>
        <item x="3"/>
        <item x="4"/>
        <item x="0"/>
        <item t="default"/>
      </items>
    </pivotField>
  </pivotFields>
  <rowFields count="1">
    <field x="0"/>
  </rowFields>
  <rowItems count="6">
    <i>
      <x/>
    </i>
    <i>
      <x v="2"/>
    </i>
    <i>
      <x v="3"/>
    </i>
    <i>
      <x v="4"/>
    </i>
    <i>
      <x v="5"/>
    </i>
    <i t="grand">
      <x/>
    </i>
  </rowItems>
  <colFields count="1">
    <field x="-2"/>
  </colFields>
  <colItems count="3">
    <i>
      <x/>
    </i>
    <i i="1">
      <x v="1"/>
    </i>
    <i i="2">
      <x v="2"/>
    </i>
  </colItems>
  <dataFields count="3">
    <dataField name="Sum of February " fld="1" baseField="0" baseItem="0"/>
    <dataField name="Sum of July " fld="6" baseField="0" baseItem="0"/>
    <dataField name="Sum of March " fld="2" baseField="0" baseItem="0"/>
  </dataField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xmlns:r="http://schemas.openxmlformats.org/officeDocument/2006/relationships" name="PivotTable1" cacheId="1" dataOnRows="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B11" firstHeaderRow="1" firstDataRow="1" firstDataCol="1"/>
  <pivotFields count="13">
    <pivotField dataField="1" showAll="0">
      <items count="9">
        <item h="1" x="6"/>
        <item x="2"/>
        <item x="1"/>
        <item x="5"/>
        <item x="7"/>
        <item x="3"/>
        <item x="4"/>
        <item x="0"/>
        <item t="default"/>
      </items>
    </pivotField>
    <pivotField dataField="1" showAll="0">
      <items count="9">
        <item x="6"/>
        <item x="1"/>
        <item x="2"/>
        <item x="5"/>
        <item x="7"/>
        <item x="3"/>
        <item x="4"/>
        <item x="0"/>
        <item t="default"/>
      </items>
    </pivotField>
    <pivotField dataField="1" showAll="0">
      <items count="9">
        <item x="6"/>
        <item x="1"/>
        <item x="2"/>
        <item x="5"/>
        <item x="7"/>
        <item x="3"/>
        <item x="4"/>
        <item x="0"/>
        <item t="default"/>
      </items>
    </pivotField>
    <pivotField dataField="1" showAll="0"/>
    <pivotField showAll="0"/>
    <pivotField dataField="1" showAll="0"/>
    <pivotField dataField="1" showAll="0">
      <items count="9">
        <item h="1" x="6"/>
        <item x="1"/>
        <item x="2"/>
        <item x="5"/>
        <item x="7"/>
        <item x="3"/>
        <item x="4"/>
        <item x="0"/>
        <item t="default"/>
      </items>
    </pivotField>
    <pivotField dataField="1" showAll="0"/>
    <pivotField showAll="0"/>
    <pivotField dataField="1" showAll="0"/>
    <pivotField dataField="1" showAll="0">
      <items count="9">
        <item x="6"/>
        <item x="1"/>
        <item x="2"/>
        <item x="5"/>
        <item x="7"/>
        <item x="3"/>
        <item x="4"/>
        <item x="0"/>
        <item t="default"/>
      </items>
    </pivotField>
    <pivotField showAll="0"/>
    <pivotField dataField="1" showAll="0">
      <items count="9">
        <item x="6"/>
        <item x="2"/>
        <item x="1"/>
        <item x="5"/>
        <item x="7"/>
        <item x="3"/>
        <item x="4"/>
        <item x="0"/>
        <item t="default"/>
      </items>
    </pivotField>
  </pivotFields>
  <rowFields count="1">
    <field x="-2"/>
  </rowFields>
  <rowItems count="10">
    <i>
      <x/>
    </i>
    <i i="1">
      <x v="1"/>
    </i>
    <i i="2">
      <x v="2"/>
    </i>
    <i i="3">
      <x v="3"/>
    </i>
    <i i="4">
      <x v="4"/>
    </i>
    <i i="5">
      <x v="5"/>
    </i>
    <i i="6">
      <x v="6"/>
    </i>
    <i i="7">
      <x v="7"/>
    </i>
    <i i="8">
      <x v="8"/>
    </i>
    <i i="9">
      <x v="9"/>
    </i>
  </rowItems>
  <colItems count="1">
    <i/>
  </colItems>
  <dataFields count="10">
    <dataField name="Sum of February " fld="1" baseField="0" baseItem="0"/>
    <dataField name="Sum of March " fld="2" baseField="0" baseItem="0"/>
    <dataField name="Sum of June " fld="5" baseField="0" baseItem="0"/>
    <dataField name="Sum of April " fld="3" baseField="0" baseItem="0"/>
    <dataField name="Sum of July " fld="6" baseField="0" baseItem="0"/>
    <dataField name="Sum of October " fld="9" baseField="0" baseItem="0"/>
    <dataField name="Sum of November " fld="10" baseField="0" baseItem="0"/>
    <dataField name="Min of August " fld="7" subtotal="min" baseField="0" baseItem="0"/>
    <dataField name="Sum of Total" fld="12" baseField="0" baseItem="0"/>
    <dataField name="Sum of January " fld="0" baseField="0" baseItem="0"/>
  </dataFields>
  <pivotTableStyleInfo name="PivotStyleMedium12" showRowHeaders="1" showColHeaders="1" showRowStripes="1" showColStripes="1" showLastColumn="1"/>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69194D2D-22D1-406B-A47C-8B0FAE1A93C2}" sourceName="名字">
  <extLst>
    <ext xmlns:x15="http://schemas.microsoft.com/office/spreadsheetml/2010/11/main" uri="{2F2917AC-EB37-4324-AD4E-5DD8C200BD13}">
      <x15:tableSlicerCache tableId="1" column="1" sortOrder="ascending" customListSort="1" crossFilter="showItemsWithDataAtTop"/>
    </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C7A26B5A-C2EC-7CE5-118A-506CF5ADD84E}" sourceName="年龄">
  <extLst>
    <ext xmlns:x15="http://schemas.microsoft.com/office/spreadsheetml/2010/11/main" uri="{2F2917AC-EB37-4324-AD4E-5DD8C200BD13}">
      <x15:tableSlicerCache tableId="1" column="2" sortOrder="ascending" customListSort="1" crossFilter="showItemsWithDataAtTop"/>
    </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6B562925-19E1-9D19-AD56-AAB185DBB0F9}" cache="Slicer_Name" caption="名字" startItem="0" columnCount="1" showCaption="1" level="0" style="SlicerStyleLight5" lockedPosition="0" rowHeight="241300"/>
  <slicer name="Age" xr10:uid="{311E4486-57A2-F444-DE88-D80B3C4879B2}" cache="Slicer_Age" caption="年龄" startItem="0" columnCount="1" showCaption="1" level="0" style="SlicerStyleLight5" lockedPosi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B11">
  <autoFilter ref="A1:B11">
    <filterColumn colId="1">
      <filters>
        <filter val="21"/>
        <filter val="32"/>
        <filter val="34"/>
        <filter val="43"/>
      </filters>
    </filterColumn>
    <filterColumn colId="0">
      <filters>
        <filter val="Samantha Smith"/>
        <filter val="Abigail Jones"/>
        <filter val="Madison Taylor"/>
        <filter val="Mia Davis"/>
        <filter val="Olivia Davis"/>
        <filter val="Sophia Brown"/>
      </filters>
    </filterColumn>
  </autoFilter>
  <sortState ref="A2:B11">
    <sortCondition descending="0" ref="B1:B20"/>
  </sortState>
  <tableColumns count="2">
    <tableColumn id="1" name="名字"/>
    <tableColumn id="2" name="年龄"/>
  </tableColumns>
  <tableStyleInfo name="TableStyleMedium2"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Metro">
      <a:dk1>
        <a:srgbClr val="000000"/>
      </a:dk1>
      <a:lt1>
        <a:srgbClr val="FFFFFF"/>
      </a:lt1>
      <a:dk2>
        <a:srgbClr val="4E5B6F"/>
      </a:dk2>
      <a:lt2>
        <a:srgbClr val="D6ECFF"/>
      </a:lt2>
      <a:accent1>
        <a:srgbClr val="7FD13B"/>
      </a:accent1>
      <a:accent2>
        <a:srgbClr val="EA157A"/>
      </a:accent2>
      <a:accent3>
        <a:srgbClr val="FEB80A"/>
      </a:accent3>
      <a:accent4>
        <a:srgbClr val="00ADDC"/>
      </a:accent4>
      <a:accent5>
        <a:srgbClr val="738AC8"/>
      </a:accent5>
      <a:accent6>
        <a:srgbClr val="1AB39F"/>
      </a:accent6>
      <a:hlink>
        <a:srgbClr val="EB8803"/>
      </a:hlink>
      <a:folHlink>
        <a:srgbClr val="5F7791"/>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drawing" Target="../drawings/drawing1.xml"/></Relationships>
</file>

<file path=xl/worksheets/_rels/sheet4.xml.rels><?xml version="1.0" encoding="UTF-8" standalone="yes"?><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2.xml"/></Relationships>
</file>

<file path=xl/worksheets/_rels/sheet5.xml.rels><?xml version="1.0" encoding="UTF-8" standalone="yes"?><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Relationships xmlns="http://schemas.openxmlformats.org/package/2006/relationships"><Relationship  Id="rId3" Type="http://schemas.microsoft.com/office/2019/04/relationships/namedSheetView" Target="../namedSheetViews/namedSheetView2.xml"/><Relationship  Id="rId2" Type="http://schemas.openxmlformats.org/officeDocument/2006/relationships/pivotTable" Target="../pivotTables/pivotTable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
    <outlinePr applyStyles="0" summaryBelow="1" summaryRight="1" showOutlineSymbols="1"/>
    <pageSetUpPr autoPageBreaks="1" fitToPage="1"/>
  </sheetPr>
  <sheetViews>
    <sheetView showGridLines="1" showRowColHeaders="1" zoomScale="100" workbookViewId="0">
      <selection activeCell="B30" activeCellId="0" sqref="B30"/>
    </sheetView>
  </sheetViews>
  <sheetFormatPr defaultRowHeight="14.25"/>
  <cols>
    <col bestFit="1" customWidth="1" min="1" max="1" width="16.3984375"/>
    <col bestFit="1" customWidth="1" min="2" max="2" width="10.7109375"/>
    <col bestFit="1" customWidth="1" min="3" max="3" width="11"/>
    <col bestFit="1" customWidth="1" min="4" max="4" width="12.16015625"/>
    <col bestFit="1" customWidth="1" min="5" max="9" width="9.83203125"/>
    <col bestFit="1" customWidth="1" min="10" max="10" width="10.33203125"/>
    <col bestFit="1" customWidth="1" min="11" max="11" width="10.83203125"/>
    <col bestFit="1" customWidth="1" min="12" max="12" width="11.33203125"/>
    <col bestFit="1" customWidth="1" min="13" max="13" width="12"/>
    <col bestFit="1" customWidth="1" min="14" max="14" width="11.66015625"/>
    <col bestFit="1" customWidth="1" min="15" max="15" width="11"/>
    <col bestFit="1" min="16" max="16384" width="9.06640625"/>
  </cols>
  <sheetData>
    <row r="1" s="0" customFormat="1" ht="20.25" customHeight="1">
      <c r="A1" s="1" t="s">
        <v>0</v>
      </c>
      <c r="B1" s="2"/>
      <c r="C1" s="2"/>
      <c r="D1" s="2"/>
      <c r="E1" s="3" t="s">
        <v>1</v>
      </c>
      <c r="F1" s="3"/>
      <c r="G1" s="4" t="s">
        <v>2</v>
      </c>
      <c r="H1" s="4"/>
      <c r="I1" s="4" t="s">
        <v>3</v>
      </c>
      <c r="J1" s="4"/>
      <c r="K1" s="5"/>
      <c r="L1" s="6" t="s">
        <v>4</v>
      </c>
      <c r="M1" s="6"/>
      <c r="N1" s="7" t="s">
        <v>5</v>
      </c>
      <c r="O1" s="7"/>
    </row>
    <row r="2" s="0" customFormat="1" ht="23.25" customHeight="1">
      <c r="A2" s="2"/>
      <c r="B2" s="2"/>
      <c r="C2" s="2"/>
      <c r="D2" s="2"/>
      <c r="E2" s="8" t="s">
        <v>6</v>
      </c>
      <c r="F2" s="8"/>
      <c r="G2" s="9">
        <v>123456789</v>
      </c>
      <c r="H2" s="9"/>
      <c r="I2" s="10" t="s">
        <v>7</v>
      </c>
      <c r="J2" s="10"/>
      <c r="K2" s="5"/>
      <c r="L2" s="6" t="s">
        <v>8</v>
      </c>
      <c r="M2" s="6"/>
      <c r="N2" s="7" t="s">
        <v>9</v>
      </c>
      <c r="O2" s="7"/>
    </row>
    <row r="3" s="11" customFormat="1" ht="22.5" customHeight="1">
      <c r="A3" s="2"/>
      <c r="B3" s="2"/>
      <c r="C3" s="2"/>
      <c r="D3" s="2"/>
      <c r="E3" s="8"/>
      <c r="F3" s="8"/>
      <c r="G3" s="9"/>
      <c r="H3" s="9"/>
      <c r="I3" s="10"/>
      <c r="J3" s="10"/>
      <c r="K3" s="5"/>
      <c r="L3" s="6" t="s">
        <v>10</v>
      </c>
      <c r="M3" s="6"/>
      <c r="N3" s="12">
        <f ca="1">TODAY()</f>
        <v>44963</v>
      </c>
      <c r="O3" s="12"/>
    </row>
    <row r="4" ht="45.75" customHeight="1">
      <c r="A4" s="13" t="s">
        <v>11</v>
      </c>
      <c r="B4" s="14"/>
      <c r="C4" s="14"/>
      <c r="D4" s="14"/>
      <c r="E4" s="14"/>
      <c r="F4" s="14"/>
      <c r="G4" s="15"/>
      <c r="H4" s="15"/>
      <c r="I4" s="14"/>
      <c r="J4" s="14"/>
      <c r="K4" s="16"/>
      <c r="L4" s="16"/>
      <c r="M4" s="17"/>
      <c r="N4" s="17"/>
      <c r="O4" s="17"/>
    </row>
    <row r="5" s="18" customFormat="1" ht="19.5" customHeight="1">
      <c r="A5" s="19" t="s">
        <v>12</v>
      </c>
      <c r="B5" s="20"/>
      <c r="C5" s="21"/>
      <c r="D5" s="19" t="s">
        <v>13</v>
      </c>
      <c r="E5" s="20"/>
      <c r="F5" s="20"/>
      <c r="G5" s="22" t="s">
        <v>14</v>
      </c>
      <c r="H5" s="22"/>
      <c r="I5" s="23"/>
      <c r="J5" s="24" t="s">
        <v>15</v>
      </c>
      <c r="K5" s="20"/>
      <c r="L5" s="20"/>
      <c r="M5" s="25"/>
      <c r="N5" s="26"/>
      <c r="O5" s="26"/>
    </row>
    <row r="6" ht="22.5" customHeight="1">
      <c r="A6" s="27">
        <f>Total_Sale+Income</f>
        <v>80145.899999999994</v>
      </c>
      <c r="B6" s="27"/>
      <c r="C6" s="27"/>
      <c r="D6" s="28">
        <f>O22+O23</f>
        <v>12157.584130032572</v>
      </c>
      <c r="E6" s="28"/>
      <c r="F6" s="28"/>
      <c r="G6" s="29">
        <f>A6-D6</f>
        <v>67988.315869967424</v>
      </c>
      <c r="H6" s="29"/>
      <c r="I6" s="29"/>
      <c r="J6" s="30">
        <f>G6/A6</f>
        <v>0.84830684875916829</v>
      </c>
      <c r="K6" s="30"/>
      <c r="L6" s="31"/>
      <c r="M6" s="32"/>
      <c r="N6" s="32"/>
      <c r="O6" s="32"/>
      <c r="X6" s="33"/>
    </row>
    <row r="7" ht="17.25" customHeight="1">
      <c r="A7" s="32"/>
      <c r="B7" s="32"/>
      <c r="C7" s="32"/>
      <c r="D7" s="32"/>
      <c r="E7" s="32"/>
      <c r="F7" s="32"/>
      <c r="G7" s="32"/>
      <c r="H7" s="32"/>
      <c r="I7" s="32"/>
      <c r="J7" s="32"/>
      <c r="K7" s="32"/>
      <c r="L7" s="34"/>
      <c r="M7" s="35"/>
      <c r="N7" s="35"/>
      <c r="O7" s="36"/>
      <c r="X7" s="33"/>
    </row>
    <row r="8" ht="15">
      <c r="A8" s="32"/>
      <c r="B8" s="32"/>
      <c r="C8" s="32"/>
      <c r="D8" s="32"/>
      <c r="E8" s="32"/>
      <c r="F8" s="32"/>
      <c r="G8" s="32"/>
      <c r="H8" s="32"/>
      <c r="I8" s="32"/>
      <c r="J8" s="32"/>
      <c r="K8" s="32"/>
      <c r="L8" s="34"/>
      <c r="M8" s="37"/>
      <c r="N8" s="37"/>
      <c r="O8" s="38"/>
    </row>
    <row r="9" ht="24.75" customHeight="1">
      <c r="A9" s="39"/>
      <c r="B9" s="39"/>
      <c r="C9" s="39"/>
      <c r="D9" s="39"/>
      <c r="E9" s="39"/>
      <c r="F9" s="39"/>
      <c r="G9" s="40"/>
      <c r="H9" s="39"/>
      <c r="I9" s="39"/>
      <c r="J9" s="39"/>
      <c r="K9" s="39"/>
      <c r="L9" s="39"/>
      <c r="M9" s="39"/>
      <c r="N9" s="39"/>
      <c r="O9" s="41"/>
    </row>
    <row r="10" ht="24.75" customHeight="1">
      <c r="A10" s="41"/>
      <c r="B10" s="41"/>
      <c r="C10" s="41"/>
      <c r="D10" s="41"/>
      <c r="E10" s="41"/>
      <c r="F10" s="41"/>
      <c r="G10" s="42"/>
      <c r="H10" s="42"/>
      <c r="I10" s="41"/>
      <c r="J10" s="41"/>
      <c r="K10" s="41"/>
      <c r="L10" s="41"/>
      <c r="M10" s="41"/>
      <c r="N10" s="41"/>
      <c r="O10" s="41"/>
    </row>
    <row r="11" ht="15" customHeight="1">
      <c r="A11" s="41"/>
      <c r="B11" s="41"/>
      <c r="C11" s="41"/>
      <c r="D11" s="41"/>
      <c r="E11" s="41"/>
      <c r="F11" s="41"/>
      <c r="G11" s="41"/>
      <c r="H11" s="41"/>
      <c r="I11" s="41"/>
      <c r="J11" s="41"/>
      <c r="K11" s="41"/>
      <c r="L11" s="41"/>
      <c r="M11" s="41"/>
      <c r="N11" s="41"/>
      <c r="O11" s="41"/>
    </row>
    <row r="12" ht="15" customHeight="1">
      <c r="A12" s="41"/>
      <c r="B12" s="41"/>
      <c r="C12" s="41"/>
      <c r="D12" s="41"/>
      <c r="E12" s="41"/>
      <c r="F12" s="41"/>
      <c r="G12" s="41"/>
      <c r="H12" s="41"/>
      <c r="I12" s="41"/>
      <c r="J12" s="41"/>
      <c r="K12" s="41"/>
      <c r="L12" s="41"/>
      <c r="M12" s="41"/>
      <c r="N12" s="41"/>
      <c r="O12" s="41"/>
    </row>
    <row r="13" ht="15" customHeight="1">
      <c r="A13" s="41"/>
      <c r="B13" s="41"/>
      <c r="C13" s="41"/>
      <c r="D13" s="41"/>
      <c r="E13" s="41"/>
      <c r="F13" s="41"/>
      <c r="G13" s="41"/>
      <c r="H13" s="41"/>
      <c r="I13" s="41"/>
      <c r="J13" s="41"/>
      <c r="K13" s="41"/>
      <c r="L13" s="41"/>
      <c r="M13" s="41"/>
      <c r="N13" s="41"/>
      <c r="O13" s="41"/>
    </row>
    <row r="14" ht="15" customHeight="1">
      <c r="A14" s="41"/>
      <c r="B14" s="41"/>
      <c r="C14" s="41"/>
      <c r="D14" s="41"/>
      <c r="E14" s="41"/>
      <c r="F14" s="41"/>
      <c r="G14" s="41"/>
      <c r="H14" s="41"/>
      <c r="I14" s="41"/>
      <c r="J14" s="41"/>
      <c r="K14" s="41"/>
      <c r="L14" s="41"/>
      <c r="M14" s="41"/>
      <c r="N14" s="41"/>
      <c r="O14" s="41"/>
    </row>
    <row r="15" ht="15" customHeight="1">
      <c r="A15" s="41"/>
      <c r="B15" s="41"/>
      <c r="C15" s="41"/>
      <c r="D15" s="41"/>
      <c r="E15" s="41"/>
      <c r="F15" s="41"/>
      <c r="G15" s="41"/>
      <c r="H15" s="41"/>
      <c r="I15" s="41"/>
      <c r="J15" s="41"/>
      <c r="K15" s="41"/>
      <c r="L15" s="41"/>
      <c r="M15" s="41"/>
      <c r="N15" s="41"/>
      <c r="O15" s="41"/>
    </row>
    <row r="16" s="43" customFormat="1" ht="18" customHeight="1">
      <c r="A16" s="44"/>
      <c r="B16" s="44"/>
      <c r="C16" s="45" t="s">
        <v>16</v>
      </c>
      <c r="D16" s="45" t="s">
        <v>17</v>
      </c>
      <c r="E16" s="45" t="s">
        <v>18</v>
      </c>
      <c r="F16" s="45" t="s">
        <v>19</v>
      </c>
      <c r="G16" s="45" t="s">
        <v>20</v>
      </c>
      <c r="H16" s="45" t="s">
        <v>21</v>
      </c>
      <c r="I16" s="45" t="s">
        <v>22</v>
      </c>
      <c r="J16" s="45" t="s">
        <v>23</v>
      </c>
      <c r="K16" s="45" t="s">
        <v>24</v>
      </c>
      <c r="L16" s="45" t="s">
        <v>25</v>
      </c>
      <c r="M16" s="45" t="s">
        <v>26</v>
      </c>
      <c r="N16" s="45" t="s">
        <v>27</v>
      </c>
      <c r="O16" s="46" t="s">
        <v>28</v>
      </c>
    </row>
    <row r="17" ht="15" customHeight="1">
      <c r="A17" s="47" t="s">
        <v>29</v>
      </c>
      <c r="B17" s="47"/>
      <c r="C17" s="48">
        <v>5640</v>
      </c>
      <c r="D17" s="48">
        <v>7823</v>
      </c>
      <c r="E17" s="48">
        <v>4586</v>
      </c>
      <c r="F17" s="48">
        <v>1258</v>
      </c>
      <c r="G17" s="48">
        <v>3658</v>
      </c>
      <c r="H17" s="48">
        <v>1456</v>
      </c>
      <c r="I17" s="49">
        <v>2589</v>
      </c>
      <c r="J17" s="49">
        <v>2694</v>
      </c>
      <c r="K17" s="49">
        <v>2468</v>
      </c>
      <c r="L17" s="49">
        <v>9543</v>
      </c>
      <c r="M17" s="48">
        <v>5482</v>
      </c>
      <c r="N17" s="49">
        <v>3654</v>
      </c>
      <c r="O17" s="50">
        <f>SUM(Sale)</f>
        <v>50851</v>
      </c>
    </row>
    <row r="18" ht="15" customHeight="1">
      <c r="A18" s="47" t="s">
        <v>30</v>
      </c>
      <c r="B18" s="47"/>
      <c r="C18" s="48">
        <v>780</v>
      </c>
      <c r="D18" s="48">
        <v>540</v>
      </c>
      <c r="E18" s="48">
        <v>360</v>
      </c>
      <c r="F18" s="48">
        <v>240</v>
      </c>
      <c r="G18" s="48">
        <v>590</v>
      </c>
      <c r="H18" s="48">
        <v>640</v>
      </c>
      <c r="I18" s="48">
        <v>115</v>
      </c>
      <c r="J18" s="48">
        <v>112</v>
      </c>
      <c r="K18" s="48">
        <v>980</v>
      </c>
      <c r="L18" s="48">
        <v>760</v>
      </c>
      <c r="M18" s="48">
        <v>450</v>
      </c>
      <c r="N18" s="48">
        <v>850</v>
      </c>
      <c r="O18" s="51">
        <f t="shared" ref="O18:O20" si="0">SUM(C18:N18)</f>
        <v>6417</v>
      </c>
    </row>
    <row r="19" ht="15" customHeight="1">
      <c r="A19" s="47" t="s">
        <v>31</v>
      </c>
      <c r="B19" s="47"/>
      <c r="C19" s="48">
        <v>450</v>
      </c>
      <c r="D19" s="48">
        <v>650</v>
      </c>
      <c r="E19" s="48">
        <v>850</v>
      </c>
      <c r="F19" s="48">
        <v>210</v>
      </c>
      <c r="G19" s="48">
        <v>320</v>
      </c>
      <c r="H19" s="48">
        <v>560</v>
      </c>
      <c r="I19" s="48">
        <v>740</v>
      </c>
      <c r="J19" s="48">
        <v>150</v>
      </c>
      <c r="K19" s="48">
        <v>230</v>
      </c>
      <c r="L19" s="48">
        <v>150</v>
      </c>
      <c r="M19" s="48">
        <v>560</v>
      </c>
      <c r="N19" s="48">
        <v>870</v>
      </c>
      <c r="O19" s="51">
        <f t="shared" si="0"/>
        <v>5740</v>
      </c>
    </row>
    <row r="20" ht="15" customHeight="1">
      <c r="A20" s="47" t="s">
        <v>32</v>
      </c>
      <c r="B20" s="47"/>
      <c r="C20" s="48">
        <f>C17-(C19+C18)</f>
        <v>4410</v>
      </c>
      <c r="D20" s="49">
        <f>D17-(D19+D18)</f>
        <v>6633</v>
      </c>
      <c r="E20" s="49">
        <f>E17-(E19+E18)</f>
        <v>3376</v>
      </c>
      <c r="F20" s="49">
        <f>F17-(F19+F18)</f>
        <v>808</v>
      </c>
      <c r="G20" s="49">
        <f>G17-(G19+G18)</f>
        <v>2748</v>
      </c>
      <c r="H20" s="49">
        <f>H17-(H19+H18)</f>
        <v>256</v>
      </c>
      <c r="I20" s="49">
        <f>I17-(I19+I18)</f>
        <v>1734</v>
      </c>
      <c r="J20" s="49">
        <f>J17-(J19+J18)</f>
        <v>2432</v>
      </c>
      <c r="K20" s="49">
        <f>K17-(K19+K18)</f>
        <v>1258</v>
      </c>
      <c r="L20" s="49">
        <f>L17-(L19+L18)</f>
        <v>8633</v>
      </c>
      <c r="M20" s="49">
        <f>M17-(M19+M18)</f>
        <v>4472</v>
      </c>
      <c r="N20" s="49">
        <f>N17-(N19+N18)</f>
        <v>1934</v>
      </c>
      <c r="O20" s="50">
        <f t="shared" si="0"/>
        <v>38694</v>
      </c>
    </row>
    <row r="21" ht="15" customHeight="1">
      <c r="A21" s="47" t="s">
        <v>33</v>
      </c>
      <c r="B21" s="47"/>
      <c r="C21" s="52">
        <f>AVERAGE(C17,C20)</f>
        <v>5025</v>
      </c>
      <c r="D21" s="52">
        <f>AVERAGE(D17,D20)</f>
        <v>7228</v>
      </c>
      <c r="E21" s="52">
        <f>AVERAGE(E17,E20)</f>
        <v>3981</v>
      </c>
      <c r="F21" s="52">
        <f>AVERAGE(F17,F20)</f>
        <v>1033</v>
      </c>
      <c r="G21" s="52">
        <f>AVERAGE(G17,G20)</f>
        <v>3203</v>
      </c>
      <c r="H21" s="52">
        <f>AVERAGE(H17,H20)</f>
        <v>856</v>
      </c>
      <c r="I21" s="52">
        <f>AVERAGE(I17,I20)</f>
        <v>2161.5</v>
      </c>
      <c r="J21" s="52">
        <f>AVERAGE(J17,J20)</f>
        <v>2563</v>
      </c>
      <c r="K21" s="52">
        <f>AVERAGE(K17,K20)</f>
        <v>1863</v>
      </c>
      <c r="L21" s="52">
        <f>AVERAGE(L17,L20)</f>
        <v>9088</v>
      </c>
      <c r="M21" s="52">
        <f>AVERAGE(M17,M20)</f>
        <v>4977</v>
      </c>
      <c r="N21" s="52">
        <f>AVERAGE(N17,N20)</f>
        <v>2794</v>
      </c>
      <c r="O21" s="53">
        <f>AVERAGE(O17,O20)</f>
        <v>44772.5</v>
      </c>
    </row>
    <row r="22" ht="15" customHeight="1">
      <c r="A22" s="47" t="s">
        <v>34</v>
      </c>
      <c r="B22" s="47"/>
      <c r="C22" s="52">
        <f>C19+C18</f>
        <v>1230</v>
      </c>
      <c r="D22" s="54">
        <f>D19+D18</f>
        <v>1190</v>
      </c>
      <c r="E22" s="54">
        <f>E19+E18</f>
        <v>1210</v>
      </c>
      <c r="F22" s="54">
        <f>F19+F18</f>
        <v>450</v>
      </c>
      <c r="G22" s="54">
        <f>G19+G18</f>
        <v>910</v>
      </c>
      <c r="H22" s="54">
        <f>H19+H18</f>
        <v>1200</v>
      </c>
      <c r="I22" s="54">
        <f>I19+I18</f>
        <v>855</v>
      </c>
      <c r="J22" s="54">
        <f>J19+J18</f>
        <v>262</v>
      </c>
      <c r="K22" s="54">
        <f>K19+K18</f>
        <v>1210</v>
      </c>
      <c r="L22" s="54">
        <f>L19+L18</f>
        <v>910</v>
      </c>
      <c r="M22" s="54">
        <f>M19+M18</f>
        <v>1010</v>
      </c>
      <c r="N22" s="54">
        <f>N19+N18</f>
        <v>1720</v>
      </c>
      <c r="O22" s="50">
        <f>SUM(C22:N22)</f>
        <v>12157</v>
      </c>
    </row>
    <row r="23" ht="15" customHeight="1">
      <c r="A23" s="47" t="s">
        <v>35</v>
      </c>
      <c r="B23" s="47"/>
      <c r="C23" s="55">
        <f>IFERROR(C17/C20-1,"")</f>
        <v>0.27891156462585043</v>
      </c>
      <c r="D23" s="56">
        <f>IFERROR(D17/D20-1,"")</f>
        <v>0.17940600030152276</v>
      </c>
      <c r="E23" s="55">
        <f>IFERROR(E17/E20-1,"")</f>
        <v>0.35841232227488162</v>
      </c>
      <c r="F23" s="55">
        <f>IFERROR(F17/F20-1,"")</f>
        <v>0.55693069306930698</v>
      </c>
      <c r="G23" s="55">
        <f>IFERROR(G17/G20-1,"")</f>
        <v>0.33114992721979619</v>
      </c>
      <c r="H23" s="56">
        <f>IFERROR(H17/H20-1,"")/100</f>
        <v>4.6875e-002</v>
      </c>
      <c r="I23" s="55">
        <f>IFERROR(I17/I20-1,"")</f>
        <v>0.4930795847750864</v>
      </c>
      <c r="J23" s="56">
        <f>IFERROR(J17/J20-1,"")</f>
        <v>0.10773026315789469</v>
      </c>
      <c r="K23" s="55">
        <f>IFERROR(K17/K20-1,"")</f>
        <v>0.9618441971383147</v>
      </c>
      <c r="L23" s="56">
        <f>IFERROR(L17/L20-1,"")</f>
        <v>0.10540947526931532</v>
      </c>
      <c r="M23" s="56">
        <f>IFERROR(M17/M20-1,"")</f>
        <v>0.22584973166368516</v>
      </c>
      <c r="N23" s="55">
        <f>IFERROR(N17/N20-1,"")</f>
        <v>0.88934850051706316</v>
      </c>
      <c r="O23" s="55">
        <f>AVERAGE(C23,N23)</f>
        <v>0.58413003257145679</v>
      </c>
    </row>
    <row r="24" ht="15" customHeight="1">
      <c r="A24" s="47" t="s">
        <v>36</v>
      </c>
      <c r="B24" s="47"/>
      <c r="C24" s="57">
        <f>AVERAGE(C17:C21)</f>
        <v>3261</v>
      </c>
      <c r="D24" s="58">
        <f>AVERAGE(D17:D21)</f>
        <v>4574.8000000000002</v>
      </c>
      <c r="E24" s="58">
        <f>AVERAGE(E17:E21)</f>
        <v>2630.5999999999999</v>
      </c>
      <c r="F24" s="58">
        <f>AVERAGE(F17:F21)</f>
        <v>709.79999999999995</v>
      </c>
      <c r="G24" s="58">
        <f>AVERAGE(G17:G21)</f>
        <v>2103.8000000000002</v>
      </c>
      <c r="H24" s="58">
        <f>AVERAGE(H17:H21)</f>
        <v>753.60000000000002</v>
      </c>
      <c r="I24" s="58">
        <f>AVERAGE(I17:I21)</f>
        <v>1467.9000000000001</v>
      </c>
      <c r="J24" s="58">
        <f>AVERAGE(J17:J21)</f>
        <v>1590.2</v>
      </c>
      <c r="K24" s="58">
        <f>AVERAGE(K17:K21)</f>
        <v>1359.8</v>
      </c>
      <c r="L24" s="58">
        <f>AVERAGE(L17:L21)</f>
        <v>5634.8000000000002</v>
      </c>
      <c r="M24" s="58">
        <f>AVERAGE(M17:M21)</f>
        <v>3188.1999999999998</v>
      </c>
      <c r="N24" s="58">
        <f>AVERAGE(N17:N21)</f>
        <v>2020.4000000000001</v>
      </c>
      <c r="O24" s="50">
        <f>SUM(Other_income)</f>
        <v>29294.900000000001</v>
      </c>
    </row>
    <row r="25" ht="15" customHeight="1"/>
    <row r="26" ht="14.25"/>
    <row r="27" ht="14.25">
      <c r="H27" t="s">
        <v>37</v>
      </c>
    </row>
    <row r="28" ht="14.25"/>
    <row r="29" ht="14.25"/>
    <row r="30" ht="14.25"/>
    <row r="31" ht="16.5"/>
    <row r="32" ht="16.5"/>
    <row r="33" ht="14.25"/>
    <row r="34" ht="14.25">
      <c r="N34" s="59"/>
    </row>
    <row r="35" ht="14.25"/>
    <row r="36" ht="14.25">
      <c r="A36" s="60" t="s">
        <v>38</v>
      </c>
      <c r="B36" s="61"/>
      <c r="C36" s="62">
        <v>5640</v>
      </c>
      <c r="D36" s="63">
        <v>7823</v>
      </c>
      <c r="E36" s="63">
        <v>4586</v>
      </c>
      <c r="F36" s="63">
        <v>1258</v>
      </c>
      <c r="G36" s="63">
        <v>3658</v>
      </c>
      <c r="H36" s="63">
        <v>1456</v>
      </c>
      <c r="I36" s="63">
        <v>2589</v>
      </c>
      <c r="J36" s="63">
        <v>2694</v>
      </c>
      <c r="K36" s="63">
        <v>2468</v>
      </c>
      <c r="L36" s="63">
        <v>9543</v>
      </c>
      <c r="M36" s="63">
        <v>5482</v>
      </c>
      <c r="N36" s="63">
        <v>3654</v>
      </c>
    </row>
    <row r="37" ht="14.25">
      <c r="A37" s="64" t="s">
        <v>32</v>
      </c>
      <c r="B37" s="65"/>
      <c r="C37" s="62">
        <f>C17-(C19+C18)</f>
        <v>4410</v>
      </c>
      <c r="D37" s="66">
        <f>D17-(D19+D18)</f>
        <v>6633</v>
      </c>
      <c r="E37" s="66">
        <f>E17-(E19+E18)</f>
        <v>3376</v>
      </c>
      <c r="F37" s="66">
        <f>F17-(F19+F18)</f>
        <v>808</v>
      </c>
      <c r="G37" s="66">
        <f>G17-(G19+G18)</f>
        <v>2748</v>
      </c>
      <c r="H37" s="66">
        <f>H17-(H19+H18)</f>
        <v>256</v>
      </c>
      <c r="I37" s="66">
        <f>I17-(I19+I18)</f>
        <v>1734</v>
      </c>
      <c r="J37" s="66">
        <f>J17-(J19+J18)</f>
        <v>2432</v>
      </c>
      <c r="K37" s="66">
        <f>K17-(K19+K18)</f>
        <v>1258</v>
      </c>
      <c r="L37" s="66">
        <f>L17-(L19+L18)</f>
        <v>8633</v>
      </c>
      <c r="M37" s="66">
        <f>M17-(M19+M18)</f>
        <v>4472</v>
      </c>
      <c r="N37" s="66">
        <f>N17-(N19+N18)</f>
        <v>1934</v>
      </c>
    </row>
    <row r="38" ht="14.25"/>
    <row r="39" ht="14.25"/>
    <row r="40" ht="14.25">
      <c r="A40" s="43" t="s">
        <v>12</v>
      </c>
      <c r="B40" s="67">
        <f>Total_Sale+Income</f>
        <v>80145.899999999994</v>
      </c>
    </row>
    <row r="41" ht="14.25">
      <c r="A41" s="68" t="s">
        <v>13</v>
      </c>
      <c r="B41" s="67">
        <f>O22+O23</f>
        <v>12157.584130032572</v>
      </c>
    </row>
    <row r="42" ht="14.25">
      <c r="A42" s="68" t="s">
        <v>14</v>
      </c>
      <c r="B42" s="67">
        <v>63204</v>
      </c>
    </row>
    <row r="45" ht="15.75">
      <c r="F45" s="69"/>
    </row>
    <row r="46" ht="14.25">
      <c r="A46" s="70" t="s">
        <v>39</v>
      </c>
    </row>
    <row r="48" ht="14.25">
      <c r="A48" s="71"/>
      <c r="B48" s="71"/>
    </row>
    <row r="49" ht="14.25">
      <c r="A49" s="71"/>
      <c r="B49" s="71"/>
    </row>
    <row r="50" ht="14.25">
      <c r="A50" s="71"/>
      <c r="B50" s="71"/>
    </row>
    <row r="51" ht="14.25"/>
    <row r="52" ht="14.25"/>
    <row r="53" ht="14.25"/>
    <row r="54" ht="14.25">
      <c r="A54" s="71"/>
      <c r="B54" s="71"/>
    </row>
    <row r="55" ht="14.25">
      <c r="A55" s="71"/>
      <c r="B55" s="71"/>
    </row>
    <row r="56" ht="14.25">
      <c r="A56" s="71"/>
      <c r="B56" s="71"/>
    </row>
    <row r="57" ht="14.25">
      <c r="A57" s="71"/>
      <c r="B57" s="71"/>
    </row>
    <row r="58" ht="14.25">
      <c r="A58" s="71"/>
      <c r="B58" s="71"/>
    </row>
    <row r="100" ht="14.25">
      <c r="E100" s="72"/>
    </row>
  </sheetData>
  <mergeCells count="33">
    <mergeCell ref="A1:D3"/>
    <mergeCell ref="E1:F1"/>
    <mergeCell ref="G1:H1"/>
    <mergeCell ref="I1:J1"/>
    <mergeCell ref="L1:M1"/>
    <mergeCell ref="N1:O1"/>
    <mergeCell ref="E2:F3"/>
    <mergeCell ref="G2:H3"/>
    <mergeCell ref="I2:J3"/>
    <mergeCell ref="L2:M2"/>
    <mergeCell ref="N2:O2"/>
    <mergeCell ref="L3:M3"/>
    <mergeCell ref="N3:O3"/>
    <mergeCell ref="A4:O4"/>
    <mergeCell ref="A5:C5"/>
    <mergeCell ref="D5:F5"/>
    <mergeCell ref="G5:H5"/>
    <mergeCell ref="J5:L5"/>
    <mergeCell ref="A6:C6"/>
    <mergeCell ref="D6:F6"/>
    <mergeCell ref="G6:I6"/>
    <mergeCell ref="J6:L6"/>
    <mergeCell ref="A16:B16"/>
    <mergeCell ref="A17:B17"/>
    <mergeCell ref="A18:B18"/>
    <mergeCell ref="A19:B19"/>
    <mergeCell ref="A20:B20"/>
    <mergeCell ref="A21:B21"/>
    <mergeCell ref="A22:B22"/>
    <mergeCell ref="A23:B23"/>
    <mergeCell ref="A24:B24"/>
    <mergeCell ref="A36:B36"/>
    <mergeCell ref="A37:B37"/>
  </mergeCells>
  <dataValidations count="1" disablePrompts="0">
    <dataValidation sqref="C17:D24 F17:O24" type="none" allowBlank="1" errorStyle="stop" imeMode="noControl" operator="between" promptTitle="" showDropDown="0" showErrorMessage="1" showInputMessage="1"/>
  </dataValidations>
  <hyperlinks>
    <hyperlink location="Income" ref="A46" tooltip=""/>
  </hyperlinks>
  <printOptions headings="0" gridLines="0"/>
  <pageMargins left="0.25196850393700787" right="0.25196850393700787" top="0.75196850393700776" bottom="0.75196850393700776" header="0.29999999999999999" footer="0.29999999999999999"/>
  <pageSetup paperSize="9" scale="100" fitToWidth="1" fitToHeight="1" pageOrder="downThenOver" orientation="landscape" usePrinterDefaults="1" blackAndWhite="0" draft="0" cellComments="none" useFirstPageNumber="0" errors="displayed" horizontalDpi="600" verticalDpi="600" copies="1"/>
  <headerFooter differentFirst="1"/>
  <drawing r:id="rId1"/>
  <extLst>
    <ext xmlns:x14="http://schemas.microsoft.com/office/spreadsheetml/2009/9/main" uri="{CCE6A557-97BC-4b89-ADB6-D9C93CAAB3DF}">
      <x14:dataValidations xmlns:xm="http://schemas.microsoft.com/office/excel/2006/main" count="1" disablePrompts="0">
        <x14:dataValidation xr:uid="{00EE0099-00D9-4A01-BBBD-005A0002003B}" type="whole" allowBlank="1" errorStyle="stop" imeMode="noControl" operator="between" promptTitle="" showDropDown="0" showErrorMessage="1" showInputMessage="1">
          <x14:formula1>
            <xm:f>$E$19</xm:f>
          </x14:formula1>
          <x14:formula2>
            <xm:f>$E$26</xm:f>
          </x14:formula2>
          <xm:sqref>E17:E24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6" tint="0"/>
    <outlinePr applyStyles="0" summaryBelow="1" summaryRight="1" showOutlineSymbols="1"/>
    <pageSetUpPr autoPageBreaks="1" fitToPage="0"/>
  </sheetPr>
  <sheetViews>
    <sheetView topLeftCell="A7" zoomScale="100" workbookViewId="0">
      <selection activeCell="A1" activeCellId="0" sqref="A1"/>
    </sheetView>
  </sheetViews>
  <sheetFormatPr defaultRowHeight="14.25"/>
  <cols>
    <col bestFit="1" min="1" max="1" width="17.7265625"/>
    <col customWidth="1" min="2" max="2" width="22.00390625"/>
  </cols>
  <sheetData>
    <row r="1" ht="15">
      <c r="A1" s="73" t="s">
        <v>12</v>
      </c>
      <c r="B1" s="74">
        <v>82453</v>
      </c>
    </row>
    <row r="2" ht="15">
      <c r="A2" s="75" t="s">
        <v>13</v>
      </c>
      <c r="B2" s="74">
        <v>19249</v>
      </c>
    </row>
    <row r="3" ht="15">
      <c r="A3" s="75" t="s">
        <v>14</v>
      </c>
      <c r="B3" s="74">
        <v>63204</v>
      </c>
    </row>
    <row r="4" ht="15">
      <c r="B4" s="76">
        <f>SUM(B1:B3)</f>
        <v>164906</v>
      </c>
    </row>
    <row r="6" ht="14.25"/>
    <row r="9" ht="14.25">
      <c r="A9" s="18" t="s">
        <v>12</v>
      </c>
      <c r="B9" s="67">
        <f t="shared" ref="B9:B11" si="1">B1</f>
        <v>82453</v>
      </c>
    </row>
    <row r="10" ht="14.25">
      <c r="A10" s="77" t="s">
        <v>13</v>
      </c>
      <c r="B10" s="67">
        <f t="shared" si="1"/>
        <v>19249</v>
      </c>
    </row>
    <row r="11" ht="14.25">
      <c r="A11" s="77" t="s">
        <v>14</v>
      </c>
      <c r="B11" s="67">
        <f t="shared" si="1"/>
        <v>63204</v>
      </c>
    </row>
    <row r="12" ht="15">
      <c r="B12" s="76">
        <f>SUM(B1,B2,B3)</f>
        <v>164906</v>
      </c>
    </row>
    <row r="15" ht="14.25">
      <c r="H15" s="78"/>
    </row>
    <row r="17" ht="14.25"/>
  </sheetData>
  <printOptions headings="0" gridLines="0"/>
  <pageMargins left="0.70078740157480324" right="0.70078740157480324" top="0.75196850393700787" bottom="0.75196850393700787" header="0.29999999999999999" footer="0.29999999999999999"/>
  <pageSetup paperSize="9" scale="100" fitToWidth="0" fitToHeight="0"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5" tint="0"/>
    <outlinePr applyStyles="0" summaryBelow="1" summaryRight="1" showOutlineSymbols="1"/>
    <pageSetUpPr autoPageBreaks="1" fitToPage="0"/>
  </sheetPr>
  <sheetViews>
    <sheetView zoomScale="100" workbookViewId="0">
      <selection activeCell="A1" activeCellId="0" sqref="A1"/>
    </sheetView>
  </sheetViews>
  <sheetFormatPr defaultRowHeight="14.25"/>
  <cols>
    <col bestFit="1" customWidth="1" min="1" max="1" width="17.8515625"/>
    <col bestFit="1" min="2" max="6" width="9.140625"/>
    <col bestFit="1" customWidth="1" min="7" max="7" width="18.28125"/>
    <col bestFit="1" min="8" max="16384" width="9.140625"/>
  </cols>
  <sheetData>
    <row r="1" ht="14.25" outlineLevel="1">
      <c r="A1" s="67" t="s">
        <v>40</v>
      </c>
      <c r="G1" s="59" t="s">
        <v>41</v>
      </c>
    </row>
    <row r="2" ht="14.25" outlineLevel="1">
      <c r="A2" s="73" t="s">
        <v>12</v>
      </c>
      <c r="B2" s="67">
        <v>82453</v>
      </c>
      <c r="C2" s="59"/>
      <c r="G2" s="59" t="s">
        <v>42</v>
      </c>
    </row>
    <row r="3" ht="14.25" outlineLevel="1">
      <c r="A3" s="75" t="s">
        <v>13</v>
      </c>
      <c r="B3" s="67">
        <v>19249</v>
      </c>
      <c r="C3" s="59"/>
      <c r="G3" s="59" t="s">
        <v>43</v>
      </c>
    </row>
    <row r="4" ht="14.25" outlineLevel="1">
      <c r="A4" s="75" t="s">
        <v>14</v>
      </c>
      <c r="B4" s="67">
        <v>63204</v>
      </c>
      <c r="C4" s="59"/>
      <c r="G4" s="59" t="s">
        <v>44</v>
      </c>
    </row>
    <row r="5" ht="14.25" outlineLevel="1">
      <c r="G5" s="59" t="s">
        <v>45</v>
      </c>
    </row>
    <row r="6" ht="14.25" outlineLevel="1">
      <c r="G6" s="59" t="s">
        <v>46</v>
      </c>
    </row>
    <row r="7" ht="14.25" outlineLevel="1">
      <c r="G7" s="59" t="s">
        <v>47</v>
      </c>
    </row>
    <row r="8" ht="14.25" outlineLevel="1">
      <c r="A8" s="73" t="s">
        <v>12</v>
      </c>
      <c r="B8" s="67">
        <v>82453</v>
      </c>
      <c r="G8" s="59" t="s">
        <v>48</v>
      </c>
    </row>
    <row r="9" ht="14.25" outlineLevel="1">
      <c r="A9" s="79" t="s">
        <v>13</v>
      </c>
      <c r="B9" s="67">
        <v>19249</v>
      </c>
      <c r="G9" s="59" t="s">
        <v>49</v>
      </c>
    </row>
    <row r="10" ht="14.25" outlineLevel="1">
      <c r="A10" s="79" t="s">
        <v>14</v>
      </c>
      <c r="B10" s="67">
        <v>63204</v>
      </c>
      <c r="F10" s="72"/>
      <c r="G10" s="59" t="s">
        <v>50</v>
      </c>
    </row>
    <row r="11" ht="14.25" outlineLevel="1">
      <c r="G11" s="59" t="s">
        <v>51</v>
      </c>
    </row>
    <row r="12" ht="14.25" outlineLevel="1">
      <c r="G12" s="59" t="s">
        <v>52</v>
      </c>
    </row>
    <row r="13" ht="14.25" outlineLevel="1">
      <c r="G13" s="59" t="s">
        <v>53</v>
      </c>
    </row>
    <row r="14" ht="14.25" outlineLevel="1">
      <c r="G14" s="59" t="s">
        <v>54</v>
      </c>
    </row>
    <row r="15" ht="14.25" outlineLevel="1">
      <c r="G15" s="59" t="s">
        <v>55</v>
      </c>
    </row>
    <row r="16" ht="14.25" outlineLevel="1">
      <c r="G16" s="59" t="s">
        <v>56</v>
      </c>
    </row>
    <row r="17" ht="14.25" outlineLevel="1">
      <c r="G17" s="59" t="s">
        <v>57</v>
      </c>
    </row>
    <row r="18" ht="14.25" outlineLevel="1">
      <c r="G18" s="59" t="s">
        <v>58</v>
      </c>
    </row>
    <row r="19" ht="14.25" outlineLevel="1">
      <c r="G19" s="59" t="s">
        <v>59</v>
      </c>
    </row>
    <row r="20" ht="14.25" outlineLevel="1">
      <c r="G20" s="59" t="s">
        <v>60</v>
      </c>
    </row>
    <row r="21" ht="14.25"/>
    <row r="22" ht="14.25">
      <c r="D22" s="72"/>
      <c r="E22" s="72"/>
    </row>
  </sheetData>
  <printOptions headings="0" gridLines="0"/>
  <pageMargins left="0.70078740157480324" right="0.70078740157480324" top="0.75196850393700787" bottom="0.75196850393700787" header="0.29999999999999999" footer="0.29999999999999999"/>
  <pageSetup paperSize="9" scale="100" fitToWidth="0" fitToHeight="0"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1" disablePrompts="0">
        <x14:dataValidation xr:uid="{005B0023-009C-44B7-9AAF-0041002200E1}" type="whole" allowBlank="1" errorStyle="stop" imeMode="noControl" operator="between" promptTitle="" showDropDown="0" showErrorMessage="1" showInputMessage="1">
          <x14:formula1>
            <xm:f>18</xm:f>
          </x14:formula1>
          <x14:formula2>
            <xm:f>65</xm:f>
          </x14:formula2>
          <xm:sqref>B11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17.26953125"/>
    <col bestFit="1" min="2" max="2" width="10.19921875"/>
    <col bestFit="1" min="4" max="4" width="19.3984375"/>
  </cols>
  <sheetData>
    <row r="1">
      <c r="A1" s="80" t="s">
        <v>61</v>
      </c>
      <c r="B1" s="80" t="s">
        <v>62</v>
      </c>
    </row>
    <row r="2" hidden="1">
      <c r="A2" s="81" t="s">
        <v>42</v>
      </c>
      <c r="B2" s="81">
        <v>16</v>
      </c>
    </row>
    <row r="3" hidden="1">
      <c r="A3" s="59" t="s">
        <v>43</v>
      </c>
      <c r="B3" s="73">
        <v>20</v>
      </c>
    </row>
    <row r="4">
      <c r="A4" s="81" t="s">
        <v>44</v>
      </c>
      <c r="B4" s="81">
        <v>32</v>
      </c>
    </row>
    <row r="5">
      <c r="A5" s="59" t="s">
        <v>45</v>
      </c>
      <c r="B5" s="73">
        <v>34</v>
      </c>
    </row>
    <row r="6" hidden="1">
      <c r="A6" s="81" t="s">
        <v>46</v>
      </c>
      <c r="B6" s="81">
        <v>55</v>
      </c>
    </row>
    <row r="7" hidden="1">
      <c r="A7" s="59" t="s">
        <v>47</v>
      </c>
      <c r="B7" s="73">
        <v>33</v>
      </c>
    </row>
    <row r="8">
      <c r="A8" s="81" t="s">
        <v>48</v>
      </c>
      <c r="B8" s="81">
        <v>21</v>
      </c>
    </row>
    <row r="9">
      <c r="A9" s="59" t="s">
        <v>49</v>
      </c>
      <c r="B9" s="73">
        <v>43</v>
      </c>
    </row>
    <row r="10" hidden="1">
      <c r="A10" s="81" t="s">
        <v>50</v>
      </c>
      <c r="B10" s="81">
        <v>46</v>
      </c>
    </row>
    <row r="11" hidden="1">
      <c r="A11" s="59" t="s">
        <v>51</v>
      </c>
      <c r="B11" s="73"/>
    </row>
    <row r="12"/>
    <row r="13"/>
    <row r="14"/>
    <row r="15"/>
    <row r="16"/>
    <row r="17"/>
    <row r="18"/>
    <row r="19"/>
    <row r="20"/>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1"/>
  <tableParts count="1">
    <tablePart r:id="rId2"/>
  </tableParts>
  <extLst>
    <ext xmlns:x14="http://schemas.microsoft.com/office/spreadsheetml/2009/9/main" uri="{CCE6A557-97BC-4b89-ADB6-D9C93CAAB3DF}">
      <x14:dataValidations xmlns:xm="http://schemas.microsoft.com/office/excel/2006/main" count="2" disablePrompts="0">
        <x14:dataValidation xr:uid="{005800B3-0083-4A8C-8531-00C4002000FF}" type="whole" allowBlank="1" error="Value must be more than 18 and less than 60" errorStyle="information" errorTitle="Error" imeMode="noControl" operator="between" prompt="" promptTitle="Age" showDropDown="0" showErrorMessage="1" showInputMessage="1">
          <x14:formula1>
            <xm:f>18</xm:f>
          </x14:formula1>
          <x14:formula2>
            <xm:f>60</xm:f>
          </x14:formula2>
          <xm:sqref>B2:B10</xm:sqref>
        </x14:dataValidation>
        <x14:dataValidation xr:uid="{008D0092-004C-4D6E-9821-001900BE007E}" type="whole" allowBlank="1" error="Value must be more than 18 and less than 60" errorStyle="information" errorTitle="Error" imeMode="noControl" operator="between" prompt="Value must be more than 18 and less than 60" promptTitle="Age" showDropDown="0" showErrorMessage="1" showInputMessage="1">
          <x14:formula1>
            <xm:f>18</xm:f>
          </x14:formula1>
          <x14:formula2>
            <xm:f>60</xm:f>
          </x14:formula2>
          <xm:sqref>B11</xm:sqref>
        </x14:dataValidation>
      </x14:dataValidations>
    </ex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1" showRowColHeaders="1" zoomScale="100" workbookViewId="0">
      <selection activeCell="A1" activeCellId="0" sqref="A1"/>
    </sheetView>
  </sheetViews>
  <sheetFormatPr defaultRowHeight="14.25"/>
  <cols>
    <col bestFit="1" min="1" max="1" width="12.46875"/>
    <col bestFit="1" customWidth="1" min="2" max="2" width="16.7265625"/>
    <col bestFit="1" min="3" max="3" width="12.66796875"/>
    <col bestFit="1" min="4" max="4" width="14.7265625"/>
    <col bestFit="1" min="5" max="5" width="14.52734375"/>
    <col bestFit="1" min="6" max="6" width="13"/>
    <col bestFit="1" min="7" max="7" width="10.19921875"/>
    <col bestFit="1" min="8" max="8" width="12.19921875"/>
    <col bestFit="1" min="9" max="9" width="17.328125"/>
    <col bestFit="1" min="10" max="10" width="9.8671875"/>
    <col bestFit="1" min="11" max="11" width="17.66796875"/>
    <col bestFit="1" min="12" max="13" width="17.328125"/>
    <col bestFit="1" min="14" max="14" width="12.19921875"/>
    <col bestFit="1" min="15" max="15" width="17.328125"/>
    <col bestFit="1" min="16" max="16" width="21.328125"/>
    <col bestFit="1" min="17" max="17" width="17.26953125"/>
    <col bestFit="1" min="18" max="18" width="19.328125"/>
    <col bestFit="1" min="19" max="19" width="12.46875"/>
  </cols>
  <sheetData>
    <row r="1"/>
    <row r="2"/>
    <row r="3"/>
    <row r="4">
      <c r="A4" t="s">
        <v>63</v>
      </c>
      <c r="B4" t="s">
        <v>64</v>
      </c>
      <c r="C4" t="s">
        <v>65</v>
      </c>
      <c r="D4" t="s">
        <v>66</v>
      </c>
    </row>
    <row r="5">
      <c r="A5" s="67">
        <v>450</v>
      </c>
      <c r="B5">
        <v>650</v>
      </c>
      <c r="C5">
        <v>740</v>
      </c>
      <c r="D5">
        <v>850</v>
      </c>
    </row>
    <row r="6">
      <c r="A6" s="67">
        <v>1230</v>
      </c>
      <c r="B6">
        <v>1190</v>
      </c>
      <c r="C6">
        <v>855</v>
      </c>
      <c r="D6">
        <v>1210</v>
      </c>
    </row>
    <row r="7">
      <c r="A7" s="67">
        <v>4410</v>
      </c>
      <c r="B7">
        <v>6633</v>
      </c>
      <c r="C7">
        <v>1734</v>
      </c>
      <c r="D7">
        <v>3376</v>
      </c>
    </row>
    <row r="8">
      <c r="A8" s="67">
        <v>5025</v>
      </c>
      <c r="B8">
        <v>7228</v>
      </c>
      <c r="C8">
        <v>2161.5</v>
      </c>
      <c r="D8">
        <v>3981</v>
      </c>
    </row>
    <row r="9">
      <c r="A9" s="67">
        <v>5640</v>
      </c>
      <c r="B9">
        <v>7823</v>
      </c>
      <c r="C9">
        <v>2589</v>
      </c>
      <c r="D9">
        <v>4586</v>
      </c>
    </row>
    <row r="10">
      <c r="A10" s="82" t="s">
        <v>67</v>
      </c>
      <c r="B10">
        <v>23524</v>
      </c>
      <c r="C10">
        <v>8079.5</v>
      </c>
      <c r="D10">
        <v>14003</v>
      </c>
    </row>
    <row r="11"/>
    <row r="12"/>
    <row r="13"/>
    <row r="14"/>
    <row r="15"/>
    <row r="16"/>
    <row r="17"/>
    <row r="18"/>
    <row r="19"/>
    <row r="20"/>
    <row r="21"/>
    <row r="22"/>
    <row r="23"/>
    <row r="24"/>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customWidth="1" min="1" max="1" width="17.59765625"/>
    <col bestFit="1" customWidth="1" min="2" max="2" width="10.8515625"/>
    <col bestFit="1" customWidth="1" min="3" max="3" width="9.06640625"/>
    <col bestFit="1" min="4" max="4" width="10.19921875"/>
    <col bestFit="1" customWidth="1" min="5" max="5" width="12.28125"/>
    <col bestFit="1" min="6" max="8" width="10.19921875"/>
    <col bestFit="1" min="9" max="14" width="9.06640625"/>
    <col bestFit="1" min="15" max="16" width="4.59765625"/>
    <col bestFit="1" min="17" max="17" width="19.328125"/>
    <col bestFit="1" min="18" max="18" width="20.3984375"/>
    <col bestFit="1" min="19" max="19" width="18.12890625"/>
    <col bestFit="1" min="20" max="20" width="14.7265625"/>
    <col bestFit="1" min="21" max="21" width="12.66796875"/>
    <col bestFit="1" min="22" max="22" width="22.7265625"/>
    <col bestFit="1" min="23" max="23" width="19.328125"/>
    <col bestFit="1" min="24" max="24" width="17.26953125"/>
    <col bestFit="1" min="25" max="25" width="18.796875"/>
    <col bestFit="1" min="26" max="26" width="22.06640625"/>
    <col bestFit="1" min="27" max="27" width="16.66796875"/>
  </cols>
  <sheetData>
    <row r="1">
      <c r="A1" t="s">
        <v>68</v>
      </c>
    </row>
    <row r="2">
      <c r="A2" t="s">
        <v>64</v>
      </c>
      <c r="B2" s="83">
        <v>28638.979406000301</v>
      </c>
    </row>
    <row r="3">
      <c r="A3" t="s">
        <v>66</v>
      </c>
      <c r="B3" s="84">
        <v>16993.958412322274</v>
      </c>
    </row>
    <row r="4">
      <c r="A4" t="s">
        <v>69</v>
      </c>
      <c r="B4" s="84">
        <v>5721.6468750000004</v>
      </c>
    </row>
    <row r="5">
      <c r="A5" t="s">
        <v>70</v>
      </c>
      <c r="B5" s="84">
        <v>4709.3569306930694</v>
      </c>
    </row>
    <row r="6">
      <c r="A6" t="s">
        <v>65</v>
      </c>
      <c r="B6" s="84">
        <v>9662.8930795847755</v>
      </c>
    </row>
    <row r="7">
      <c r="A7" t="s">
        <v>71</v>
      </c>
      <c r="B7" s="84">
        <v>34718.905409475272</v>
      </c>
    </row>
    <row r="8">
      <c r="A8" t="s">
        <v>72</v>
      </c>
      <c r="B8" s="84">
        <v>20139.425849731666</v>
      </c>
    </row>
    <row r="9">
      <c r="A9" t="s">
        <v>73</v>
      </c>
      <c r="B9" s="84">
        <v>0.10773026315789469</v>
      </c>
    </row>
    <row r="10">
      <c r="A10" t="s">
        <v>74</v>
      </c>
      <c r="B10" s="84">
        <v>187926.98413003256</v>
      </c>
    </row>
    <row r="11">
      <c r="A11" t="s">
        <v>75</v>
      </c>
      <c r="B11" s="85">
        <v>20796.278911564626</v>
      </c>
    </row>
    <row r="12"/>
    <row r="13"/>
    <row r="14"/>
    <row r="15"/>
    <row r="16"/>
    <row r="17"/>
    <row r="18"/>
    <row r="19"/>
    <row r="20"/>
    <row r="21"/>
    <row r="22"/>
    <row r="23"/>
    <row r="24"/>
    <row r="25">
      <c r="A25" s="86"/>
      <c r="B25" s="87"/>
      <c r="C25" s="88" t="s">
        <v>76</v>
      </c>
      <c r="D25" s="88" t="s">
        <v>17</v>
      </c>
      <c r="E25" s="88" t="s">
        <v>18</v>
      </c>
      <c r="F25" s="88" t="s">
        <v>19</v>
      </c>
      <c r="G25" s="88" t="s">
        <v>20</v>
      </c>
      <c r="H25" s="88" t="s">
        <v>21</v>
      </c>
    </row>
    <row r="26">
      <c r="A26" s="89" t="s">
        <v>29</v>
      </c>
      <c r="B26" s="90"/>
      <c r="C26" s="91">
        <v>5640</v>
      </c>
      <c r="D26" s="91">
        <v>7823</v>
      </c>
      <c r="E26" s="91">
        <v>4586</v>
      </c>
      <c r="F26" s="91">
        <v>1258</v>
      </c>
      <c r="G26" s="91">
        <v>3658</v>
      </c>
      <c r="H26" s="91">
        <v>1456</v>
      </c>
    </row>
    <row r="27">
      <c r="A27" s="89" t="s">
        <v>30</v>
      </c>
      <c r="B27" s="90"/>
      <c r="C27" s="91">
        <v>780</v>
      </c>
      <c r="D27" s="91">
        <v>540</v>
      </c>
      <c r="E27" s="91">
        <v>360</v>
      </c>
      <c r="F27" s="91">
        <v>240</v>
      </c>
      <c r="G27" s="91">
        <v>590</v>
      </c>
      <c r="H27" s="91">
        <v>640</v>
      </c>
    </row>
    <row r="28">
      <c r="A28" s="89" t="s">
        <v>31</v>
      </c>
      <c r="B28" s="90"/>
      <c r="C28" s="91">
        <v>450</v>
      </c>
      <c r="D28" s="91">
        <v>650</v>
      </c>
      <c r="E28" s="91">
        <v>850</v>
      </c>
      <c r="F28" s="91">
        <v>210</v>
      </c>
      <c r="G28" s="91">
        <v>320</v>
      </c>
      <c r="H28" s="91">
        <v>560</v>
      </c>
    </row>
    <row r="29">
      <c r="A29" s="89" t="s">
        <v>32</v>
      </c>
      <c r="B29" s="90"/>
      <c r="C29" s="91">
        <f>C26-(C28+C27)</f>
        <v>4410</v>
      </c>
      <c r="D29" s="91">
        <f>D26-(D28+D27)</f>
        <v>6633</v>
      </c>
      <c r="E29" s="91">
        <f>E26-(E28+E27)</f>
        <v>3376</v>
      </c>
      <c r="F29" s="91">
        <f>F26-(F28+F27)</f>
        <v>808</v>
      </c>
      <c r="G29" s="91">
        <f>G26-(G28+G27)</f>
        <v>2748</v>
      </c>
      <c r="H29" s="91">
        <f>H26-(H28+H27)</f>
        <v>256</v>
      </c>
    </row>
    <row r="30">
      <c r="A30" s="89" t="s">
        <v>33</v>
      </c>
      <c r="B30" s="90"/>
      <c r="C30" s="92">
        <f>AVERAGE(C26,C29)</f>
        <v>5025</v>
      </c>
      <c r="D30" s="91">
        <f>AVERAGE(D26,D29)</f>
        <v>7228</v>
      </c>
      <c r="E30" s="91">
        <f>AVERAGE(E26,E29)</f>
        <v>3981</v>
      </c>
      <c r="F30" s="91">
        <f>AVERAGE(F26,F29)</f>
        <v>1033</v>
      </c>
      <c r="G30" s="91">
        <f>AVERAGE(G26,G29)</f>
        <v>3203</v>
      </c>
      <c r="H30" s="91">
        <f>AVERAGE(H26,H29)</f>
        <v>856</v>
      </c>
    </row>
    <row r="31">
      <c r="A31" s="89" t="s">
        <v>34</v>
      </c>
      <c r="B31" s="90"/>
      <c r="C31" s="91">
        <f>C28+C27</f>
        <v>1230</v>
      </c>
      <c r="D31" s="91">
        <f>D28+D27</f>
        <v>1190</v>
      </c>
      <c r="E31" s="91">
        <f>E28+E27</f>
        <v>1210</v>
      </c>
      <c r="F31" s="91">
        <f>F28+F27</f>
        <v>450</v>
      </c>
      <c r="G31" s="91">
        <f>G28+G27</f>
        <v>910</v>
      </c>
      <c r="H31" s="91">
        <f>H28+H27</f>
        <v>1200</v>
      </c>
    </row>
    <row r="32">
      <c r="A32" s="89" t="s">
        <v>35</v>
      </c>
      <c r="B32" s="90"/>
      <c r="C32" s="55">
        <f>IFERROR(C26/C29-1,"")</f>
        <v>0.27891156462585043</v>
      </c>
      <c r="D32" s="56">
        <f>IFERROR(D26/D29-1,"")</f>
        <v>0.17940600030152276</v>
      </c>
      <c r="E32" s="55">
        <f>IFERROR(E26/E29-1,"")</f>
        <v>0.35841232227488162</v>
      </c>
      <c r="F32" s="55">
        <f>IFERROR(F26/F29-1,"")</f>
        <v>0.55693069306930698</v>
      </c>
      <c r="G32" s="55">
        <f>IFERROR(G26/G29-1,"")</f>
        <v>0.33114992721979619</v>
      </c>
      <c r="H32" s="56">
        <f>IFERROR(H26/H29-1,"")/100</f>
        <v>4.6875e-002</v>
      </c>
    </row>
    <row r="33">
      <c r="A33" s="89" t="s">
        <v>36</v>
      </c>
      <c r="B33" s="90"/>
      <c r="C33" s="91">
        <f>AVERAGE(C26:C30)</f>
        <v>3261</v>
      </c>
      <c r="D33" s="91">
        <f>AVERAGE(D26:D30)</f>
        <v>4574.8000000000002</v>
      </c>
      <c r="E33" s="91">
        <f>AVERAGE(E26:E30)</f>
        <v>2630.5999999999999</v>
      </c>
      <c r="F33" s="91">
        <f>AVERAGE(F26:F30)</f>
        <v>709.79999999999995</v>
      </c>
      <c r="G33" s="91">
        <f>AVERAGE(G26:G30)</f>
        <v>2103.8000000000002</v>
      </c>
      <c r="H33" s="91">
        <f>AVERAGE(H26:H30)</f>
        <v>753.60000000000002</v>
      </c>
      <c r="I33" s="93">
        <f>SUM(C33:H33)</f>
        <v>14033.6</v>
      </c>
    </row>
    <row r="34"/>
    <row r="35"/>
    <row r="36"/>
    <row r="37"/>
    <row r="38"/>
    <row r="39"/>
    <row r="40"/>
    <row r="41"/>
    <row r="42"/>
    <row r="43"/>
    <row r="44"/>
    <row r="45"/>
    <row r="46"/>
    <row r="47"/>
    <row r="48"/>
    <row r="49"/>
    <row r="50"/>
    <row r="51" ht="14.25"/>
    <row r="52" ht="14.25"/>
    <row r="53" ht="14.25"/>
    <row r="54" ht="14.25"/>
    <row r="55" ht="14.25"/>
    <row r="56" ht="14.25"/>
    <row r="57" ht="14.25"/>
    <row r="58" ht="14.25"/>
    <row r="59" ht="14.25"/>
    <row r="60" ht="14.25"/>
    <row r="61" ht="14.25"/>
    <row r="62" ht="14.25"/>
    <row r="63" ht="14.25"/>
    <row r="64" ht="14.25"/>
    <row r="65" ht="14.25"/>
    <row r="66" ht="14.25"/>
    <row r="67" ht="14.25"/>
    <row r="68" ht="14.25"/>
    <row r="69" ht="14.25"/>
    <row r="70" ht="14.25"/>
    <row r="71" ht="14.25"/>
    <row r="72" ht="14.25"/>
    <row r="73" ht="14.25"/>
    <row r="74" ht="14.25"/>
    <row r="75" ht="14.25"/>
    <row r="76" ht="14.25"/>
    <row r="77" ht="14.25"/>
    <row r="78" ht="14.25"/>
    <row r="79" ht="14.25"/>
    <row r="80" ht="14.25"/>
    <row r="81" ht="14.25"/>
    <row r="82" ht="14.25"/>
    <row r="83" ht="14.25"/>
    <row r="84" ht="14.25"/>
    <row r="85" ht="14.25"/>
    <row r="86" ht="14.25"/>
    <row r="87" ht="14.25"/>
    <row r="88" ht="14.25"/>
    <row r="89" ht="14.25"/>
    <row r="90" ht="14.25"/>
    <row r="91" ht="14.25"/>
  </sheetData>
  <autoFilter ref="A25:H33">
    <filterColumn colId="0" showButton="0"/>
  </autoFilter>
  <mergeCells count="9">
    <mergeCell ref="A25:B25"/>
    <mergeCell ref="A26:B26"/>
    <mergeCell ref="A27:B27"/>
    <mergeCell ref="A28:B28"/>
    <mergeCell ref="A29:B29"/>
    <mergeCell ref="A30:B30"/>
    <mergeCell ref="A31:B31"/>
    <mergeCell ref="A32:B32"/>
    <mergeCell ref="A33:B33"/>
  </mergeCells>
  <dataValidations count="1" disablePrompts="0">
    <dataValidation sqref="C26:D33 F26:H33" type="none" allowBlank="1" errorStyle="stop" imeMode="noControl" operator="between" promptTitle="" showDropDown="0" showErrorMessage="1" showInputMessage="1"/>
  </dataValidation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1"/>
  <extLst>
    <ext xmlns:x14="http://schemas.microsoft.com/office/spreadsheetml/2009/9/main" uri="{CCE6A557-97BC-4b89-ADB6-D9C93CAAB3DF}">
      <x14:dataValidations xmlns:xm="http://schemas.microsoft.com/office/excel/2006/main" count="1" disablePrompts="0">
        <x14:dataValidation xr:uid="{0092000D-0008-492A-8D0F-003B00D400EB}" type="whole" allowBlank="1" errorStyle="stop" imeMode="noControl" operator="between" promptTitle="" showDropDown="0" showErrorMessage="1" showInputMessage="1">
          <x14:formula1>
            <xm:f>$E$19</xm:f>
          </x14:formula1>
          <x14:formula2>
            <xm:f>$E$26</xm:f>
          </x14:formula2>
          <xm:sqref>E26:E33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ONLYOFFICE/7.3.0.184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2023-02-06T11:46:44Z</dcterms:modified>
</cp:coreProperties>
</file>