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Shared drives\OPEnS\Projects\FloDar\BOMs\"/>
    </mc:Choice>
  </mc:AlternateContent>
  <xr:revisionPtr revIDLastSave="0" documentId="8_{B5CFBDAA-6BB9-4C3B-A92A-F865C8C8B9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loDar" sheetId="2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2" l="1"/>
  <c r="D38" i="2"/>
  <c r="E38" i="2" s="1"/>
  <c r="D37" i="2"/>
  <c r="E37" i="2" s="1"/>
  <c r="D29" i="2"/>
  <c r="E29" i="2" s="1"/>
  <c r="E28" i="2"/>
  <c r="D27" i="2"/>
  <c r="E27" i="2" s="1"/>
  <c r="D26" i="2"/>
  <c r="E26" i="2" s="1"/>
  <c r="D25" i="2"/>
  <c r="E25" i="2" s="1"/>
  <c r="E24" i="2"/>
  <c r="E23" i="2"/>
  <c r="E22" i="2"/>
  <c r="E21" i="2"/>
  <c r="E20" i="2"/>
  <c r="E19" i="2"/>
  <c r="D18" i="2"/>
  <c r="E18" i="2" s="1"/>
  <c r="E17" i="2"/>
  <c r="E16" i="2"/>
  <c r="E15" i="2"/>
  <c r="E14" i="2"/>
  <c r="E13" i="2"/>
  <c r="E11" i="2"/>
  <c r="D10" i="2"/>
  <c r="E10" i="2" s="1"/>
  <c r="D9" i="2"/>
  <c r="E9" i="2" s="1"/>
  <c r="D8" i="2"/>
  <c r="E8" i="2" s="1"/>
  <c r="D7" i="2"/>
  <c r="E7" i="2" s="1"/>
  <c r="E6" i="2"/>
  <c r="D5" i="2"/>
  <c r="E5" i="2" s="1"/>
  <c r="E4" i="2"/>
  <c r="E3" i="2"/>
</calcChain>
</file>

<file path=xl/sharedStrings.xml><?xml version="1.0" encoding="utf-8"?>
<sst xmlns="http://schemas.openxmlformats.org/spreadsheetml/2006/main" count="135" uniqueCount="99">
  <si>
    <t>Notes</t>
  </si>
  <si>
    <t>Amazon</t>
  </si>
  <si>
    <t>Adafruit</t>
  </si>
  <si>
    <t>Battery</t>
  </si>
  <si>
    <t>Tripler</t>
  </si>
  <si>
    <t>ADS1115</t>
  </si>
  <si>
    <t>McMaster</t>
  </si>
  <si>
    <t>Designator</t>
  </si>
  <si>
    <t>Component</t>
  </si>
  <si>
    <t>Qty.</t>
  </si>
  <si>
    <t>Cost per Unit</t>
  </si>
  <si>
    <t>Total Cost</t>
  </si>
  <si>
    <t>Source of Materials</t>
  </si>
  <si>
    <t>Mechanical Components</t>
  </si>
  <si>
    <t>Pelican Case</t>
  </si>
  <si>
    <t>1150 Pelican Case</t>
  </si>
  <si>
    <t>B&amp;H Photo</t>
  </si>
  <si>
    <t>Structure</t>
  </si>
  <si>
    <t>Acryllic 1/8" x 12" x 12'</t>
  </si>
  <si>
    <t>Grainger</t>
  </si>
  <si>
    <t xml:space="preserve">Each design uses 8.27" x 5.81" </t>
  </si>
  <si>
    <t>Cable Gland</t>
  </si>
  <si>
    <t>PG7 Plastic Waterproof Cable Gland Connectors</t>
  </si>
  <si>
    <t>Pack of 20</t>
  </si>
  <si>
    <t>Drill bit</t>
  </si>
  <si>
    <t>Multidiameter Drill Bit</t>
  </si>
  <si>
    <t>12mm M3 Screw</t>
  </si>
  <si>
    <t>18-8 Stainless Steel Socket Head Screw</t>
  </si>
  <si>
    <t>Pack of 100</t>
  </si>
  <si>
    <t>M3 Jam Nut</t>
  </si>
  <si>
    <t>Steel Thin Hex Nut</t>
  </si>
  <si>
    <t>Velcro</t>
  </si>
  <si>
    <t>Velcro 3/4 in x 30 ft Roll</t>
  </si>
  <si>
    <t>~25 cm needed for each</t>
  </si>
  <si>
    <t>PVC Pipe</t>
  </si>
  <si>
    <t>2.5' 1.5" schedule 40 PVC</t>
  </si>
  <si>
    <t>Minimum order length 10'</t>
  </si>
  <si>
    <t>Marine Epoxy</t>
  </si>
  <si>
    <t>Loctite Epoxy Marine, 0.85 fl oz</t>
  </si>
  <si>
    <t>Electrical Components</t>
  </si>
  <si>
    <t>Feather</t>
  </si>
  <si>
    <t>Adafruit Feather M0 Basic Proto</t>
  </si>
  <si>
    <t>Hypnos</t>
  </si>
  <si>
    <t>Hypnos V3.2 or V3.3</t>
  </si>
  <si>
    <t>OPEnS</t>
  </si>
  <si>
    <t>2 pin JST right angle socket</t>
  </si>
  <si>
    <t>2 pin JST XH right angle socket</t>
  </si>
  <si>
    <t>Digi-key</t>
  </si>
  <si>
    <t>Male headers</t>
  </si>
  <si>
    <t>28 for Hypnos</t>
  </si>
  <si>
    <t>Female headers</t>
  </si>
  <si>
    <t>10 for ADS1115, 30 for Hypnos</t>
  </si>
  <si>
    <t>Breakout Board</t>
  </si>
  <si>
    <t>FloDar Breakout Board</t>
  </si>
  <si>
    <t>Minimum order of 3</t>
  </si>
  <si>
    <t>Resistor</t>
  </si>
  <si>
    <t>SAMD 150 Ohm Resistor</t>
  </si>
  <si>
    <t>FeatherWing Tripler Mini Kit</t>
  </si>
  <si>
    <t>ADS1115 16-Bit ADC</t>
  </si>
  <si>
    <t>SD Card</t>
  </si>
  <si>
    <t>SanDisk 32GB microSDHC Memory Card with SD Adapter</t>
  </si>
  <si>
    <t>Coin Cell</t>
  </si>
  <si>
    <t>CR1220</t>
  </si>
  <si>
    <t>Cable Connector</t>
  </si>
  <si>
    <t>Waterproof Polarized 4-Wire Cable Set</t>
  </si>
  <si>
    <t>USB Cable</t>
  </si>
  <si>
    <t>Micro USB Cable</t>
  </si>
  <si>
    <t>Pack of 5</t>
  </si>
  <si>
    <t>3-pin JST plug cables and sockets</t>
  </si>
  <si>
    <t>3 PIN JST XH plug 200mm 26 AWG cable, socket</t>
  </si>
  <si>
    <t>2-pin JST cables</t>
  </si>
  <si>
    <t>22 AWG 2 Pin JST XH2.54 Connector Plug</t>
  </si>
  <si>
    <t>Pack of 20, 10 usable</t>
  </si>
  <si>
    <t>TalentCell Rechargeable 12V Lithium Ion Battery</t>
  </si>
  <si>
    <t>DC Power Jack</t>
  </si>
  <si>
    <t>DC Power Jack Plug Adapter</t>
  </si>
  <si>
    <t>Pack of 10</t>
  </si>
  <si>
    <t>Flow Meter</t>
  </si>
  <si>
    <t>USFM</t>
  </si>
  <si>
    <t>TUF-2000M</t>
  </si>
  <si>
    <t>Transducer</t>
  </si>
  <si>
    <t>TS-2 Pair</t>
  </si>
  <si>
    <t>(included)</t>
  </si>
  <si>
    <t>-</t>
  </si>
  <si>
    <t>Transducer Cable</t>
  </si>
  <si>
    <t>5 meters</t>
  </si>
  <si>
    <t>Hose Clamps</t>
  </si>
  <si>
    <t>Heat Shrink</t>
  </si>
  <si>
    <t>2x Red 2x Blue 4x Black small</t>
  </si>
  <si>
    <t>Spades</t>
  </si>
  <si>
    <t>Fork Spade U-Type Connectors</t>
  </si>
  <si>
    <t>Large black heat shrink</t>
  </si>
  <si>
    <t>1/4" 3:1 adhesive lined heat shrink</t>
  </si>
  <si>
    <t>20 ft, each cable needs 2.5"</t>
  </si>
  <si>
    <t>Solder seal connectors</t>
  </si>
  <si>
    <t>Marine grade solder seal connectors 18-22 gauge</t>
  </si>
  <si>
    <t>Pack of 50, 1.5" long</t>
  </si>
  <si>
    <t>Silicon Lubricant</t>
  </si>
  <si>
    <t>Dow Corning 111 O-Ring Silicone Lubricant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</si>
</sst>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F1111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/>
    <xf numFmtId="0" fontId="2" fillId="0" borderId="4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Border="1" applyAlignment="1">
      <alignment horizontal="left"/>
    </xf>
    <xf numFmtId="164" fontId="1" fillId="0" borderId="9" xfId="0" applyNumberFormat="1" applyFont="1" applyBorder="1"/>
    <xf numFmtId="0" fontId="4" fillId="0" borderId="9" xfId="0" applyFont="1" applyBorder="1"/>
    <xf numFmtId="0" fontId="1" fillId="0" borderId="10" xfId="0" applyFont="1" applyBorder="1"/>
    <xf numFmtId="0" fontId="5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/>
    <xf numFmtId="164" fontId="1" fillId="0" borderId="11" xfId="0" applyNumberFormat="1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6" xfId="0" applyFont="1" applyBorder="1" applyAlignment="1">
      <alignment horizontal="left"/>
    </xf>
    <xf numFmtId="164" fontId="1" fillId="0" borderId="16" xfId="0" applyNumberFormat="1" applyFont="1" applyBorder="1"/>
    <xf numFmtId="164" fontId="1" fillId="0" borderId="17" xfId="0" applyNumberFormat="1" applyFont="1" applyBorder="1"/>
    <xf numFmtId="0" fontId="6" fillId="0" borderId="17" xfId="0" applyFont="1" applyBorder="1"/>
    <xf numFmtId="0" fontId="1" fillId="0" borderId="18" xfId="0" applyFont="1" applyBorder="1"/>
    <xf numFmtId="0" fontId="1" fillId="0" borderId="20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left"/>
    </xf>
    <xf numFmtId="0" fontId="1" fillId="0" borderId="21" xfId="0" applyFont="1" applyBorder="1"/>
    <xf numFmtId="0" fontId="1" fillId="0" borderId="22" xfId="0" applyFont="1" applyBorder="1"/>
    <xf numFmtId="164" fontId="7" fillId="2" borderId="0" xfId="0" applyNumberFormat="1" applyFont="1" applyFill="1"/>
    <xf numFmtId="0" fontId="1" fillId="0" borderId="23" xfId="0" applyFont="1" applyBorder="1"/>
    <xf numFmtId="0" fontId="1" fillId="0" borderId="19" xfId="0" applyFont="1" applyBorder="1"/>
    <xf numFmtId="0" fontId="1" fillId="0" borderId="19" xfId="0" applyFont="1" applyBorder="1" applyAlignment="1">
      <alignment horizontal="left"/>
    </xf>
    <xf numFmtId="164" fontId="1" fillId="0" borderId="19" xfId="0" applyNumberFormat="1" applyFont="1" applyBorder="1"/>
    <xf numFmtId="164" fontId="1" fillId="0" borderId="24" xfId="0" applyNumberFormat="1" applyFont="1" applyBorder="1"/>
    <xf numFmtId="0" fontId="8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4" xfId="0" applyFont="1" applyBorder="1"/>
    <xf numFmtId="0" fontId="1" fillId="0" borderId="24" xfId="0" applyFont="1" applyBorder="1" applyAlignment="1">
      <alignment horizontal="left"/>
    </xf>
    <xf numFmtId="0" fontId="1" fillId="0" borderId="27" xfId="0" applyFont="1" applyBorder="1"/>
    <xf numFmtId="0" fontId="1" fillId="0" borderId="28" xfId="0" applyFont="1" applyBorder="1"/>
    <xf numFmtId="0" fontId="1" fillId="0" borderId="17" xfId="0" applyFont="1" applyBorder="1"/>
    <xf numFmtId="0" fontId="1" fillId="0" borderId="17" xfId="0" applyFont="1" applyBorder="1" applyAlignment="1">
      <alignment horizontal="left"/>
    </xf>
    <xf numFmtId="0" fontId="1" fillId="0" borderId="29" xfId="0" applyFont="1" applyBorder="1"/>
    <xf numFmtId="0" fontId="2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49035K112/" TargetMode="External"/><Relationship Id="rId13" Type="http://schemas.openxmlformats.org/officeDocument/2006/relationships/hyperlink" Target="https://www.adafruit.com/product/598" TargetMode="External"/><Relationship Id="rId18" Type="http://schemas.openxmlformats.org/officeDocument/2006/relationships/hyperlink" Target="https://www.digikey.com/en/products/detail/murata-electronics/CR1220/9558419" TargetMode="External"/><Relationship Id="rId26" Type="http://schemas.openxmlformats.org/officeDocument/2006/relationships/hyperlink" Target="https://www.amazon.com/gp/product/B0919J58MH/ref=ppx_yo_dt_b_search_asin_title?ie=UTF8&amp;th=1" TargetMode="External"/><Relationship Id="rId3" Type="http://schemas.openxmlformats.org/officeDocument/2006/relationships/hyperlink" Target="https://www.amazon.com/Lokman-Plastic-Waterproof-Adjustable-Connectors/dp/B06Y5HGYK2/ref=sr_1_3?keywords=cable+gland+pg7&amp;qid=1570577287&amp;sr=8-3" TargetMode="External"/><Relationship Id="rId21" Type="http://schemas.openxmlformats.org/officeDocument/2006/relationships/hyperlink" Target="https://www.amazon.com/2-54MM-Female-Double-Connector-Wires/dp/B07XNWD58H/ref=sr_1_18?crid=YI3WTKJDN0JE&amp;keywords=JST+XH+2.54MM+3+Pin&amp;qid=1679614542&amp;s=hi&amp;sprefix=jst+xh+2.54mm+3+pin%2Ctools%2C176&amp;sr=1-18" TargetMode="External"/><Relationship Id="rId7" Type="http://schemas.openxmlformats.org/officeDocument/2006/relationships/hyperlink" Target="https://www.amazon.com/gp/product/B09QH265VR/ref=ppx_yo_dt_b_search_asin_title?ie=UTF8&amp;th=1" TargetMode="External"/><Relationship Id="rId12" Type="http://schemas.openxmlformats.org/officeDocument/2006/relationships/hyperlink" Target="https://www.adafruit.com/product/3002" TargetMode="External"/><Relationship Id="rId17" Type="http://schemas.openxmlformats.org/officeDocument/2006/relationships/hyperlink" Target="https://www.bhphotovideo.com/c/product/1638656-REG/sandisk_sdsqunr_032_gn3ma_32gb_ultra_uhs_i_microsd.html" TargetMode="External"/><Relationship Id="rId25" Type="http://schemas.openxmlformats.org/officeDocument/2006/relationships/hyperlink" Target="https://www.amazon.com/VTSYIQI-TUF-2000M-TS-2-Ultrasonic-Waterproof-DN15-100mm/dp/B07JNR2HGW" TargetMode="External"/><Relationship Id="rId2" Type="http://schemas.openxmlformats.org/officeDocument/2006/relationships/hyperlink" Target="https://www.grainger.com/product/GRAINGER-APPROVED-Plastic-Sheet-0-125-in-Thick-1UNK4?opr=APPD&amp;analytics=altItems_1UNK8&amp;position=1" TargetMode="External"/><Relationship Id="rId16" Type="http://schemas.openxmlformats.org/officeDocument/2006/relationships/hyperlink" Target="https://www.adafruit.com/product/1085" TargetMode="External"/><Relationship Id="rId20" Type="http://schemas.openxmlformats.org/officeDocument/2006/relationships/hyperlink" Target="https://www.amazon.com/Spater-Micro-USB-Cable-Motorola/dp/B01FSYBQ9Q/ref=sr_1_4?dchild=1&amp;keywords=short%2Busb%2Bcable&amp;qid=1612563977&amp;sr=8-4&amp;th=1" TargetMode="External"/><Relationship Id="rId1" Type="http://schemas.openxmlformats.org/officeDocument/2006/relationships/hyperlink" Target="https://www.bhphotovideo.com/c/product/106483-REG/Pelican_1150_000_120_1150_Case_with_Foam.html" TargetMode="External"/><Relationship Id="rId6" Type="http://schemas.openxmlformats.org/officeDocument/2006/relationships/hyperlink" Target="https://www.mcmaster.com/90695A033/" TargetMode="External"/><Relationship Id="rId11" Type="http://schemas.openxmlformats.org/officeDocument/2006/relationships/hyperlink" Target="https://www.digikey.com/en/products/detail/jst-sales-america-inc/S2B-XH-A-1-LF-SN/9961922?s=N4IgTCBcDaICwFYEFo5jANmQOQCIgF0BfIA" TargetMode="External"/><Relationship Id="rId24" Type="http://schemas.openxmlformats.org/officeDocument/2006/relationships/hyperlink" Target="https://www.amazon.com/DAYKIT-Female-2-1x5-5MM-Adapter-Connector/dp/B01J1WZENK/ref=pd_lpo_23_t_1/138-2124350-5214668?_encoding=UTF8&amp;pd_rd_i=B01J1WZENK&amp;pd_rd_r=7b4547d7-009c-4621-93c5-d4f82800c2df&amp;pd_rd_w=212PK&amp;pd_rd_wg=pXbYa&amp;pf_rd_p=337be819-13af-4fb9-8b3e-a5291c097ebb&amp;pf_rd_r=SDKWGERGJNYJM65ZNYPV&amp;psc=1&amp;refRID=SDKWGERGJNYJM65ZNYPV" TargetMode="External"/><Relationship Id="rId5" Type="http://schemas.openxmlformats.org/officeDocument/2006/relationships/hyperlink" Target="https://www.mcmaster.com/91292A114/" TargetMode="External"/><Relationship Id="rId15" Type="http://schemas.openxmlformats.org/officeDocument/2006/relationships/hyperlink" Target="https://www.adafruit.com/product/3417" TargetMode="External"/><Relationship Id="rId23" Type="http://schemas.openxmlformats.org/officeDocument/2006/relationships/hyperlink" Target="https://www.amazon.com/TalentCell-Rechargeable-12000mAh-Multi-led-indicator/dp/B00ME3ZH7C" TargetMode="External"/><Relationship Id="rId28" Type="http://schemas.openxmlformats.org/officeDocument/2006/relationships/hyperlink" Target="https://www.amazon.com/Dow-Corning-Molykote-Oring-Lubricant/dp/B075Y5DCY9/ref=sr_1_4?crid=3MBVW3LIHRLBK&amp;keywords=Dow+Corning+111+O-Ring+Silicone+Lubricant&amp;qid=1679931438&amp;s=industrial&amp;sprefix=dow+corning+111+o-ring+silicone+lubricant%2Cindustrial%2C189&amp;sr=1-4" TargetMode="External"/><Relationship Id="rId10" Type="http://schemas.openxmlformats.org/officeDocument/2006/relationships/hyperlink" Target="https://www.adafruit.com/product/2772" TargetMode="External"/><Relationship Id="rId19" Type="http://schemas.openxmlformats.org/officeDocument/2006/relationships/hyperlink" Target="https://www.adafruit.com/product/744" TargetMode="External"/><Relationship Id="rId4" Type="http://schemas.openxmlformats.org/officeDocument/2006/relationships/hyperlink" Target="https://www.mcmaster.com/8841A21/" TargetMode="External"/><Relationship Id="rId9" Type="http://schemas.openxmlformats.org/officeDocument/2006/relationships/hyperlink" Target="https://www.amazon.com/Loctite-1919324-0-85-Fluid-Syringe-1405604/dp/B00KH62K50/ref=sxin_16_ci_mcx_mi_sr_m_ts?content-id=amzn1.sym.5aa38d01-f4e4-49d0-aaaa-bf65d3f91314%3Aamzn1.sym.5aa38d01-f4e4-49d0-aaaa-bf65d3f91314&amp;crid=IKIAL78MKVTC&amp;cv_ct_cx=marine+epoxy&amp;keywords=marine+epoxy&amp;pd_rd_i=B00KH62K50&amp;pd_rd_r=6489439a-f859-41da-a67e-d35bc6ff20af&amp;pd_rd_w=E3Mbh&amp;pd_rd_wg=1HSRL&amp;pf_rd_p=5aa38d01-f4e4-49d0-aaaa-bf65d3f91314&amp;pf_rd_r=ZSAMGFFPNZGTKRTQJZET&amp;qid=1679931327&amp;sbo=RZvfv%2F%2FHxDF%2BO5021pAnSA%3D%3D&amp;sprefix=marine+epoxy%2Caps%2C239&amp;sr=1-4-adf8a58d-854e-4c79-9f56-e84cb8dfa902" TargetMode="External"/><Relationship Id="rId14" Type="http://schemas.openxmlformats.org/officeDocument/2006/relationships/hyperlink" Target="https://www.digikey.com/en/products/detail/stackpole-electronics-inc/RNCF1206TKY150R/9919719" TargetMode="External"/><Relationship Id="rId22" Type="http://schemas.openxmlformats.org/officeDocument/2006/relationships/hyperlink" Target="https://www.amazon.com/mxuteuk-XH2-54-Connector-Female-JST-XH2-54/dp/B083HWDPSV/ref=sr_1_36?crid=YI3WTKJDN0JE&amp;keywords=JST+XH+2.54MM+3+Pin&amp;qid=1679614749&amp;s=hi&amp;sprefix=jst+xh+2.54mm+3+pin%2Ctools%2C176&amp;sr=1-36" TargetMode="External"/><Relationship Id="rId27" Type="http://schemas.openxmlformats.org/officeDocument/2006/relationships/hyperlink" Target="https://www.amazon.com/Connectors-Haisstronica-Electrical-Waterproof-Automotive/dp/B07C3MKM3K/ref=asc_df_B07C3MKM3K/?tag=hyprod-20&amp;linkCode=df0&amp;hvadid=259499196890&amp;hvpos=&amp;hvnetw=g&amp;hvrand=12522018147588079249&amp;hvpone=&amp;hvptwo=&amp;hvqmt=&amp;hvdev=c&amp;hvdvcmdl=&amp;hvlocint=&amp;hvlocphy=1024429&amp;hvtargid=pla-464757404089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9"/>
  <sheetViews>
    <sheetView tabSelected="1" workbookViewId="0">
      <selection activeCell="N24" sqref="N24"/>
    </sheetView>
  </sheetViews>
  <sheetFormatPr defaultColWidth="12.6640625" defaultRowHeight="15.75" customHeight="1" x14ac:dyDescent="0.25"/>
  <cols>
    <col min="1" max="1" width="22.33203125" customWidth="1"/>
    <col min="2" max="2" width="43.21875" customWidth="1"/>
    <col min="6" max="6" width="16.33203125" customWidth="1"/>
    <col min="7" max="7" width="27.33203125" bestFit="1" customWidth="1"/>
  </cols>
  <sheetData>
    <row r="1" spans="1:7" ht="32.25" customHeight="1" thickBot="1" x14ac:dyDescent="0.3">
      <c r="A1" s="1" t="s">
        <v>7</v>
      </c>
      <c r="B1" s="2" t="s">
        <v>8</v>
      </c>
      <c r="C1" s="3" t="s">
        <v>9</v>
      </c>
      <c r="D1" s="4" t="s">
        <v>10</v>
      </c>
      <c r="E1" s="4" t="s">
        <v>11</v>
      </c>
      <c r="F1" s="2" t="s">
        <v>12</v>
      </c>
      <c r="G1" s="5" t="s">
        <v>0</v>
      </c>
    </row>
    <row r="2" spans="1:7" ht="13.8" thickBot="1" x14ac:dyDescent="0.3">
      <c r="A2" s="48" t="s">
        <v>13</v>
      </c>
      <c r="B2" s="49"/>
      <c r="C2" s="49"/>
      <c r="D2" s="49"/>
      <c r="E2" s="49"/>
      <c r="F2" s="49"/>
      <c r="G2" s="50"/>
    </row>
    <row r="3" spans="1:7" ht="13.2" x14ac:dyDescent="0.25">
      <c r="A3" s="6" t="s">
        <v>14</v>
      </c>
      <c r="B3" s="7" t="s">
        <v>15</v>
      </c>
      <c r="C3" s="8">
        <v>1</v>
      </c>
      <c r="D3" s="9">
        <v>49.95</v>
      </c>
      <c r="E3" s="9">
        <f t="shared" ref="E3:E11" si="0">D3*C3</f>
        <v>49.95</v>
      </c>
      <c r="F3" s="10" t="s">
        <v>16</v>
      </c>
      <c r="G3" s="11"/>
    </row>
    <row r="4" spans="1:7" ht="13.2" x14ac:dyDescent="0.25">
      <c r="A4" s="14" t="s">
        <v>17</v>
      </c>
      <c r="B4" s="15" t="s">
        <v>18</v>
      </c>
      <c r="C4" s="16">
        <v>1</v>
      </c>
      <c r="D4" s="17">
        <v>4.99</v>
      </c>
      <c r="E4" s="18">
        <f t="shared" si="0"/>
        <v>4.99</v>
      </c>
      <c r="F4" s="12" t="s">
        <v>19</v>
      </c>
      <c r="G4" s="19" t="s">
        <v>20</v>
      </c>
    </row>
    <row r="5" spans="1:7" ht="13.2" x14ac:dyDescent="0.25">
      <c r="A5" s="14" t="s">
        <v>21</v>
      </c>
      <c r="B5" s="15" t="s">
        <v>22</v>
      </c>
      <c r="C5" s="16">
        <v>2</v>
      </c>
      <c r="D5" s="17">
        <f>8.99/20</f>
        <v>0.44950000000000001</v>
      </c>
      <c r="E5" s="18">
        <f t="shared" si="0"/>
        <v>0.89900000000000002</v>
      </c>
      <c r="F5" s="12" t="s">
        <v>1</v>
      </c>
      <c r="G5" s="19" t="s">
        <v>23</v>
      </c>
    </row>
    <row r="6" spans="1:7" ht="13.2" x14ac:dyDescent="0.25">
      <c r="A6" s="14" t="s">
        <v>24</v>
      </c>
      <c r="B6" s="15" t="s">
        <v>25</v>
      </c>
      <c r="C6" s="16">
        <v>1</v>
      </c>
      <c r="D6" s="17">
        <v>21.85</v>
      </c>
      <c r="E6" s="18">
        <f t="shared" si="0"/>
        <v>21.85</v>
      </c>
      <c r="F6" s="12" t="s">
        <v>6</v>
      </c>
      <c r="G6" s="19"/>
    </row>
    <row r="7" spans="1:7" ht="13.2" x14ac:dyDescent="0.25">
      <c r="A7" s="14" t="s">
        <v>26</v>
      </c>
      <c r="B7" s="15" t="s">
        <v>27</v>
      </c>
      <c r="C7" s="16">
        <v>4</v>
      </c>
      <c r="D7" s="17">
        <f>6/100</f>
        <v>0.06</v>
      </c>
      <c r="E7" s="18">
        <f t="shared" si="0"/>
        <v>0.24</v>
      </c>
      <c r="F7" s="12" t="s">
        <v>6</v>
      </c>
      <c r="G7" s="19" t="s">
        <v>28</v>
      </c>
    </row>
    <row r="8" spans="1:7" ht="13.2" x14ac:dyDescent="0.25">
      <c r="A8" s="14" t="s">
        <v>29</v>
      </c>
      <c r="B8" s="15" t="s">
        <v>30</v>
      </c>
      <c r="C8" s="16">
        <v>8</v>
      </c>
      <c r="D8" s="17">
        <f>4.23/100</f>
        <v>4.2300000000000004E-2</v>
      </c>
      <c r="E8" s="18">
        <f t="shared" si="0"/>
        <v>0.33840000000000003</v>
      </c>
      <c r="F8" s="12" t="s">
        <v>6</v>
      </c>
      <c r="G8" s="19" t="s">
        <v>28</v>
      </c>
    </row>
    <row r="9" spans="1:7" ht="13.2" x14ac:dyDescent="0.25">
      <c r="A9" s="14" t="s">
        <v>31</v>
      </c>
      <c r="B9" s="15" t="s">
        <v>32</v>
      </c>
      <c r="C9" s="16">
        <v>25</v>
      </c>
      <c r="D9" s="17">
        <f>9.89/(30*12*2.54)</f>
        <v>1.0815835520559931E-2</v>
      </c>
      <c r="E9" s="18">
        <f t="shared" si="0"/>
        <v>0.27039588801399828</v>
      </c>
      <c r="F9" s="12" t="s">
        <v>1</v>
      </c>
      <c r="G9" s="19" t="s">
        <v>33</v>
      </c>
    </row>
    <row r="10" spans="1:7" ht="13.2" x14ac:dyDescent="0.25">
      <c r="A10" s="14" t="s">
        <v>34</v>
      </c>
      <c r="B10" s="15" t="s">
        <v>35</v>
      </c>
      <c r="C10" s="16">
        <v>1</v>
      </c>
      <c r="D10" s="17">
        <f>73.73/4</f>
        <v>18.432500000000001</v>
      </c>
      <c r="E10" s="18">
        <f t="shared" si="0"/>
        <v>18.432500000000001</v>
      </c>
      <c r="F10" s="12" t="s">
        <v>6</v>
      </c>
      <c r="G10" s="19" t="s">
        <v>36</v>
      </c>
    </row>
    <row r="11" spans="1:7" ht="13.8" thickBot="1" x14ac:dyDescent="0.3">
      <c r="A11" s="20" t="s">
        <v>37</v>
      </c>
      <c r="B11" s="21" t="s">
        <v>38</v>
      </c>
      <c r="C11" s="22">
        <v>1</v>
      </c>
      <c r="D11" s="23">
        <v>8.5</v>
      </c>
      <c r="E11" s="24">
        <f t="shared" si="0"/>
        <v>8.5</v>
      </c>
      <c r="F11" s="25" t="s">
        <v>1</v>
      </c>
      <c r="G11" s="26"/>
    </row>
    <row r="12" spans="1:7" ht="13.8" thickBot="1" x14ac:dyDescent="0.3">
      <c r="A12" s="48" t="s">
        <v>39</v>
      </c>
      <c r="B12" s="49"/>
      <c r="C12" s="49"/>
      <c r="D12" s="49"/>
      <c r="E12" s="49"/>
      <c r="F12" s="49"/>
      <c r="G12" s="50"/>
    </row>
    <row r="13" spans="1:7" ht="13.2" x14ac:dyDescent="0.25">
      <c r="A13" s="27" t="s">
        <v>40</v>
      </c>
      <c r="B13" s="28" t="s">
        <v>41</v>
      </c>
      <c r="C13" s="29">
        <v>1</v>
      </c>
      <c r="D13" s="18">
        <v>19.95</v>
      </c>
      <c r="E13" s="18">
        <f>C13*D13</f>
        <v>19.95</v>
      </c>
      <c r="F13" s="12" t="s">
        <v>2</v>
      </c>
      <c r="G13" s="13"/>
    </row>
    <row r="14" spans="1:7" ht="13.2" x14ac:dyDescent="0.25">
      <c r="A14" s="14" t="s">
        <v>42</v>
      </c>
      <c r="B14" s="15" t="s">
        <v>43</v>
      </c>
      <c r="C14" s="16">
        <v>1</v>
      </c>
      <c r="D14" s="17">
        <v>27</v>
      </c>
      <c r="E14" s="18">
        <f t="shared" ref="E14:E17" si="1">D14*C14</f>
        <v>27</v>
      </c>
      <c r="F14" s="28" t="s">
        <v>44</v>
      </c>
      <c r="G14" s="13"/>
    </row>
    <row r="15" spans="1:7" ht="13.2" x14ac:dyDescent="0.25">
      <c r="A15" s="14" t="s">
        <v>45</v>
      </c>
      <c r="B15" s="15" t="s">
        <v>46</v>
      </c>
      <c r="C15" s="16">
        <v>2</v>
      </c>
      <c r="D15" s="17">
        <v>0.19</v>
      </c>
      <c r="E15" s="18">
        <f t="shared" si="1"/>
        <v>0.38</v>
      </c>
      <c r="F15" s="12" t="s">
        <v>47</v>
      </c>
      <c r="G15" s="13"/>
    </row>
    <row r="16" spans="1:7" ht="13.2" x14ac:dyDescent="0.25">
      <c r="A16" s="14" t="s">
        <v>48</v>
      </c>
      <c r="B16" s="15" t="s">
        <v>49</v>
      </c>
      <c r="C16" s="16">
        <v>1</v>
      </c>
      <c r="D16" s="17">
        <v>0.5</v>
      </c>
      <c r="E16" s="18">
        <f t="shared" si="1"/>
        <v>0.5</v>
      </c>
      <c r="F16" s="12" t="s">
        <v>2</v>
      </c>
      <c r="G16" s="13"/>
    </row>
    <row r="17" spans="1:7" ht="13.2" x14ac:dyDescent="0.25">
      <c r="A17" s="14" t="s">
        <v>50</v>
      </c>
      <c r="B17" s="15" t="s">
        <v>51</v>
      </c>
      <c r="C17" s="16">
        <v>1</v>
      </c>
      <c r="D17" s="17">
        <v>2.95</v>
      </c>
      <c r="E17" s="18">
        <f t="shared" si="1"/>
        <v>2.95</v>
      </c>
      <c r="F17" s="12" t="s">
        <v>2</v>
      </c>
      <c r="G17" s="13"/>
    </row>
    <row r="18" spans="1:7" ht="13.2" x14ac:dyDescent="0.25">
      <c r="A18" s="14" t="s">
        <v>52</v>
      </c>
      <c r="B18" s="15" t="s">
        <v>53</v>
      </c>
      <c r="C18" s="16">
        <v>1</v>
      </c>
      <c r="D18" s="17">
        <f>11.6/3</f>
        <v>3.8666666666666667</v>
      </c>
      <c r="E18" s="18">
        <f t="shared" ref="E18:E29" si="2">C18*D18</f>
        <v>3.8666666666666667</v>
      </c>
      <c r="F18" s="28" t="s">
        <v>44</v>
      </c>
      <c r="G18" s="30" t="s">
        <v>54</v>
      </c>
    </row>
    <row r="19" spans="1:7" ht="13.2" x14ac:dyDescent="0.25">
      <c r="A19" s="14" t="s">
        <v>55</v>
      </c>
      <c r="B19" s="15" t="s">
        <v>56</v>
      </c>
      <c r="C19" s="16">
        <v>1</v>
      </c>
      <c r="D19" s="17">
        <v>2.12</v>
      </c>
      <c r="E19" s="18">
        <f t="shared" si="2"/>
        <v>2.12</v>
      </c>
      <c r="F19" s="12" t="s">
        <v>47</v>
      </c>
      <c r="G19" s="13"/>
    </row>
    <row r="20" spans="1:7" ht="13.2" x14ac:dyDescent="0.25">
      <c r="A20" s="31" t="s">
        <v>4</v>
      </c>
      <c r="B20" s="15" t="s">
        <v>57</v>
      </c>
      <c r="C20" s="16">
        <v>1</v>
      </c>
      <c r="D20" s="17">
        <v>8.5</v>
      </c>
      <c r="E20" s="18">
        <f t="shared" si="2"/>
        <v>8.5</v>
      </c>
      <c r="F20" s="12" t="s">
        <v>2</v>
      </c>
      <c r="G20" s="13"/>
    </row>
    <row r="21" spans="1:7" ht="13.2" x14ac:dyDescent="0.25">
      <c r="A21" s="14" t="s">
        <v>5</v>
      </c>
      <c r="B21" s="15" t="s">
        <v>58</v>
      </c>
      <c r="C21" s="16">
        <v>1</v>
      </c>
      <c r="D21" s="17">
        <v>14.95</v>
      </c>
      <c r="E21" s="18">
        <f t="shared" si="2"/>
        <v>14.95</v>
      </c>
      <c r="F21" s="12" t="s">
        <v>2</v>
      </c>
      <c r="G21" s="13"/>
    </row>
    <row r="22" spans="1:7" ht="13.2" x14ac:dyDescent="0.25">
      <c r="A22" s="14" t="s">
        <v>59</v>
      </c>
      <c r="B22" s="15" t="s">
        <v>60</v>
      </c>
      <c r="C22" s="16">
        <v>1</v>
      </c>
      <c r="D22" s="17">
        <v>7.95</v>
      </c>
      <c r="E22" s="18">
        <f t="shared" si="2"/>
        <v>7.95</v>
      </c>
      <c r="F22" s="12" t="s">
        <v>16</v>
      </c>
      <c r="G22" s="13"/>
    </row>
    <row r="23" spans="1:7" ht="13.2" x14ac:dyDescent="0.25">
      <c r="A23" s="14" t="s">
        <v>61</v>
      </c>
      <c r="B23" s="15" t="s">
        <v>62</v>
      </c>
      <c r="C23" s="16">
        <v>1</v>
      </c>
      <c r="D23" s="17">
        <v>0.88</v>
      </c>
      <c r="E23" s="18">
        <f t="shared" si="2"/>
        <v>0.88</v>
      </c>
      <c r="F23" s="12" t="s">
        <v>47</v>
      </c>
      <c r="G23" s="13"/>
    </row>
    <row r="24" spans="1:7" ht="13.2" x14ac:dyDescent="0.25">
      <c r="A24" s="14" t="s">
        <v>63</v>
      </c>
      <c r="B24" s="15" t="s">
        <v>64</v>
      </c>
      <c r="C24" s="16">
        <v>2</v>
      </c>
      <c r="D24" s="17">
        <v>2.5</v>
      </c>
      <c r="E24" s="18">
        <f t="shared" si="2"/>
        <v>5</v>
      </c>
      <c r="F24" s="12" t="s">
        <v>2</v>
      </c>
      <c r="G24" s="13"/>
    </row>
    <row r="25" spans="1:7" ht="13.2" x14ac:dyDescent="0.25">
      <c r="A25" s="14" t="s">
        <v>65</v>
      </c>
      <c r="B25" s="15" t="s">
        <v>66</v>
      </c>
      <c r="C25" s="16">
        <v>1</v>
      </c>
      <c r="D25" s="17">
        <f>7.98/5</f>
        <v>1.5960000000000001</v>
      </c>
      <c r="E25" s="18">
        <f t="shared" si="2"/>
        <v>1.5960000000000001</v>
      </c>
      <c r="F25" s="12" t="s">
        <v>1</v>
      </c>
      <c r="G25" s="19" t="s">
        <v>67</v>
      </c>
    </row>
    <row r="26" spans="1:7" ht="13.2" x14ac:dyDescent="0.25">
      <c r="A26" s="14" t="s">
        <v>68</v>
      </c>
      <c r="B26" s="15" t="s">
        <v>69</v>
      </c>
      <c r="C26" s="16">
        <v>1</v>
      </c>
      <c r="D26" s="17">
        <f>14.99/20</f>
        <v>0.74950000000000006</v>
      </c>
      <c r="E26" s="18">
        <f t="shared" si="2"/>
        <v>0.74950000000000006</v>
      </c>
      <c r="F26" s="12" t="s">
        <v>1</v>
      </c>
      <c r="G26" s="19" t="s">
        <v>23</v>
      </c>
    </row>
    <row r="27" spans="1:7" ht="13.2" x14ac:dyDescent="0.25">
      <c r="A27" s="14" t="s">
        <v>70</v>
      </c>
      <c r="B27" s="15" t="s">
        <v>71</v>
      </c>
      <c r="C27" s="16">
        <v>2</v>
      </c>
      <c r="D27" s="17">
        <f>9.99/20</f>
        <v>0.4995</v>
      </c>
      <c r="E27" s="18">
        <f t="shared" si="2"/>
        <v>0.999</v>
      </c>
      <c r="F27" s="12" t="s">
        <v>1</v>
      </c>
      <c r="G27" s="19" t="s">
        <v>72</v>
      </c>
    </row>
    <row r="28" spans="1:7" ht="13.2" x14ac:dyDescent="0.25">
      <c r="A28" s="14" t="s">
        <v>3</v>
      </c>
      <c r="B28" s="15" t="s">
        <v>73</v>
      </c>
      <c r="C28" s="16">
        <v>1</v>
      </c>
      <c r="D28" s="32">
        <v>39.99</v>
      </c>
      <c r="E28" s="18">
        <f t="shared" si="2"/>
        <v>39.99</v>
      </c>
      <c r="F28" s="12" t="s">
        <v>1</v>
      </c>
      <c r="G28" s="19"/>
    </row>
    <row r="29" spans="1:7" ht="13.8" thickBot="1" x14ac:dyDescent="0.3">
      <c r="A29" s="33" t="s">
        <v>74</v>
      </c>
      <c r="B29" s="34" t="s">
        <v>75</v>
      </c>
      <c r="C29" s="35">
        <v>1</v>
      </c>
      <c r="D29" s="36">
        <f>9.99/10</f>
        <v>0.999</v>
      </c>
      <c r="E29" s="37">
        <f t="shared" si="2"/>
        <v>0.999</v>
      </c>
      <c r="F29" s="38" t="s">
        <v>1</v>
      </c>
      <c r="G29" s="39" t="s">
        <v>76</v>
      </c>
    </row>
    <row r="30" spans="1:7" ht="13.8" thickBot="1" x14ac:dyDescent="0.3">
      <c r="A30" s="48" t="s">
        <v>77</v>
      </c>
      <c r="B30" s="49"/>
      <c r="C30" s="49"/>
      <c r="D30" s="49"/>
      <c r="E30" s="49"/>
      <c r="F30" s="49"/>
      <c r="G30" s="50"/>
    </row>
    <row r="31" spans="1:7" ht="13.2" x14ac:dyDescent="0.25">
      <c r="A31" s="6" t="s">
        <v>78</v>
      </c>
      <c r="B31" s="7" t="s">
        <v>79</v>
      </c>
      <c r="C31" s="8">
        <v>1</v>
      </c>
      <c r="D31" s="9">
        <v>253</v>
      </c>
      <c r="E31" s="9">
        <v>253</v>
      </c>
      <c r="F31" s="10" t="s">
        <v>1</v>
      </c>
      <c r="G31" s="11"/>
    </row>
    <row r="32" spans="1:7" ht="13.2" x14ac:dyDescent="0.25">
      <c r="A32" s="14" t="s">
        <v>80</v>
      </c>
      <c r="B32" s="15" t="s">
        <v>81</v>
      </c>
      <c r="C32" s="16">
        <v>1</v>
      </c>
      <c r="D32" s="17" t="s">
        <v>82</v>
      </c>
      <c r="E32" s="17" t="s">
        <v>83</v>
      </c>
      <c r="F32" s="15"/>
      <c r="G32" s="19"/>
    </row>
    <row r="33" spans="1:7" ht="13.2" x14ac:dyDescent="0.25">
      <c r="A33" s="31" t="s">
        <v>84</v>
      </c>
      <c r="B33" s="15" t="s">
        <v>84</v>
      </c>
      <c r="C33" s="16" t="s">
        <v>85</v>
      </c>
      <c r="D33" s="17" t="s">
        <v>82</v>
      </c>
      <c r="E33" s="17" t="s">
        <v>83</v>
      </c>
      <c r="F33" s="15"/>
      <c r="G33" s="19"/>
    </row>
    <row r="34" spans="1:7" ht="13.2" x14ac:dyDescent="0.25">
      <c r="A34" s="14" t="s">
        <v>86</v>
      </c>
      <c r="B34" s="15" t="s">
        <v>86</v>
      </c>
      <c r="C34" s="16">
        <v>2</v>
      </c>
      <c r="D34" s="17" t="s">
        <v>82</v>
      </c>
      <c r="E34" s="17" t="s">
        <v>83</v>
      </c>
      <c r="F34" s="15"/>
      <c r="G34" s="19"/>
    </row>
    <row r="35" spans="1:7" ht="13.2" x14ac:dyDescent="0.25">
      <c r="A35" s="33" t="s">
        <v>87</v>
      </c>
      <c r="B35" s="34" t="s">
        <v>87</v>
      </c>
      <c r="C35" s="35">
        <v>8</v>
      </c>
      <c r="D35" s="36" t="s">
        <v>82</v>
      </c>
      <c r="E35" s="36" t="s">
        <v>83</v>
      </c>
      <c r="F35" s="34"/>
      <c r="G35" s="39" t="s">
        <v>88</v>
      </c>
    </row>
    <row r="36" spans="1:7" ht="13.2" x14ac:dyDescent="0.25">
      <c r="A36" s="14" t="s">
        <v>89</v>
      </c>
      <c r="B36" s="15" t="s">
        <v>90</v>
      </c>
      <c r="C36" s="16">
        <v>6</v>
      </c>
      <c r="D36" s="17" t="s">
        <v>82</v>
      </c>
      <c r="E36" s="17" t="s">
        <v>83</v>
      </c>
      <c r="F36" s="15"/>
      <c r="G36" s="19"/>
    </row>
    <row r="37" spans="1:7" ht="13.2" x14ac:dyDescent="0.25">
      <c r="A37" s="40" t="s">
        <v>91</v>
      </c>
      <c r="B37" s="41" t="s">
        <v>92</v>
      </c>
      <c r="C37" s="42">
        <v>5</v>
      </c>
      <c r="D37" s="37">
        <f>11.99/(12*20)</f>
        <v>4.9958333333333334E-2</v>
      </c>
      <c r="E37" s="37">
        <f t="shared" ref="E37:E39" si="3">D37*C37</f>
        <v>0.24979166666666666</v>
      </c>
      <c r="F37" s="38" t="s">
        <v>1</v>
      </c>
      <c r="G37" s="43" t="s">
        <v>93</v>
      </c>
    </row>
    <row r="38" spans="1:7" ht="13.2" x14ac:dyDescent="0.25">
      <c r="A38" s="40" t="s">
        <v>94</v>
      </c>
      <c r="B38" s="41" t="s">
        <v>95</v>
      </c>
      <c r="C38" s="42">
        <v>6</v>
      </c>
      <c r="D38" s="37">
        <f>9.99/50</f>
        <v>0.19980000000000001</v>
      </c>
      <c r="E38" s="37">
        <f t="shared" si="3"/>
        <v>1.1988000000000001</v>
      </c>
      <c r="F38" s="38" t="s">
        <v>1</v>
      </c>
      <c r="G38" s="43" t="s">
        <v>96</v>
      </c>
    </row>
    <row r="39" spans="1:7" ht="13.8" thickBot="1" x14ac:dyDescent="0.3">
      <c r="A39" s="44" t="s">
        <v>97</v>
      </c>
      <c r="B39" s="45" t="s">
        <v>98</v>
      </c>
      <c r="C39" s="46">
        <v>1</v>
      </c>
      <c r="D39" s="24">
        <v>7.95</v>
      </c>
      <c r="E39" s="24">
        <f t="shared" si="3"/>
        <v>7.95</v>
      </c>
      <c r="F39" s="25" t="s">
        <v>1</v>
      </c>
      <c r="G39" s="47"/>
    </row>
  </sheetData>
  <mergeCells count="3">
    <mergeCell ref="A2:G2"/>
    <mergeCell ref="A12:G12"/>
    <mergeCell ref="A30:G30"/>
  </mergeCells>
  <hyperlinks>
    <hyperlink ref="F3" r:id="rId1" xr:uid="{00000000-0004-0000-0100-000000000000}"/>
    <hyperlink ref="F4" r:id="rId2" xr:uid="{00000000-0004-0000-0100-000002000000}"/>
    <hyperlink ref="F5" r:id="rId3" xr:uid="{00000000-0004-0000-0100-000004000000}"/>
    <hyperlink ref="F6" r:id="rId4" xr:uid="{00000000-0004-0000-0100-000006000000}"/>
    <hyperlink ref="F7" r:id="rId5" xr:uid="{00000000-0004-0000-0100-000007000000}"/>
    <hyperlink ref="F8" r:id="rId6" xr:uid="{00000000-0004-0000-0100-000009000000}"/>
    <hyperlink ref="F9" r:id="rId7" xr:uid="{00000000-0004-0000-0100-00000B000000}"/>
    <hyperlink ref="F10" r:id="rId8" xr:uid="{00000000-0004-0000-0100-00000C000000}"/>
    <hyperlink ref="F11" r:id="rId9" xr:uid="{00000000-0004-0000-0100-00000F000000}"/>
    <hyperlink ref="F13" r:id="rId10" xr:uid="{00000000-0004-0000-0100-000011000000}"/>
    <hyperlink ref="F15" r:id="rId11" xr:uid="{00000000-0004-0000-0100-000013000000}"/>
    <hyperlink ref="F16" r:id="rId12" xr:uid="{00000000-0004-0000-0100-000015000000}"/>
    <hyperlink ref="F17" r:id="rId13" xr:uid="{00000000-0004-0000-0100-000017000000}"/>
    <hyperlink ref="F19" r:id="rId14" xr:uid="{00000000-0004-0000-0100-000019000000}"/>
    <hyperlink ref="F20" r:id="rId15" xr:uid="{00000000-0004-0000-0100-00001B000000}"/>
    <hyperlink ref="F21" r:id="rId16" xr:uid="{00000000-0004-0000-0100-00001D000000}"/>
    <hyperlink ref="F22" r:id="rId17" xr:uid="{00000000-0004-0000-0100-00001F000000}"/>
    <hyperlink ref="F23" r:id="rId18" xr:uid="{00000000-0004-0000-0100-000021000000}"/>
    <hyperlink ref="F24" r:id="rId19" xr:uid="{00000000-0004-0000-0100-000023000000}"/>
    <hyperlink ref="F25" r:id="rId20" xr:uid="{00000000-0004-0000-0100-000025000000}"/>
    <hyperlink ref="F26" r:id="rId21" xr:uid="{00000000-0004-0000-0100-000027000000}"/>
    <hyperlink ref="F27" r:id="rId22" xr:uid="{00000000-0004-0000-0100-000029000000}"/>
    <hyperlink ref="F28" r:id="rId23" xr:uid="{00000000-0004-0000-0100-00002B000000}"/>
    <hyperlink ref="F29" r:id="rId24" xr:uid="{00000000-0004-0000-0100-00002D000000}"/>
    <hyperlink ref="F31" r:id="rId25" xr:uid="{00000000-0004-0000-0100-00002F000000}"/>
    <hyperlink ref="F37" r:id="rId26" xr:uid="{00000000-0004-0000-0100-000031000000}"/>
    <hyperlink ref="F38" r:id="rId27" xr:uid="{00000000-0004-0000-0100-000032000000}"/>
    <hyperlink ref="F39" r:id="rId28" xr:uid="{00000000-0004-0000-0100-00003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Walter, Cara</cp:lastModifiedBy>
  <dcterms:created xsi:type="dcterms:W3CDTF">2023-09-25T04:14:55Z</dcterms:created>
  <dcterms:modified xsi:type="dcterms:W3CDTF">2023-09-25T04:14:55Z</dcterms:modified>
</cp:coreProperties>
</file>