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tch/Desktop/2017 Q4/Bag v1/"/>
    </mc:Choice>
  </mc:AlternateContent>
  <bookViews>
    <workbookView xWindow="3280" yWindow="800" windowWidth="17660" windowHeight="12640" tabRatio="500" activeTab="2"/>
  </bookViews>
  <sheets>
    <sheet name="Electronics" sheetId="1" r:id="rId1"/>
    <sheet name="New Hydraulics" sheetId="4" r:id="rId2"/>
    <sheet name="Frame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2" i="4"/>
  <c r="F11" i="4"/>
  <c r="G11" i="4"/>
  <c r="G2" i="4"/>
  <c r="G3" i="4"/>
  <c r="G4" i="4"/>
  <c r="G5" i="4"/>
  <c r="G6" i="4"/>
  <c r="G7" i="4"/>
  <c r="G8" i="4"/>
  <c r="G9" i="4"/>
  <c r="G10" i="4"/>
  <c r="G12" i="4"/>
  <c r="G2" i="2"/>
  <c r="G3" i="2"/>
  <c r="G4" i="2"/>
  <c r="G5" i="2"/>
  <c r="G6" i="2"/>
  <c r="G7" i="2"/>
  <c r="G8" i="2"/>
  <c r="G9" i="2"/>
  <c r="G10" i="2"/>
  <c r="G11" i="2"/>
  <c r="G14" i="2"/>
  <c r="H9" i="1"/>
  <c r="H11" i="1"/>
  <c r="G17" i="1"/>
  <c r="H17" i="1"/>
  <c r="H18" i="1"/>
  <c r="H19" i="1"/>
  <c r="H21" i="1"/>
  <c r="H24" i="1"/>
  <c r="H25" i="1"/>
  <c r="H26" i="1"/>
  <c r="H27" i="1"/>
  <c r="G28" i="1"/>
  <c r="H28" i="1"/>
  <c r="G29" i="1"/>
  <c r="H29" i="1"/>
  <c r="H30" i="1"/>
  <c r="H31" i="1"/>
  <c r="H32" i="1"/>
  <c r="H33" i="1"/>
  <c r="H36" i="1"/>
</calcChain>
</file>

<file path=xl/sharedStrings.xml><?xml version="1.0" encoding="utf-8"?>
<sst xmlns="http://schemas.openxmlformats.org/spreadsheetml/2006/main" count="236" uniqueCount="166">
  <si>
    <t>Capacitor</t>
  </si>
  <si>
    <t>100 uF</t>
  </si>
  <si>
    <t>10 nF</t>
  </si>
  <si>
    <t>10 uF</t>
  </si>
  <si>
    <t>0.1 uF</t>
  </si>
  <si>
    <t>Female Header</t>
  </si>
  <si>
    <t>C1, C2</t>
  </si>
  <si>
    <t>C3, C4</t>
  </si>
  <si>
    <t>C5, C10</t>
  </si>
  <si>
    <t>C6, C7, C8, C9, C11</t>
  </si>
  <si>
    <t>Male Header</t>
  </si>
  <si>
    <t>Male JST Socket</t>
  </si>
  <si>
    <t>5V_BREAKOUT, I2C_BREAKOUT, RTC_INT_BREAKOUT</t>
  </si>
  <si>
    <t>FLOW_METER</t>
  </si>
  <si>
    <t>GSM</t>
  </si>
  <si>
    <t>OLED</t>
  </si>
  <si>
    <t>Rectangular Socket</t>
  </si>
  <si>
    <t>VBB1, VBB2</t>
  </si>
  <si>
    <t>Resistor</t>
  </si>
  <si>
    <t>RTC</t>
  </si>
  <si>
    <t>Shift Register</t>
  </si>
  <si>
    <t>TPIC6B596</t>
  </si>
  <si>
    <t>IC1, IC2, IC3, IC4</t>
  </si>
  <si>
    <t>IC Socket</t>
  </si>
  <si>
    <t>DIL20</t>
  </si>
  <si>
    <t>Inductor</t>
  </si>
  <si>
    <t>2.2uH</t>
  </si>
  <si>
    <t>R1</t>
  </si>
  <si>
    <t>R2</t>
  </si>
  <si>
    <t>R3</t>
  </si>
  <si>
    <t>L1</t>
  </si>
  <si>
    <t>Screw Terminal</t>
  </si>
  <si>
    <t>J1, MO_SCEW</t>
  </si>
  <si>
    <t>Arduino</t>
  </si>
  <si>
    <t>Flow Meter</t>
  </si>
  <si>
    <t>Female Barrel Jack</t>
  </si>
  <si>
    <t>Interrupt Button</t>
  </si>
  <si>
    <t>Female JST Housing</t>
  </si>
  <si>
    <t>Uno R3</t>
  </si>
  <si>
    <t>H Bridge</t>
  </si>
  <si>
    <t>DRV8871</t>
  </si>
  <si>
    <t>1x2 (2.5mm)</t>
  </si>
  <si>
    <t>Power Supply</t>
  </si>
  <si>
    <t>ENABLE_INT, Power Supply, MO-JST, RTC_INT</t>
  </si>
  <si>
    <t>RTC_INT</t>
  </si>
  <si>
    <t>U$1</t>
  </si>
  <si>
    <t>U1</t>
  </si>
  <si>
    <t>JST XH Crimp Terminal</t>
  </si>
  <si>
    <t>SxH-001T-P.6</t>
  </si>
  <si>
    <t>Rectangular Cable ASM.</t>
  </si>
  <si>
    <t>Digikey</t>
  </si>
  <si>
    <t>Arduino.cc</t>
  </si>
  <si>
    <t>adafruit</t>
  </si>
  <si>
    <t>digikey</t>
  </si>
  <si>
    <t>Adafruit</t>
  </si>
  <si>
    <t>Amazon</t>
  </si>
  <si>
    <t>amazon</t>
  </si>
  <si>
    <t>Toggle Switch</t>
  </si>
  <si>
    <t>JP4, ENABLE_INT</t>
  </si>
  <si>
    <t>Ceramic (2.54mm pitch)</t>
  </si>
  <si>
    <t>Electrolytic (2.54mm Pitch)</t>
  </si>
  <si>
    <t>0207/7 1/4 Watt</t>
  </si>
  <si>
    <t>2.54mm Squarepin</t>
  </si>
  <si>
    <t>3.5mm Pitch, 1.2mm RoundPin</t>
  </si>
  <si>
    <t>2.54mm pitch and spacing</t>
  </si>
  <si>
    <t>2x7</t>
  </si>
  <si>
    <t>1x2</t>
  </si>
  <si>
    <t xml:space="preserve">1x6 </t>
  </si>
  <si>
    <t xml:space="preserve">1x9 </t>
  </si>
  <si>
    <t xml:space="preserve">1x3 </t>
  </si>
  <si>
    <t>2x3</t>
  </si>
  <si>
    <t>1x8</t>
  </si>
  <si>
    <t>30k</t>
  </si>
  <si>
    <t>10k</t>
  </si>
  <si>
    <t>1k</t>
  </si>
  <si>
    <t>Type</t>
  </si>
  <si>
    <t>Value, Part #</t>
  </si>
  <si>
    <t>Footprint Info</t>
  </si>
  <si>
    <t>Quantity</t>
  </si>
  <si>
    <t>PCB ID</t>
  </si>
  <si>
    <t>0309/10, 2.6A</t>
  </si>
  <si>
    <t>DS3231</t>
  </si>
  <si>
    <t>SSD1306</t>
  </si>
  <si>
    <t>M3DDA-1406J</t>
  </si>
  <si>
    <t>2.54mm pitch and spacing, Female, .5'</t>
  </si>
  <si>
    <t>Source</t>
  </si>
  <si>
    <t>Cost</t>
  </si>
  <si>
    <t>Cost/Unit</t>
  </si>
  <si>
    <t>Battery</t>
  </si>
  <si>
    <t>8mm</t>
  </si>
  <si>
    <t>Machine Screw</t>
  </si>
  <si>
    <t>M3</t>
  </si>
  <si>
    <t>M2</t>
  </si>
  <si>
    <t>Nut</t>
  </si>
  <si>
    <t>Aluminum Extrusion</t>
  </si>
  <si>
    <t>T-Nut</t>
  </si>
  <si>
    <t>Misumi</t>
  </si>
  <si>
    <t>Extrusion Bracket</t>
  </si>
  <si>
    <t>Spout Pack Bag</t>
  </si>
  <si>
    <t>Solenoid Valve</t>
  </si>
  <si>
    <t>Peristaltic Pump</t>
  </si>
  <si>
    <t>mcmaster</t>
  </si>
  <si>
    <t>250mL</t>
  </si>
  <si>
    <t>2-POS Momentary NC</t>
  </si>
  <si>
    <t>IMPAK</t>
  </si>
  <si>
    <t>usplastics</t>
  </si>
  <si>
    <t>Shenzhen</t>
  </si>
  <si>
    <t>2000 mAh</t>
  </si>
  <si>
    <t>1/4'' OD Tee</t>
  </si>
  <si>
    <t>PP Tube Fitting</t>
  </si>
  <si>
    <t>1/4'' OD x 1/8 MPT</t>
  </si>
  <si>
    <t>Brass Straight Adapter</t>
  </si>
  <si>
    <t>PVDF Tubing</t>
  </si>
  <si>
    <t>.17'' ID x .25'' OD</t>
  </si>
  <si>
    <t>Flow Meter Adapter 1</t>
  </si>
  <si>
    <t>Teflon Tubing</t>
  </si>
  <si>
    <t>Pump</t>
  </si>
  <si>
    <t>Valve</t>
  </si>
  <si>
    <t>Sample Bags</t>
  </si>
  <si>
    <t>Valve Tees</t>
  </si>
  <si>
    <t>Bag Fittings</t>
  </si>
  <si>
    <t>Mesh Filter</t>
  </si>
  <si>
    <t>480 micron, open ends</t>
  </si>
  <si>
    <t>grainger</t>
  </si>
  <si>
    <t>Inlet Filter</t>
  </si>
  <si>
    <t>310mm</t>
  </si>
  <si>
    <t>610mm</t>
  </si>
  <si>
    <t>Push to Connect Bulkhead</t>
  </si>
  <si>
    <t>1/4''OD x 1/4'' OD x .67'' hole</t>
  </si>
  <si>
    <t>1/2'' FNPT x 1/4'' tube OD</t>
  </si>
  <si>
    <t>Mcmaster</t>
  </si>
  <si>
    <t>6mm x .5mm</t>
  </si>
  <si>
    <t>10mm x .4mm</t>
  </si>
  <si>
    <t>McMaster</t>
  </si>
  <si>
    <t>M2 x .4mm</t>
  </si>
  <si>
    <t>M3 x .5mm</t>
  </si>
  <si>
    <t>HBLTBS3</t>
  </si>
  <si>
    <t>HFS3-1515</t>
  </si>
  <si>
    <t>HNSQ3-3</t>
  </si>
  <si>
    <t>ENABLE_INT, FLUSH, JP4, MO-JST, RTC_INT, Buttons 1-4, A-E</t>
  </si>
  <si>
    <t>O-Ring</t>
  </si>
  <si>
    <t>15mmID x 2mm CS</t>
  </si>
  <si>
    <t>Bag Cap Sealing</t>
  </si>
  <si>
    <t>Arduino Interfacing</t>
  </si>
  <si>
    <t>Sparkfun</t>
  </si>
  <si>
    <t>2.54mm pitch, Squarepin Long Centered</t>
  </si>
  <si>
    <t>Stacking Headers</t>
  </si>
  <si>
    <t>Item</t>
  </si>
  <si>
    <t>Dimensions</t>
  </si>
  <si>
    <t>Unit Cost</t>
  </si>
  <si>
    <t>Comments</t>
  </si>
  <si>
    <t>200mm</t>
  </si>
  <si>
    <t>Description</t>
  </si>
  <si>
    <t>Type and Dimensions</t>
  </si>
  <si>
    <t>Unit Price</t>
  </si>
  <si>
    <t>Pieces Needed</t>
  </si>
  <si>
    <t>QTY Per Order</t>
  </si>
  <si>
    <t>Sampler Cost</t>
  </si>
  <si>
    <t>Order</t>
  </si>
  <si>
    <t>Zipties</t>
  </si>
  <si>
    <t>.1 in</t>
  </si>
  <si>
    <t>.1'' x 4''</t>
  </si>
  <si>
    <t>cable management and attaching valves</t>
  </si>
  <si>
    <t>WMC Pumps</t>
  </si>
  <si>
    <t>202.330.012.050</t>
  </si>
  <si>
    <t>FONA 808 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</si>
</sst>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adafruit.com/product/724" TargetMode="External"/><Relationship Id="rId12" Type="http://schemas.openxmlformats.org/officeDocument/2006/relationships/hyperlink" Target="https://www.amazon.com/gp/product/B01IU898QA/ref=s9_acsd_top_hd_bw_b6GQCmB_c_x_w?pf_rd_m=ATVPDKIKX0DER&amp;pf_rd_s=merchandised-search-4&amp;pf_rd_r=BPHN9KMRF5P74WHT2P76&amp;pf_rd_t=101&amp;pf_rd_p=922637ed-4449-5978-9c9a-b6022070a74d&amp;pf_rd_i=5739464011" TargetMode="External"/><Relationship Id="rId13" Type="http://schemas.openxmlformats.org/officeDocument/2006/relationships/hyperlink" Target="https://www.amazon.com/FBApayipa-Solder-Rocker-Switch-Toggle/dp/B01N2U8PK0/ref=sr_1_12?ie=UTF8&amp;qid=1504043200&amp;sr=8-12&amp;keywords=toggle+switch" TargetMode="External"/><Relationship Id="rId14" Type="http://schemas.openxmlformats.org/officeDocument/2006/relationships/hyperlink" Target="https://www.adafruit.com/product/610" TargetMode="External"/><Relationship Id="rId15" Type="http://schemas.openxmlformats.org/officeDocument/2006/relationships/hyperlink" Target="https://www.digikey.com/product-detail/en/3m/M3DDA-1406J/M3DDA-1406J-ND/230202" TargetMode="External"/><Relationship Id="rId16" Type="http://schemas.openxmlformats.org/officeDocument/2006/relationships/hyperlink" Target="https://www.digikey.com/product-detail/en/B2B-XH-A(LF)(SN)/455-2247-ND/1651045?WT.mc_id=IQ_7595_G_pla1651045&amp;wt.srch=1&amp;wt.medium=cpc&amp;&amp;gclid=Cj0KEQiA_eXEBRDP8fnIlJDXxsIBEiQAAGfyodjIxKL93fakTr1qTQ-mmRzOk4bOijqUewvmoK6ITqQaArrh8P8HAQ" TargetMode="External"/><Relationship Id="rId17" Type="http://schemas.openxmlformats.org/officeDocument/2006/relationships/hyperlink" Target="https://www.amazon.com/Tenergy-2000mAh-Battery-Leads-Airplanes/dp/B00408X4LU/ref=sr_1_1?ie=UTF8&amp;qid=1499982792&amp;sr=8-1&amp;keywords=tenergy+2000mah+12v" TargetMode="External"/><Relationship Id="rId18" Type="http://schemas.openxmlformats.org/officeDocument/2006/relationships/hyperlink" Target="https://www.sparkfun.com/products/12693" TargetMode="External"/><Relationship Id="rId19" Type="http://schemas.openxmlformats.org/officeDocument/2006/relationships/hyperlink" Target="https://www.adafruit.com/product/2542" TargetMode="External"/><Relationship Id="rId1" Type="http://schemas.openxmlformats.org/officeDocument/2006/relationships/hyperlink" Target="https://www.digikey.com/product-detail/en/jst-sales-america-inc/SXH-001T-P0.6/455-1135-1-ND/527370" TargetMode="External"/><Relationship Id="rId2" Type="http://schemas.openxmlformats.org/officeDocument/2006/relationships/hyperlink" Target="https://www.digikey.com/product-detail/en/jst-sales-america-inc/XHP-2/455-2266-ND/555485" TargetMode="External"/><Relationship Id="rId3" Type="http://schemas.openxmlformats.org/officeDocument/2006/relationships/hyperlink" Target="https://www.digikey.com/product-detail/en/abracon-llc/AIAP-01-2R2K-T/AIAP-01-2R2K-TCT-ND/3060625" TargetMode="External"/><Relationship Id="rId4" Type="http://schemas.openxmlformats.org/officeDocument/2006/relationships/hyperlink" Target="https://www.adafruit.com/product/3013" TargetMode="External"/><Relationship Id="rId5" Type="http://schemas.openxmlformats.org/officeDocument/2006/relationships/hyperlink" Target="https://www.adafruit.com/product/931" TargetMode="External"/><Relationship Id="rId6" Type="http://schemas.openxmlformats.org/officeDocument/2006/relationships/hyperlink" Target="https://www.digikey.com/product-detail/en/texas-instruments/DRV8871DDAR/296-43024-1-ND/5722182" TargetMode="External"/><Relationship Id="rId7" Type="http://schemas.openxmlformats.org/officeDocument/2006/relationships/hyperlink" Target="https://www.adafruit.com/product/828" TargetMode="External"/><Relationship Id="rId8" Type="http://schemas.openxmlformats.org/officeDocument/2006/relationships/hyperlink" Target="https://www.digikey.com/product-detail/en/assmann-wsw-components/A-20-LC-TT/AE9998-ND/821752" TargetMode="External"/><Relationship Id="rId9" Type="http://schemas.openxmlformats.org/officeDocument/2006/relationships/hyperlink" Target="https://www.digikey.com/product-detail/en/texas-instruments/TPIC6B596N/296-34573-5-ND/1670631" TargetMode="External"/><Relationship Id="rId10" Type="http://schemas.openxmlformats.org/officeDocument/2006/relationships/hyperlink" Target="https://www.digikey.com/product-detail/en/3m/N2514-6002-RB/MHC14K-ND/75517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pakcorporation.com/flexible_packaging/FTSSP250CSISL" TargetMode="External"/><Relationship Id="rId4" Type="http://schemas.openxmlformats.org/officeDocument/2006/relationships/hyperlink" Target="https://pumpdyx.en.alibaba.com/product/1611593518-214713352/miniature_water_dispenser_solenoid_valve_DC6V_12V.html?spm=a2700.8304367.prewdfa4cf.58.73152c54VFnR7n" TargetMode="External"/><Relationship Id="rId5" Type="http://schemas.openxmlformats.org/officeDocument/2006/relationships/hyperlink" Target="http://www.wmcpumps.com/index.php/series-200" TargetMode="External"/><Relationship Id="rId6" Type="http://schemas.openxmlformats.org/officeDocument/2006/relationships/hyperlink" Target="https://www.usplastic.com/catalog/item.aspx?itemid=32842&amp;catid=840" TargetMode="External"/><Relationship Id="rId7" Type="http://schemas.openxmlformats.org/officeDocument/2006/relationships/hyperlink" Target="https://www.grainger.com/product/GRAINGER-APPROVED-3-3-4-Polypropylene-Filter-6UJJ7?breadcrumbCatId=29581&amp;s_pp=false&amp;picUrl=//static.grainger.com/rp/s/is/image/Grainger/1GYE8_AS01?$smthumb$" TargetMode="External"/><Relationship Id="rId8" Type="http://schemas.openxmlformats.org/officeDocument/2006/relationships/hyperlink" Target="https://www.usplastic.com/catalog/item.aspx?itemid=42963&amp;catid=833" TargetMode="External"/><Relationship Id="rId9" Type="http://schemas.openxmlformats.org/officeDocument/2006/relationships/hyperlink" Target="https://www.mcmaster.com/" TargetMode="External"/><Relationship Id="rId10" Type="http://schemas.openxmlformats.org/officeDocument/2006/relationships/hyperlink" Target="https://www.mcmaster.com/" TargetMode="External"/><Relationship Id="rId1" Type="http://schemas.openxmlformats.org/officeDocument/2006/relationships/hyperlink" Target="https://www.usplastic.com/catalog/item.aspx?itemid=29104&amp;catid=603" TargetMode="External"/><Relationship Id="rId2" Type="http://schemas.openxmlformats.org/officeDocument/2006/relationships/hyperlink" Target="https://www.usplastic.com/catalog/item.aspx?itemid=29008&amp;catid=60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s.misumi-ec.com/vona2/detail/110300465870/?Inch=0&amp;CategorySpec=00000042747%3A%3A15" TargetMode="External"/><Relationship Id="rId4" Type="http://schemas.openxmlformats.org/officeDocument/2006/relationships/hyperlink" Target="https://us.misumi-ec.com/vona2/detail/110302755570/?CategorySpec=00000042746%3a%3ac%09unitType%3a%3a1%0900000042732%3a%3aa&amp;Inch=0" TargetMode="External"/><Relationship Id="rId5" Type="http://schemas.openxmlformats.org/officeDocument/2006/relationships/hyperlink" Target="https://us.misumi-ec.com/vona2/detail/110300465710/?HissuCode=HNSQ3-3&amp;PNSearch=HNSQ3-3&amp;searchFlow=results2products&amp;Keyword=HNSQ3-3" TargetMode="External"/><Relationship Id="rId6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" TargetMode="External"/><Relationship Id="rId8" Type="http://schemas.openxmlformats.org/officeDocument/2006/relationships/hyperlink" Target="https://www.mcmaster.com/" TargetMode="External"/><Relationship Id="rId9" Type="http://schemas.openxmlformats.org/officeDocument/2006/relationships/hyperlink" Target="https://www.mcmaster.com/" TargetMode="External"/><Relationship Id="rId10" Type="http://schemas.openxmlformats.org/officeDocument/2006/relationships/hyperlink" Target="https://www.mcmaster.com/" TargetMode="External"/><Relationship Id="rId11" Type="http://schemas.openxmlformats.org/officeDocument/2006/relationships/hyperlink" Target="https://www.amazon.com/dp/B01018DB2E?ref=emc_b_5_t" TargetMode="External"/><Relationship Id="rId1" Type="http://schemas.openxmlformats.org/officeDocument/2006/relationships/hyperlink" Target="https://us.misumi-ec.com/vona2/detail/110300465870/?Inch=0&amp;CategorySpec=00000042747%3A%3A15" TargetMode="External"/><Relationship Id="rId2" Type="http://schemas.openxmlformats.org/officeDocument/2006/relationships/hyperlink" Target="https://us.misumi-ec.com/vona2/detail/110300465870/?Inch=0&amp;CategorySpec=00000042747%3A%3A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86" workbookViewId="0">
      <selection activeCell="E5" sqref="E5"/>
    </sheetView>
  </sheetViews>
  <sheetFormatPr baseColWidth="10" defaultRowHeight="16" x14ac:dyDescent="0.2"/>
  <cols>
    <col min="1" max="1" width="21.83203125" customWidth="1"/>
    <col min="2" max="2" width="16.1640625" customWidth="1"/>
    <col min="3" max="3" width="36.33203125" customWidth="1"/>
    <col min="5" max="5" width="50.83203125" customWidth="1"/>
    <col min="6" max="6" width="21.6640625" customWidth="1"/>
    <col min="7" max="7" width="14.33203125" customWidth="1"/>
    <col min="9" max="9" width="12.1640625" customWidth="1"/>
    <col min="10" max="10" width="12.5" customWidth="1"/>
  </cols>
  <sheetData>
    <row r="1" spans="1:8" s="2" customFormat="1" ht="19" x14ac:dyDescent="0.2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85</v>
      </c>
      <c r="G1" s="2" t="s">
        <v>87</v>
      </c>
      <c r="H1" s="2" t="s">
        <v>86</v>
      </c>
    </row>
    <row r="2" spans="1:8" x14ac:dyDescent="0.2">
      <c r="A2" t="s">
        <v>0</v>
      </c>
      <c r="B2" t="s">
        <v>1</v>
      </c>
      <c r="C2" t="s">
        <v>60</v>
      </c>
      <c r="D2">
        <v>2</v>
      </c>
      <c r="E2" t="s">
        <v>6</v>
      </c>
      <c r="H2">
        <v>0</v>
      </c>
    </row>
    <row r="3" spans="1:8" x14ac:dyDescent="0.2">
      <c r="A3" t="s">
        <v>0</v>
      </c>
      <c r="B3" t="s">
        <v>2</v>
      </c>
      <c r="C3" t="s">
        <v>59</v>
      </c>
      <c r="D3">
        <v>2</v>
      </c>
      <c r="E3" t="s">
        <v>7</v>
      </c>
      <c r="H3">
        <v>0</v>
      </c>
    </row>
    <row r="4" spans="1:8" x14ac:dyDescent="0.2">
      <c r="A4" t="s">
        <v>0</v>
      </c>
      <c r="B4" t="s">
        <v>3</v>
      </c>
      <c r="C4" t="s">
        <v>60</v>
      </c>
      <c r="D4">
        <v>2</v>
      </c>
      <c r="E4" t="s">
        <v>8</v>
      </c>
      <c r="H4">
        <v>0</v>
      </c>
    </row>
    <row r="5" spans="1:8" x14ac:dyDescent="0.2">
      <c r="A5" t="s">
        <v>0</v>
      </c>
      <c r="B5" t="s">
        <v>4</v>
      </c>
      <c r="C5" t="s">
        <v>59</v>
      </c>
      <c r="D5">
        <v>5</v>
      </c>
      <c r="E5" t="s">
        <v>9</v>
      </c>
      <c r="H5">
        <v>0</v>
      </c>
    </row>
    <row r="6" spans="1:8" x14ac:dyDescent="0.2">
      <c r="A6" t="s">
        <v>18</v>
      </c>
      <c r="B6" t="s">
        <v>74</v>
      </c>
      <c r="C6" t="s">
        <v>61</v>
      </c>
      <c r="D6">
        <v>1</v>
      </c>
      <c r="E6" t="s">
        <v>27</v>
      </c>
      <c r="H6">
        <v>0</v>
      </c>
    </row>
    <row r="7" spans="1:8" x14ac:dyDescent="0.2">
      <c r="A7" t="s">
        <v>18</v>
      </c>
      <c r="B7" t="s">
        <v>73</v>
      </c>
      <c r="C7" t="s">
        <v>61</v>
      </c>
      <c r="D7">
        <v>1</v>
      </c>
      <c r="E7" t="s">
        <v>28</v>
      </c>
      <c r="H7">
        <v>0</v>
      </c>
    </row>
    <row r="8" spans="1:8" x14ac:dyDescent="0.2">
      <c r="A8" t="s">
        <v>18</v>
      </c>
      <c r="B8" t="s">
        <v>72</v>
      </c>
      <c r="C8" t="s">
        <v>61</v>
      </c>
      <c r="D8">
        <v>1</v>
      </c>
      <c r="E8" t="s">
        <v>29</v>
      </c>
      <c r="H8">
        <v>0</v>
      </c>
    </row>
    <row r="9" spans="1:8" x14ac:dyDescent="0.2">
      <c r="A9" t="s">
        <v>25</v>
      </c>
      <c r="B9" t="s">
        <v>26</v>
      </c>
      <c r="C9" t="s">
        <v>80</v>
      </c>
      <c r="D9">
        <v>1</v>
      </c>
      <c r="E9" t="s">
        <v>30</v>
      </c>
      <c r="F9" s="1" t="s">
        <v>50</v>
      </c>
      <c r="G9">
        <v>0.38</v>
      </c>
      <c r="H9">
        <f>D9*G9</f>
        <v>0.38</v>
      </c>
    </row>
    <row r="10" spans="1:8" x14ac:dyDescent="0.2">
      <c r="A10" t="s">
        <v>5</v>
      </c>
      <c r="B10" t="s">
        <v>71</v>
      </c>
      <c r="C10" t="s">
        <v>62</v>
      </c>
      <c r="D10">
        <v>1</v>
      </c>
      <c r="E10" t="s">
        <v>19</v>
      </c>
      <c r="H10">
        <v>0</v>
      </c>
    </row>
    <row r="11" spans="1:8" x14ac:dyDescent="0.2">
      <c r="A11" t="s">
        <v>11</v>
      </c>
      <c r="B11" t="s">
        <v>66</v>
      </c>
      <c r="C11" t="s">
        <v>62</v>
      </c>
      <c r="D11">
        <v>10</v>
      </c>
      <c r="E11" t="s">
        <v>139</v>
      </c>
      <c r="F11" s="1" t="s">
        <v>50</v>
      </c>
      <c r="G11">
        <v>0.15</v>
      </c>
      <c r="H11">
        <f t="shared" ref="H11:H33" si="0">D11*G11</f>
        <v>1.5</v>
      </c>
    </row>
    <row r="12" spans="1:8" x14ac:dyDescent="0.2">
      <c r="A12" t="s">
        <v>10</v>
      </c>
      <c r="B12" t="s">
        <v>70</v>
      </c>
      <c r="C12" t="s">
        <v>62</v>
      </c>
      <c r="D12">
        <v>3</v>
      </c>
      <c r="E12" t="s">
        <v>12</v>
      </c>
      <c r="H12">
        <v>0</v>
      </c>
    </row>
    <row r="13" spans="1:8" x14ac:dyDescent="0.2">
      <c r="A13" t="s">
        <v>10</v>
      </c>
      <c r="B13" t="s">
        <v>69</v>
      </c>
      <c r="C13" t="s">
        <v>62</v>
      </c>
      <c r="D13">
        <v>1</v>
      </c>
      <c r="E13" t="s">
        <v>13</v>
      </c>
      <c r="H13">
        <v>0</v>
      </c>
    </row>
    <row r="14" spans="1:8" x14ac:dyDescent="0.2">
      <c r="A14" t="s">
        <v>10</v>
      </c>
      <c r="B14" t="s">
        <v>68</v>
      </c>
      <c r="C14" t="s">
        <v>62</v>
      </c>
      <c r="D14">
        <v>1</v>
      </c>
      <c r="E14" t="s">
        <v>14</v>
      </c>
      <c r="H14">
        <v>0</v>
      </c>
    </row>
    <row r="15" spans="1:8" x14ac:dyDescent="0.2">
      <c r="A15" t="s">
        <v>10</v>
      </c>
      <c r="B15" t="s">
        <v>67</v>
      </c>
      <c r="C15" t="s">
        <v>62</v>
      </c>
      <c r="D15">
        <v>1</v>
      </c>
      <c r="E15" t="s">
        <v>15</v>
      </c>
      <c r="H15">
        <v>0</v>
      </c>
    </row>
    <row r="17" spans="1:8" x14ac:dyDescent="0.2">
      <c r="A17" t="s">
        <v>31</v>
      </c>
      <c r="B17" t="s">
        <v>66</v>
      </c>
      <c r="C17" t="s">
        <v>63</v>
      </c>
      <c r="D17">
        <v>2</v>
      </c>
      <c r="E17" t="s">
        <v>32</v>
      </c>
      <c r="F17" s="1" t="s">
        <v>54</v>
      </c>
      <c r="G17">
        <f>2.95/5</f>
        <v>0.59000000000000008</v>
      </c>
      <c r="H17">
        <f t="shared" si="0"/>
        <v>1.1800000000000002</v>
      </c>
    </row>
    <row r="18" spans="1:8" x14ac:dyDescent="0.2">
      <c r="A18" t="s">
        <v>16</v>
      </c>
      <c r="B18" t="s">
        <v>65</v>
      </c>
      <c r="C18" t="s">
        <v>64</v>
      </c>
      <c r="D18">
        <v>2</v>
      </c>
      <c r="E18" t="s">
        <v>17</v>
      </c>
      <c r="F18" s="1" t="s">
        <v>50</v>
      </c>
      <c r="G18">
        <v>1.89</v>
      </c>
      <c r="H18">
        <f t="shared" si="0"/>
        <v>3.78</v>
      </c>
    </row>
    <row r="19" spans="1:8" x14ac:dyDescent="0.2">
      <c r="A19" t="s">
        <v>23</v>
      </c>
      <c r="C19" t="s">
        <v>24</v>
      </c>
      <c r="D19">
        <v>4</v>
      </c>
      <c r="E19" t="s">
        <v>22</v>
      </c>
      <c r="F19" s="1" t="s">
        <v>50</v>
      </c>
      <c r="G19">
        <v>0.28999999999999998</v>
      </c>
      <c r="H19">
        <f t="shared" si="0"/>
        <v>1.1599999999999999</v>
      </c>
    </row>
    <row r="20" spans="1:8" x14ac:dyDescent="0.2">
      <c r="H20">
        <v>0</v>
      </c>
    </row>
    <row r="21" spans="1:8" x14ac:dyDescent="0.2">
      <c r="A21" t="s">
        <v>20</v>
      </c>
      <c r="B21" t="s">
        <v>21</v>
      </c>
      <c r="D21">
        <v>4</v>
      </c>
      <c r="E21" t="s">
        <v>22</v>
      </c>
      <c r="F21" s="1" t="s">
        <v>50</v>
      </c>
      <c r="G21">
        <v>1.67</v>
      </c>
      <c r="H21">
        <f t="shared" si="0"/>
        <v>6.68</v>
      </c>
    </row>
    <row r="22" spans="1:8" x14ac:dyDescent="0.2">
      <c r="A22" t="s">
        <v>33</v>
      </c>
      <c r="B22" t="s">
        <v>38</v>
      </c>
      <c r="D22">
        <v>1</v>
      </c>
      <c r="E22" t="s">
        <v>46</v>
      </c>
      <c r="F22" t="s">
        <v>51</v>
      </c>
      <c r="H22">
        <v>0</v>
      </c>
    </row>
    <row r="23" spans="1:8" x14ac:dyDescent="0.2">
      <c r="A23" t="s">
        <v>14</v>
      </c>
      <c r="B23" t="s">
        <v>165</v>
      </c>
      <c r="D23">
        <v>1</v>
      </c>
      <c r="E23" t="s">
        <v>14</v>
      </c>
      <c r="F23" s="1" t="s">
        <v>54</v>
      </c>
      <c r="H23">
        <v>0</v>
      </c>
    </row>
    <row r="24" spans="1:8" x14ac:dyDescent="0.2">
      <c r="A24" t="s">
        <v>19</v>
      </c>
      <c r="B24" t="s">
        <v>81</v>
      </c>
      <c r="D24">
        <v>1</v>
      </c>
      <c r="E24" t="s">
        <v>19</v>
      </c>
      <c r="F24" s="1" t="s">
        <v>52</v>
      </c>
      <c r="G24">
        <v>13.95</v>
      </c>
      <c r="H24">
        <f t="shared" si="0"/>
        <v>13.95</v>
      </c>
    </row>
    <row r="25" spans="1:8" x14ac:dyDescent="0.2">
      <c r="A25" t="s">
        <v>15</v>
      </c>
      <c r="B25" t="s">
        <v>82</v>
      </c>
      <c r="D25">
        <v>1</v>
      </c>
      <c r="E25" t="s">
        <v>15</v>
      </c>
      <c r="F25" s="1" t="s">
        <v>52</v>
      </c>
      <c r="G25">
        <v>17.5</v>
      </c>
      <c r="H25">
        <f t="shared" si="0"/>
        <v>17.5</v>
      </c>
    </row>
    <row r="26" spans="1:8" x14ac:dyDescent="0.2">
      <c r="A26" t="s">
        <v>39</v>
      </c>
      <c r="B26" t="s">
        <v>40</v>
      </c>
      <c r="D26">
        <v>1</v>
      </c>
      <c r="E26" t="s">
        <v>45</v>
      </c>
      <c r="F26" s="1" t="s">
        <v>53</v>
      </c>
      <c r="G26">
        <v>2.44</v>
      </c>
      <c r="H26">
        <f t="shared" si="0"/>
        <v>2.44</v>
      </c>
    </row>
    <row r="27" spans="1:8" x14ac:dyDescent="0.2">
      <c r="A27" t="s">
        <v>34</v>
      </c>
      <c r="D27">
        <v>1</v>
      </c>
      <c r="E27" t="s">
        <v>13</v>
      </c>
      <c r="F27" s="1" t="s">
        <v>52</v>
      </c>
      <c r="G27">
        <v>9.9499999999999993</v>
      </c>
      <c r="H27">
        <f t="shared" si="0"/>
        <v>9.9499999999999993</v>
      </c>
    </row>
    <row r="28" spans="1:8" x14ac:dyDescent="0.2">
      <c r="A28" t="s">
        <v>57</v>
      </c>
      <c r="D28">
        <v>2</v>
      </c>
      <c r="E28" t="s">
        <v>58</v>
      </c>
      <c r="F28" s="1" t="s">
        <v>56</v>
      </c>
      <c r="G28">
        <f>6.99/15</f>
        <v>0.46600000000000003</v>
      </c>
      <c r="H28">
        <f t="shared" si="0"/>
        <v>0.93200000000000005</v>
      </c>
    </row>
    <row r="29" spans="1:8" x14ac:dyDescent="0.2">
      <c r="A29" t="s">
        <v>36</v>
      </c>
      <c r="D29">
        <v>1</v>
      </c>
      <c r="E29" t="s">
        <v>44</v>
      </c>
      <c r="F29" s="1" t="s">
        <v>55</v>
      </c>
      <c r="G29">
        <f>6.99/10</f>
        <v>0.69900000000000007</v>
      </c>
      <c r="H29">
        <f t="shared" si="0"/>
        <v>0.69900000000000007</v>
      </c>
    </row>
    <row r="30" spans="1:8" x14ac:dyDescent="0.2">
      <c r="A30" t="s">
        <v>35</v>
      </c>
      <c r="D30">
        <v>1</v>
      </c>
      <c r="E30" t="s">
        <v>42</v>
      </c>
      <c r="F30" s="1" t="s">
        <v>54</v>
      </c>
      <c r="G30">
        <v>2.95</v>
      </c>
      <c r="H30">
        <f t="shared" si="0"/>
        <v>2.95</v>
      </c>
    </row>
    <row r="31" spans="1:8" x14ac:dyDescent="0.2">
      <c r="A31" t="s">
        <v>37</v>
      </c>
      <c r="B31" t="s">
        <v>41</v>
      </c>
      <c r="D31">
        <v>4</v>
      </c>
      <c r="E31" t="s">
        <v>43</v>
      </c>
      <c r="F31" s="1" t="s">
        <v>50</v>
      </c>
      <c r="G31">
        <v>0.1</v>
      </c>
      <c r="H31">
        <f t="shared" si="0"/>
        <v>0.4</v>
      </c>
    </row>
    <row r="32" spans="1:8" x14ac:dyDescent="0.2">
      <c r="A32" t="s">
        <v>47</v>
      </c>
      <c r="B32" t="s">
        <v>48</v>
      </c>
      <c r="D32">
        <v>8</v>
      </c>
      <c r="E32" t="s">
        <v>43</v>
      </c>
      <c r="F32" s="1" t="s">
        <v>50</v>
      </c>
      <c r="G32">
        <v>0.1</v>
      </c>
      <c r="H32">
        <f t="shared" si="0"/>
        <v>0.8</v>
      </c>
    </row>
    <row r="33" spans="1:8" x14ac:dyDescent="0.2">
      <c r="A33" t="s">
        <v>49</v>
      </c>
      <c r="B33" t="s">
        <v>83</v>
      </c>
      <c r="C33" t="s">
        <v>84</v>
      </c>
      <c r="D33">
        <v>2</v>
      </c>
      <c r="E33" t="s">
        <v>17</v>
      </c>
      <c r="F33" s="1" t="s">
        <v>50</v>
      </c>
      <c r="G33">
        <v>2.81</v>
      </c>
      <c r="H33">
        <f t="shared" si="0"/>
        <v>5.62</v>
      </c>
    </row>
    <row r="34" spans="1:8" x14ac:dyDescent="0.2">
      <c r="A34" t="s">
        <v>88</v>
      </c>
      <c r="B34" t="s">
        <v>107</v>
      </c>
      <c r="D34">
        <v>1</v>
      </c>
      <c r="E34" t="s">
        <v>42</v>
      </c>
      <c r="F34" s="1" t="s">
        <v>55</v>
      </c>
      <c r="G34">
        <v>23.92</v>
      </c>
      <c r="H34">
        <v>23.92</v>
      </c>
    </row>
    <row r="35" spans="1:8" x14ac:dyDescent="0.2">
      <c r="A35" t="s">
        <v>146</v>
      </c>
      <c r="C35" t="s">
        <v>145</v>
      </c>
      <c r="D35">
        <v>1</v>
      </c>
      <c r="E35" t="s">
        <v>143</v>
      </c>
      <c r="F35" s="1" t="s">
        <v>144</v>
      </c>
    </row>
    <row r="36" spans="1:8" x14ac:dyDescent="0.2">
      <c r="H36">
        <f>SUM(H2:H34)</f>
        <v>93.841000000000008</v>
      </c>
    </row>
  </sheetData>
  <hyperlinks>
    <hyperlink ref="F32" r:id="rId1"/>
    <hyperlink ref="F31" r:id="rId2"/>
    <hyperlink ref="F9" r:id="rId3"/>
    <hyperlink ref="F24" r:id="rId4"/>
    <hyperlink ref="F25" r:id="rId5"/>
    <hyperlink ref="F26" r:id="rId6"/>
    <hyperlink ref="F27" r:id="rId7"/>
    <hyperlink ref="F19" r:id="rId8"/>
    <hyperlink ref="F21" r:id="rId9"/>
    <hyperlink ref="F18" r:id="rId10"/>
    <hyperlink ref="F17" r:id="rId11"/>
    <hyperlink ref="F29" r:id="rId12"/>
    <hyperlink ref="F28" r:id="rId13"/>
    <hyperlink ref="F30" r:id="rId14"/>
    <hyperlink ref="F33" r:id="rId15"/>
    <hyperlink ref="F11" r:id="rId16"/>
    <hyperlink ref="F34" r:id="rId17"/>
    <hyperlink ref="F35" r:id="rId18"/>
    <hyperlink ref="F23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18" sqref="H18"/>
    </sheetView>
  </sheetViews>
  <sheetFormatPr baseColWidth="10" defaultRowHeight="16" x14ac:dyDescent="0.2"/>
  <cols>
    <col min="1" max="1" width="32.33203125" customWidth="1"/>
    <col min="2" max="2" width="32.6640625" customWidth="1"/>
    <col min="4" max="4" width="15.33203125" customWidth="1"/>
    <col min="5" max="5" width="15.1640625" customWidth="1"/>
    <col min="7" max="8" width="14" customWidth="1"/>
    <col min="9" max="9" width="32.6640625" customWidth="1"/>
  </cols>
  <sheetData>
    <row r="1" spans="1:9" s="2" customFormat="1" ht="19" x14ac:dyDescent="0.25">
      <c r="A1" s="2" t="s">
        <v>147</v>
      </c>
      <c r="B1" s="2" t="s">
        <v>153</v>
      </c>
      <c r="C1" s="2" t="s">
        <v>85</v>
      </c>
      <c r="D1" s="2" t="s">
        <v>156</v>
      </c>
      <c r="E1" s="2" t="s">
        <v>155</v>
      </c>
      <c r="F1" s="2" t="s">
        <v>154</v>
      </c>
      <c r="G1" s="3" t="s">
        <v>157</v>
      </c>
      <c r="H1" s="3" t="s">
        <v>158</v>
      </c>
      <c r="I1" s="2" t="s">
        <v>152</v>
      </c>
    </row>
    <row r="2" spans="1:9" x14ac:dyDescent="0.2">
      <c r="A2" t="s">
        <v>109</v>
      </c>
      <c r="B2" t="s">
        <v>110</v>
      </c>
      <c r="C2" s="1" t="s">
        <v>105</v>
      </c>
      <c r="D2" s="4">
        <v>1</v>
      </c>
      <c r="E2">
        <v>24</v>
      </c>
      <c r="F2">
        <v>0.63</v>
      </c>
      <c r="G2">
        <f>E2 * F2</f>
        <v>15.120000000000001</v>
      </c>
      <c r="H2">
        <f>ROUNDUP(E2/D2,0)</f>
        <v>24</v>
      </c>
      <c r="I2" t="s">
        <v>120</v>
      </c>
    </row>
    <row r="3" spans="1:9" x14ac:dyDescent="0.2">
      <c r="A3" t="s">
        <v>109</v>
      </c>
      <c r="B3" t="s">
        <v>108</v>
      </c>
      <c r="C3" s="1" t="s">
        <v>105</v>
      </c>
      <c r="D3" s="4">
        <v>1</v>
      </c>
      <c r="E3">
        <v>24</v>
      </c>
      <c r="F3">
        <v>1.62</v>
      </c>
      <c r="G3">
        <f>E3 * F3</f>
        <v>38.880000000000003</v>
      </c>
      <c r="H3">
        <f t="shared" ref="H3:H11" si="0">ROUNDUP(E3/D3,0)</f>
        <v>24</v>
      </c>
      <c r="I3" t="s">
        <v>119</v>
      </c>
    </row>
    <row r="4" spans="1:9" x14ac:dyDescent="0.2">
      <c r="A4" t="s">
        <v>98</v>
      </c>
      <c r="B4" t="s">
        <v>102</v>
      </c>
      <c r="C4" s="1" t="s">
        <v>104</v>
      </c>
      <c r="D4" s="4">
        <v>500</v>
      </c>
      <c r="E4">
        <v>24</v>
      </c>
      <c r="F4">
        <v>0.33</v>
      </c>
      <c r="G4">
        <f t="shared" ref="G4:G11" si="1">F4 * E4</f>
        <v>7.92</v>
      </c>
      <c r="H4">
        <f t="shared" si="0"/>
        <v>1</v>
      </c>
      <c r="I4" t="s">
        <v>118</v>
      </c>
    </row>
    <row r="5" spans="1:9" x14ac:dyDescent="0.2">
      <c r="A5" t="s">
        <v>99</v>
      </c>
      <c r="B5" t="s">
        <v>103</v>
      </c>
      <c r="C5" s="1" t="s">
        <v>106</v>
      </c>
      <c r="D5" s="4">
        <v>100</v>
      </c>
      <c r="E5">
        <v>26</v>
      </c>
      <c r="F5">
        <v>1</v>
      </c>
      <c r="G5">
        <f t="shared" si="1"/>
        <v>26</v>
      </c>
      <c r="H5">
        <f t="shared" si="0"/>
        <v>1</v>
      </c>
      <c r="I5" t="s">
        <v>117</v>
      </c>
    </row>
    <row r="6" spans="1:9" x14ac:dyDescent="0.2">
      <c r="A6" t="s">
        <v>100</v>
      </c>
      <c r="B6" t="s">
        <v>164</v>
      </c>
      <c r="C6" s="1" t="s">
        <v>163</v>
      </c>
      <c r="D6" s="4">
        <v>1</v>
      </c>
      <c r="E6">
        <v>1</v>
      </c>
      <c r="F6">
        <v>60</v>
      </c>
      <c r="G6">
        <f t="shared" si="1"/>
        <v>60</v>
      </c>
      <c r="H6">
        <f t="shared" si="0"/>
        <v>1</v>
      </c>
      <c r="I6" t="s">
        <v>116</v>
      </c>
    </row>
    <row r="7" spans="1:9" x14ac:dyDescent="0.2">
      <c r="A7" t="s">
        <v>127</v>
      </c>
      <c r="B7" t="s">
        <v>128</v>
      </c>
      <c r="C7" s="1" t="s">
        <v>105</v>
      </c>
      <c r="D7" s="4">
        <v>1</v>
      </c>
      <c r="E7">
        <v>2</v>
      </c>
      <c r="F7">
        <v>3.34</v>
      </c>
      <c r="G7">
        <f t="shared" si="1"/>
        <v>6.68</v>
      </c>
      <c r="H7">
        <f t="shared" si="0"/>
        <v>2</v>
      </c>
    </row>
    <row r="8" spans="1:9" x14ac:dyDescent="0.2">
      <c r="A8" t="s">
        <v>111</v>
      </c>
      <c r="B8" t="s">
        <v>129</v>
      </c>
      <c r="C8" s="1" t="s">
        <v>101</v>
      </c>
      <c r="D8" s="4">
        <v>1</v>
      </c>
      <c r="E8">
        <v>2</v>
      </c>
      <c r="F8">
        <v>7.97</v>
      </c>
      <c r="G8">
        <f t="shared" si="1"/>
        <v>15.94</v>
      </c>
      <c r="H8">
        <f t="shared" si="0"/>
        <v>2</v>
      </c>
      <c r="I8" t="s">
        <v>114</v>
      </c>
    </row>
    <row r="9" spans="1:9" x14ac:dyDescent="0.2">
      <c r="A9" t="s">
        <v>112</v>
      </c>
      <c r="B9" t="s">
        <v>113</v>
      </c>
      <c r="C9" s="1" t="s">
        <v>105</v>
      </c>
      <c r="D9" s="4">
        <v>50</v>
      </c>
      <c r="E9">
        <v>1</v>
      </c>
      <c r="F9">
        <v>54.5</v>
      </c>
      <c r="G9">
        <f t="shared" si="1"/>
        <v>54.5</v>
      </c>
      <c r="H9">
        <f t="shared" si="0"/>
        <v>1</v>
      </c>
      <c r="I9" t="s">
        <v>115</v>
      </c>
    </row>
    <row r="10" spans="1:9" x14ac:dyDescent="0.2">
      <c r="A10" t="s">
        <v>121</v>
      </c>
      <c r="B10" t="s">
        <v>122</v>
      </c>
      <c r="C10" s="1" t="s">
        <v>123</v>
      </c>
      <c r="D10" s="4">
        <v>1</v>
      </c>
      <c r="E10">
        <v>1</v>
      </c>
      <c r="F10">
        <v>8.61</v>
      </c>
      <c r="G10">
        <f t="shared" si="1"/>
        <v>8.61</v>
      </c>
      <c r="H10">
        <f t="shared" si="0"/>
        <v>1</v>
      </c>
      <c r="I10" t="s">
        <v>124</v>
      </c>
    </row>
    <row r="11" spans="1:9" x14ac:dyDescent="0.2">
      <c r="A11" t="s">
        <v>140</v>
      </c>
      <c r="B11" t="s">
        <v>141</v>
      </c>
      <c r="C11" s="1" t="s">
        <v>133</v>
      </c>
      <c r="D11" s="4">
        <v>25</v>
      </c>
      <c r="E11">
        <v>24</v>
      </c>
      <c r="F11">
        <f>6.13/25</f>
        <v>0.2452</v>
      </c>
      <c r="G11">
        <f t="shared" si="1"/>
        <v>5.8848000000000003</v>
      </c>
      <c r="H11">
        <f t="shared" si="0"/>
        <v>1</v>
      </c>
      <c r="I11" t="s">
        <v>142</v>
      </c>
    </row>
    <row r="12" spans="1:9" x14ac:dyDescent="0.2">
      <c r="G12">
        <f>SUM(G2:G11)</f>
        <v>239.53480000000005</v>
      </c>
    </row>
    <row r="14" spans="1:9" x14ac:dyDescent="0.2">
      <c r="C14" s="1"/>
      <c r="D14" s="1"/>
    </row>
  </sheetData>
  <hyperlinks>
    <hyperlink ref="C2" r:id="rId1"/>
    <hyperlink ref="C3" r:id="rId2"/>
    <hyperlink ref="C4" r:id="rId3"/>
    <hyperlink ref="C5" r:id="rId4"/>
    <hyperlink ref="C6" r:id="rId5"/>
    <hyperlink ref="C9" r:id="rId6"/>
    <hyperlink ref="C10" r:id="rId7"/>
    <hyperlink ref="C7" r:id="rId8"/>
    <hyperlink ref="C8" r:id="rId9" location="51875k14/=19ctsvu"/>
    <hyperlink ref="C11" r:id="rId10" location="1174n406/=19ds9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2" workbookViewId="0">
      <selection activeCell="F21" sqref="F21"/>
    </sheetView>
  </sheetViews>
  <sheetFormatPr baseColWidth="10" defaultRowHeight="16" x14ac:dyDescent="0.2"/>
  <cols>
    <col min="1" max="1" width="20.33203125" customWidth="1"/>
    <col min="2" max="2" width="14" customWidth="1"/>
    <col min="3" max="3" width="15.6640625" customWidth="1"/>
    <col min="8" max="8" width="38" customWidth="1"/>
  </cols>
  <sheetData>
    <row r="1" spans="1:8" s="2" customFormat="1" ht="19" x14ac:dyDescent="0.25">
      <c r="A1" s="2" t="s">
        <v>147</v>
      </c>
      <c r="B1" s="2" t="s">
        <v>75</v>
      </c>
      <c r="C1" s="2" t="s">
        <v>148</v>
      </c>
      <c r="D1" s="2" t="s">
        <v>85</v>
      </c>
      <c r="E1" s="2" t="s">
        <v>78</v>
      </c>
      <c r="F1" s="2" t="s">
        <v>149</v>
      </c>
      <c r="G1" s="2" t="s">
        <v>86</v>
      </c>
      <c r="H1" s="2" t="s">
        <v>150</v>
      </c>
    </row>
    <row r="2" spans="1:8" x14ac:dyDescent="0.2">
      <c r="A2" t="s">
        <v>90</v>
      </c>
      <c r="B2" t="s">
        <v>91</v>
      </c>
      <c r="C2" t="s">
        <v>89</v>
      </c>
      <c r="D2" s="1" t="s">
        <v>133</v>
      </c>
      <c r="E2">
        <v>1</v>
      </c>
      <c r="F2">
        <v>6</v>
      </c>
      <c r="G2">
        <f>E2*F2</f>
        <v>6</v>
      </c>
    </row>
    <row r="3" spans="1:8" x14ac:dyDescent="0.2">
      <c r="A3" t="s">
        <v>90</v>
      </c>
      <c r="B3" t="s">
        <v>91</v>
      </c>
      <c r="C3" t="s">
        <v>131</v>
      </c>
      <c r="D3" s="1" t="s">
        <v>133</v>
      </c>
      <c r="E3">
        <v>1</v>
      </c>
      <c r="F3">
        <v>6</v>
      </c>
      <c r="G3">
        <f t="shared" ref="G3:G6" si="0">E3*F3</f>
        <v>6</v>
      </c>
    </row>
    <row r="4" spans="1:8" x14ac:dyDescent="0.2">
      <c r="A4" t="s">
        <v>93</v>
      </c>
      <c r="B4" t="s">
        <v>91</v>
      </c>
      <c r="C4" t="s">
        <v>135</v>
      </c>
      <c r="D4" s="1" t="s">
        <v>133</v>
      </c>
      <c r="E4">
        <v>1</v>
      </c>
      <c r="F4">
        <v>2</v>
      </c>
      <c r="G4">
        <f t="shared" si="0"/>
        <v>2</v>
      </c>
    </row>
    <row r="5" spans="1:8" x14ac:dyDescent="0.2">
      <c r="A5" t="s">
        <v>90</v>
      </c>
      <c r="B5" t="s">
        <v>92</v>
      </c>
      <c r="C5" t="s">
        <v>132</v>
      </c>
      <c r="D5" s="1" t="s">
        <v>130</v>
      </c>
      <c r="E5">
        <v>1</v>
      </c>
      <c r="F5">
        <v>6</v>
      </c>
      <c r="G5">
        <f t="shared" si="0"/>
        <v>6</v>
      </c>
    </row>
    <row r="6" spans="1:8" x14ac:dyDescent="0.2">
      <c r="A6" t="s">
        <v>93</v>
      </c>
      <c r="B6" t="s">
        <v>92</v>
      </c>
      <c r="C6" t="s">
        <v>134</v>
      </c>
      <c r="D6" s="1" t="s">
        <v>133</v>
      </c>
      <c r="E6">
        <v>1</v>
      </c>
      <c r="F6">
        <v>2</v>
      </c>
      <c r="G6">
        <f t="shared" si="0"/>
        <v>2</v>
      </c>
    </row>
    <row r="7" spans="1:8" x14ac:dyDescent="0.2">
      <c r="A7" t="s">
        <v>94</v>
      </c>
      <c r="B7" t="s">
        <v>137</v>
      </c>
      <c r="C7" t="s">
        <v>126</v>
      </c>
      <c r="D7" s="1" t="s">
        <v>96</v>
      </c>
      <c r="E7">
        <v>5</v>
      </c>
      <c r="F7">
        <v>3</v>
      </c>
      <c r="G7">
        <f t="shared" ref="G7:G11" si="1">E7 * F7</f>
        <v>15</v>
      </c>
    </row>
    <row r="8" spans="1:8" x14ac:dyDescent="0.2">
      <c r="A8" t="s">
        <v>94</v>
      </c>
      <c r="B8" t="s">
        <v>137</v>
      </c>
      <c r="C8" t="s">
        <v>125</v>
      </c>
      <c r="D8" s="1" t="s">
        <v>96</v>
      </c>
      <c r="E8">
        <v>4</v>
      </c>
      <c r="F8">
        <v>2.64</v>
      </c>
      <c r="G8">
        <f t="shared" si="1"/>
        <v>10.56</v>
      </c>
    </row>
    <row r="9" spans="1:8" x14ac:dyDescent="0.2">
      <c r="A9" t="s">
        <v>94</v>
      </c>
      <c r="B9" t="s">
        <v>137</v>
      </c>
      <c r="C9" t="s">
        <v>151</v>
      </c>
      <c r="D9" s="1" t="s">
        <v>96</v>
      </c>
      <c r="E9">
        <v>6</v>
      </c>
      <c r="F9">
        <v>2.64</v>
      </c>
      <c r="G9">
        <f t="shared" si="1"/>
        <v>15.84</v>
      </c>
    </row>
    <row r="10" spans="1:8" x14ac:dyDescent="0.2">
      <c r="A10" t="s">
        <v>97</v>
      </c>
      <c r="B10" t="s">
        <v>136</v>
      </c>
      <c r="D10" s="1" t="s">
        <v>96</v>
      </c>
      <c r="E10">
        <v>32</v>
      </c>
      <c r="F10">
        <v>0.75</v>
      </c>
      <c r="G10">
        <f t="shared" si="1"/>
        <v>24</v>
      </c>
    </row>
    <row r="11" spans="1:8" x14ac:dyDescent="0.2">
      <c r="A11" t="s">
        <v>95</v>
      </c>
      <c r="B11" t="s">
        <v>138</v>
      </c>
      <c r="D11" s="1" t="s">
        <v>96</v>
      </c>
      <c r="E11">
        <v>1</v>
      </c>
      <c r="F11">
        <v>8.2799999999999994</v>
      </c>
      <c r="G11">
        <f t="shared" si="1"/>
        <v>8.2799999999999994</v>
      </c>
    </row>
    <row r="12" spans="1:8" x14ac:dyDescent="0.2">
      <c r="A12" t="s">
        <v>159</v>
      </c>
      <c r="B12" t="s">
        <v>160</v>
      </c>
      <c r="C12" t="s">
        <v>161</v>
      </c>
      <c r="D12" s="1" t="s">
        <v>55</v>
      </c>
      <c r="F12">
        <v>4.99</v>
      </c>
      <c r="H12" t="s">
        <v>162</v>
      </c>
    </row>
    <row r="14" spans="1:8" x14ac:dyDescent="0.2">
      <c r="G14">
        <f>SUM(G2:G11)</f>
        <v>95.68</v>
      </c>
    </row>
  </sheetData>
  <hyperlinks>
    <hyperlink ref="D7" r:id="rId1"/>
    <hyperlink ref="D8" r:id="rId2"/>
    <hyperlink ref="D9" r:id="rId3"/>
    <hyperlink ref="D10" r:id="rId4"/>
    <hyperlink ref="D11" r:id="rId5"/>
    <hyperlink ref="D5" r:id="rId6" location="91292a833/=19dcxm9"/>
    <hyperlink ref="D3" r:id="rId7" location="91292a111/=19dcy80"/>
    <hyperlink ref="D2" r:id="rId8" location="91292a112/=19dcylj"/>
    <hyperlink ref="D4" r:id="rId9" location="90591a250/=19dd199"/>
    <hyperlink ref="D6" r:id="rId10" location="90591a265/=19dcz4f"/>
    <hyperlink ref="D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Electronics</vt:lpstr>
      <vt:lpstr>New Hydraulics</vt:lpstr>
      <vt:lpstr>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2017-08-29T17:39:52Z</dcterms:created>
  <dcterms:modified xsi:type="dcterms:W3CDTF">2017-11-14T19:29:01Z</dcterms:modified>
</cp:coreProperties>
</file>