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610"/>
  <workbookPr/>
  <mc:AlternateContent xmlns:mc="http://schemas.openxmlformats.org/markup-compatibility/2006">
    <mc:Choice Requires="x15">
      <x15ac:absPath xmlns:x15ac="http://schemas.microsoft.com/office/spreadsheetml/2010/11/ac" url="/Users/Mitch/Documents/OPEnS Lab/OPEnSampler 15-24-T-1000/Bottle/Project Documents/"/>
    </mc:Choice>
  </mc:AlternateContent>
  <bookViews>
    <workbookView xWindow="360" yWindow="460" windowWidth="24960" windowHeight="13860" tabRatio="500" activeTab="1"/>
  </bookViews>
  <sheets>
    <sheet name="Info" sheetId="1" r:id="rId1"/>
    <sheet name="Electronics" sheetId="2" r:id="rId2"/>
    <sheet name="Hydraulics" sheetId="3" r:id="rId3"/>
    <sheet name="Frame" sheetId="4" r:id="rId4"/>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37" i="2" l="1"/>
  <c r="H6" i="3"/>
  <c r="H3" i="3"/>
  <c r="H5" i="3"/>
  <c r="H7" i="3"/>
  <c r="H8" i="3"/>
  <c r="H9" i="3"/>
  <c r="H10" i="3"/>
  <c r="H2" i="3"/>
  <c r="B15" i="3"/>
  <c r="I19" i="2"/>
  <c r="I15" i="2"/>
  <c r="I2" i="2"/>
  <c r="I3" i="2"/>
  <c r="I4" i="2"/>
  <c r="I5" i="2"/>
  <c r="I6" i="2"/>
  <c r="I7" i="2"/>
  <c r="I8" i="2"/>
  <c r="I9" i="2"/>
  <c r="I10" i="2"/>
  <c r="I11" i="2"/>
  <c r="I12" i="2"/>
  <c r="I13" i="2"/>
  <c r="I14" i="2"/>
  <c r="I16" i="2"/>
  <c r="I17" i="2"/>
  <c r="I18" i="2"/>
  <c r="I20" i="2"/>
  <c r="I21" i="2"/>
  <c r="I22" i="2"/>
  <c r="I23" i="2"/>
  <c r="I24" i="2"/>
  <c r="I25" i="2"/>
  <c r="I26" i="2"/>
  <c r="I27" i="2"/>
  <c r="I28" i="2"/>
  <c r="I29" i="2"/>
  <c r="I30" i="2"/>
  <c r="I31" i="2"/>
  <c r="I32" i="2"/>
  <c r="I33" i="2"/>
  <c r="I34" i="2"/>
  <c r="I35" i="2"/>
  <c r="I36" i="2"/>
  <c r="B39" i="2"/>
  <c r="H13" i="4"/>
  <c r="G2" i="4"/>
  <c r="H2" i="4"/>
  <c r="G3" i="4"/>
  <c r="H3" i="4"/>
  <c r="G4" i="4"/>
  <c r="H4" i="4"/>
  <c r="F5" i="4"/>
  <c r="G5" i="4"/>
  <c r="H5" i="4"/>
  <c r="G6" i="4"/>
  <c r="H6" i="4"/>
  <c r="G7" i="4"/>
  <c r="H7" i="4"/>
  <c r="H8" i="4"/>
  <c r="H9" i="4"/>
  <c r="H10" i="4"/>
  <c r="G11" i="4"/>
  <c r="H11" i="4"/>
  <c r="H12" i="4"/>
  <c r="B16" i="4"/>
</calcChain>
</file>

<file path=xl/sharedStrings.xml><?xml version="1.0" encoding="utf-8"?>
<sst xmlns="http://schemas.openxmlformats.org/spreadsheetml/2006/main" count="288" uniqueCount="151">
  <si>
    <t>OPEnSampler Bill of Materials</t>
  </si>
  <si>
    <t>Version:</t>
  </si>
  <si>
    <t>Date:</t>
  </si>
  <si>
    <t>Validated:</t>
  </si>
  <si>
    <t>Mitch</t>
  </si>
  <si>
    <t>Description of Update:</t>
  </si>
  <si>
    <t>Part ID: (200's)</t>
  </si>
  <si>
    <t>Component</t>
  </si>
  <si>
    <t>Manufactured/Bought</t>
  </si>
  <si>
    <t>M</t>
  </si>
  <si>
    <t>Type</t>
  </si>
  <si>
    <t>Source</t>
  </si>
  <si>
    <t>Quantity</t>
  </si>
  <si>
    <t>Total Cost</t>
  </si>
  <si>
    <t>Comment</t>
  </si>
  <si>
    <t>Cost/Unit</t>
  </si>
  <si>
    <t>Machine Screw</t>
  </si>
  <si>
    <t>Nut</t>
  </si>
  <si>
    <t>Aluminum Extrusion</t>
  </si>
  <si>
    <t>T-Nut</t>
  </si>
  <si>
    <t>PETG Sheet Plastic</t>
  </si>
  <si>
    <t>M3 x 8mm</t>
  </si>
  <si>
    <t>M3 x 6mm</t>
  </si>
  <si>
    <t>M3, .5mm</t>
  </si>
  <si>
    <t>M2 x 10mm</t>
  </si>
  <si>
    <t>M2, .4mm</t>
  </si>
  <si>
    <t>770 mm</t>
  </si>
  <si>
    <t>350 mm</t>
  </si>
  <si>
    <t>145 mm</t>
  </si>
  <si>
    <t>Extrusion Bracket</t>
  </si>
  <si>
    <t>HNSQ3-3</t>
  </si>
  <si>
    <t>HBLTBS3</t>
  </si>
  <si>
    <t>B</t>
  </si>
  <si>
    <t>Bottle Tray</t>
  </si>
  <si>
    <t>McMaster</t>
  </si>
  <si>
    <t>Mcmaster</t>
  </si>
  <si>
    <t>Misumi</t>
  </si>
  <si>
    <t>US Plastic</t>
  </si>
  <si>
    <t>.04'' x 24'' x 48''</t>
  </si>
  <si>
    <t>M3 x 12mm</t>
  </si>
  <si>
    <t>Total Cost:</t>
  </si>
  <si>
    <t>Group Cost:</t>
  </si>
  <si>
    <t>Part ID: (00's)</t>
  </si>
  <si>
    <t>Capacitor</t>
  </si>
  <si>
    <t>Resistor</t>
  </si>
  <si>
    <t>Inductor</t>
  </si>
  <si>
    <t>Female Header</t>
  </si>
  <si>
    <t>Male JST Socket</t>
  </si>
  <si>
    <t>Male Header</t>
  </si>
  <si>
    <t>Screw Terminal</t>
  </si>
  <si>
    <t>Rectangular Socket</t>
  </si>
  <si>
    <t>IC Socket</t>
  </si>
  <si>
    <t>Shift Register</t>
  </si>
  <si>
    <t>Arduino</t>
  </si>
  <si>
    <t>GSM</t>
  </si>
  <si>
    <t>RTC</t>
  </si>
  <si>
    <t>OLED</t>
  </si>
  <si>
    <t>H Bridge</t>
  </si>
  <si>
    <t>Flow Meter</t>
  </si>
  <si>
    <t>Toggle Switch</t>
  </si>
  <si>
    <t>Interrupt Button</t>
  </si>
  <si>
    <t>Female Barrel Jack</t>
  </si>
  <si>
    <t>Female JST Housing</t>
  </si>
  <si>
    <t>JST XH Crimp Terminal</t>
  </si>
  <si>
    <t>Rectangular Cable ASM.</t>
  </si>
  <si>
    <t>Battery</t>
  </si>
  <si>
    <t>MCB Housing</t>
  </si>
  <si>
    <t>VBB Housing</t>
  </si>
  <si>
    <t>Battery Mount</t>
  </si>
  <si>
    <t>Pump Mount</t>
  </si>
  <si>
    <t>Flow Meter Mount</t>
  </si>
  <si>
    <t>Valve Mount</t>
  </si>
  <si>
    <t>10 nF</t>
  </si>
  <si>
    <t>10 uF</t>
  </si>
  <si>
    <t>.1 uF</t>
  </si>
  <si>
    <t>10k</t>
  </si>
  <si>
    <t>30k</t>
  </si>
  <si>
    <t>2.2uH</t>
  </si>
  <si>
    <t>1x8</t>
  </si>
  <si>
    <t>Footprint</t>
  </si>
  <si>
    <t>5mm</t>
  </si>
  <si>
    <t>5mm Electrolytic</t>
  </si>
  <si>
    <t>Squarepin 2.54mm</t>
  </si>
  <si>
    <t>2 pin</t>
  </si>
  <si>
    <t>2x3</t>
  </si>
  <si>
    <t>1x3</t>
  </si>
  <si>
    <t>1x9</t>
  </si>
  <si>
    <t>1x6</t>
  </si>
  <si>
    <t>1x2</t>
  </si>
  <si>
    <t>2x7</t>
  </si>
  <si>
    <t>TPIC6B596</t>
  </si>
  <si>
    <t>Uno R3</t>
  </si>
  <si>
    <t>DS3231</t>
  </si>
  <si>
    <t>SSD1306</t>
  </si>
  <si>
    <t>DRV8871</t>
  </si>
  <si>
    <t>SxH-001T-P.6</t>
  </si>
  <si>
    <t>M3DDA-1406J</t>
  </si>
  <si>
    <t>2000 mAh NiMH</t>
  </si>
  <si>
    <t>3.5mm Pitch, 1.2mm Roundpin</t>
  </si>
  <si>
    <t>DIL20</t>
  </si>
  <si>
    <t>2.54mm pitch and spacing</t>
  </si>
  <si>
    <t>SOIC 8 Pin</t>
  </si>
  <si>
    <t>Squarepin 2.54mm (3 pin)</t>
  </si>
  <si>
    <t>Digikey</t>
  </si>
  <si>
    <t>Adafruit</t>
  </si>
  <si>
    <t>Arduino.cc</t>
  </si>
  <si>
    <t>adafruit</t>
  </si>
  <si>
    <t>digikey</t>
  </si>
  <si>
    <t>amazon</t>
  </si>
  <si>
    <t>Amazon</t>
  </si>
  <si>
    <t>3D Printed</t>
  </si>
  <si>
    <t>Laser Cut and Bent</t>
  </si>
  <si>
    <t>Part ID: (100's)</t>
  </si>
  <si>
    <t>Tube Fitting</t>
  </si>
  <si>
    <t>1/4'' OD x 1/8 MPT</t>
  </si>
  <si>
    <t>1/4'' OD Tee</t>
  </si>
  <si>
    <t>Solenoid Valve</t>
  </si>
  <si>
    <t>Peristaltic Pump</t>
  </si>
  <si>
    <t>Push to Connect Bulkhead Fitting</t>
  </si>
  <si>
    <t>Brass Straight Adapter</t>
  </si>
  <si>
    <t>PVDF Tubing</t>
  </si>
  <si>
    <t>Mesh Filter</t>
  </si>
  <si>
    <t>2-Pos Momentary NC</t>
  </si>
  <si>
    <t>1/4'' OD x 1/4'' OD x .67'' Hole</t>
  </si>
  <si>
    <t>1/2'' FNPT x 1/4'' Tube OD</t>
  </si>
  <si>
    <t>.17'' ID x .25'' OD</t>
  </si>
  <si>
    <t>480 micron, open ends</t>
  </si>
  <si>
    <t>usplastics</t>
  </si>
  <si>
    <t>Shenzhen</t>
  </si>
  <si>
    <t>mcmaster</t>
  </si>
  <si>
    <t>grainger</t>
  </si>
  <si>
    <t>Bottom Plane</t>
  </si>
  <si>
    <t>PETG</t>
  </si>
  <si>
    <t>Laser Cut</t>
  </si>
  <si>
    <t>Pump Bracket</t>
  </si>
  <si>
    <t>Pump Fittings</t>
  </si>
  <si>
    <t>Barbed x 1/8 FNPT</t>
  </si>
  <si>
    <t>ISCO Bottles</t>
  </si>
  <si>
    <t>1L</t>
  </si>
  <si>
    <t>Taken from old ISCO Sampler, or ordered online (not recommended).</t>
  </si>
  <si>
    <t>Mini FONA 808 2G</t>
  </si>
  <si>
    <t>Operator Interface Panel</t>
  </si>
  <si>
    <t>Formatting; updated item quantities, sources</t>
  </si>
  <si>
    <t>[Bottle Version]</t>
  </si>
  <si>
    <t>0207/7 Axial</t>
  </si>
  <si>
    <t>0207/10 Axial</t>
  </si>
  <si>
    <t>Description:</t>
  </si>
  <si>
    <t>Website:</t>
  </si>
  <si>
    <t>http://www.open-sensing.org/opensampler/</t>
  </si>
  <si>
    <t xml:space="preserve">GitHub: </t>
  </si>
  <si>
    <t>https://github.com/OPEnSLab-OSU/OPEnSampler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</si>
</sst>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5" x14ac:knownFonts="1">
    <font>
      <sz val="12"/>
      <color theme="1"/>
      <name val="Calibri"/>
      <family val="2"/>
      <scheme val="minor"/>
    </font>
    <font>
      <sz val="12"/>
      <color theme="1"/>
      <name val="Calibri"/>
      <family val="2"/>
      <scheme val="minor"/>
    </font>
    <font>
      <b/>
      <sz val="14"/>
      <color theme="1"/>
      <name val="Calibri"/>
      <family val="2"/>
      <scheme val="minor"/>
    </font>
    <font>
      <u/>
      <sz val="12"/>
      <color theme="10"/>
      <name val="Calibri"/>
      <family val="2"/>
      <scheme val="minor"/>
    </font>
    <font>
      <sz val="8"/>
      <name val="Calibri"/>
      <family val="2"/>
      <scheme val="minor"/>
    </font>
  </fonts>
  <fills count="5">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44" fontId="1" fillId="0" borderId="0" applyFont="0" applyFill="0" applyBorder="0" applyAlignment="0" applyProtection="0"/>
    <xf numFmtId="0" fontId="3" fillId="0" borderId="0" applyNumberFormat="0" applyFill="0" applyBorder="0" applyAlignment="0" applyProtection="0"/>
  </cellStyleXfs>
  <cellXfs count="18">
    <xf numFmtId="0" fontId="0" fillId="0" borderId="0" xfId="0"/>
    <xf numFmtId="15" fontId="0" fillId="0" borderId="0" xfId="0" applyNumberFormat="1"/>
    <xf numFmtId="0" fontId="0" fillId="0" borderId="0" xfId="0" applyAlignment="1">
      <alignment horizontal="right"/>
    </xf>
    <xf numFmtId="0" fontId="2" fillId="2" borderId="1" xfId="0" applyFont="1" applyFill="1" applyBorder="1"/>
    <xf numFmtId="0" fontId="3" fillId="0" borderId="0" xfId="2"/>
    <xf numFmtId="44" fontId="0" fillId="0" borderId="0" xfId="1" applyFont="1"/>
    <xf numFmtId="44" fontId="0" fillId="0" borderId="0" xfId="0" applyNumberFormat="1"/>
    <xf numFmtId="0" fontId="0" fillId="3" borderId="1" xfId="0" applyFill="1" applyBorder="1"/>
    <xf numFmtId="0" fontId="0" fillId="4" borderId="1" xfId="0" applyFill="1" applyBorder="1"/>
    <xf numFmtId="44" fontId="0" fillId="4" borderId="1" xfId="0" applyNumberFormat="1" applyFill="1" applyBorder="1"/>
    <xf numFmtId="0" fontId="0" fillId="4" borderId="0" xfId="0" applyFill="1" applyBorder="1"/>
    <xf numFmtId="44" fontId="0" fillId="4" borderId="0" xfId="1" applyFont="1" applyFill="1" applyBorder="1"/>
    <xf numFmtId="0" fontId="2" fillId="2" borderId="0" xfId="0" applyFont="1" applyFill="1" applyBorder="1"/>
    <xf numFmtId="44" fontId="2" fillId="2" borderId="1" xfId="1" applyFont="1" applyFill="1" applyBorder="1"/>
    <xf numFmtId="0" fontId="0" fillId="0" borderId="0" xfId="0" applyFill="1" applyBorder="1"/>
    <xf numFmtId="0" fontId="0" fillId="4" borderId="0" xfId="0" applyFill="1"/>
    <xf numFmtId="44" fontId="0" fillId="4" borderId="0" xfId="1" applyFont="1" applyFill="1"/>
    <xf numFmtId="0" fontId="0" fillId="2" borderId="0" xfId="0" applyFill="1"/>
  </cellXfs>
  <cellStyles count="3">
    <cellStyle name="Currency" xfId="1" builtinId="4"/>
    <cellStyle name="Hyperlink" xfId="2"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1</xdr:col>
      <xdr:colOff>12700</xdr:colOff>
      <xdr:row>8</xdr:row>
      <xdr:rowOff>190500</xdr:rowOff>
    </xdr:from>
    <xdr:to>
      <xdr:col>2</xdr:col>
      <xdr:colOff>12700</xdr:colOff>
      <xdr:row>18</xdr:row>
      <xdr:rowOff>0</xdr:rowOff>
    </xdr:to>
    <xdr:sp macro="" textlink="">
      <xdr:nvSpPr>
        <xdr:cNvPr id="3" name="TextBox 2"/>
        <xdr:cNvSpPr txBox="1"/>
      </xdr:nvSpPr>
      <xdr:spPr>
        <a:xfrm>
          <a:off x="1968500" y="1816100"/>
          <a:ext cx="2933700" cy="1841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An</a:t>
          </a:r>
          <a:r>
            <a:rPr lang="en-US" sz="1100" baseline="0"/>
            <a:t> openly published automated water sampler, controlled by an arduino Uno and custom PCB. This version is based on large, 1L ISCO bottles rather than foil-lined mylar bags, requiring a larger frame and a few different components than the bag version. If ISCO bottles are not already available (such as from an unused ISCO sampler), using the version with bags is recommended as it is cheaper, smaller, and samples are sealed.</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https://www.digikey.com/product-detail/en/texas-instruments/DRV8871DDAR/296-43024-1-ND/5722182" TargetMode="External"/><Relationship Id="rId12" Type="http://schemas.openxmlformats.org/officeDocument/2006/relationships/hyperlink" Target="https://www.adafruit.com/product/828" TargetMode="External"/><Relationship Id="rId13" Type="http://schemas.openxmlformats.org/officeDocument/2006/relationships/hyperlink" Target="https://www.amazon.com/gp/product/B01IU898QA/ref=s9_acsd_top_hd_bw_b6GQCmB_c_x_w?pf_rd_m=ATVPDKIKX0DER&amp;pf_rd_s=merchandised-search-4&amp;pf_rd_r=BPHN9KMRF5P74WHT2P76&amp;pf_rd_t=101&amp;pf_rd_p=922637ed-4449-5978-9c9a-b6022070a74d&amp;pf_rd_i=5739464011" TargetMode="External"/><Relationship Id="rId14" Type="http://schemas.openxmlformats.org/officeDocument/2006/relationships/hyperlink" Target="https://www.amazon.com/FBApayipa-Solder-Rocker-Switch-Toggle/dp/B01N2U8PK0/ref=sr_1_12?ie=UTF8&amp;qid=1504043200&amp;sr=8-12&amp;keywords=toggle+switch" TargetMode="External"/><Relationship Id="rId15" Type="http://schemas.openxmlformats.org/officeDocument/2006/relationships/hyperlink" Target="https://www.adafruit.com/product/610" TargetMode="External"/><Relationship Id="rId16" Type="http://schemas.openxmlformats.org/officeDocument/2006/relationships/hyperlink" Target="https://www.digikey.com/product-detail/en/3m/M3DDA-1406J/M3DDA-1406J-ND/230202" TargetMode="External"/><Relationship Id="rId17" Type="http://schemas.openxmlformats.org/officeDocument/2006/relationships/hyperlink" Target="https://www.amazon.com/Tenergy-2000mAh-Battery-Leads-Airplanes/dp/B00408X4LU/ref=sr_1_1?ie=UTF8&amp;qid=1499982792&amp;sr=8-1&amp;keywords=tenergy+2000mah+12v" TargetMode="External"/><Relationship Id="rId18" Type="http://schemas.openxmlformats.org/officeDocument/2006/relationships/hyperlink" Target="https://www.adafruit.com/product/2542" TargetMode="External"/><Relationship Id="rId1" Type="http://schemas.openxmlformats.org/officeDocument/2006/relationships/hyperlink" Target="https://www.digikey.com/product-detail/en/abracon-llc/AIAP-01-2R2K-T/AIAP-01-2R2K-TCT-ND/3060625" TargetMode="External"/><Relationship Id="rId2" Type="http://schemas.openxmlformats.org/officeDocument/2006/relationships/hyperlink" Target="https://www.digikey.com/product-detail/en/B2B-XH-A(LF)(SN)/455-2247-ND/1651045?WT.mc_id=IQ_7595_G_pla1651045&amp;wt.srch=1&amp;wt.medium=cpc&amp;&amp;gclid=Cj0KEQiA_eXEBRDP8fnIlJDXxsIBEiQAAGfyodjIxKL93fakTr1qTQ-mmRzOk4bOijqUewvmoK6ITqQaArrh8P8HAQ" TargetMode="External"/><Relationship Id="rId3" Type="http://schemas.openxmlformats.org/officeDocument/2006/relationships/hyperlink" Target="https://www.adafruit.com/product/724" TargetMode="External"/><Relationship Id="rId4" Type="http://schemas.openxmlformats.org/officeDocument/2006/relationships/hyperlink" Target="https://www.digikey.com/product-detail/en/3m/N2514-6002-RB/MHC14K-ND/755177" TargetMode="External"/><Relationship Id="rId5" Type="http://schemas.openxmlformats.org/officeDocument/2006/relationships/hyperlink" Target="https://www.digikey.com/product-detail/en/assmann-wsw-components/A-20-LC-TT/AE9998-ND/821752" TargetMode="External"/><Relationship Id="rId6" Type="http://schemas.openxmlformats.org/officeDocument/2006/relationships/hyperlink" Target="https://www.digikey.com/product-detail/en/texas-instruments/TPIC6B596N/296-34573-5-ND/1670631" TargetMode="External"/><Relationship Id="rId7" Type="http://schemas.openxmlformats.org/officeDocument/2006/relationships/hyperlink" Target="https://www.digikey.com/product-detail/en/jst-sales-america-inc/SXH-001T-P0.6/455-1135-1-ND/527370" TargetMode="External"/><Relationship Id="rId8" Type="http://schemas.openxmlformats.org/officeDocument/2006/relationships/hyperlink" Target="https://www.digikey.com/product-detail/en/jst-sales-america-inc/XHP-2/455-2266-ND/555485" TargetMode="External"/><Relationship Id="rId9" Type="http://schemas.openxmlformats.org/officeDocument/2006/relationships/hyperlink" Target="https://www.adafruit.com/product/3013" TargetMode="External"/><Relationship Id="rId10" Type="http://schemas.openxmlformats.org/officeDocument/2006/relationships/hyperlink" Target="https://www.adafruit.com/product/931"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pumpdyx.en.alibaba.com/product/60029676181-803186222/best_sale_mini_12_volt_solenoid_water_valve_made_in_China.html?spm=a2700.8304367.0.0.87YB5G" TargetMode="External"/><Relationship Id="rId4" Type="http://schemas.openxmlformats.org/officeDocument/2006/relationships/hyperlink" Target="https://www.amazon.com/Peristaltic-Pump-24V-motor-2200mL/dp/B06XF6KK3T/ref=sr_1_13?ie=UTF8&amp;qid=1515007246&amp;sr=8-13&amp;keywords=peristaltic+pump" TargetMode="External"/><Relationship Id="rId5" Type="http://schemas.openxmlformats.org/officeDocument/2006/relationships/hyperlink" Target="https://www.usplastic.com/catalog/item.aspx?itemid=32842&amp;catid=840" TargetMode="External"/><Relationship Id="rId6" Type="http://schemas.openxmlformats.org/officeDocument/2006/relationships/hyperlink" Target="https://www.grainger.com/product/GRAINGER-APPROVED-3-3-4-Polypropylene-Filter-6UJJ7?breadcrumbCatId=29581&amp;s_pp=false&amp;picUrl=//static.grainger.com/rp/s/is/image/Grainger/1GYE8_AS01?$smthumb$" TargetMode="External"/><Relationship Id="rId7" Type="http://schemas.openxmlformats.org/officeDocument/2006/relationships/hyperlink" Target="https://www.usplastic.com/catalog/item.aspx?itemid=42963&amp;catid=833" TargetMode="External"/><Relationship Id="rId8" Type="http://schemas.openxmlformats.org/officeDocument/2006/relationships/hyperlink" Target="https://www.mcmaster.com/" TargetMode="External"/><Relationship Id="rId1" Type="http://schemas.openxmlformats.org/officeDocument/2006/relationships/hyperlink" Target="https://www.usplastic.com/catalog/item.aspx?itemid=29104&amp;catid=603" TargetMode="External"/><Relationship Id="rId2" Type="http://schemas.openxmlformats.org/officeDocument/2006/relationships/hyperlink" Target="https://www.usplastic.com/catalog/item.aspx?itemid=29008&amp;catid=603" TargetMode="External"/></Relationships>
</file>

<file path=xl/worksheets/_rels/sheet4.xml.rels><?xml version="1.0" encoding="UTF-8" standalone="yes"?>
<Relationships xmlns="http://schemas.openxmlformats.org/package/2006/relationships"><Relationship Id="rId11" Type="http://schemas.openxmlformats.org/officeDocument/2006/relationships/hyperlink" Target="https://www.mcmaster.com/" TargetMode="External"/><Relationship Id="rId12" Type="http://schemas.openxmlformats.org/officeDocument/2006/relationships/hyperlink" Target="https://www.mcmaster.com/" TargetMode="External"/><Relationship Id="rId1" Type="http://schemas.openxmlformats.org/officeDocument/2006/relationships/hyperlink" Target="https://www.usplastic.com/catalog/item.aspx?itemid=41594&amp;catid=704" TargetMode="External"/><Relationship Id="rId2" Type="http://schemas.openxmlformats.org/officeDocument/2006/relationships/hyperlink" Target="https://us.misumi-ec.com/vona2/detail/110300465870/?Inch=0&amp;CategorySpec=00000042747%3A%3A15" TargetMode="External"/><Relationship Id="rId3" Type="http://schemas.openxmlformats.org/officeDocument/2006/relationships/hyperlink" Target="https://us.misumi-ec.com/vona2/detail/110300465870/?Inch=0&amp;CategorySpec=00000042747%3A%3A15" TargetMode="External"/><Relationship Id="rId4" Type="http://schemas.openxmlformats.org/officeDocument/2006/relationships/hyperlink" Target="https://us.misumi-ec.com/vona2/detail/110300465870/?Inch=0&amp;CategorySpec=00000042747%3A%3A15" TargetMode="External"/><Relationship Id="rId5" Type="http://schemas.openxmlformats.org/officeDocument/2006/relationships/hyperlink" Target="https://us.misumi-ec.com/vona2/detail/110302755570/?rid=rid3" TargetMode="External"/><Relationship Id="rId6" Type="http://schemas.openxmlformats.org/officeDocument/2006/relationships/hyperlink" Target="https://us.misumi-ec.com/vona2/detail/110300465710/?HissuCode=HNSQ3-3&amp;PNSearch=HNSQ3-3&amp;searchFlow=results2products&amp;Keyword=HNSQ3-3" TargetMode="External"/><Relationship Id="rId7" Type="http://schemas.openxmlformats.org/officeDocument/2006/relationships/hyperlink" Target="https://www.mcmaster.com/" TargetMode="External"/><Relationship Id="rId8" Type="http://schemas.openxmlformats.org/officeDocument/2006/relationships/hyperlink" Target="https://www.mcmaster.com/" TargetMode="External"/><Relationship Id="rId9" Type="http://schemas.openxmlformats.org/officeDocument/2006/relationships/hyperlink" Target="https://www.mcmaster.com/" TargetMode="External"/><Relationship Id="rId10" Type="http://schemas.openxmlformats.org/officeDocument/2006/relationships/hyperlink" Target="https://www.mcmaster.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C23" sqref="C23"/>
    </sheetView>
  </sheetViews>
  <sheetFormatPr baseColWidth="10" defaultRowHeight="16" x14ac:dyDescent="0.2"/>
  <cols>
    <col min="1" max="1" width="25.6640625" customWidth="1"/>
    <col min="2" max="2" width="41.1640625" customWidth="1"/>
    <col min="4" max="4" width="10.83203125" customWidth="1"/>
  </cols>
  <sheetData>
    <row r="1" spans="1:2" x14ac:dyDescent="0.2">
      <c r="A1" s="17" t="s">
        <v>0</v>
      </c>
      <c r="B1" s="17" t="s">
        <v>143</v>
      </c>
    </row>
    <row r="2" spans="1:2" x14ac:dyDescent="0.2">
      <c r="A2" t="s">
        <v>1</v>
      </c>
      <c r="B2">
        <v>1.2</v>
      </c>
    </row>
    <row r="3" spans="1:2" x14ac:dyDescent="0.2">
      <c r="A3" t="s">
        <v>2</v>
      </c>
      <c r="B3" s="1">
        <v>42738</v>
      </c>
    </row>
    <row r="4" spans="1:2" x14ac:dyDescent="0.2">
      <c r="A4" t="s">
        <v>3</v>
      </c>
      <c r="B4" s="2" t="s">
        <v>4</v>
      </c>
    </row>
    <row r="5" spans="1:2" x14ac:dyDescent="0.2">
      <c r="A5" t="s">
        <v>5</v>
      </c>
      <c r="B5" t="s">
        <v>142</v>
      </c>
    </row>
    <row r="6" spans="1:2" x14ac:dyDescent="0.2">
      <c r="A6" t="s">
        <v>147</v>
      </c>
      <c r="B6" t="s">
        <v>148</v>
      </c>
    </row>
    <row r="7" spans="1:2" x14ac:dyDescent="0.2">
      <c r="A7" t="s">
        <v>149</v>
      </c>
      <c r="B7" t="s">
        <v>150</v>
      </c>
    </row>
    <row r="8" spans="1:2" x14ac:dyDescent="0.2">
      <c r="A8" s="15" t="s">
        <v>40</v>
      </c>
      <c r="B8" s="16">
        <v>543.82000000000005</v>
      </c>
    </row>
    <row r="10" spans="1:2" x14ac:dyDescent="0.2">
      <c r="A10" t="s">
        <v>146</v>
      </c>
    </row>
  </sheetData>
  <phoneticPr fontId="4" type="noConversion"/>
  <pageMargins left="0.7" right="0.7" top="0.75" bottom="0.75" header="0.3" footer="0.3"/>
  <pageSetup scale="52" orientation="portrait" horizontalDpi="0" verticalDpi="0"/>
  <colBreaks count="1" manualBreakCount="1">
    <brk id="11" max="1048575" man="1"/>
  </colBreak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tabSelected="1" topLeftCell="A16" workbookViewId="0">
      <selection activeCell="K26" sqref="K26"/>
    </sheetView>
  </sheetViews>
  <sheetFormatPr baseColWidth="10" defaultRowHeight="16" x14ac:dyDescent="0.2"/>
  <cols>
    <col min="1" max="1" width="14.33203125" customWidth="1"/>
    <col min="2" max="2" width="20.83203125" customWidth="1"/>
    <col min="3" max="3" width="15.5" customWidth="1"/>
    <col min="4" max="4" width="26.83203125" customWidth="1"/>
    <col min="5" max="5" width="23.33203125" customWidth="1"/>
    <col min="8" max="8" width="10.83203125" style="5"/>
    <col min="9" max="9" width="10.83203125" customWidth="1"/>
    <col min="10" max="10" width="35.1640625" customWidth="1"/>
  </cols>
  <sheetData>
    <row r="1" spans="1:10" s="12" customFormat="1" ht="31" customHeight="1" x14ac:dyDescent="0.25">
      <c r="A1" s="3" t="s">
        <v>42</v>
      </c>
      <c r="B1" s="3" t="s">
        <v>7</v>
      </c>
      <c r="C1" s="3" t="s">
        <v>10</v>
      </c>
      <c r="D1" s="3" t="s">
        <v>79</v>
      </c>
      <c r="E1" s="3" t="s">
        <v>8</v>
      </c>
      <c r="F1" s="3" t="s">
        <v>11</v>
      </c>
      <c r="G1" s="3" t="s">
        <v>12</v>
      </c>
      <c r="H1" s="13" t="s">
        <v>15</v>
      </c>
      <c r="I1" s="3" t="s">
        <v>13</v>
      </c>
      <c r="J1" s="3" t="s">
        <v>14</v>
      </c>
    </row>
    <row r="2" spans="1:10" x14ac:dyDescent="0.2">
      <c r="A2">
        <v>1</v>
      </c>
      <c r="B2" t="s">
        <v>43</v>
      </c>
      <c r="C2" t="s">
        <v>72</v>
      </c>
      <c r="D2" t="s">
        <v>80</v>
      </c>
      <c r="E2" t="s">
        <v>32</v>
      </c>
      <c r="G2">
        <v>2</v>
      </c>
      <c r="I2" s="6">
        <f t="shared" ref="I2:I37" si="0">G2*H2</f>
        <v>0</v>
      </c>
    </row>
    <row r="3" spans="1:10" x14ac:dyDescent="0.2">
      <c r="A3">
        <v>2</v>
      </c>
      <c r="B3" t="s">
        <v>43</v>
      </c>
      <c r="C3" t="s">
        <v>73</v>
      </c>
      <c r="D3" t="s">
        <v>81</v>
      </c>
      <c r="E3" t="s">
        <v>32</v>
      </c>
      <c r="G3">
        <v>2</v>
      </c>
      <c r="I3" s="6">
        <f t="shared" si="0"/>
        <v>0</v>
      </c>
    </row>
    <row r="4" spans="1:10" x14ac:dyDescent="0.2">
      <c r="A4">
        <v>3</v>
      </c>
      <c r="B4" t="s">
        <v>43</v>
      </c>
      <c r="C4" t="s">
        <v>74</v>
      </c>
      <c r="D4" t="s">
        <v>80</v>
      </c>
      <c r="E4" t="s">
        <v>32</v>
      </c>
      <c r="G4">
        <v>6</v>
      </c>
      <c r="I4" s="6">
        <f t="shared" si="0"/>
        <v>0</v>
      </c>
    </row>
    <row r="5" spans="1:10" x14ac:dyDescent="0.2">
      <c r="A5">
        <v>4</v>
      </c>
      <c r="B5" t="s">
        <v>44</v>
      </c>
      <c r="C5" t="s">
        <v>75</v>
      </c>
      <c r="D5" t="s">
        <v>144</v>
      </c>
      <c r="E5" t="s">
        <v>32</v>
      </c>
      <c r="G5">
        <v>2</v>
      </c>
      <c r="I5" s="6">
        <f t="shared" si="0"/>
        <v>0</v>
      </c>
    </row>
    <row r="6" spans="1:10" x14ac:dyDescent="0.2">
      <c r="A6">
        <v>5</v>
      </c>
      <c r="B6" t="s">
        <v>44</v>
      </c>
      <c r="C6" t="s">
        <v>76</v>
      </c>
      <c r="D6" t="s">
        <v>144</v>
      </c>
      <c r="E6" t="s">
        <v>32</v>
      </c>
      <c r="G6">
        <v>1</v>
      </c>
      <c r="I6" s="6">
        <f t="shared" si="0"/>
        <v>0</v>
      </c>
    </row>
    <row r="7" spans="1:10" x14ac:dyDescent="0.2">
      <c r="A7">
        <v>6</v>
      </c>
      <c r="B7" t="s">
        <v>45</v>
      </c>
      <c r="C7" t="s">
        <v>77</v>
      </c>
      <c r="D7" t="s">
        <v>145</v>
      </c>
      <c r="E7" t="s">
        <v>32</v>
      </c>
      <c r="F7" s="4" t="s">
        <v>103</v>
      </c>
      <c r="G7">
        <v>1</v>
      </c>
      <c r="H7" s="5">
        <v>0.38</v>
      </c>
      <c r="I7" s="6">
        <f t="shared" si="0"/>
        <v>0.38</v>
      </c>
    </row>
    <row r="8" spans="1:10" x14ac:dyDescent="0.2">
      <c r="A8">
        <v>7</v>
      </c>
      <c r="B8" t="s">
        <v>46</v>
      </c>
      <c r="C8" t="s">
        <v>78</v>
      </c>
      <c r="D8" t="s">
        <v>82</v>
      </c>
      <c r="E8" t="s">
        <v>32</v>
      </c>
      <c r="G8">
        <v>1</v>
      </c>
      <c r="I8" s="6">
        <f t="shared" si="0"/>
        <v>0</v>
      </c>
    </row>
    <row r="9" spans="1:10" x14ac:dyDescent="0.2">
      <c r="A9">
        <v>8</v>
      </c>
      <c r="B9" t="s">
        <v>47</v>
      </c>
      <c r="C9" t="s">
        <v>83</v>
      </c>
      <c r="D9" t="s">
        <v>82</v>
      </c>
      <c r="E9" t="s">
        <v>32</v>
      </c>
      <c r="F9" s="4" t="s">
        <v>103</v>
      </c>
      <c r="G9">
        <v>34</v>
      </c>
      <c r="H9" s="5">
        <v>0.15</v>
      </c>
      <c r="I9" s="6">
        <f t="shared" si="0"/>
        <v>5.0999999999999996</v>
      </c>
    </row>
    <row r="10" spans="1:10" x14ac:dyDescent="0.2">
      <c r="A10">
        <v>9</v>
      </c>
      <c r="B10" t="s">
        <v>48</v>
      </c>
      <c r="C10" t="s">
        <v>84</v>
      </c>
      <c r="D10" t="s">
        <v>82</v>
      </c>
      <c r="E10" t="s">
        <v>32</v>
      </c>
      <c r="G10">
        <v>3</v>
      </c>
      <c r="I10" s="6">
        <f t="shared" si="0"/>
        <v>0</v>
      </c>
    </row>
    <row r="11" spans="1:10" x14ac:dyDescent="0.2">
      <c r="A11">
        <v>10</v>
      </c>
      <c r="B11" t="s">
        <v>48</v>
      </c>
      <c r="C11" t="s">
        <v>85</v>
      </c>
      <c r="D11" t="s">
        <v>82</v>
      </c>
      <c r="E11" t="s">
        <v>32</v>
      </c>
      <c r="G11">
        <v>1</v>
      </c>
      <c r="I11" s="6">
        <f t="shared" si="0"/>
        <v>0</v>
      </c>
    </row>
    <row r="12" spans="1:10" x14ac:dyDescent="0.2">
      <c r="A12">
        <v>11</v>
      </c>
      <c r="B12" t="s">
        <v>48</v>
      </c>
      <c r="C12" t="s">
        <v>86</v>
      </c>
      <c r="D12" t="s">
        <v>82</v>
      </c>
      <c r="E12" t="s">
        <v>32</v>
      </c>
      <c r="G12">
        <v>1</v>
      </c>
      <c r="I12" s="6">
        <f t="shared" si="0"/>
        <v>0</v>
      </c>
    </row>
    <row r="13" spans="1:10" x14ac:dyDescent="0.2">
      <c r="A13">
        <v>12</v>
      </c>
      <c r="B13" t="s">
        <v>48</v>
      </c>
      <c r="C13" t="s">
        <v>87</v>
      </c>
      <c r="D13" t="s">
        <v>82</v>
      </c>
      <c r="E13" t="s">
        <v>32</v>
      </c>
      <c r="G13">
        <v>1</v>
      </c>
      <c r="I13" s="6">
        <f t="shared" si="0"/>
        <v>0</v>
      </c>
    </row>
    <row r="14" spans="1:10" x14ac:dyDescent="0.2">
      <c r="A14">
        <v>13</v>
      </c>
      <c r="B14" t="s">
        <v>49</v>
      </c>
      <c r="C14" t="s">
        <v>88</v>
      </c>
      <c r="D14" t="s">
        <v>98</v>
      </c>
      <c r="E14" t="s">
        <v>32</v>
      </c>
      <c r="F14" s="4" t="s">
        <v>104</v>
      </c>
      <c r="G14">
        <v>2</v>
      </c>
      <c r="H14" s="5">
        <v>0.59</v>
      </c>
      <c r="I14" s="6">
        <f t="shared" si="0"/>
        <v>1.18</v>
      </c>
    </row>
    <row r="15" spans="1:10" x14ac:dyDescent="0.2">
      <c r="A15">
        <v>14</v>
      </c>
      <c r="B15" t="s">
        <v>50</v>
      </c>
      <c r="C15" t="s">
        <v>89</v>
      </c>
      <c r="D15" t="s">
        <v>100</v>
      </c>
      <c r="E15" t="s">
        <v>32</v>
      </c>
      <c r="F15" s="4" t="s">
        <v>103</v>
      </c>
      <c r="G15">
        <v>4</v>
      </c>
      <c r="H15" s="5">
        <v>1.89</v>
      </c>
      <c r="I15" s="6">
        <f t="shared" si="0"/>
        <v>7.56</v>
      </c>
    </row>
    <row r="16" spans="1:10" x14ac:dyDescent="0.2">
      <c r="A16">
        <v>15</v>
      </c>
      <c r="B16" t="s">
        <v>51</v>
      </c>
      <c r="D16" t="s">
        <v>99</v>
      </c>
      <c r="E16" t="s">
        <v>32</v>
      </c>
      <c r="F16" s="4" t="s">
        <v>103</v>
      </c>
      <c r="G16">
        <v>4</v>
      </c>
      <c r="H16" s="5">
        <v>0.28999999999999998</v>
      </c>
      <c r="I16" s="6">
        <f t="shared" si="0"/>
        <v>1.1599999999999999</v>
      </c>
    </row>
    <row r="17" spans="1:10" x14ac:dyDescent="0.2">
      <c r="A17">
        <v>16</v>
      </c>
      <c r="B17" t="s">
        <v>52</v>
      </c>
      <c r="C17" t="s">
        <v>90</v>
      </c>
      <c r="D17" t="s">
        <v>99</v>
      </c>
      <c r="E17" t="s">
        <v>32</v>
      </c>
      <c r="F17" s="4" t="s">
        <v>103</v>
      </c>
      <c r="G17">
        <v>4</v>
      </c>
      <c r="H17" s="5">
        <v>1.67</v>
      </c>
      <c r="I17" s="6">
        <f t="shared" si="0"/>
        <v>6.68</v>
      </c>
    </row>
    <row r="18" spans="1:10" x14ac:dyDescent="0.2">
      <c r="A18">
        <v>17</v>
      </c>
      <c r="B18" t="s">
        <v>53</v>
      </c>
      <c r="C18" t="s">
        <v>91</v>
      </c>
      <c r="E18" t="s">
        <v>32</v>
      </c>
      <c r="F18" t="s">
        <v>105</v>
      </c>
      <c r="G18">
        <v>1</v>
      </c>
      <c r="I18" s="6">
        <f t="shared" si="0"/>
        <v>0</v>
      </c>
    </row>
    <row r="19" spans="1:10" x14ac:dyDescent="0.2">
      <c r="A19">
        <v>18</v>
      </c>
      <c r="B19" t="s">
        <v>54</v>
      </c>
      <c r="C19" t="s">
        <v>140</v>
      </c>
      <c r="D19" t="s">
        <v>82</v>
      </c>
      <c r="E19" t="s">
        <v>32</v>
      </c>
      <c r="F19" s="4" t="s">
        <v>104</v>
      </c>
      <c r="G19">
        <v>1</v>
      </c>
      <c r="H19" s="5">
        <v>49.95</v>
      </c>
      <c r="I19" s="6">
        <f t="shared" si="0"/>
        <v>49.95</v>
      </c>
    </row>
    <row r="20" spans="1:10" x14ac:dyDescent="0.2">
      <c r="A20">
        <v>19</v>
      </c>
      <c r="B20" t="s">
        <v>55</v>
      </c>
      <c r="C20" t="s">
        <v>92</v>
      </c>
      <c r="D20" t="s">
        <v>82</v>
      </c>
      <c r="E20" t="s">
        <v>32</v>
      </c>
      <c r="F20" s="4" t="s">
        <v>106</v>
      </c>
      <c r="G20">
        <v>1</v>
      </c>
      <c r="H20" s="5">
        <v>13.95</v>
      </c>
      <c r="I20" s="6">
        <f t="shared" si="0"/>
        <v>13.95</v>
      </c>
    </row>
    <row r="21" spans="1:10" x14ac:dyDescent="0.2">
      <c r="A21">
        <v>20</v>
      </c>
      <c r="B21" t="s">
        <v>56</v>
      </c>
      <c r="C21" t="s">
        <v>93</v>
      </c>
      <c r="D21" t="s">
        <v>82</v>
      </c>
      <c r="E21" t="s">
        <v>32</v>
      </c>
      <c r="F21" s="4" t="s">
        <v>106</v>
      </c>
      <c r="G21">
        <v>1</v>
      </c>
      <c r="H21" s="5">
        <v>17.5</v>
      </c>
      <c r="I21" s="6">
        <f t="shared" si="0"/>
        <v>17.5</v>
      </c>
    </row>
    <row r="22" spans="1:10" x14ac:dyDescent="0.2">
      <c r="A22">
        <v>21</v>
      </c>
      <c r="B22" t="s">
        <v>57</v>
      </c>
      <c r="C22" t="s">
        <v>94</v>
      </c>
      <c r="D22" t="s">
        <v>101</v>
      </c>
      <c r="E22" t="s">
        <v>32</v>
      </c>
      <c r="F22" s="4" t="s">
        <v>107</v>
      </c>
      <c r="G22">
        <v>1</v>
      </c>
      <c r="H22" s="5">
        <v>2.44</v>
      </c>
      <c r="I22" s="6">
        <f t="shared" si="0"/>
        <v>2.44</v>
      </c>
    </row>
    <row r="23" spans="1:10" x14ac:dyDescent="0.2">
      <c r="A23">
        <v>22</v>
      </c>
      <c r="B23" t="s">
        <v>58</v>
      </c>
      <c r="D23" t="s">
        <v>102</v>
      </c>
      <c r="E23" t="s">
        <v>32</v>
      </c>
      <c r="F23" s="4" t="s">
        <v>106</v>
      </c>
      <c r="G23">
        <v>1</v>
      </c>
      <c r="H23" s="5">
        <v>9.9499999999999993</v>
      </c>
      <c r="I23" s="6">
        <f>G23*H23</f>
        <v>9.9499999999999993</v>
      </c>
    </row>
    <row r="24" spans="1:10" x14ac:dyDescent="0.2">
      <c r="A24">
        <v>23</v>
      </c>
      <c r="B24" t="s">
        <v>59</v>
      </c>
      <c r="E24" t="s">
        <v>32</v>
      </c>
      <c r="F24" s="4" t="s">
        <v>108</v>
      </c>
      <c r="G24">
        <v>2</v>
      </c>
      <c r="H24" s="5">
        <v>0.46600000000000003</v>
      </c>
      <c r="I24" s="6">
        <f t="shared" si="0"/>
        <v>0.93200000000000005</v>
      </c>
    </row>
    <row r="25" spans="1:10" x14ac:dyDescent="0.2">
      <c r="A25">
        <v>24</v>
      </c>
      <c r="B25" t="s">
        <v>60</v>
      </c>
      <c r="E25" t="s">
        <v>32</v>
      </c>
      <c r="F25" s="4" t="s">
        <v>109</v>
      </c>
      <c r="G25">
        <v>1</v>
      </c>
      <c r="H25" s="5">
        <v>0.69899999999999995</v>
      </c>
      <c r="I25" s="6">
        <f t="shared" si="0"/>
        <v>0.69899999999999995</v>
      </c>
    </row>
    <row r="26" spans="1:10" x14ac:dyDescent="0.2">
      <c r="A26">
        <v>25</v>
      </c>
      <c r="B26" t="s">
        <v>61</v>
      </c>
      <c r="E26" t="s">
        <v>32</v>
      </c>
      <c r="F26" s="4" t="s">
        <v>104</v>
      </c>
      <c r="G26">
        <v>1</v>
      </c>
      <c r="H26" s="5">
        <v>2.95</v>
      </c>
      <c r="I26" s="6">
        <f t="shared" si="0"/>
        <v>2.95</v>
      </c>
    </row>
    <row r="27" spans="1:10" x14ac:dyDescent="0.2">
      <c r="A27">
        <v>26</v>
      </c>
      <c r="B27" t="s">
        <v>62</v>
      </c>
      <c r="C27" t="s">
        <v>83</v>
      </c>
      <c r="D27" t="s">
        <v>82</v>
      </c>
      <c r="E27" t="s">
        <v>32</v>
      </c>
      <c r="F27" s="4" t="s">
        <v>103</v>
      </c>
      <c r="G27">
        <v>9</v>
      </c>
      <c r="H27" s="5">
        <v>0.1</v>
      </c>
      <c r="I27" s="6">
        <f t="shared" si="0"/>
        <v>0.9</v>
      </c>
    </row>
    <row r="28" spans="1:10" x14ac:dyDescent="0.2">
      <c r="A28">
        <v>27</v>
      </c>
      <c r="B28" t="s">
        <v>63</v>
      </c>
      <c r="C28" t="s">
        <v>95</v>
      </c>
      <c r="E28" t="s">
        <v>32</v>
      </c>
      <c r="F28" s="4" t="s">
        <v>103</v>
      </c>
      <c r="G28">
        <v>20</v>
      </c>
      <c r="H28" s="5">
        <v>0.1</v>
      </c>
      <c r="I28" s="6">
        <f t="shared" si="0"/>
        <v>2</v>
      </c>
    </row>
    <row r="29" spans="1:10" x14ac:dyDescent="0.2">
      <c r="A29">
        <v>28</v>
      </c>
      <c r="B29" t="s">
        <v>64</v>
      </c>
      <c r="C29" t="s">
        <v>96</v>
      </c>
      <c r="E29" t="s">
        <v>32</v>
      </c>
      <c r="F29" s="4" t="s">
        <v>103</v>
      </c>
      <c r="G29">
        <v>2</v>
      </c>
      <c r="H29" s="5">
        <v>2.81</v>
      </c>
      <c r="I29" s="6">
        <f t="shared" si="0"/>
        <v>5.62</v>
      </c>
    </row>
    <row r="30" spans="1:10" x14ac:dyDescent="0.2">
      <c r="A30">
        <v>29</v>
      </c>
      <c r="B30" t="s">
        <v>65</v>
      </c>
      <c r="C30" t="s">
        <v>97</v>
      </c>
      <c r="E30" t="s">
        <v>32</v>
      </c>
      <c r="F30" s="4" t="s">
        <v>109</v>
      </c>
      <c r="G30">
        <v>1</v>
      </c>
      <c r="H30" s="5">
        <v>23.92</v>
      </c>
      <c r="I30" s="6">
        <f t="shared" si="0"/>
        <v>23.92</v>
      </c>
    </row>
    <row r="31" spans="1:10" x14ac:dyDescent="0.2">
      <c r="A31">
        <v>30</v>
      </c>
      <c r="B31" t="s">
        <v>66</v>
      </c>
      <c r="E31" s="7" t="s">
        <v>9</v>
      </c>
      <c r="G31">
        <v>1</v>
      </c>
      <c r="I31" s="6">
        <f t="shared" si="0"/>
        <v>0</v>
      </c>
      <c r="J31" t="s">
        <v>110</v>
      </c>
    </row>
    <row r="32" spans="1:10" x14ac:dyDescent="0.2">
      <c r="A32">
        <v>31</v>
      </c>
      <c r="B32" t="s">
        <v>67</v>
      </c>
      <c r="E32" s="7" t="s">
        <v>9</v>
      </c>
      <c r="G32">
        <v>2</v>
      </c>
      <c r="I32" s="6">
        <f t="shared" si="0"/>
        <v>0</v>
      </c>
      <c r="J32" t="s">
        <v>110</v>
      </c>
    </row>
    <row r="33" spans="1:11" x14ac:dyDescent="0.2">
      <c r="A33">
        <v>32</v>
      </c>
      <c r="B33" t="s">
        <v>68</v>
      </c>
      <c r="E33" s="7" t="s">
        <v>9</v>
      </c>
      <c r="G33">
        <v>1</v>
      </c>
      <c r="I33" s="6">
        <f t="shared" si="0"/>
        <v>0</v>
      </c>
      <c r="J33" t="s">
        <v>110</v>
      </c>
    </row>
    <row r="34" spans="1:11" x14ac:dyDescent="0.2">
      <c r="A34">
        <v>33</v>
      </c>
      <c r="B34" t="s">
        <v>69</v>
      </c>
      <c r="E34" s="7" t="s">
        <v>9</v>
      </c>
      <c r="G34">
        <v>1</v>
      </c>
      <c r="I34" s="6">
        <f t="shared" si="0"/>
        <v>0</v>
      </c>
      <c r="J34" t="s">
        <v>110</v>
      </c>
    </row>
    <row r="35" spans="1:11" x14ac:dyDescent="0.2">
      <c r="A35">
        <v>34</v>
      </c>
      <c r="B35" t="s">
        <v>70</v>
      </c>
      <c r="E35" s="7" t="s">
        <v>9</v>
      </c>
      <c r="G35">
        <v>1</v>
      </c>
      <c r="I35" s="6">
        <f t="shared" si="0"/>
        <v>0</v>
      </c>
      <c r="J35" t="s">
        <v>110</v>
      </c>
    </row>
    <row r="36" spans="1:11" x14ac:dyDescent="0.2">
      <c r="A36">
        <v>35</v>
      </c>
      <c r="B36" t="s">
        <v>71</v>
      </c>
      <c r="E36" s="7" t="s">
        <v>9</v>
      </c>
      <c r="G36">
        <v>24</v>
      </c>
      <c r="I36" s="6">
        <f t="shared" si="0"/>
        <v>0</v>
      </c>
      <c r="J36" t="s">
        <v>110</v>
      </c>
      <c r="K36">
        <v>12</v>
      </c>
    </row>
    <row r="37" spans="1:11" x14ac:dyDescent="0.2">
      <c r="A37">
        <v>36</v>
      </c>
      <c r="B37" t="s">
        <v>141</v>
      </c>
      <c r="C37" t="s">
        <v>132</v>
      </c>
      <c r="E37" s="7" t="s">
        <v>9</v>
      </c>
      <c r="G37">
        <v>1</v>
      </c>
      <c r="I37" s="6">
        <f t="shared" si="0"/>
        <v>0</v>
      </c>
      <c r="J37" t="s">
        <v>111</v>
      </c>
    </row>
    <row r="39" spans="1:11" s="10" customFormat="1" x14ac:dyDescent="0.2">
      <c r="A39" s="8" t="s">
        <v>41</v>
      </c>
      <c r="B39" s="9">
        <f xml:space="preserve"> SUM(I2:I38)</f>
        <v>152.87100000000004</v>
      </c>
      <c r="G39" s="11"/>
    </row>
  </sheetData>
  <hyperlinks>
    <hyperlink ref="F7" r:id="rId1"/>
    <hyperlink ref="F9" r:id="rId2"/>
    <hyperlink ref="F14" r:id="rId3"/>
    <hyperlink ref="F15" r:id="rId4"/>
    <hyperlink ref="F16" r:id="rId5"/>
    <hyperlink ref="F17" r:id="rId6"/>
    <hyperlink ref="F28" r:id="rId7"/>
    <hyperlink ref="F27" r:id="rId8"/>
    <hyperlink ref="F20" r:id="rId9"/>
    <hyperlink ref="F21" r:id="rId10"/>
    <hyperlink ref="F22" r:id="rId11"/>
    <hyperlink ref="F23" r:id="rId12"/>
    <hyperlink ref="F25" r:id="rId13"/>
    <hyperlink ref="F24" r:id="rId14"/>
    <hyperlink ref="F26" r:id="rId15"/>
    <hyperlink ref="F29" r:id="rId16"/>
    <hyperlink ref="F30" r:id="rId17"/>
    <hyperlink ref="F19" r:id="rId1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workbookViewId="0">
      <selection activeCell="B22" sqref="B22"/>
    </sheetView>
  </sheetViews>
  <sheetFormatPr baseColWidth="10" defaultRowHeight="16" x14ac:dyDescent="0.2"/>
  <cols>
    <col min="1" max="1" width="15.5" customWidth="1"/>
    <col min="2" max="2" width="27.83203125" customWidth="1"/>
    <col min="3" max="3" width="25.6640625" customWidth="1"/>
    <col min="4" max="4" width="23.6640625" customWidth="1"/>
    <col min="5" max="5" width="13.6640625" customWidth="1"/>
    <col min="7" max="8" width="10.83203125" style="5"/>
    <col min="9" max="9" width="65.33203125" customWidth="1"/>
  </cols>
  <sheetData>
    <row r="1" spans="1:9" s="12" customFormat="1" ht="31" customHeight="1" x14ac:dyDescent="0.25">
      <c r="A1" s="3" t="s">
        <v>112</v>
      </c>
      <c r="B1" s="3" t="s">
        <v>7</v>
      </c>
      <c r="C1" s="3" t="s">
        <v>10</v>
      </c>
      <c r="D1" s="3" t="s">
        <v>8</v>
      </c>
      <c r="E1" s="3" t="s">
        <v>11</v>
      </c>
      <c r="F1" s="3" t="s">
        <v>12</v>
      </c>
      <c r="G1" s="13" t="s">
        <v>15</v>
      </c>
      <c r="H1" s="13" t="s">
        <v>13</v>
      </c>
      <c r="I1" s="3" t="s">
        <v>14</v>
      </c>
    </row>
    <row r="2" spans="1:9" x14ac:dyDescent="0.2">
      <c r="A2">
        <v>101</v>
      </c>
      <c r="B2" t="s">
        <v>113</v>
      </c>
      <c r="C2" t="s">
        <v>114</v>
      </c>
      <c r="D2" t="s">
        <v>32</v>
      </c>
      <c r="E2" s="4" t="s">
        <v>127</v>
      </c>
      <c r="F2">
        <v>3</v>
      </c>
      <c r="G2" s="5">
        <v>0.63</v>
      </c>
      <c r="H2" s="5">
        <f>F2 * G2</f>
        <v>1.8900000000000001</v>
      </c>
    </row>
    <row r="3" spans="1:9" x14ac:dyDescent="0.2">
      <c r="A3">
        <v>102</v>
      </c>
      <c r="B3" t="s">
        <v>113</v>
      </c>
      <c r="C3" t="s">
        <v>115</v>
      </c>
      <c r="D3" t="s">
        <v>32</v>
      </c>
      <c r="E3" s="4" t="s">
        <v>127</v>
      </c>
      <c r="F3">
        <v>24</v>
      </c>
      <c r="G3" s="5">
        <v>1.62</v>
      </c>
      <c r="H3" s="5">
        <f t="shared" ref="H3:H10" si="0">F3 * G3</f>
        <v>38.880000000000003</v>
      </c>
    </row>
    <row r="4" spans="1:9" x14ac:dyDescent="0.2">
      <c r="E4" s="4"/>
    </row>
    <row r="5" spans="1:9" x14ac:dyDescent="0.2">
      <c r="A5">
        <v>104</v>
      </c>
      <c r="B5" t="s">
        <v>116</v>
      </c>
      <c r="C5" t="s">
        <v>122</v>
      </c>
      <c r="D5" t="s">
        <v>32</v>
      </c>
      <c r="E5" s="4" t="s">
        <v>128</v>
      </c>
      <c r="F5">
        <v>25</v>
      </c>
      <c r="G5" s="5">
        <v>1</v>
      </c>
      <c r="H5" s="5">
        <f t="shared" si="0"/>
        <v>25</v>
      </c>
    </row>
    <row r="6" spans="1:9" x14ac:dyDescent="0.2">
      <c r="A6">
        <v>105</v>
      </c>
      <c r="B6" t="s">
        <v>117</v>
      </c>
      <c r="D6" t="s">
        <v>32</v>
      </c>
      <c r="E6" s="4" t="s">
        <v>109</v>
      </c>
      <c r="F6">
        <v>1</v>
      </c>
      <c r="G6" s="5">
        <v>99</v>
      </c>
      <c r="H6" s="5">
        <f t="shared" si="0"/>
        <v>99</v>
      </c>
    </row>
    <row r="7" spans="1:9" x14ac:dyDescent="0.2">
      <c r="A7">
        <v>106</v>
      </c>
      <c r="B7" t="s">
        <v>118</v>
      </c>
      <c r="C7" t="s">
        <v>123</v>
      </c>
      <c r="D7" t="s">
        <v>32</v>
      </c>
      <c r="E7" s="4" t="s">
        <v>127</v>
      </c>
      <c r="F7">
        <v>2</v>
      </c>
      <c r="G7" s="5">
        <v>3.34</v>
      </c>
      <c r="H7" s="5">
        <f t="shared" si="0"/>
        <v>6.68</v>
      </c>
    </row>
    <row r="8" spans="1:9" x14ac:dyDescent="0.2">
      <c r="A8">
        <v>107</v>
      </c>
      <c r="B8" t="s">
        <v>119</v>
      </c>
      <c r="C8" t="s">
        <v>124</v>
      </c>
      <c r="D8" t="s">
        <v>32</v>
      </c>
      <c r="E8" s="4" t="s">
        <v>129</v>
      </c>
      <c r="F8">
        <v>2</v>
      </c>
      <c r="G8" s="5">
        <v>7.97</v>
      </c>
      <c r="H8" s="5">
        <f t="shared" si="0"/>
        <v>15.94</v>
      </c>
    </row>
    <row r="9" spans="1:9" x14ac:dyDescent="0.2">
      <c r="A9">
        <v>108</v>
      </c>
      <c r="B9" t="s">
        <v>120</v>
      </c>
      <c r="C9" t="s">
        <v>125</v>
      </c>
      <c r="D9" t="s">
        <v>32</v>
      </c>
      <c r="E9" s="4" t="s">
        <v>127</v>
      </c>
      <c r="F9">
        <v>1</v>
      </c>
      <c r="G9" s="5">
        <v>54.5</v>
      </c>
      <c r="H9" s="5">
        <f t="shared" si="0"/>
        <v>54.5</v>
      </c>
    </row>
    <row r="10" spans="1:9" x14ac:dyDescent="0.2">
      <c r="A10">
        <v>109</v>
      </c>
      <c r="B10" t="s">
        <v>121</v>
      </c>
      <c r="C10" t="s">
        <v>126</v>
      </c>
      <c r="D10" t="s">
        <v>32</v>
      </c>
      <c r="E10" s="4" t="s">
        <v>130</v>
      </c>
      <c r="F10">
        <v>1</v>
      </c>
      <c r="G10" s="5">
        <v>8.61</v>
      </c>
      <c r="H10" s="5">
        <f t="shared" si="0"/>
        <v>8.61</v>
      </c>
    </row>
    <row r="11" spans="1:9" x14ac:dyDescent="0.2">
      <c r="E11" s="4"/>
    </row>
    <row r="12" spans="1:9" x14ac:dyDescent="0.2">
      <c r="A12">
        <v>111</v>
      </c>
      <c r="B12" t="s">
        <v>134</v>
      </c>
      <c r="D12" s="7" t="s">
        <v>9</v>
      </c>
      <c r="F12">
        <v>1</v>
      </c>
      <c r="I12" t="s">
        <v>110</v>
      </c>
    </row>
    <row r="13" spans="1:9" x14ac:dyDescent="0.2">
      <c r="A13">
        <v>112</v>
      </c>
      <c r="B13" t="s">
        <v>135</v>
      </c>
      <c r="C13" t="s">
        <v>136</v>
      </c>
      <c r="D13" s="7" t="s">
        <v>9</v>
      </c>
      <c r="F13">
        <v>2</v>
      </c>
      <c r="I13" t="s">
        <v>110</v>
      </c>
    </row>
    <row r="14" spans="1:9" x14ac:dyDescent="0.2">
      <c r="A14">
        <v>113</v>
      </c>
      <c r="B14" t="s">
        <v>137</v>
      </c>
      <c r="C14" t="s">
        <v>138</v>
      </c>
      <c r="D14" s="14" t="s">
        <v>32</v>
      </c>
      <c r="I14" t="s">
        <v>139</v>
      </c>
    </row>
    <row r="15" spans="1:9" s="10" customFormat="1" x14ac:dyDescent="0.2">
      <c r="A15" s="8" t="s">
        <v>41</v>
      </c>
      <c r="B15" s="9">
        <f>SUM(H2:H13)</f>
        <v>250.5</v>
      </c>
      <c r="G15" s="11"/>
    </row>
  </sheetData>
  <hyperlinks>
    <hyperlink ref="E2" r:id="rId1"/>
    <hyperlink ref="E3" r:id="rId2"/>
    <hyperlink ref="E5" r:id="rId3"/>
    <hyperlink ref="E6" r:id="rId4"/>
    <hyperlink ref="E9" r:id="rId5"/>
    <hyperlink ref="E10" r:id="rId6"/>
    <hyperlink ref="E7" r:id="rId7"/>
    <hyperlink ref="E8" r:id="rId8" location="51875k14/=19ctsvu"/>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9"/>
  <sheetViews>
    <sheetView workbookViewId="0">
      <selection activeCell="E13" sqref="E13"/>
    </sheetView>
  </sheetViews>
  <sheetFormatPr baseColWidth="10" defaultRowHeight="16" x14ac:dyDescent="0.2"/>
  <cols>
    <col min="1" max="1" width="15.5" customWidth="1"/>
    <col min="2" max="2" width="21.6640625" customWidth="1"/>
    <col min="3" max="3" width="19" customWidth="1"/>
    <col min="4" max="4" width="22.83203125" customWidth="1"/>
    <col min="9" max="9" width="21.6640625" customWidth="1"/>
  </cols>
  <sheetData>
    <row r="1" spans="1:9" s="12" customFormat="1" ht="31" customHeight="1" x14ac:dyDescent="0.25">
      <c r="A1" s="3" t="s">
        <v>6</v>
      </c>
      <c r="B1" s="3" t="s">
        <v>7</v>
      </c>
      <c r="C1" s="3" t="s">
        <v>10</v>
      </c>
      <c r="D1" s="3" t="s">
        <v>8</v>
      </c>
      <c r="E1" s="3" t="s">
        <v>11</v>
      </c>
      <c r="F1" s="3" t="s">
        <v>12</v>
      </c>
      <c r="G1" s="3" t="s">
        <v>15</v>
      </c>
      <c r="H1" s="3" t="s">
        <v>13</v>
      </c>
      <c r="I1" s="3" t="s">
        <v>14</v>
      </c>
    </row>
    <row r="2" spans="1:9" x14ac:dyDescent="0.2">
      <c r="A2">
        <v>201</v>
      </c>
      <c r="B2" t="s">
        <v>16</v>
      </c>
      <c r="C2" t="s">
        <v>21</v>
      </c>
      <c r="D2" t="s">
        <v>32</v>
      </c>
      <c r="E2" s="4" t="s">
        <v>34</v>
      </c>
      <c r="F2">
        <v>72</v>
      </c>
      <c r="G2" s="5">
        <f xml:space="preserve"> 4.92 / 100</f>
        <v>4.9200000000000001E-2</v>
      </c>
      <c r="H2" s="6">
        <f>F2*G2</f>
        <v>3.5424000000000002</v>
      </c>
    </row>
    <row r="3" spans="1:9" x14ac:dyDescent="0.2">
      <c r="A3">
        <v>202</v>
      </c>
      <c r="B3" t="s">
        <v>16</v>
      </c>
      <c r="C3" t="s">
        <v>39</v>
      </c>
      <c r="D3" t="s">
        <v>32</v>
      </c>
      <c r="E3" s="4" t="s">
        <v>34</v>
      </c>
      <c r="F3">
        <v>24</v>
      </c>
      <c r="G3" s="5">
        <f>4.53/100</f>
        <v>4.53E-2</v>
      </c>
      <c r="H3" s="6">
        <f t="shared" ref="H3:H13" si="0">F3*G3</f>
        <v>1.0871999999999999</v>
      </c>
    </row>
    <row r="4" spans="1:9" x14ac:dyDescent="0.2">
      <c r="A4">
        <v>203</v>
      </c>
      <c r="B4" t="s">
        <v>16</v>
      </c>
      <c r="C4" t="s">
        <v>22</v>
      </c>
      <c r="D4" t="s">
        <v>32</v>
      </c>
      <c r="E4" s="4" t="s">
        <v>34</v>
      </c>
      <c r="F4">
        <v>18</v>
      </c>
      <c r="G4" s="5">
        <f>8.81 / 100</f>
        <v>8.8100000000000012E-2</v>
      </c>
      <c r="H4" s="6">
        <f t="shared" si="0"/>
        <v>1.5858000000000003</v>
      </c>
    </row>
    <row r="5" spans="1:9" x14ac:dyDescent="0.2">
      <c r="A5">
        <v>204</v>
      </c>
      <c r="B5" t="s">
        <v>17</v>
      </c>
      <c r="C5" t="s">
        <v>23</v>
      </c>
      <c r="D5" t="s">
        <v>32</v>
      </c>
      <c r="E5" s="4" t="s">
        <v>34</v>
      </c>
      <c r="F5">
        <f>F3*2</f>
        <v>48</v>
      </c>
      <c r="G5" s="5">
        <f>2.12/100</f>
        <v>2.12E-2</v>
      </c>
      <c r="H5" s="6">
        <f t="shared" si="0"/>
        <v>1.0176000000000001</v>
      </c>
    </row>
    <row r="6" spans="1:9" x14ac:dyDescent="0.2">
      <c r="A6">
        <v>205</v>
      </c>
      <c r="B6" t="s">
        <v>16</v>
      </c>
      <c r="C6" t="s">
        <v>24</v>
      </c>
      <c r="D6" t="s">
        <v>32</v>
      </c>
      <c r="E6" s="4" t="s">
        <v>35</v>
      </c>
      <c r="F6">
        <v>2</v>
      </c>
      <c r="G6" s="5">
        <f>6.42/100</f>
        <v>6.4199999999999993E-2</v>
      </c>
      <c r="H6" s="6">
        <f t="shared" si="0"/>
        <v>0.12839999999999999</v>
      </c>
    </row>
    <row r="7" spans="1:9" x14ac:dyDescent="0.2">
      <c r="A7">
        <v>206</v>
      </c>
      <c r="B7" t="s">
        <v>17</v>
      </c>
      <c r="C7" t="s">
        <v>25</v>
      </c>
      <c r="D7" t="s">
        <v>32</v>
      </c>
      <c r="E7" s="4" t="s">
        <v>34</v>
      </c>
      <c r="F7">
        <v>2</v>
      </c>
      <c r="G7" s="5">
        <f>2.08 / 100</f>
        <v>2.0799999999999999E-2</v>
      </c>
      <c r="H7" s="6">
        <f t="shared" si="0"/>
        <v>4.1599999999999998E-2</v>
      </c>
    </row>
    <row r="8" spans="1:9" x14ac:dyDescent="0.2">
      <c r="A8">
        <v>207</v>
      </c>
      <c r="B8" t="s">
        <v>18</v>
      </c>
      <c r="C8" t="s">
        <v>26</v>
      </c>
      <c r="D8" t="s">
        <v>32</v>
      </c>
      <c r="E8" s="4" t="s">
        <v>36</v>
      </c>
      <c r="F8">
        <v>6</v>
      </c>
      <c r="G8" s="5">
        <v>4</v>
      </c>
      <c r="H8" s="6">
        <f t="shared" si="0"/>
        <v>24</v>
      </c>
    </row>
    <row r="9" spans="1:9" x14ac:dyDescent="0.2">
      <c r="A9">
        <v>208</v>
      </c>
      <c r="B9" t="s">
        <v>18</v>
      </c>
      <c r="C9" t="s">
        <v>27</v>
      </c>
      <c r="D9" t="s">
        <v>32</v>
      </c>
      <c r="E9" s="4" t="s">
        <v>36</v>
      </c>
      <c r="F9">
        <v>6</v>
      </c>
      <c r="G9" s="5">
        <v>1.82</v>
      </c>
      <c r="H9" s="6">
        <f t="shared" si="0"/>
        <v>10.92</v>
      </c>
    </row>
    <row r="10" spans="1:9" x14ac:dyDescent="0.2">
      <c r="A10">
        <v>209</v>
      </c>
      <c r="B10" t="s">
        <v>18</v>
      </c>
      <c r="C10" t="s">
        <v>28</v>
      </c>
      <c r="D10" t="s">
        <v>32</v>
      </c>
      <c r="E10" s="4" t="s">
        <v>36</v>
      </c>
      <c r="F10">
        <v>4</v>
      </c>
      <c r="G10" s="5">
        <v>2.64</v>
      </c>
      <c r="H10" s="6">
        <f t="shared" si="0"/>
        <v>10.56</v>
      </c>
    </row>
    <row r="11" spans="1:9" x14ac:dyDescent="0.2">
      <c r="A11">
        <v>210</v>
      </c>
      <c r="B11" t="s">
        <v>19</v>
      </c>
      <c r="C11" t="s">
        <v>30</v>
      </c>
      <c r="D11" t="s">
        <v>32</v>
      </c>
      <c r="E11" s="4" t="s">
        <v>36</v>
      </c>
      <c r="F11">
        <v>76</v>
      </c>
      <c r="G11" s="5">
        <f>8.28/100</f>
        <v>8.2799999999999999E-2</v>
      </c>
      <c r="H11" s="6">
        <f t="shared" si="0"/>
        <v>6.2927999999999997</v>
      </c>
    </row>
    <row r="12" spans="1:9" x14ac:dyDescent="0.2">
      <c r="A12">
        <v>211</v>
      </c>
      <c r="B12" t="s">
        <v>29</v>
      </c>
      <c r="C12" t="s">
        <v>31</v>
      </c>
      <c r="D12" t="s">
        <v>32</v>
      </c>
      <c r="E12" s="4" t="s">
        <v>36</v>
      </c>
      <c r="F12">
        <v>36</v>
      </c>
      <c r="G12" s="5">
        <v>0.75</v>
      </c>
      <c r="H12" s="6">
        <f t="shared" si="0"/>
        <v>27</v>
      </c>
    </row>
    <row r="13" spans="1:9" x14ac:dyDescent="0.2">
      <c r="A13">
        <v>212</v>
      </c>
      <c r="B13" t="s">
        <v>20</v>
      </c>
      <c r="C13" t="s">
        <v>38</v>
      </c>
      <c r="D13" t="s">
        <v>32</v>
      </c>
      <c r="E13" s="4" t="s">
        <v>37</v>
      </c>
      <c r="F13">
        <v>3</v>
      </c>
      <c r="G13" s="5">
        <v>18.09</v>
      </c>
      <c r="H13" s="6">
        <f t="shared" si="0"/>
        <v>54.269999999999996</v>
      </c>
    </row>
    <row r="14" spans="1:9" x14ac:dyDescent="0.2">
      <c r="A14">
        <v>213</v>
      </c>
      <c r="B14" t="s">
        <v>33</v>
      </c>
      <c r="C14" t="s">
        <v>132</v>
      </c>
      <c r="D14" s="7" t="s">
        <v>9</v>
      </c>
      <c r="F14">
        <v>2</v>
      </c>
      <c r="G14" s="5"/>
      <c r="I14" t="s">
        <v>111</v>
      </c>
    </row>
    <row r="15" spans="1:9" x14ac:dyDescent="0.2">
      <c r="A15">
        <v>214</v>
      </c>
      <c r="B15" t="s">
        <v>131</v>
      </c>
      <c r="C15" t="s">
        <v>132</v>
      </c>
      <c r="D15" s="7" t="s">
        <v>9</v>
      </c>
      <c r="F15">
        <v>1</v>
      </c>
      <c r="G15" s="5"/>
      <c r="I15" t="s">
        <v>133</v>
      </c>
    </row>
    <row r="16" spans="1:9" s="10" customFormat="1" x14ac:dyDescent="0.2">
      <c r="A16" s="8" t="s">
        <v>41</v>
      </c>
      <c r="B16" s="9">
        <f xml:space="preserve"> SUM(H2:H15)</f>
        <v>140.44580000000002</v>
      </c>
      <c r="G16" s="11"/>
    </row>
    <row r="17" spans="7:7" x14ac:dyDescent="0.2">
      <c r="G17" s="5"/>
    </row>
    <row r="18" spans="7:7" x14ac:dyDescent="0.2">
      <c r="G18" s="5"/>
    </row>
    <row r="19" spans="7:7" x14ac:dyDescent="0.2">
      <c r="G19" s="5"/>
    </row>
    <row r="20" spans="7:7" x14ac:dyDescent="0.2">
      <c r="G20" s="5"/>
    </row>
    <row r="21" spans="7:7" x14ac:dyDescent="0.2">
      <c r="G21" s="5"/>
    </row>
    <row r="22" spans="7:7" x14ac:dyDescent="0.2">
      <c r="G22" s="5"/>
    </row>
    <row r="23" spans="7:7" x14ac:dyDescent="0.2">
      <c r="G23" s="5"/>
    </row>
    <row r="24" spans="7:7" x14ac:dyDescent="0.2">
      <c r="G24" s="5"/>
    </row>
    <row r="25" spans="7:7" x14ac:dyDescent="0.2">
      <c r="G25" s="5"/>
    </row>
    <row r="26" spans="7:7" x14ac:dyDescent="0.2">
      <c r="G26" s="5"/>
    </row>
    <row r="27" spans="7:7" x14ac:dyDescent="0.2">
      <c r="G27" s="5"/>
    </row>
    <row r="28" spans="7:7" x14ac:dyDescent="0.2">
      <c r="G28" s="5"/>
    </row>
    <row r="29" spans="7:7" x14ac:dyDescent="0.2">
      <c r="G29" s="5"/>
    </row>
    <row r="30" spans="7:7" x14ac:dyDescent="0.2">
      <c r="G30" s="5"/>
    </row>
    <row r="31" spans="7:7" x14ac:dyDescent="0.2">
      <c r="G31" s="5"/>
    </row>
    <row r="32" spans="7:7" x14ac:dyDescent="0.2">
      <c r="G32" s="5"/>
    </row>
    <row r="33" spans="7:7" x14ac:dyDescent="0.2">
      <c r="G33" s="5"/>
    </row>
    <row r="34" spans="7:7" x14ac:dyDescent="0.2">
      <c r="G34" s="5"/>
    </row>
    <row r="35" spans="7:7" x14ac:dyDescent="0.2">
      <c r="G35" s="5"/>
    </row>
    <row r="36" spans="7:7" x14ac:dyDescent="0.2">
      <c r="G36" s="5"/>
    </row>
    <row r="37" spans="7:7" x14ac:dyDescent="0.2">
      <c r="G37" s="5"/>
    </row>
    <row r="38" spans="7:7" x14ac:dyDescent="0.2">
      <c r="G38" s="5"/>
    </row>
    <row r="39" spans="7:7" x14ac:dyDescent="0.2">
      <c r="G39" s="5"/>
    </row>
    <row r="40" spans="7:7" x14ac:dyDescent="0.2">
      <c r="G40" s="5"/>
    </row>
    <row r="41" spans="7:7" x14ac:dyDescent="0.2">
      <c r="G41" s="5"/>
    </row>
    <row r="42" spans="7:7" x14ac:dyDescent="0.2">
      <c r="G42" s="5"/>
    </row>
    <row r="43" spans="7:7" x14ac:dyDescent="0.2">
      <c r="G43" s="5"/>
    </row>
    <row r="44" spans="7:7" x14ac:dyDescent="0.2">
      <c r="G44" s="5"/>
    </row>
    <row r="45" spans="7:7" x14ac:dyDescent="0.2">
      <c r="G45" s="5"/>
    </row>
    <row r="46" spans="7:7" x14ac:dyDescent="0.2">
      <c r="G46" s="5"/>
    </row>
    <row r="47" spans="7:7" x14ac:dyDescent="0.2">
      <c r="G47" s="5"/>
    </row>
    <row r="48" spans="7:7" x14ac:dyDescent="0.2">
      <c r="G48" s="5"/>
    </row>
    <row r="49" spans="7:7" x14ac:dyDescent="0.2">
      <c r="G49" s="5"/>
    </row>
    <row r="50" spans="7:7" x14ac:dyDescent="0.2">
      <c r="G50" s="5"/>
    </row>
    <row r="51" spans="7:7" x14ac:dyDescent="0.2">
      <c r="G51" s="5"/>
    </row>
    <row r="52" spans="7:7" x14ac:dyDescent="0.2">
      <c r="G52" s="5"/>
    </row>
    <row r="53" spans="7:7" x14ac:dyDescent="0.2">
      <c r="G53" s="5"/>
    </row>
    <row r="54" spans="7:7" x14ac:dyDescent="0.2">
      <c r="G54" s="5"/>
    </row>
    <row r="55" spans="7:7" x14ac:dyDescent="0.2">
      <c r="G55" s="5"/>
    </row>
    <row r="56" spans="7:7" x14ac:dyDescent="0.2">
      <c r="G56" s="5"/>
    </row>
    <row r="57" spans="7:7" x14ac:dyDescent="0.2">
      <c r="G57" s="5"/>
    </row>
    <row r="58" spans="7:7" x14ac:dyDescent="0.2">
      <c r="G58" s="5"/>
    </row>
    <row r="59" spans="7:7" x14ac:dyDescent="0.2">
      <c r="G59" s="5"/>
    </row>
    <row r="60" spans="7:7" x14ac:dyDescent="0.2">
      <c r="G60" s="5"/>
    </row>
    <row r="61" spans="7:7" x14ac:dyDescent="0.2">
      <c r="G61" s="5"/>
    </row>
    <row r="62" spans="7:7" x14ac:dyDescent="0.2">
      <c r="G62" s="5"/>
    </row>
    <row r="63" spans="7:7" x14ac:dyDescent="0.2">
      <c r="G63" s="5"/>
    </row>
    <row r="64" spans="7:7" x14ac:dyDescent="0.2">
      <c r="G64" s="5"/>
    </row>
    <row r="65" spans="7:7" x14ac:dyDescent="0.2">
      <c r="G65" s="5"/>
    </row>
    <row r="66" spans="7:7" x14ac:dyDescent="0.2">
      <c r="G66" s="5"/>
    </row>
    <row r="67" spans="7:7" x14ac:dyDescent="0.2">
      <c r="G67" s="5"/>
    </row>
    <row r="68" spans="7:7" x14ac:dyDescent="0.2">
      <c r="G68" s="5"/>
    </row>
    <row r="69" spans="7:7" x14ac:dyDescent="0.2">
      <c r="G69" s="5"/>
    </row>
    <row r="70" spans="7:7" x14ac:dyDescent="0.2">
      <c r="G70" s="5"/>
    </row>
    <row r="71" spans="7:7" x14ac:dyDescent="0.2">
      <c r="G71" s="5"/>
    </row>
    <row r="72" spans="7:7" x14ac:dyDescent="0.2">
      <c r="G72" s="5"/>
    </row>
    <row r="73" spans="7:7" x14ac:dyDescent="0.2">
      <c r="G73" s="5"/>
    </row>
    <row r="74" spans="7:7" x14ac:dyDescent="0.2">
      <c r="G74" s="5"/>
    </row>
    <row r="75" spans="7:7" x14ac:dyDescent="0.2">
      <c r="G75" s="5"/>
    </row>
    <row r="76" spans="7:7" x14ac:dyDescent="0.2">
      <c r="G76" s="5"/>
    </row>
    <row r="77" spans="7:7" x14ac:dyDescent="0.2">
      <c r="G77" s="5"/>
    </row>
    <row r="78" spans="7:7" x14ac:dyDescent="0.2">
      <c r="G78" s="5"/>
    </row>
    <row r="79" spans="7:7" x14ac:dyDescent="0.2">
      <c r="G79" s="5"/>
    </row>
  </sheetData>
  <hyperlinks>
    <hyperlink ref="E13" r:id="rId1"/>
    <hyperlink ref="E8" r:id="rId2"/>
    <hyperlink ref="E9" r:id="rId3"/>
    <hyperlink ref="E10" r:id="rId4"/>
    <hyperlink ref="E11" r:id="rId5"/>
    <hyperlink ref="E12" r:id="rId6"/>
    <hyperlink ref="E6" r:id="rId7" location="91292a833/=19dcxm9"/>
    <hyperlink ref="E4" r:id="rId8" location="91292a111/=19dcy80"/>
    <hyperlink ref="E2" r:id="rId9" location="91292a112/=19dcylj"/>
    <hyperlink ref="E5" r:id="rId10" location="90591a250/=19dd199"/>
    <hyperlink ref="E7" r:id="rId11" location="90591a265/=19dcz4f"/>
    <hyperlink ref="E3" r:id="rId12" location="91292a114/=1ayheag"/>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Info</vt:lpstr>
      <vt:lpstr>Electronics</vt:lpstr>
      <vt:lpstr>Hydraulics</vt:lpstr>
      <vt:lpstr>Frame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2018-01-02T22:55:03Z</dcterms:created>
  <dcterms:modified xsi:type="dcterms:W3CDTF">2018-01-31T08:44:54Z</dcterms:modified>
</cp:coreProperties>
</file>