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manuel/Documents/OPEnS Lab/CalibratorPaper/2018/October/"/>
    </mc:Choice>
  </mc:AlternateContent>
  <xr:revisionPtr revIDLastSave="0" documentId="13_ncr:1_{5134D854-4A84-2E43-ABDD-977F14827B72}" xr6:coauthVersionLast="38" xr6:coauthVersionMax="38" xr10:uidLastSave="{00000000-0000-0000-0000-000000000000}"/>
  <bookViews>
    <workbookView xWindow="0" yWindow="0" windowWidth="25600" windowHeight="16000" xr2:uid="{8754A765-85A3-8248-9C64-C2FF52BCA952}"/>
  </bookViews>
  <sheets>
    <sheet name="Sheet1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1" l="1"/>
  <c r="C36" i="1"/>
  <c r="F36" i="1" s="1"/>
  <c r="C35" i="1"/>
  <c r="C31" i="1" l="1"/>
  <c r="C32" i="1" s="1"/>
  <c r="K11" i="1" l="1"/>
  <c r="K12" i="1" s="1"/>
  <c r="J16" i="1"/>
  <c r="J17" i="1" s="1"/>
  <c r="K9" i="1"/>
  <c r="H6" i="1"/>
  <c r="J15" i="1" l="1"/>
  <c r="J14" i="1"/>
  <c r="G15" i="1"/>
  <c r="H7" i="1"/>
  <c r="K7" i="1" s="1"/>
  <c r="G14" i="1"/>
</calcChain>
</file>

<file path=xl/sharedStrings.xml><?xml version="1.0" encoding="utf-8"?>
<sst xmlns="http://schemas.openxmlformats.org/spreadsheetml/2006/main" count="33" uniqueCount="22">
  <si>
    <t>20 Min</t>
  </si>
  <si>
    <t>10 Min</t>
  </si>
  <si>
    <t>Stopper 1</t>
  </si>
  <si>
    <t>Stopper 2</t>
  </si>
  <si>
    <t>Max:</t>
  </si>
  <si>
    <t>Min:</t>
  </si>
  <si>
    <t xml:space="preserve">Max: </t>
  </si>
  <si>
    <t>Max % Diff:</t>
  </si>
  <si>
    <t>Min % Diff:</t>
  </si>
  <si>
    <t>Stopper 3</t>
  </si>
  <si>
    <t>Stopper 4</t>
  </si>
  <si>
    <t xml:space="preserve">Min % Diff: </t>
  </si>
  <si>
    <t>Max % Diff</t>
  </si>
  <si>
    <t>Avg. % Diff:</t>
  </si>
  <si>
    <t>Avg.Time:</t>
  </si>
  <si>
    <t>Avg. Time:</t>
  </si>
  <si>
    <t xml:space="preserve"> </t>
  </si>
  <si>
    <t xml:space="preserve">Stopper 2 </t>
  </si>
  <si>
    <t>Max % diff:</t>
  </si>
  <si>
    <t>Min % diff:</t>
  </si>
  <si>
    <t xml:space="preserve">6 Min </t>
  </si>
  <si>
    <t>Performance Tests of 6,10, and 20 minute Rain Gauge Calibrators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</si>
</sst>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Stopper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Sheet1!$A$5:$A$9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Sheet1!$B$5:$B$9</c:f>
              <c:numCache>
                <c:formatCode>General</c:formatCode>
                <c:ptCount val="5"/>
                <c:pt idx="0">
                  <c:v>19.489999999999998</c:v>
                </c:pt>
                <c:pt idx="1">
                  <c:v>20.170000000000002</c:v>
                </c:pt>
                <c:pt idx="2">
                  <c:v>20.76</c:v>
                </c:pt>
                <c:pt idx="3">
                  <c:v>21.16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8E-3B40-A569-35B7F727AB83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Stopper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Sheet1!$A$5:$A$9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Sheet1!$C$5:$C$9</c:f>
              <c:numCache>
                <c:formatCode>General</c:formatCode>
                <c:ptCount val="5"/>
                <c:pt idx="0">
                  <c:v>18.93</c:v>
                </c:pt>
                <c:pt idx="1">
                  <c:v>18.940000000000001</c:v>
                </c:pt>
                <c:pt idx="2">
                  <c:v>18.329999999999998</c:v>
                </c:pt>
                <c:pt idx="3">
                  <c:v>18.87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8E-3B40-A569-35B7F727AB83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Stopper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Sheet1!$A$5:$A$9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Sheet1!$D$5:$D$9</c:f>
              <c:numCache>
                <c:formatCode>General</c:formatCode>
                <c:ptCount val="5"/>
                <c:pt idx="0">
                  <c:v>19.079999999999998</c:v>
                </c:pt>
                <c:pt idx="1">
                  <c:v>19.05</c:v>
                </c:pt>
                <c:pt idx="2">
                  <c:v>20.05</c:v>
                </c:pt>
                <c:pt idx="3">
                  <c:v>19.89</c:v>
                </c:pt>
                <c:pt idx="4">
                  <c:v>19.52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8E-3B40-A569-35B7F727AB83}"/>
            </c:ext>
          </c:extLst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Stopper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Sheet1!$A$5:$A$9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Sheet1!$E$5:$E$9</c:f>
              <c:numCache>
                <c:formatCode>General</c:formatCode>
                <c:ptCount val="5"/>
                <c:pt idx="0">
                  <c:v>20.170000000000002</c:v>
                </c:pt>
                <c:pt idx="1">
                  <c:v>20.81</c:v>
                </c:pt>
                <c:pt idx="2">
                  <c:v>20.149999999999999</c:v>
                </c:pt>
                <c:pt idx="3">
                  <c:v>20.34</c:v>
                </c:pt>
                <c:pt idx="4">
                  <c:v>20.02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8E-3B40-A569-35B7F727AB83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2062898479"/>
        <c:axId val="2108906015"/>
      </c:scatterChart>
      <c:valAx>
        <c:axId val="206289847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08906015"/>
        <c:crosses val="autoZero"/>
        <c:crossBetween val="midCat"/>
      </c:valAx>
      <c:valAx>
        <c:axId val="210890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  <a:p>
                <a:pPr>
                  <a:defRPr/>
                </a:pPr>
                <a:r>
                  <a:rPr lang="en-US"/>
                  <a:t>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+mn-ea"/>
                <a:cs typeface="+mn-cs"/>
              </a:defRPr>
            </a:pPr>
            <a:endParaRPr lang="en-US"/>
          </a:p>
        </c:txPr>
        <c:crossAx val="2062898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latin typeface="Times New Roman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Stopper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Sheet1!$A$14:$A$17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Sheet1!$B$14:$B$17</c:f>
              <c:numCache>
                <c:formatCode>General</c:formatCode>
                <c:ptCount val="4"/>
                <c:pt idx="0">
                  <c:v>10.25</c:v>
                </c:pt>
                <c:pt idx="1">
                  <c:v>10.1</c:v>
                </c:pt>
                <c:pt idx="2">
                  <c:v>10.43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43-2145-8C9E-11517FCE2CD4}"/>
            </c:ext>
          </c:extLst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Stopper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Sheet1!$A$14:$A$17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Sheet1!$C$14:$C$17</c:f>
              <c:numCache>
                <c:formatCode>General</c:formatCode>
                <c:ptCount val="4"/>
                <c:pt idx="0">
                  <c:v>10.029999999999999</c:v>
                </c:pt>
                <c:pt idx="1">
                  <c:v>10.029999999999999</c:v>
                </c:pt>
                <c:pt idx="2">
                  <c:v>10.199999999999999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43-2145-8C9E-11517FCE2CD4}"/>
            </c:ext>
          </c:extLst>
        </c:ser>
        <c:ser>
          <c:idx val="2"/>
          <c:order val="2"/>
          <c:tx>
            <c:strRef>
              <c:f>Sheet1!$D$13</c:f>
              <c:strCache>
                <c:ptCount val="1"/>
                <c:pt idx="0">
                  <c:v>Stopper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Sheet1!$A$14:$A$17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Sheet1!$D$14:$D$17</c:f>
              <c:numCache>
                <c:formatCode>General</c:formatCode>
                <c:ptCount val="4"/>
                <c:pt idx="0">
                  <c:v>10.7</c:v>
                </c:pt>
                <c:pt idx="1">
                  <c:v>10.44</c:v>
                </c:pt>
                <c:pt idx="2">
                  <c:v>10.45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43-2145-8C9E-11517FCE2CD4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1644945583"/>
        <c:axId val="1647560815"/>
      </c:scatterChart>
      <c:valAx>
        <c:axId val="16449455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47560815"/>
        <c:crosses val="autoZero"/>
        <c:crossBetween val="midCat"/>
      </c:valAx>
      <c:valAx>
        <c:axId val="1647560815"/>
        <c:scaling>
          <c:orientation val="minMax"/>
          <c:max val="12.5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  <a:p>
                <a:pPr>
                  <a:defRPr/>
                </a:pPr>
                <a:r>
                  <a:rPr lang="en-US"/>
                  <a:t>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+mn-ea"/>
                <a:cs typeface="+mn-cs"/>
              </a:defRPr>
            </a:pPr>
            <a:endParaRPr lang="en-US"/>
          </a:p>
        </c:txPr>
        <c:crossAx val="164494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Sheet1!$C$23</c:f>
              <c:strCache>
                <c:ptCount val="1"/>
                <c:pt idx="0">
                  <c:v>Stopper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Sheet1!$B$24:$B$27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Sheet1!$C$24:$C$27</c:f>
              <c:numCache>
                <c:formatCode>General</c:formatCode>
                <c:ptCount val="4"/>
                <c:pt idx="0">
                  <c:v>6.26</c:v>
                </c:pt>
                <c:pt idx="1">
                  <c:v>6.27</c:v>
                </c:pt>
                <c:pt idx="2">
                  <c:v>6.25</c:v>
                </c:pt>
                <c:pt idx="3">
                  <c:v>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F6-F94C-87D7-016F7ACC4ABC}"/>
            </c:ext>
          </c:extLst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Stopper 2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Sheet1!$B$24:$B$27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Sheet1!$D$24:$D$27</c:f>
              <c:numCache>
                <c:formatCode>General</c:formatCode>
                <c:ptCount val="4"/>
                <c:pt idx="0">
                  <c:v>6.25</c:v>
                </c:pt>
                <c:pt idx="1">
                  <c:v>6.17</c:v>
                </c:pt>
                <c:pt idx="2">
                  <c:v>6.11</c:v>
                </c:pt>
                <c:pt idx="3">
                  <c:v>6.21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F6-F94C-87D7-016F7ACC4ABC}"/>
            </c:ext>
          </c:extLst>
        </c:ser>
        <c:ser>
          <c:idx val="2"/>
          <c:order val="2"/>
          <c:tx>
            <c:strRef>
              <c:f>Sheet1!$E$23</c:f>
              <c:strCache>
                <c:ptCount val="1"/>
                <c:pt idx="0">
                  <c:v>Stopper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Sheet1!$B$24:$B$27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Sheet1!$E$24:$E$27</c:f>
              <c:numCache>
                <c:formatCode>General</c:formatCode>
                <c:ptCount val="4"/>
                <c:pt idx="0">
                  <c:v>6.35</c:v>
                </c:pt>
                <c:pt idx="1">
                  <c:v>6.29</c:v>
                </c:pt>
                <c:pt idx="2">
                  <c:v>6.47</c:v>
                </c:pt>
                <c:pt idx="3">
                  <c:v>6.47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F6-F94C-87D7-016F7ACC4ABC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558626080"/>
        <c:axId val="558627328"/>
      </c:scatterChart>
      <c:valAx>
        <c:axId val="5586260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58627328"/>
        <c:crosses val="autoZero"/>
        <c:crossBetween val="midCat"/>
      </c:valAx>
      <c:valAx>
        <c:axId val="558627328"/>
        <c:scaling>
          <c:orientation val="minMax"/>
          <c:max val="7.5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  <a:p>
                <a:pPr>
                  <a:defRPr/>
                </a:pPr>
                <a:r>
                  <a:rPr lang="en-US"/>
                  <a:t>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2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189345</xdr:colOff>
      <xdr:row>1</xdr:row>
      <xdr:rowOff>105063</xdr:rowOff>
    </xdr:from>
    <xdr:to>
      <xdr:col>19</xdr:col>
      <xdr:colOff>782011</xdr:colOff>
      <xdr:row>19</xdr:row>
      <xdr:rowOff>105063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162C28-F296-C740-AC4C-9D84D188B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30306</xdr:colOff>
      <xdr:row>20</xdr:row>
      <xdr:rowOff>78797</xdr:rowOff>
    </xdr:from>
    <xdr:to>
      <xdr:col>19</xdr:col>
      <xdr:colOff>622972</xdr:colOff>
      <xdr:row>38</xdr:row>
      <xdr:rowOff>78797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52D24E-7BC0-C443-B71E-4ADDBCEE8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535517</xdr:colOff>
      <xdr:row>37</xdr:row>
      <xdr:rowOff>122767</xdr:rowOff>
    </xdr:from>
    <xdr:to>
      <xdr:col>8</xdr:col>
      <xdr:colOff>298450</xdr:colOff>
      <xdr:row>55</xdr:row>
      <xdr:rowOff>122767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2F5B8D-7B16-C644-A231-38089FB92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5min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5 Min</v>
          </cell>
        </row>
        <row r="2">
          <cell r="B2" t="str">
            <v xml:space="preserve">Stopper 1 </v>
          </cell>
          <cell r="C2" t="str">
            <v>Stopper 2</v>
          </cell>
          <cell r="D2" t="str">
            <v>Stopper 3</v>
          </cell>
        </row>
        <row r="3">
          <cell r="A3">
            <v>1</v>
          </cell>
          <cell r="B3">
            <v>5.73</v>
          </cell>
          <cell r="C3">
            <v>5.48</v>
          </cell>
          <cell r="D3">
            <v>6.05</v>
          </cell>
          <cell r="F3" t="str">
            <v>Max:</v>
          </cell>
          <cell r="G3">
            <v>6.05</v>
          </cell>
          <cell r="I3" t="str">
            <v>Max % Diff:</v>
          </cell>
          <cell r="J3">
            <v>20.999999999999996</v>
          </cell>
        </row>
        <row r="4">
          <cell r="A4">
            <v>2</v>
          </cell>
          <cell r="B4">
            <v>5.47</v>
          </cell>
          <cell r="C4">
            <v>5.4</v>
          </cell>
          <cell r="D4">
            <v>5.9</v>
          </cell>
          <cell r="F4" t="str">
            <v>Min:</v>
          </cell>
          <cell r="G4">
            <v>5.4</v>
          </cell>
          <cell r="I4" t="str">
            <v>Min % Diff;</v>
          </cell>
          <cell r="J4">
            <v>8.0000000000000071</v>
          </cell>
        </row>
        <row r="5">
          <cell r="A5">
            <v>3</v>
          </cell>
          <cell r="B5">
            <v>5.7</v>
          </cell>
          <cell r="C5">
            <v>5.45</v>
          </cell>
          <cell r="D5">
            <v>5.85</v>
          </cell>
          <cell r="I5" t="str">
            <v xml:space="preserve">Avg. Time: </v>
          </cell>
          <cell r="J5">
            <v>5.6700000000000008</v>
          </cell>
        </row>
        <row r="6">
          <cell r="I6" t="str">
            <v>Avg. % Diff:</v>
          </cell>
          <cell r="J6">
            <v>13.400000000000018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DE27-3014-014F-981F-B3CEA4474478}">
  <dimension ref="A1:L36"/>
  <sheetViews>
    <sheetView tabSelected="1" zoomScale="75" zoomScaleNormal="100" workbookViewId="0">
      <selection activeCell="J29" sqref="J29"/>
    </sheetView>
  </sheetViews>
  <sheetFormatPr baseColWidth="10" defaultRowHeight="16" x14ac:dyDescent="0.2"/>
  <cols>
    <col min="1" max="9" width="10.83203125" style="2"/>
    <col min="10" max="10" width="16.5" style="2" customWidth="1"/>
    <col min="11" max="16384" width="10.83203125" style="2"/>
  </cols>
  <sheetData>
    <row r="1" spans="1:11" ht="25" x14ac:dyDescent="0.25">
      <c r="A1" s="1" t="s">
        <v>21</v>
      </c>
    </row>
    <row r="3" spans="1:11" x14ac:dyDescent="0.2">
      <c r="A3" s="3" t="s">
        <v>0</v>
      </c>
    </row>
    <row r="4" spans="1:11" x14ac:dyDescent="0.2">
      <c r="A4" s="3"/>
      <c r="B4" s="2" t="s">
        <v>2</v>
      </c>
      <c r="C4" s="2" t="s">
        <v>3</v>
      </c>
      <c r="D4" s="2" t="s">
        <v>9</v>
      </c>
      <c r="E4" s="2" t="s">
        <v>10</v>
      </c>
    </row>
    <row r="5" spans="1:11" x14ac:dyDescent="0.2">
      <c r="A5" s="2">
        <v>1</v>
      </c>
      <c r="B5" s="2">
        <v>19.489999999999998</v>
      </c>
      <c r="C5" s="2">
        <v>18.93</v>
      </c>
      <c r="D5" s="2">
        <v>19.079999999999998</v>
      </c>
      <c r="E5" s="2">
        <v>20.170000000000002</v>
      </c>
    </row>
    <row r="6" spans="1:11" x14ac:dyDescent="0.2">
      <c r="A6" s="2">
        <v>2</v>
      </c>
      <c r="B6" s="2">
        <v>20.170000000000002</v>
      </c>
      <c r="C6" s="2">
        <v>18.940000000000001</v>
      </c>
      <c r="D6" s="2">
        <v>19.05</v>
      </c>
      <c r="E6" s="2">
        <v>20.81</v>
      </c>
      <c r="G6" s="2" t="s">
        <v>6</v>
      </c>
      <c r="H6" s="2">
        <f>MAX(B5:E9)</f>
        <v>21.16</v>
      </c>
    </row>
    <row r="7" spans="1:11" x14ac:dyDescent="0.2">
      <c r="A7" s="2">
        <v>3</v>
      </c>
      <c r="B7" s="2">
        <v>20.76</v>
      </c>
      <c r="C7" s="2">
        <v>18.329999999999998</v>
      </c>
      <c r="D7" s="2">
        <v>20.05</v>
      </c>
      <c r="E7" s="2">
        <v>20.149999999999999</v>
      </c>
      <c r="G7" s="2" t="s">
        <v>5</v>
      </c>
      <c r="H7" s="2">
        <f>MIN(B5:E9)</f>
        <v>18.329999999999998</v>
      </c>
      <c r="J7" s="2" t="s">
        <v>12</v>
      </c>
      <c r="K7" s="2">
        <f>ABS(20-H7)/20 * 100</f>
        <v>8.3500000000000085</v>
      </c>
    </row>
    <row r="8" spans="1:11" x14ac:dyDescent="0.2">
      <c r="A8" s="2">
        <v>4</v>
      </c>
      <c r="B8" s="2">
        <v>21.16</v>
      </c>
      <c r="C8" s="2">
        <v>18.87</v>
      </c>
      <c r="D8" s="2">
        <v>19.89</v>
      </c>
      <c r="E8" s="2">
        <v>20.34</v>
      </c>
    </row>
    <row r="9" spans="1:11" x14ac:dyDescent="0.2">
      <c r="A9" s="2">
        <v>5</v>
      </c>
      <c r="D9" s="2">
        <v>19.52</v>
      </c>
      <c r="E9" s="2">
        <v>20.02</v>
      </c>
      <c r="J9" s="2" t="s">
        <v>11</v>
      </c>
      <c r="K9" s="2">
        <f>(ABS(20-20.02)/20 * 100)</f>
        <v>9.9999999999997882E-2</v>
      </c>
    </row>
    <row r="11" spans="1:11" x14ac:dyDescent="0.2">
      <c r="J11" s="2" t="s">
        <v>15</v>
      </c>
      <c r="K11" s="2">
        <f>AVERAGE(B5:E9)</f>
        <v>19.762777777777774</v>
      </c>
    </row>
    <row r="12" spans="1:11" x14ac:dyDescent="0.2">
      <c r="A12" s="3" t="s">
        <v>1</v>
      </c>
      <c r="J12" s="2" t="s">
        <v>13</v>
      </c>
      <c r="K12" s="2">
        <f>ABS(20-K11)/20 * 100</f>
        <v>1.1861111111111278</v>
      </c>
    </row>
    <row r="13" spans="1:11" x14ac:dyDescent="0.2">
      <c r="A13" s="3"/>
      <c r="B13" s="2" t="s">
        <v>2</v>
      </c>
      <c r="C13" s="2" t="s">
        <v>3</v>
      </c>
      <c r="D13" s="2" t="s">
        <v>9</v>
      </c>
    </row>
    <row r="14" spans="1:11" x14ac:dyDescent="0.2">
      <c r="A14" s="2">
        <v>1</v>
      </c>
      <c r="B14" s="2">
        <v>10.25</v>
      </c>
      <c r="C14" s="2">
        <v>10.029999999999999</v>
      </c>
      <c r="D14" s="2">
        <v>10.7</v>
      </c>
      <c r="F14" s="2" t="s">
        <v>4</v>
      </c>
      <c r="G14" s="2">
        <f>MAX(B14:D16)</f>
        <v>10.7</v>
      </c>
      <c r="I14" s="2" t="s">
        <v>7</v>
      </c>
      <c r="J14" s="2">
        <f>ABS(10-G14)/10 * 100</f>
        <v>6.999999999999992</v>
      </c>
    </row>
    <row r="15" spans="1:11" x14ac:dyDescent="0.2">
      <c r="A15" s="2">
        <v>2</v>
      </c>
      <c r="B15" s="2">
        <v>10.1</v>
      </c>
      <c r="C15" s="2">
        <v>10.029999999999999</v>
      </c>
      <c r="D15" s="2">
        <v>10.44</v>
      </c>
      <c r="F15" s="2" t="s">
        <v>5</v>
      </c>
      <c r="G15" s="2">
        <f>MIN(B14:D16)</f>
        <v>10.029999999999999</v>
      </c>
      <c r="I15" s="2" t="s">
        <v>8</v>
      </c>
      <c r="J15" s="2">
        <f>ABS(G15-10)/10 * 100</f>
        <v>0.29999999999999361</v>
      </c>
    </row>
    <row r="16" spans="1:11" x14ac:dyDescent="0.2">
      <c r="A16" s="2">
        <v>3</v>
      </c>
      <c r="B16" s="2">
        <v>10.43</v>
      </c>
      <c r="C16" s="2">
        <v>10.199999999999999</v>
      </c>
      <c r="D16" s="2">
        <v>10.45</v>
      </c>
      <c r="I16" s="2" t="s">
        <v>14</v>
      </c>
      <c r="J16" s="2">
        <f>AVERAGE(B14:D16)</f>
        <v>10.292222222222222</v>
      </c>
    </row>
    <row r="17" spans="1:12" x14ac:dyDescent="0.2">
      <c r="I17" s="2" t="s">
        <v>13</v>
      </c>
      <c r="J17" s="2">
        <f>ABS(J16-10)/10 * 100</f>
        <v>2.9222222222222172</v>
      </c>
    </row>
    <row r="21" spans="1:12" x14ac:dyDescent="0.2">
      <c r="A21" s="3" t="s">
        <v>20</v>
      </c>
    </row>
    <row r="23" spans="1:12" x14ac:dyDescent="0.2">
      <c r="C23" s="2" t="s">
        <v>2</v>
      </c>
      <c r="D23" s="2" t="s">
        <v>17</v>
      </c>
      <c r="E23" s="2" t="s">
        <v>9</v>
      </c>
      <c r="L23" s="2" t="s">
        <v>16</v>
      </c>
    </row>
    <row r="24" spans="1:12" x14ac:dyDescent="0.2">
      <c r="B24" s="2">
        <v>1</v>
      </c>
      <c r="C24" s="2">
        <v>6.26</v>
      </c>
      <c r="D24" s="2">
        <v>6.25</v>
      </c>
      <c r="E24" s="2">
        <v>6.35</v>
      </c>
    </row>
    <row r="25" spans="1:12" x14ac:dyDescent="0.2">
      <c r="B25" s="2">
        <v>2</v>
      </c>
      <c r="C25" s="2">
        <v>6.27</v>
      </c>
      <c r="D25" s="2">
        <v>6.17</v>
      </c>
      <c r="E25" s="2">
        <v>6.29</v>
      </c>
    </row>
    <row r="26" spans="1:12" x14ac:dyDescent="0.2">
      <c r="B26" s="2">
        <v>3</v>
      </c>
      <c r="C26" s="2">
        <v>6.25</v>
      </c>
      <c r="D26" s="2">
        <v>6.11</v>
      </c>
      <c r="E26" s="2">
        <v>6.47</v>
      </c>
    </row>
    <row r="27" spans="1:12" x14ac:dyDescent="0.2">
      <c r="B27" s="2">
        <v>4</v>
      </c>
      <c r="C27" s="2">
        <v>6.25</v>
      </c>
      <c r="D27" s="2">
        <v>6.21</v>
      </c>
      <c r="E27" s="2">
        <v>6.47</v>
      </c>
    </row>
    <row r="31" spans="1:12" x14ac:dyDescent="0.2">
      <c r="B31" s="2" t="s">
        <v>15</v>
      </c>
      <c r="C31" s="2">
        <f>AVERAGE(C24:E27)</f>
        <v>6.2791666666666659</v>
      </c>
    </row>
    <row r="32" spans="1:12" x14ac:dyDescent="0.2">
      <c r="B32" s="2" t="s">
        <v>13</v>
      </c>
      <c r="C32" s="2">
        <f>100 * ABS(6-C31)/6</f>
        <v>4.6527777777777652</v>
      </c>
    </row>
    <row r="35" spans="2:6" x14ac:dyDescent="0.2">
      <c r="B35" s="2" t="s">
        <v>6</v>
      </c>
      <c r="C35" s="2">
        <f>MAX(C24:E27)</f>
        <v>6.47</v>
      </c>
      <c r="E35" s="2" t="s">
        <v>18</v>
      </c>
      <c r="F35" s="2">
        <f>ABS(C35-6)/6 * 100</f>
        <v>7.8333333333333295</v>
      </c>
    </row>
    <row r="36" spans="2:6" x14ac:dyDescent="0.2">
      <c r="B36" s="2" t="s">
        <v>5</v>
      </c>
      <c r="C36" s="2">
        <f>MIN(C24:E27)</f>
        <v>6.11</v>
      </c>
      <c r="E36" s="2" t="s">
        <v>19</v>
      </c>
      <c r="F36" s="2">
        <f>ABS(6-C36)/6 *100</f>
        <v>1.8333333333333386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 Alcala, Jose Manuel</dc:creator>
  <cp:lastModifiedBy>Lopez Alcala, Jose Manuel</cp:lastModifiedBy>
  <dcterms:created xsi:type="dcterms:W3CDTF">2018-10-17T20:06:45Z</dcterms:created>
  <dcterms:modified xsi:type="dcterms:W3CDTF">2018-11-05T19:30:40Z</dcterms:modified>
</cp:coreProperties>
</file>