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h2019" sheetId="1" r:id="rId3"/>
    <sheet state="visible" name="Inventory" sheetId="2" r:id="rId4"/>
    <sheet state="visible" name="Finsihed product " sheetId="3" r:id="rId5"/>
  </sheets>
  <definedNames/>
  <calcPr/>
</workbook>
</file>

<file path=xl/sharedStrings.xml><?xml version="1.0" encoding="utf-8"?>
<sst xmlns="http://schemas.openxmlformats.org/spreadsheetml/2006/main" count="111" uniqueCount="84">
  <si>
    <t>Name</t>
  </si>
  <si>
    <t>Product Number</t>
  </si>
  <si>
    <t>Quantity</t>
  </si>
  <si>
    <t>Node</t>
  </si>
  <si>
    <t>SD card 16 GB</t>
  </si>
  <si>
    <t>1,2,3</t>
  </si>
  <si>
    <t xml:space="preserve">Feather MO Adalloger </t>
  </si>
  <si>
    <t>Feather RTC</t>
  </si>
  <si>
    <t>DS3231</t>
  </si>
  <si>
    <t>2,3</t>
  </si>
  <si>
    <t>Multiplexer</t>
  </si>
  <si>
    <t>Component</t>
  </si>
  <si>
    <t>TCA9548A</t>
  </si>
  <si>
    <t>Product ID</t>
  </si>
  <si>
    <t>Light sensor</t>
  </si>
  <si>
    <t>Cost</t>
  </si>
  <si>
    <t>LUX TSL2591</t>
  </si>
  <si>
    <t>Miniature altimeter module 0.15 - 18.85 PSI</t>
  </si>
  <si>
    <t>MS580301</t>
  </si>
  <si>
    <t>Pressure sensor PCB + resistor and capacitor</t>
  </si>
  <si>
    <t xml:space="preserve">Coin cell battery </t>
  </si>
  <si>
    <t>SY033-ND</t>
  </si>
  <si>
    <t>3 inch long connecter wires</t>
  </si>
  <si>
    <t xml:space="preserve">2,3 </t>
  </si>
  <si>
    <t>Decagon PCB</t>
  </si>
  <si>
    <t>3.5 mm audio jacks</t>
  </si>
  <si>
    <t>CP1-3555NG-ND</t>
  </si>
  <si>
    <t xml:space="preserve">Ishield </t>
  </si>
  <si>
    <t>Loom enchant V1</t>
  </si>
  <si>
    <t>Accelerometer GY521</t>
  </si>
  <si>
    <t>Total</t>
  </si>
  <si>
    <t>Source</t>
  </si>
  <si>
    <t>Notes</t>
  </si>
  <si>
    <t>SEN-11028</t>
  </si>
  <si>
    <t>Switch button</t>
  </si>
  <si>
    <t>1,3</t>
  </si>
  <si>
    <t xml:space="preserve">Push button </t>
  </si>
  <si>
    <t xml:space="preserve">4 Wire Housing </t>
  </si>
  <si>
    <t>I2C</t>
  </si>
  <si>
    <t>3 Wire Housing</t>
  </si>
  <si>
    <t xml:space="preserve">Male 4 Wire Clips </t>
  </si>
  <si>
    <t>Male Headers</t>
  </si>
  <si>
    <t xml:space="preserve">Tall Female Headers </t>
  </si>
  <si>
    <t xml:space="preserve">1,2,3 </t>
  </si>
  <si>
    <t xml:space="preserve">Short Female Headers </t>
  </si>
  <si>
    <t>Feather M0 Adalogger</t>
  </si>
  <si>
    <t xml:space="preserve">EDE resistors </t>
  </si>
  <si>
    <t xml:space="preserve">Low cost soil moisture SparkFun </t>
  </si>
  <si>
    <t>SEN-13322</t>
  </si>
  <si>
    <t>Teros 11/12</t>
  </si>
  <si>
    <t xml:space="preserve">* not inculded in total price </t>
  </si>
  <si>
    <t>3.5 mm audio cable assembly, 6'</t>
  </si>
  <si>
    <t>CP-2207-ND</t>
  </si>
  <si>
    <t xml:space="preserve">micro USB to USB </t>
  </si>
  <si>
    <t>Nodes 1, 2, and 3</t>
  </si>
  <si>
    <t xml:space="preserve">MMA8451 Accelerometer </t>
  </si>
  <si>
    <t>Node 1</t>
  </si>
  <si>
    <t>Accelerometer: MPU6050*</t>
  </si>
  <si>
    <t>Female Feather Short headers</t>
  </si>
  <si>
    <t>Notes 1, 2, and 3</t>
  </si>
  <si>
    <t>Stacking headers feather</t>
  </si>
  <si>
    <t>Node 2</t>
  </si>
  <si>
    <t>SD Card - 16 GB</t>
  </si>
  <si>
    <t>Nodes 1 and 2</t>
  </si>
  <si>
    <t>DTS3231 Hi-precision RTC**</t>
  </si>
  <si>
    <t>Coin cell battery***</t>
  </si>
  <si>
    <t>Digikey</t>
  </si>
  <si>
    <t>Teros 12</t>
  </si>
  <si>
    <t>METER</t>
  </si>
  <si>
    <t>Node 2, Jill purchased separately</t>
  </si>
  <si>
    <t>Low cost soil moisture</t>
  </si>
  <si>
    <t>Node 2 - 1 per low cost soil moisture</t>
  </si>
  <si>
    <t>Node 2 - 1 per Teros and low cost soil moisture</t>
  </si>
  <si>
    <t>Decagon pcb (female header)</t>
  </si>
  <si>
    <t>OPEnS</t>
  </si>
  <si>
    <t>Node 2 - maximum of 6 soil moisture sensors</t>
  </si>
  <si>
    <t>TSL 2591 High Dynamic Range Digital Light Sensor****</t>
  </si>
  <si>
    <t>MS580301BA01-00</t>
  </si>
  <si>
    <t>Node 3</t>
  </si>
  <si>
    <t>6600 mAh 3.7V LiPo battery</t>
  </si>
  <si>
    <t>Accelerometer GY521*</t>
  </si>
  <si>
    <t>RTC DS3231 **</t>
  </si>
  <si>
    <t>Node 2,3</t>
  </si>
  <si>
    <t>coin cell battery ***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</si>
</sst>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13">
    <font>
      <sz val="10.0"/>
      <color rgb="FF000000"/>
      <name val="Arial"/>
    </font>
    <font>
      <b/>
    </font>
    <font/>
    <font>
      <name val="Arial"/>
    </font>
    <font>
      <b/>
      <name val="Arial"/>
    </font>
    <font>
      <color rgb="FF222222"/>
      <name val="Roboto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Roboto"/>
    </font>
    <font>
      <strike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1" fillId="0" fontId="4" numFmtId="0" xfId="0" applyAlignment="1" applyBorder="1" applyFont="1">
      <alignment vertical="bottom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4" fontId="5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right" vertical="top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0" fontId="11" numFmtId="0" xfId="0" applyFont="1"/>
    <xf borderId="0" fillId="0" fontId="2" numFmtId="165" xfId="0" applyFont="1" applyNumberFormat="1"/>
    <xf borderId="0" fillId="4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752475</xdr:colOff>
      <xdr:row>2</xdr:row>
      <xdr:rowOff>152400</xdr:rowOff>
    </xdr:from>
    <xdr:ext cx="3981450" cy="5657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0</xdr:row>
      <xdr:rowOff>142875</xdr:rowOff>
    </xdr:from>
    <xdr:ext cx="6553200" cy="49149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819150</xdr:colOff>
      <xdr:row>2</xdr:row>
      <xdr:rowOff>85725</xdr:rowOff>
    </xdr:from>
    <xdr:ext cx="7000875" cy="524827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32</xdr:row>
      <xdr:rowOff>161925</xdr:rowOff>
    </xdr:from>
    <xdr:ext cx="7677150" cy="57531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15.57"/>
  </cols>
  <sheetData>
    <row r="1">
      <c r="A1" s="4" t="s">
        <v>11</v>
      </c>
      <c r="B1" s="4" t="s">
        <v>13</v>
      </c>
      <c r="C1" s="5" t="s">
        <v>15</v>
      </c>
      <c r="D1" s="7" t="s">
        <v>2</v>
      </c>
      <c r="E1" s="4" t="s">
        <v>30</v>
      </c>
      <c r="F1" s="4" t="s">
        <v>31</v>
      </c>
      <c r="G1" s="9" t="s">
        <v>32</v>
      </c>
      <c r="I1" s="10" t="s">
        <v>38</v>
      </c>
    </row>
    <row r="2">
      <c r="A2" s="13" t="s">
        <v>45</v>
      </c>
      <c r="B2" s="3">
        <v>2796.0</v>
      </c>
      <c r="C2" s="14">
        <v>19.95</v>
      </c>
      <c r="D2" s="3">
        <v>3.0</v>
      </c>
      <c r="E2" s="15">
        <f t="shared" ref="E2:E9" si="1">D2*C2</f>
        <v>59.85</v>
      </c>
      <c r="F2" s="16" t="str">
        <f>HYPERLINK("https://www.adafruit.com/product/2796","Adafruit")</f>
        <v>Adafruit</v>
      </c>
      <c r="G2" s="2" t="s">
        <v>54</v>
      </c>
    </row>
    <row r="3">
      <c r="A3" s="10" t="s">
        <v>55</v>
      </c>
      <c r="B3" s="2">
        <v>2019.0</v>
      </c>
      <c r="C3" s="17">
        <v>7.95</v>
      </c>
      <c r="D3" s="2">
        <v>1.0</v>
      </c>
      <c r="E3" s="18">
        <f t="shared" si="1"/>
        <v>7.95</v>
      </c>
      <c r="F3" s="19" t="str">
        <f>HYPERLINK("https://www.adafruit.com/product/2019","Adafruit")</f>
        <v>Adafruit</v>
      </c>
      <c r="G3" s="2" t="s">
        <v>56</v>
      </c>
    </row>
    <row r="4">
      <c r="A4" s="10" t="s">
        <v>57</v>
      </c>
      <c r="B4" s="2" t="s">
        <v>33</v>
      </c>
      <c r="C4" s="17">
        <v>29.95</v>
      </c>
      <c r="D4" s="2">
        <v>1.0</v>
      </c>
      <c r="E4" s="18">
        <f t="shared" si="1"/>
        <v>29.95</v>
      </c>
      <c r="F4" s="19" t="str">
        <f>HYPERLINK("https://www.sparkfun.com/products/11028","Sparkfun")</f>
        <v>Sparkfun</v>
      </c>
      <c r="G4" s="2" t="s">
        <v>56</v>
      </c>
    </row>
    <row r="5">
      <c r="A5" s="20" t="s">
        <v>58</v>
      </c>
      <c r="B5" s="11">
        <v>2940.0</v>
      </c>
      <c r="C5" s="14">
        <v>1.5</v>
      </c>
      <c r="D5" s="3">
        <v>3.0</v>
      </c>
      <c r="E5" s="15">
        <f t="shared" si="1"/>
        <v>4.5</v>
      </c>
      <c r="F5" s="21" t="str">
        <f>HYPERLINK("https://www.adafruit.com/product/2940","Adafruit")</f>
        <v>Adafruit</v>
      </c>
      <c r="G5" s="2" t="s">
        <v>59</v>
      </c>
    </row>
    <row r="6">
      <c r="A6" s="2" t="s">
        <v>60</v>
      </c>
      <c r="B6" s="2">
        <v>2830.0</v>
      </c>
      <c r="C6" s="17">
        <v>1.25</v>
      </c>
      <c r="D6" s="2">
        <v>2.0</v>
      </c>
      <c r="E6" s="18">
        <f t="shared" si="1"/>
        <v>2.5</v>
      </c>
      <c r="F6" s="19" t="str">
        <f>HYPERLINK("https://www.adafruit.com/product/2830","adafruit")</f>
        <v>adafruit</v>
      </c>
      <c r="G6" s="2" t="s">
        <v>61</v>
      </c>
    </row>
    <row r="7">
      <c r="A7" s="22" t="s">
        <v>62</v>
      </c>
      <c r="B7" s="6"/>
      <c r="C7" s="18">
        <v>4.99</v>
      </c>
      <c r="D7" s="23">
        <v>3.0</v>
      </c>
      <c r="E7" s="24">
        <f t="shared" si="1"/>
        <v>14.97</v>
      </c>
      <c r="F7" s="25" t="str">
        <f>HYPERLINK("https://www.amazon.com/SanDisk-Mobile-MicroSDHC-SDSDQM-B35A-Adapter/dp/B004ZIENBA/ref=sr_1_8?s=pc&amp;ie=UTF8&amp;qid=1530827326&amp;sr=1-8&amp;keywords=micro+sd+card+4gb","Amazon")</f>
        <v>Amazon</v>
      </c>
      <c r="G7" s="2" t="s">
        <v>63</v>
      </c>
    </row>
    <row r="8">
      <c r="A8" s="22" t="s">
        <v>64</v>
      </c>
      <c r="B8" s="26">
        <v>3013.0</v>
      </c>
      <c r="C8" s="18">
        <v>13.95</v>
      </c>
      <c r="D8" s="23">
        <v>1.0</v>
      </c>
      <c r="E8" s="15">
        <f t="shared" si="1"/>
        <v>13.95</v>
      </c>
      <c r="F8" s="25" t="str">
        <f>HYPERLINK("https://www.adafruit.com/product/3013","Adafruit")</f>
        <v>Adafruit</v>
      </c>
      <c r="G8" s="2" t="s">
        <v>61</v>
      </c>
    </row>
    <row r="9">
      <c r="A9" s="7" t="s">
        <v>65</v>
      </c>
      <c r="B9" s="6" t="s">
        <v>21</v>
      </c>
      <c r="C9" s="18">
        <v>0.52</v>
      </c>
      <c r="D9" s="23">
        <v>1.0</v>
      </c>
      <c r="E9" s="18">
        <f t="shared" si="1"/>
        <v>0.52</v>
      </c>
      <c r="F9" s="27" t="s">
        <v>66</v>
      </c>
      <c r="G9" s="2" t="s">
        <v>61</v>
      </c>
    </row>
    <row r="10">
      <c r="A10" s="2" t="s">
        <v>67</v>
      </c>
      <c r="C10" s="17">
        <v>225.0</v>
      </c>
      <c r="D10" s="2">
        <v>2.0</v>
      </c>
      <c r="E10" s="18"/>
      <c r="F10" s="2" t="s">
        <v>68</v>
      </c>
      <c r="G10" s="2" t="s">
        <v>69</v>
      </c>
    </row>
    <row r="11">
      <c r="A11" s="6" t="s">
        <v>70</v>
      </c>
      <c r="B11" s="12" t="s">
        <v>48</v>
      </c>
      <c r="C11" s="18">
        <v>5.95</v>
      </c>
      <c r="D11" s="23">
        <v>4.0</v>
      </c>
      <c r="E11" s="18">
        <f t="shared" ref="E11:E18" si="2">D11*C11</f>
        <v>23.8</v>
      </c>
      <c r="F11" s="28" t="str">
        <f>HYPERLINK("https://www.sparkfun.com/products/13322","Sparkfun")</f>
        <v>Sparkfun</v>
      </c>
      <c r="G11" s="2" t="s">
        <v>61</v>
      </c>
      <c r="H11" s="29"/>
    </row>
    <row r="12">
      <c r="A12" s="2" t="s">
        <v>51</v>
      </c>
      <c r="B12" s="2" t="s">
        <v>52</v>
      </c>
      <c r="C12" s="17">
        <v>3.13</v>
      </c>
      <c r="D12" s="2">
        <v>4.0</v>
      </c>
      <c r="E12" s="18">
        <f t="shared" si="2"/>
        <v>12.52</v>
      </c>
      <c r="F12" s="2" t="s">
        <v>66</v>
      </c>
      <c r="G12" s="2" t="s">
        <v>71</v>
      </c>
    </row>
    <row r="13">
      <c r="A13" s="2" t="s">
        <v>25</v>
      </c>
      <c r="B13" s="2" t="s">
        <v>26</v>
      </c>
      <c r="C13" s="17">
        <v>0.69</v>
      </c>
      <c r="D13" s="2">
        <v>6.0</v>
      </c>
      <c r="E13" s="18">
        <f t="shared" si="2"/>
        <v>4.14</v>
      </c>
      <c r="F13" s="2" t="s">
        <v>66</v>
      </c>
      <c r="G13" s="2" t="s">
        <v>72</v>
      </c>
    </row>
    <row r="14">
      <c r="A14" s="2" t="s">
        <v>73</v>
      </c>
      <c r="C14" s="17">
        <v>19.0</v>
      </c>
      <c r="D14" s="2">
        <v>1.0</v>
      </c>
      <c r="E14" s="18">
        <f t="shared" si="2"/>
        <v>19</v>
      </c>
      <c r="F14" s="2" t="s">
        <v>74</v>
      </c>
      <c r="G14" s="2" t="s">
        <v>75</v>
      </c>
    </row>
    <row r="15">
      <c r="A15" s="10" t="s">
        <v>76</v>
      </c>
      <c r="B15" s="2">
        <v>1980.0</v>
      </c>
      <c r="C15" s="17">
        <v>6.95</v>
      </c>
      <c r="D15" s="2">
        <v>1.0</v>
      </c>
      <c r="E15" s="18">
        <f t="shared" si="2"/>
        <v>6.95</v>
      </c>
      <c r="F15" s="19" t="str">
        <f>HYPERLINK("https://www.adafruit.com/product/1980","adafruit")</f>
        <v>adafruit</v>
      </c>
      <c r="G15" s="2" t="s">
        <v>61</v>
      </c>
    </row>
    <row r="16">
      <c r="A16" s="2" t="s">
        <v>17</v>
      </c>
      <c r="B16" s="2" t="s">
        <v>77</v>
      </c>
      <c r="C16" s="17">
        <v>13.82</v>
      </c>
      <c r="D16" s="2">
        <v>1.0</v>
      </c>
      <c r="E16" s="18">
        <f t="shared" si="2"/>
        <v>13.82</v>
      </c>
      <c r="F16" s="19" t="str">
        <f>HYPERLINK("https://www.digikey.com/products/en?keywords=MS580301BA01-00","Digikey")</f>
        <v>Digikey</v>
      </c>
      <c r="G16" s="2" t="s">
        <v>78</v>
      </c>
    </row>
    <row r="17">
      <c r="A17" s="2" t="s">
        <v>19</v>
      </c>
      <c r="B17" s="2"/>
      <c r="C17" s="17">
        <f>2.35/3</f>
        <v>0.7833333333</v>
      </c>
      <c r="D17" s="2">
        <v>1.0</v>
      </c>
      <c r="E17" s="18">
        <f t="shared" si="2"/>
        <v>0.7833333333</v>
      </c>
      <c r="F17" s="2" t="s">
        <v>74</v>
      </c>
      <c r="G17" s="2" t="s">
        <v>78</v>
      </c>
    </row>
    <row r="18">
      <c r="A18" s="2" t="s">
        <v>79</v>
      </c>
      <c r="B18" s="2">
        <v>353.0</v>
      </c>
      <c r="C18" s="2">
        <v>29.5</v>
      </c>
      <c r="D18" s="2">
        <v>2.0</v>
      </c>
      <c r="E18" s="18">
        <f t="shared" si="2"/>
        <v>59</v>
      </c>
      <c r="F18" s="19" t="str">
        <f>HYPERLINK("https://www.adafruit.com/product/353","adafruit")</f>
        <v>adafruit</v>
      </c>
      <c r="G18" s="2" t="s">
        <v>63</v>
      </c>
    </row>
    <row r="20">
      <c r="E20" s="30">
        <f>SUM(E2:E18)</f>
        <v>274.2033333</v>
      </c>
    </row>
    <row r="23">
      <c r="A23" s="2" t="s">
        <v>80</v>
      </c>
    </row>
    <row r="24">
      <c r="A24" s="2" t="s">
        <v>81</v>
      </c>
      <c r="G24" s="2" t="s">
        <v>82</v>
      </c>
    </row>
    <row r="25">
      <c r="A25" s="2" t="s">
        <v>83</v>
      </c>
      <c r="G25" s="2" t="s">
        <v>82</v>
      </c>
    </row>
    <row r="26">
      <c r="A26" s="31" t="s">
        <v>76</v>
      </c>
      <c r="G26" s="2" t="s">
        <v>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2" max="2" width="16.43"/>
    <col customWidth="1" min="5" max="5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C2" s="2">
        <v>3.0</v>
      </c>
      <c r="D2" s="2" t="s">
        <v>5</v>
      </c>
    </row>
    <row r="3">
      <c r="A3" s="2" t="s">
        <v>6</v>
      </c>
      <c r="B3" s="3">
        <v>2796.0</v>
      </c>
      <c r="C3" s="2">
        <v>3.0</v>
      </c>
      <c r="D3" s="2" t="s">
        <v>5</v>
      </c>
    </row>
    <row r="4">
      <c r="A4" s="2" t="s">
        <v>7</v>
      </c>
      <c r="B4" s="2" t="s">
        <v>8</v>
      </c>
      <c r="C4" s="2">
        <v>2.0</v>
      </c>
      <c r="D4" s="2" t="s">
        <v>9</v>
      </c>
    </row>
    <row r="5">
      <c r="A5" s="2" t="s">
        <v>10</v>
      </c>
      <c r="C5" s="2">
        <v>1.0</v>
      </c>
      <c r="D5" s="2">
        <v>3.0</v>
      </c>
    </row>
    <row r="6">
      <c r="B6" s="2" t="s">
        <v>12</v>
      </c>
      <c r="C6" s="2">
        <v>1.0</v>
      </c>
      <c r="D6" s="2">
        <v>3.0</v>
      </c>
    </row>
    <row r="7">
      <c r="A7" s="2" t="s">
        <v>14</v>
      </c>
      <c r="B7" s="2" t="s">
        <v>16</v>
      </c>
      <c r="C7" s="2">
        <v>1.0</v>
      </c>
      <c r="D7" s="2">
        <v>3.0</v>
      </c>
    </row>
    <row r="8">
      <c r="A8" s="2" t="s">
        <v>17</v>
      </c>
      <c r="B8" s="2" t="s">
        <v>18</v>
      </c>
      <c r="C8" s="2">
        <v>1.0</v>
      </c>
      <c r="D8" s="2">
        <v>3.0</v>
      </c>
    </row>
    <row r="9">
      <c r="A9" s="2" t="s">
        <v>19</v>
      </c>
      <c r="C9" s="2">
        <v>1.0</v>
      </c>
      <c r="D9" s="2">
        <v>3.0</v>
      </c>
    </row>
    <row r="10">
      <c r="A10" s="2" t="s">
        <v>20</v>
      </c>
      <c r="B10" s="6" t="s">
        <v>21</v>
      </c>
      <c r="C10" s="2">
        <v>2.0</v>
      </c>
      <c r="D10" s="2" t="s">
        <v>9</v>
      </c>
    </row>
    <row r="11">
      <c r="A11" s="2" t="s">
        <v>22</v>
      </c>
      <c r="C11" s="2">
        <v>2.0</v>
      </c>
      <c r="D11" s="2" t="s">
        <v>23</v>
      </c>
    </row>
    <row r="12">
      <c r="A12" s="2" t="s">
        <v>24</v>
      </c>
      <c r="C12" s="2">
        <v>1.0</v>
      </c>
      <c r="D12" s="2">
        <v>2.0</v>
      </c>
    </row>
    <row r="13">
      <c r="A13" s="2" t="s">
        <v>25</v>
      </c>
      <c r="B13" s="2" t="s">
        <v>26</v>
      </c>
      <c r="C13" s="2">
        <v>6.0</v>
      </c>
      <c r="D13" s="2">
        <v>2.0</v>
      </c>
    </row>
    <row r="14">
      <c r="A14" s="2" t="s">
        <v>27</v>
      </c>
      <c r="B14" s="2" t="s">
        <v>28</v>
      </c>
      <c r="C14" s="2">
        <v>1.0</v>
      </c>
      <c r="D14" s="2">
        <v>1.0</v>
      </c>
    </row>
    <row r="15">
      <c r="A15" s="8" t="s">
        <v>29</v>
      </c>
      <c r="B15" s="2" t="s">
        <v>33</v>
      </c>
      <c r="C15" s="2">
        <v>1.0</v>
      </c>
      <c r="D15" s="2">
        <v>1.0</v>
      </c>
    </row>
    <row r="16">
      <c r="A16" s="2" t="s">
        <v>34</v>
      </c>
      <c r="C16" s="2">
        <v>2.0</v>
      </c>
      <c r="D16" s="2" t="s">
        <v>35</v>
      </c>
    </row>
    <row r="17">
      <c r="A17" s="2" t="s">
        <v>36</v>
      </c>
      <c r="C17" s="2">
        <v>3.0</v>
      </c>
      <c r="D17" s="2" t="s">
        <v>5</v>
      </c>
    </row>
    <row r="18">
      <c r="A18" s="2" t="s">
        <v>37</v>
      </c>
      <c r="C18" s="2">
        <v>2.0</v>
      </c>
      <c r="D18" s="2">
        <v>3.0</v>
      </c>
    </row>
    <row r="19">
      <c r="A19" s="2" t="s">
        <v>39</v>
      </c>
      <c r="C19" s="2">
        <v>3.0</v>
      </c>
      <c r="D19" s="2">
        <v>1.0</v>
      </c>
    </row>
    <row r="20">
      <c r="A20" s="2" t="s">
        <v>40</v>
      </c>
      <c r="C20" s="2">
        <v>3.0</v>
      </c>
      <c r="D20" s="2">
        <v>2.0</v>
      </c>
    </row>
    <row r="21">
      <c r="A21" s="2" t="s">
        <v>41</v>
      </c>
      <c r="C21" s="2">
        <v>6.0</v>
      </c>
      <c r="D21" s="2" t="s">
        <v>5</v>
      </c>
    </row>
    <row r="22">
      <c r="A22" s="2" t="s">
        <v>42</v>
      </c>
      <c r="B22" s="2">
        <v>2830.0</v>
      </c>
      <c r="C22" s="2">
        <v>10.0</v>
      </c>
      <c r="D22" s="2" t="s">
        <v>43</v>
      </c>
    </row>
    <row r="23">
      <c r="A23" s="2" t="s">
        <v>44</v>
      </c>
      <c r="B23" s="11">
        <v>2940.0</v>
      </c>
      <c r="C23" s="2">
        <v>2.0</v>
      </c>
      <c r="D23" s="2">
        <v>3.0</v>
      </c>
    </row>
    <row r="24">
      <c r="A24" s="2" t="s">
        <v>46</v>
      </c>
      <c r="C24" s="2">
        <v>3.0</v>
      </c>
      <c r="D24" s="2">
        <v>1.0</v>
      </c>
    </row>
    <row r="25">
      <c r="A25" s="7" t="s">
        <v>47</v>
      </c>
      <c r="B25" s="12" t="s">
        <v>48</v>
      </c>
      <c r="C25" s="2">
        <v>4.0</v>
      </c>
      <c r="D25" s="2">
        <v>2.0</v>
      </c>
    </row>
    <row r="26">
      <c r="A26" s="2" t="s">
        <v>49</v>
      </c>
      <c r="C26" s="2">
        <v>2.0</v>
      </c>
      <c r="D26" s="2">
        <v>2.0</v>
      </c>
      <c r="E26" s="2" t="s">
        <v>50</v>
      </c>
    </row>
    <row r="27">
      <c r="A27" s="2" t="s">
        <v>51</v>
      </c>
      <c r="B27" s="2" t="s">
        <v>52</v>
      </c>
      <c r="C27" s="2">
        <v>4.0</v>
      </c>
      <c r="D27" s="2">
        <v>2.0</v>
      </c>
    </row>
    <row r="28">
      <c r="A28" s="2" t="s">
        <v>53</v>
      </c>
      <c r="C28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