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wnloads\"/>
    </mc:Choice>
  </mc:AlternateContent>
  <xr:revisionPtr revIDLastSave="0" documentId="13_ncr:1_{01C967E0-807C-4D14-925E-00DF91FD625F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mart Rock Bill of Materials" sheetId="1" r:id="rId1"/>
    <sheet name="Mechanical Components" sheetId="2" r:id="rId2"/>
    <sheet name="Electrical Components" sheetId="3" r:id="rId3"/>
    <sheet name="PCBs" sheetId="4" r:id="rId4"/>
    <sheet name="Bulk Materi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5" l="1"/>
  <c r="G14" i="5"/>
  <c r="H11" i="5"/>
  <c r="H10" i="5"/>
  <c r="H9" i="5"/>
  <c r="H8" i="5"/>
  <c r="H7" i="5"/>
  <c r="H6" i="5"/>
  <c r="H5" i="5"/>
  <c r="H4" i="5"/>
  <c r="E5" i="4"/>
  <c r="L2" i="4"/>
  <c r="K31" i="3"/>
  <c r="H31" i="3"/>
  <c r="K30" i="3"/>
  <c r="H30" i="3"/>
  <c r="K29" i="3"/>
  <c r="K28" i="3"/>
  <c r="K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K16" i="3"/>
  <c r="H16" i="3"/>
  <c r="A16" i="3" s="1"/>
  <c r="K15" i="3"/>
  <c r="K13" i="3"/>
  <c r="H13" i="3"/>
  <c r="K11" i="3"/>
  <c r="J11" i="3"/>
  <c r="H11" i="3"/>
  <c r="K10" i="3"/>
  <c r="K9" i="3"/>
  <c r="H9" i="3"/>
  <c r="K8" i="3"/>
  <c r="K7" i="3"/>
  <c r="K6" i="3"/>
  <c r="H6" i="3"/>
  <c r="O2" i="3" s="1"/>
  <c r="K5" i="3"/>
  <c r="H5" i="3"/>
  <c r="K4" i="3"/>
  <c r="H4" i="3"/>
  <c r="K3" i="3"/>
  <c r="H3" i="3"/>
  <c r="K11" i="2"/>
  <c r="H11" i="2"/>
  <c r="K9" i="2"/>
  <c r="G9" i="2"/>
  <c r="H9" i="2" s="1"/>
  <c r="K8" i="2"/>
  <c r="K7" i="2"/>
  <c r="H7" i="2"/>
  <c r="K6" i="2"/>
  <c r="H6" i="2"/>
  <c r="K5" i="2"/>
  <c r="H5" i="2"/>
  <c r="K4" i="2"/>
  <c r="G4" i="2"/>
  <c r="H4" i="2" s="1"/>
  <c r="K3" i="2"/>
  <c r="H3" i="2"/>
  <c r="O3" i="2" l="1"/>
  <c r="O2" i="2"/>
</calcChain>
</file>

<file path=xl/sharedStrings.xml><?xml version="1.0" encoding="utf-8"?>
<sst xmlns="http://schemas.openxmlformats.org/spreadsheetml/2006/main" count="231" uniqueCount="180">
  <si>
    <t>Smart Rock Bill of Materials</t>
  </si>
  <si>
    <t>Document updated/edited by: Sam Edwards and Alicia Veach</t>
  </si>
  <si>
    <t>Most recent update: 10/10/2019</t>
  </si>
  <si>
    <t>Smart Rock Electrical Components Bill of Materials</t>
  </si>
  <si>
    <t>Smart Rock Mechanical Components Bill of Materials</t>
  </si>
  <si>
    <t>Section of Smart Rock</t>
  </si>
  <si>
    <t>Smart Rock ID number</t>
  </si>
  <si>
    <t xml:space="preserve">Item Description </t>
  </si>
  <si>
    <t>Distributor part number</t>
  </si>
  <si>
    <t>Item</t>
  </si>
  <si>
    <t>MFG part number</t>
  </si>
  <si>
    <t>Quantity per 1 Smart Rock</t>
  </si>
  <si>
    <t>Cost per 1 pcs</t>
  </si>
  <si>
    <t>Cost Per 1 Smart Rock</t>
  </si>
  <si>
    <t>Required Purchasing quantity</t>
  </si>
  <si>
    <t>Cost for Required quantity</t>
  </si>
  <si>
    <t>Product/site info</t>
  </si>
  <si>
    <t>Notes</t>
  </si>
  <si>
    <t>Cost per 1 Smart Rock</t>
  </si>
  <si>
    <t>Total cost for one Smart Rock:</t>
  </si>
  <si>
    <t>Smart Rock ID Number</t>
  </si>
  <si>
    <t>Quantity per Smart Rock</t>
  </si>
  <si>
    <t>Required Purchasing Quantity</t>
  </si>
  <si>
    <t>Cost for required quantity</t>
  </si>
  <si>
    <t>Product site/info</t>
  </si>
  <si>
    <t>notes</t>
  </si>
  <si>
    <t xml:space="preserve">Waterproof Case </t>
  </si>
  <si>
    <t>Pressure Sensor</t>
  </si>
  <si>
    <t>Pressure Sensor Assembly</t>
  </si>
  <si>
    <t>E2-0701</t>
  </si>
  <si>
    <t>Pressure Sensor PCB</t>
  </si>
  <si>
    <t>M2-0801</t>
  </si>
  <si>
    <t>E2-0101</t>
  </si>
  <si>
    <t>Union PVC Fittings</t>
  </si>
  <si>
    <t>223-1623-5-ND</t>
  </si>
  <si>
    <t>457-025</t>
  </si>
  <si>
    <t>n/a</t>
  </si>
  <si>
    <t>OSH Park</t>
  </si>
  <si>
    <t>MS580302BA01-00</t>
  </si>
  <si>
    <t>Hydro PCB</t>
  </si>
  <si>
    <t>E2-0703</t>
  </si>
  <si>
    <t>Base PCB</t>
  </si>
  <si>
    <t>Hypnos</t>
  </si>
  <si>
    <t>E2-0704</t>
  </si>
  <si>
    <t>w/o securing structure</t>
  </si>
  <si>
    <t>E3-0001</t>
  </si>
  <si>
    <t>E2-0201</t>
  </si>
  <si>
    <t>10k resistor</t>
  </si>
  <si>
    <t>RR12P10.0KDCT-ND</t>
  </si>
  <si>
    <t>RR1220P-103-D</t>
  </si>
  <si>
    <t>M3-0001</t>
  </si>
  <si>
    <t>M1-0103</t>
  </si>
  <si>
    <t>Acrylic (ends)</t>
  </si>
  <si>
    <t>8560K354</t>
  </si>
  <si>
    <t>surface mount</t>
  </si>
  <si>
    <t>12"x12"</t>
  </si>
  <si>
    <t>E2-0301</t>
  </si>
  <si>
    <t>100nF Capacitor</t>
  </si>
  <si>
    <t>1276-1007-1-ND</t>
  </si>
  <si>
    <t>CL21F104ZBCNNNC</t>
  </si>
  <si>
    <t xml:space="preserve">92 mm diameter, 6 mm thickness 2 per rock =~ 1/4" thick for ordering purposes --&gt; Cost division is approximate </t>
  </si>
  <si>
    <t>M1-0101</t>
  </si>
  <si>
    <t>PVC Pipe</t>
  </si>
  <si>
    <t>48925K99</t>
  </si>
  <si>
    <t>60"</t>
  </si>
  <si>
    <t>Microcontroller Assembly</t>
  </si>
  <si>
    <t>E2-0601</t>
  </si>
  <si>
    <t>Feather Wifi m0</t>
  </si>
  <si>
    <t>qty per 1 rock is # of inches, 1pcs=1inch</t>
  </si>
  <si>
    <t>Internal Structure</t>
  </si>
  <si>
    <t>M2-0802</t>
  </si>
  <si>
    <t>Velcro hook squares</t>
  </si>
  <si>
    <t>9737K72</t>
  </si>
  <si>
    <t>E3-0006</t>
  </si>
  <si>
    <t>E2-0505</t>
  </si>
  <si>
    <t>Stackable headers</t>
  </si>
  <si>
    <t>5 per rock</t>
  </si>
  <si>
    <t>M3-0002</t>
  </si>
  <si>
    <t>M2-0803</t>
  </si>
  <si>
    <t>Velcro loop squares</t>
  </si>
  <si>
    <t>9737K82</t>
  </si>
  <si>
    <t>E2-0506</t>
  </si>
  <si>
    <t>Break away male headers</t>
  </si>
  <si>
    <t>M1-0301</t>
  </si>
  <si>
    <t>3D printed rails</t>
  </si>
  <si>
    <t>12 pins total needed, 360 per pack</t>
  </si>
  <si>
    <t>Asa print, 1 outside, 1 inside, cost comes from opens lab --&gt; only service cost for the project.</t>
  </si>
  <si>
    <t>Turbidity Sensor E3-0007</t>
  </si>
  <si>
    <t>E2-0102</t>
  </si>
  <si>
    <t>M1-0102</t>
  </si>
  <si>
    <t>Turbidity Sensor</t>
  </si>
  <si>
    <t>Acrylic (slide)</t>
  </si>
  <si>
    <t>SEN0189</t>
  </si>
  <si>
    <t>8560K239</t>
  </si>
  <si>
    <t>50x195x4mm, laser cut, 1 per rock  =~1/8"thick for ordering purposes  --&gt; Cost division is approximate</t>
  </si>
  <si>
    <t>Securing Structure</t>
  </si>
  <si>
    <t>M2-0901</t>
  </si>
  <si>
    <t>pH Sensor</t>
  </si>
  <si>
    <t>U-Bolt</t>
  </si>
  <si>
    <t>3035T55</t>
  </si>
  <si>
    <t>SEN0169</t>
  </si>
  <si>
    <t>Battery</t>
  </si>
  <si>
    <t>E2-1203</t>
  </si>
  <si>
    <t>Lithium-Ion Poly Battery</t>
  </si>
  <si>
    <t>M3-0003</t>
  </si>
  <si>
    <t>3.7V, 2500mAh</t>
  </si>
  <si>
    <t>Salinity assembly</t>
  </si>
  <si>
    <t>E2-0103</t>
  </si>
  <si>
    <t>TDS Sensor Probe</t>
  </si>
  <si>
    <t>SEN0244</t>
  </si>
  <si>
    <t>E3-0005</t>
  </si>
  <si>
    <t>Hypnos assembly</t>
  </si>
  <si>
    <t>n channel mosfet</t>
  </si>
  <si>
    <t>DMN65D8L-7DICT-ND</t>
  </si>
  <si>
    <t>p channel mosfet</t>
  </si>
  <si>
    <t>DMP3099L-7DICT-ND</t>
  </si>
  <si>
    <t>80k resistor 1%</t>
  </si>
  <si>
    <t>A129833CT-ND</t>
  </si>
  <si>
    <t xml:space="preserve">100k resistor 1%
</t>
  </si>
  <si>
    <t>311-100KCRCT-ND</t>
  </si>
  <si>
    <t>30k resistor 5%</t>
  </si>
  <si>
    <t>P30KECT-ND</t>
  </si>
  <si>
    <t>MicroSD card socket</t>
  </si>
  <si>
    <t>DS3231 IC</t>
  </si>
  <si>
    <t>DS3231SN#T&amp;R</t>
  </si>
  <si>
    <t>Push button</t>
  </si>
  <si>
    <t>KMR731NG LFS</t>
  </si>
  <si>
    <t>Battery holder 12mm</t>
  </si>
  <si>
    <t>36-3000CT-ND</t>
  </si>
  <si>
    <t>10k resistor 1%</t>
  </si>
  <si>
    <t>A130183CT-ND</t>
  </si>
  <si>
    <t>0.1uF capacitor</t>
  </si>
  <si>
    <t>311-1488-1-ND</t>
  </si>
  <si>
    <t>KingBright LED low current</t>
  </si>
  <si>
    <t>754-1935-1-ND</t>
  </si>
  <si>
    <t>3K ohm resistor 1%</t>
  </si>
  <si>
    <t>RMCF1206FT3K00CT-ND</t>
  </si>
  <si>
    <t>6.2k ohm resistor 1%</t>
  </si>
  <si>
    <t>311-6.20KFRCT-ND</t>
  </si>
  <si>
    <t>100pF Capacitor</t>
  </si>
  <si>
    <t>399-1205-1-ND</t>
  </si>
  <si>
    <t>E2-1202</t>
  </si>
  <si>
    <t>MicroSD Card with adapter</t>
  </si>
  <si>
    <t>E2-1201</t>
  </si>
  <si>
    <t>Coin cell battery</t>
  </si>
  <si>
    <t xml:space="preserve">Smart Rock Bulk Materials Bill of Materials </t>
  </si>
  <si>
    <t>(materials that can not have calculated quantities per 1 Smart Rock)</t>
  </si>
  <si>
    <t>Waterproof Case</t>
  </si>
  <si>
    <t>M1-0201</t>
  </si>
  <si>
    <t>Epoxy</t>
  </si>
  <si>
    <t>N/A</t>
  </si>
  <si>
    <t>1 tube 0.85 oz</t>
  </si>
  <si>
    <t>M1-0202</t>
  </si>
  <si>
    <t>Silicone Grease</t>
  </si>
  <si>
    <t>1 tube 3 oz</t>
  </si>
  <si>
    <t>M1-0203</t>
  </si>
  <si>
    <t>PVC Cement</t>
  </si>
  <si>
    <t>1can 16oz</t>
  </si>
  <si>
    <t>M1-0204</t>
  </si>
  <si>
    <t>PVC Primer</t>
  </si>
  <si>
    <t>18815K51</t>
  </si>
  <si>
    <t>1can 8oz</t>
  </si>
  <si>
    <t>E1-0201</t>
  </si>
  <si>
    <t>Lead Free Solder Paste</t>
  </si>
  <si>
    <t>TS391SNL-ND</t>
  </si>
  <si>
    <t>TS391SNL</t>
  </si>
  <si>
    <t>12 month shelf life</t>
  </si>
  <si>
    <t>Solder stock</t>
  </si>
  <si>
    <t>E1-0202</t>
  </si>
  <si>
    <t>Rosin Flux-Core Solder</t>
  </si>
  <si>
    <t>7659A41</t>
  </si>
  <si>
    <t>Wiring</t>
  </si>
  <si>
    <t>E1-0101</t>
  </si>
  <si>
    <t>Female dupont wire</t>
  </si>
  <si>
    <t>1 pack</t>
  </si>
  <si>
    <t>40 pin male, 40 pin female</t>
  </si>
  <si>
    <t>Battery Charger</t>
  </si>
  <si>
    <t>M1-0205</t>
  </si>
  <si>
    <t>Super Glue</t>
  </si>
  <si>
    <t>1 0.53oz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</si>
</sst>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Roboto"/>
    </font>
    <font>
      <b/>
      <sz val="14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sz val="10"/>
      <color rgb="FF000000"/>
      <name val="Calibri"/>
      <family val="2"/>
    </font>
    <font>
      <sz val="11"/>
      <color rgb="FF000000"/>
      <name val="Inconsolata"/>
    </font>
    <font>
      <sz val="10"/>
      <color rgb="FF333333"/>
      <name val="Arial"/>
      <family val="2"/>
    </font>
    <font>
      <sz val="11"/>
      <color rgb="FF000000"/>
      <name val="Arial"/>
      <family val="2"/>
    </font>
    <font>
      <sz val="10"/>
      <color rgb="FF11111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0" borderId="1" xfId="0" applyFont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6" fillId="2" borderId="5" xfId="0" applyFont="1" applyFill="1" applyBorder="1" applyAlignment="1"/>
    <xf numFmtId="0" fontId="6" fillId="0" borderId="5" xfId="0" applyFont="1" applyBorder="1" applyAlignment="1"/>
    <xf numFmtId="0" fontId="6" fillId="2" borderId="3" xfId="0" applyFont="1" applyFill="1" applyBorder="1" applyAlignment="1"/>
    <xf numFmtId="0" fontId="7" fillId="0" borderId="3" xfId="0" applyFont="1" applyBorder="1" applyAlignment="1"/>
    <xf numFmtId="0" fontId="7" fillId="0" borderId="6" xfId="0" applyFont="1" applyBorder="1" applyAlignment="1"/>
    <xf numFmtId="0" fontId="7" fillId="0" borderId="0" xfId="0" applyFont="1" applyAlignment="1"/>
    <xf numFmtId="0" fontId="5" fillId="0" borderId="7" xfId="0" applyFont="1" applyBorder="1" applyAlignment="1"/>
    <xf numFmtId="0" fontId="3" fillId="0" borderId="7" xfId="0" applyFont="1" applyBorder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0" borderId="2" xfId="0" applyFont="1" applyBorder="1" applyAlignment="1"/>
    <xf numFmtId="0" fontId="8" fillId="0" borderId="3" xfId="0" applyFont="1" applyBorder="1" applyAlignment="1"/>
    <xf numFmtId="0" fontId="8" fillId="0" borderId="0" xfId="0" applyFont="1"/>
    <xf numFmtId="164" fontId="7" fillId="0" borderId="5" xfId="0" applyNumberFormat="1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/>
    <xf numFmtId="0" fontId="9" fillId="0" borderId="0" xfId="0" applyFont="1" applyAlignment="1"/>
    <xf numFmtId="0" fontId="1" fillId="0" borderId="2" xfId="0" applyFon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12" fillId="2" borderId="0" xfId="0" applyFont="1" applyFill="1" applyAlignment="1">
      <alignment horizontal="left"/>
    </xf>
    <xf numFmtId="0" fontId="1" fillId="0" borderId="8" xfId="0" applyFont="1" applyBorder="1" applyAlignment="1"/>
    <xf numFmtId="0" fontId="1" fillId="0" borderId="1" xfId="0" applyFont="1" applyBorder="1"/>
    <xf numFmtId="0" fontId="1" fillId="0" borderId="2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0" fillId="2" borderId="10" xfId="0" applyFont="1" applyFill="1" applyBorder="1" applyAlignment="1"/>
    <xf numFmtId="164" fontId="1" fillId="0" borderId="10" xfId="0" applyNumberFormat="1" applyFont="1" applyBorder="1" applyAlignment="1"/>
    <xf numFmtId="164" fontId="1" fillId="0" borderId="10" xfId="0" applyNumberFormat="1" applyFont="1" applyBorder="1"/>
    <xf numFmtId="0" fontId="1" fillId="0" borderId="10" xfId="0" applyFont="1" applyBorder="1" applyAlignment="1">
      <alignment horizontal="right"/>
    </xf>
    <xf numFmtId="0" fontId="13" fillId="0" borderId="10" xfId="0" applyFont="1" applyBorder="1" applyAlignment="1"/>
    <xf numFmtId="0" fontId="1" fillId="0" borderId="11" xfId="0" applyFont="1" applyBorder="1"/>
    <xf numFmtId="0" fontId="14" fillId="0" borderId="10" xfId="0" applyFont="1" applyBorder="1"/>
    <xf numFmtId="0" fontId="1" fillId="0" borderId="11" xfId="0" applyFont="1" applyBorder="1" applyAlignment="1"/>
    <xf numFmtId="0" fontId="15" fillId="0" borderId="0" xfId="0" applyFont="1"/>
    <xf numFmtId="0" fontId="9" fillId="0" borderId="10" xfId="0" applyFont="1" applyBorder="1" applyAlignment="1">
      <alignment horizontal="left"/>
    </xf>
    <xf numFmtId="0" fontId="1" fillId="0" borderId="12" xfId="0" applyFont="1" applyBorder="1" applyAlignment="1"/>
    <xf numFmtId="0" fontId="1" fillId="0" borderId="12" xfId="0" applyFont="1" applyBorder="1"/>
    <xf numFmtId="164" fontId="1" fillId="0" borderId="12" xfId="0" applyNumberFormat="1" applyFont="1" applyBorder="1" applyAlignment="1"/>
    <xf numFmtId="0" fontId="16" fillId="0" borderId="12" xfId="0" applyFont="1" applyBorder="1"/>
    <xf numFmtId="0" fontId="1" fillId="0" borderId="0" xfId="0" applyFont="1" applyAlignment="1"/>
    <xf numFmtId="0" fontId="1" fillId="0" borderId="13" xfId="0" applyFont="1" applyBorder="1"/>
    <xf numFmtId="0" fontId="9" fillId="0" borderId="0" xfId="0" applyFont="1" applyAlignment="1"/>
    <xf numFmtId="164" fontId="1" fillId="0" borderId="10" xfId="0" applyNumberFormat="1" applyFont="1" applyBorder="1" applyAlignment="1"/>
    <xf numFmtId="164" fontId="1" fillId="0" borderId="10" xfId="0" applyNumberFormat="1" applyFont="1" applyBorder="1"/>
    <xf numFmtId="0" fontId="1" fillId="0" borderId="10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7" fillId="2" borderId="0" xfId="0" applyFont="1" applyFill="1" applyAlignment="1"/>
    <xf numFmtId="0" fontId="1" fillId="0" borderId="0" xfId="0" applyFont="1"/>
    <xf numFmtId="0" fontId="3" fillId="0" borderId="10" xfId="0" applyFont="1" applyBorder="1" applyAlignment="1"/>
    <xf numFmtId="0" fontId="12" fillId="0" borderId="10" xfId="0" applyFont="1" applyBorder="1" applyAlignment="1"/>
    <xf numFmtId="0" fontId="17" fillId="2" borderId="10" xfId="0" applyFont="1" applyFill="1" applyBorder="1" applyAlignment="1"/>
    <xf numFmtId="164" fontId="1" fillId="0" borderId="1" xfId="0" applyNumberFormat="1" applyFont="1" applyBorder="1"/>
    <xf numFmtId="0" fontId="9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3" fillId="0" borderId="8" xfId="0" applyFont="1" applyBorder="1" applyAlignment="1"/>
    <xf numFmtId="0" fontId="19" fillId="2" borderId="1" xfId="0" applyFont="1" applyFill="1" applyBorder="1"/>
    <xf numFmtId="0" fontId="3" fillId="0" borderId="0" xfId="0" applyFont="1" applyAlignment="1">
      <alignment horizontal="right"/>
    </xf>
    <xf numFmtId="0" fontId="20" fillId="2" borderId="0" xfId="0" applyFont="1" applyFill="1" applyAlignment="1"/>
    <xf numFmtId="0" fontId="3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21" fillId="2" borderId="0" xfId="0" applyFont="1" applyFill="1" applyAlignment="1"/>
    <xf numFmtId="0" fontId="3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3" fillId="0" borderId="15" xfId="0" applyFont="1" applyBorder="1" applyAlignment="1"/>
    <xf numFmtId="0" fontId="9" fillId="0" borderId="15" xfId="0" applyFont="1" applyBorder="1" applyAlignment="1"/>
    <xf numFmtId="0" fontId="3" fillId="0" borderId="15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0" fontId="23" fillId="0" borderId="15" xfId="0" applyFont="1" applyBorder="1" applyAlignment="1"/>
    <xf numFmtId="0" fontId="3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8" xfId="0" applyFont="1" applyBorder="1"/>
    <xf numFmtId="164" fontId="1" fillId="0" borderId="18" xfId="0" applyNumberFormat="1" applyFont="1" applyBorder="1" applyAlignment="1"/>
    <xf numFmtId="0" fontId="24" fillId="0" borderId="18" xfId="0" applyFont="1" applyBorder="1"/>
    <xf numFmtId="0" fontId="1" fillId="0" borderId="19" xfId="0" applyFont="1" applyBorder="1"/>
    <xf numFmtId="0" fontId="2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6"/>
  <sheetViews>
    <sheetView showGridLines="0" workbookViewId="0"/>
  </sheetViews>
  <sheetFormatPr defaultColWidth="14.44140625" defaultRowHeight="15.75" customHeight="1"/>
  <cols>
    <col min="1" max="1" width="6.44140625" customWidth="1"/>
    <col min="2" max="2" width="26.6640625" customWidth="1"/>
    <col min="3" max="3" width="23" customWidth="1"/>
    <col min="4" max="4" width="18.5546875" customWidth="1"/>
    <col min="5" max="5" width="25.88671875" customWidth="1"/>
    <col min="6" max="6" width="15.6640625" customWidth="1"/>
    <col min="7" max="7" width="27.88671875" customWidth="1"/>
    <col min="8" max="8" width="25.5546875" customWidth="1"/>
    <col min="9" max="9" width="18.109375" customWidth="1"/>
    <col min="10" max="10" width="53.6640625" customWidth="1"/>
  </cols>
  <sheetData>
    <row r="1" spans="2:5" ht="15.75" customHeight="1">
      <c r="B1" s="1"/>
    </row>
    <row r="2" spans="2:5">
      <c r="B2" s="2" t="s">
        <v>0</v>
      </c>
    </row>
    <row r="3" spans="2:5" ht="15.75" customHeight="1">
      <c r="B3" s="3"/>
    </row>
    <row r="4" spans="2:5" ht="15.75" customHeight="1">
      <c r="B4" s="3"/>
      <c r="E4" s="1"/>
    </row>
    <row r="5" spans="2:5" ht="15.75" customHeight="1">
      <c r="B5" s="4" t="s">
        <v>1</v>
      </c>
    </row>
    <row r="6" spans="2:5" ht="15.75" customHeight="1">
      <c r="B6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/>
  <cols>
    <col min="1" max="1" width="22" customWidth="1"/>
    <col min="2" max="2" width="21.44140625" customWidth="1"/>
    <col min="3" max="3" width="23.33203125" customWidth="1"/>
    <col min="4" max="4" width="22.33203125" customWidth="1"/>
    <col min="5" max="5" width="17.33203125" customWidth="1"/>
    <col min="6" max="6" width="25.33203125" customWidth="1"/>
    <col min="8" max="8" width="22.88671875" customWidth="1"/>
    <col min="9" max="9" width="27.5546875" customWidth="1"/>
    <col min="10" max="10" width="25.33203125" customWidth="1"/>
    <col min="11" max="11" width="22.6640625" customWidth="1"/>
    <col min="12" max="12" width="95.33203125" customWidth="1"/>
    <col min="14" max="14" width="28.33203125" customWidth="1"/>
    <col min="15" max="15" width="11.88671875" customWidth="1"/>
  </cols>
  <sheetData>
    <row r="1" spans="1:27" ht="22.5" customHeight="1">
      <c r="A1" s="5" t="s">
        <v>4</v>
      </c>
      <c r="B1" s="7"/>
      <c r="C1" s="8"/>
      <c r="D1" s="7"/>
      <c r="E1" s="8"/>
      <c r="F1" s="8"/>
      <c r="G1" s="8"/>
      <c r="H1" s="8"/>
      <c r="I1" s="8"/>
      <c r="J1" s="8"/>
      <c r="K1" s="8"/>
      <c r="L1" s="10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3.2">
      <c r="A2" s="11" t="s">
        <v>5</v>
      </c>
      <c r="B2" s="13" t="s">
        <v>6</v>
      </c>
      <c r="C2" s="11" t="s">
        <v>7</v>
      </c>
      <c r="D2" s="15" t="s">
        <v>8</v>
      </c>
      <c r="E2" s="16" t="s">
        <v>10</v>
      </c>
      <c r="F2" s="16" t="s">
        <v>11</v>
      </c>
      <c r="G2" s="16" t="s">
        <v>12</v>
      </c>
      <c r="H2" s="11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M2" s="8"/>
      <c r="N2" s="17" t="s">
        <v>19</v>
      </c>
      <c r="O2" s="26">
        <f>SUM(H3:H996)</f>
        <v>60.237083333333324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3.2">
      <c r="A3" s="27" t="s">
        <v>26</v>
      </c>
      <c r="B3" s="1" t="s">
        <v>31</v>
      </c>
      <c r="C3" s="1" t="s">
        <v>33</v>
      </c>
      <c r="D3" s="1" t="s">
        <v>35</v>
      </c>
      <c r="E3" s="1" t="s">
        <v>36</v>
      </c>
      <c r="F3" s="1">
        <v>2</v>
      </c>
      <c r="G3" s="28">
        <v>13.93</v>
      </c>
      <c r="H3" s="33">
        <f>F3*G3</f>
        <v>27.86</v>
      </c>
      <c r="I3" s="34">
        <v>1</v>
      </c>
      <c r="J3" s="28">
        <v>13.93</v>
      </c>
      <c r="K3" s="37" t="str">
        <f>HYPERLINK("https://www.pvcfittingsonline.com/2-1-2-sch-40-pvc-union-soc-w-buna-n-o-ring-seal-457-025.html","PVCFittingsOnline")</f>
        <v>PVCFittingsOnline</v>
      </c>
      <c r="L3" s="30"/>
      <c r="N3" s="1" t="s">
        <v>44</v>
      </c>
      <c r="O3" s="33">
        <f>SUM(H3:H10)</f>
        <v>50.617083333333326</v>
      </c>
    </row>
    <row r="4" spans="1:27" ht="13.2">
      <c r="A4" s="40" t="s">
        <v>50</v>
      </c>
      <c r="B4" s="41" t="s">
        <v>51</v>
      </c>
      <c r="C4" s="1" t="s">
        <v>52</v>
      </c>
      <c r="D4" s="1" t="s">
        <v>53</v>
      </c>
      <c r="E4" s="1" t="s">
        <v>36</v>
      </c>
      <c r="F4" s="1">
        <v>2</v>
      </c>
      <c r="G4" s="28">
        <f>J4/9</f>
        <v>1.9266666666666667</v>
      </c>
      <c r="H4" s="33">
        <f>G4*2</f>
        <v>3.8533333333333335</v>
      </c>
      <c r="I4" s="34" t="s">
        <v>55</v>
      </c>
      <c r="J4" s="28">
        <v>17.34</v>
      </c>
      <c r="K4" s="37" t="str">
        <f>HYPERLINK("https://www.mcmaster.com/8560k354","McMaster Carr")</f>
        <v>McMaster Carr</v>
      </c>
      <c r="L4" s="43" t="s">
        <v>60</v>
      </c>
    </row>
    <row r="5" spans="1:27" ht="13.2">
      <c r="A5" s="1"/>
      <c r="B5" s="41" t="s">
        <v>61</v>
      </c>
      <c r="C5" s="1" t="s">
        <v>62</v>
      </c>
      <c r="D5" s="1" t="s">
        <v>63</v>
      </c>
      <c r="E5" s="1" t="s">
        <v>36</v>
      </c>
      <c r="F5" s="1">
        <v>8</v>
      </c>
      <c r="G5" s="28">
        <v>1.37</v>
      </c>
      <c r="H5" s="33">
        <f t="shared" ref="H5:H7" si="0">F5*G5</f>
        <v>10.96</v>
      </c>
      <c r="I5" s="34" t="s">
        <v>64</v>
      </c>
      <c r="J5" s="28">
        <v>16.39</v>
      </c>
      <c r="K5" s="37" t="str">
        <f>HYPERLINK("https://www.mcmaster.com/48925k99","McMasterCarr")</f>
        <v>McMasterCarr</v>
      </c>
      <c r="L5" s="43" t="s">
        <v>68</v>
      </c>
    </row>
    <row r="6" spans="1:27" ht="13.2">
      <c r="A6" s="44" t="s">
        <v>69</v>
      </c>
      <c r="B6" s="45" t="s">
        <v>70</v>
      </c>
      <c r="C6" s="45" t="s">
        <v>71</v>
      </c>
      <c r="D6" s="45" t="s">
        <v>72</v>
      </c>
      <c r="E6" s="45" t="s">
        <v>36</v>
      </c>
      <c r="F6" s="45">
        <v>5</v>
      </c>
      <c r="G6" s="47">
        <v>0.28000000000000003</v>
      </c>
      <c r="H6" s="48">
        <f t="shared" si="0"/>
        <v>1.4000000000000001</v>
      </c>
      <c r="I6" s="49">
        <v>10</v>
      </c>
      <c r="J6" s="47">
        <v>2.79</v>
      </c>
      <c r="K6" s="52" t="str">
        <f>HYPERLINK("https://www.mcmaster.com/9737k72","McMaster")</f>
        <v>McMaster</v>
      </c>
      <c r="L6" s="53" t="s">
        <v>76</v>
      </c>
    </row>
    <row r="7" spans="1:27" ht="13.2">
      <c r="A7" s="27" t="s">
        <v>77</v>
      </c>
      <c r="B7" s="1" t="s">
        <v>78</v>
      </c>
      <c r="C7" s="1" t="s">
        <v>79</v>
      </c>
      <c r="D7" s="1" t="s">
        <v>80</v>
      </c>
      <c r="E7" s="1" t="s">
        <v>36</v>
      </c>
      <c r="F7" s="1">
        <v>5</v>
      </c>
      <c r="G7" s="28">
        <v>0.28000000000000003</v>
      </c>
      <c r="H7" s="33">
        <f t="shared" si="0"/>
        <v>1.4000000000000001</v>
      </c>
      <c r="I7" s="34">
        <v>10</v>
      </c>
      <c r="J7" s="28">
        <v>2.79</v>
      </c>
      <c r="K7" s="54" t="str">
        <f>HYPERLINK("https://www.mcmaster.com/9737k82","McMaster")</f>
        <v>McMaster</v>
      </c>
      <c r="L7" s="43" t="s">
        <v>76</v>
      </c>
    </row>
    <row r="8" spans="1:27" ht="13.2">
      <c r="A8" s="42"/>
      <c r="B8" s="1" t="s">
        <v>83</v>
      </c>
      <c r="C8" s="1" t="s">
        <v>84</v>
      </c>
      <c r="D8" s="1" t="s">
        <v>36</v>
      </c>
      <c r="E8" s="1" t="s">
        <v>36</v>
      </c>
      <c r="F8" s="1">
        <v>1</v>
      </c>
      <c r="G8" s="28">
        <v>4</v>
      </c>
      <c r="H8" s="28">
        <v>4</v>
      </c>
      <c r="I8" s="34">
        <v>1</v>
      </c>
      <c r="J8" s="28">
        <v>4</v>
      </c>
      <c r="K8" s="37" t="str">
        <f>HYPERLINK("http://www.open-sensing.org/resources#form-2","OPEnS")</f>
        <v>OPEnS</v>
      </c>
      <c r="L8" s="43" t="s">
        <v>86</v>
      </c>
    </row>
    <row r="9" spans="1:27" ht="13.2">
      <c r="A9" s="42"/>
      <c r="B9" s="1" t="s">
        <v>89</v>
      </c>
      <c r="C9" s="1" t="s">
        <v>91</v>
      </c>
      <c r="D9" s="1" t="s">
        <v>93</v>
      </c>
      <c r="E9" s="1" t="s">
        <v>36</v>
      </c>
      <c r="F9" s="1">
        <v>1</v>
      </c>
      <c r="G9" s="33">
        <f>J9/8</f>
        <v>1.14375</v>
      </c>
      <c r="H9" s="33">
        <f>F9*G9</f>
        <v>1.14375</v>
      </c>
      <c r="I9" s="34" t="s">
        <v>55</v>
      </c>
      <c r="J9" s="28">
        <v>9.15</v>
      </c>
      <c r="K9" s="37" t="str">
        <f>HYPERLINK("https://www.mcmaster.com/8560k239","McMasterCarr")</f>
        <v>McMasterCarr</v>
      </c>
      <c r="L9" s="43" t="s">
        <v>94</v>
      </c>
    </row>
    <row r="10" spans="1:27" ht="13.2">
      <c r="A10" s="42"/>
      <c r="I10" s="34"/>
      <c r="J10" s="28"/>
      <c r="K10" s="60"/>
      <c r="L10" s="30"/>
    </row>
    <row r="11" spans="1:27" ht="13.2">
      <c r="A11" s="44" t="s">
        <v>95</v>
      </c>
      <c r="B11" s="45" t="s">
        <v>96</v>
      </c>
      <c r="C11" s="45" t="s">
        <v>98</v>
      </c>
      <c r="D11" s="45" t="s">
        <v>99</v>
      </c>
      <c r="E11" s="45" t="s">
        <v>36</v>
      </c>
      <c r="F11" s="45">
        <v>2</v>
      </c>
      <c r="G11" s="63">
        <v>4.8099999999999996</v>
      </c>
      <c r="H11" s="64">
        <f>G11*F11</f>
        <v>9.6199999999999992</v>
      </c>
      <c r="I11" s="49">
        <v>1</v>
      </c>
      <c r="J11" s="63">
        <v>4.8099999999999996</v>
      </c>
      <c r="K11" s="50" t="str">
        <f>HYPERLINK("https://www.mcmaster.com/3035t55","McMasterCarr")</f>
        <v>McMasterCarr</v>
      </c>
      <c r="L11" s="51"/>
    </row>
    <row r="12" spans="1:27" ht="13.2">
      <c r="A12" s="27" t="s">
        <v>104</v>
      </c>
      <c r="I12" s="66"/>
      <c r="L12" s="30"/>
    </row>
    <row r="13" spans="1:27" ht="13.2">
      <c r="A13" s="42"/>
      <c r="I13" s="66"/>
      <c r="L13" s="30"/>
    </row>
    <row r="14" spans="1:27" ht="13.2">
      <c r="A14" s="42"/>
      <c r="I14" s="66"/>
      <c r="L14" s="30"/>
    </row>
    <row r="15" spans="1:27" ht="13.2">
      <c r="A15" s="42"/>
      <c r="I15" s="66"/>
      <c r="L15" s="30"/>
    </row>
    <row r="16" spans="1:27" ht="13.2">
      <c r="A16" s="42"/>
      <c r="I16" s="66"/>
      <c r="L16" s="30"/>
    </row>
    <row r="17" spans="1:12" ht="13.2">
      <c r="A17" s="42"/>
      <c r="I17" s="66"/>
      <c r="L17" s="30"/>
    </row>
    <row r="18" spans="1:12" ht="13.2">
      <c r="A18" s="42"/>
      <c r="L18" s="30"/>
    </row>
    <row r="19" spans="1:12" ht="13.2">
      <c r="A19" s="42"/>
      <c r="L19" s="30"/>
    </row>
    <row r="20" spans="1:12" ht="13.2">
      <c r="A20" s="42"/>
      <c r="L20" s="30"/>
    </row>
    <row r="21" spans="1:12" ht="13.2">
      <c r="A21" s="42"/>
      <c r="L21" s="30"/>
    </row>
    <row r="22" spans="1:12" ht="13.2">
      <c r="A22" s="42"/>
      <c r="L22" s="30"/>
    </row>
    <row r="23" spans="1:12" ht="13.2">
      <c r="A23" s="42"/>
      <c r="L23" s="30"/>
    </row>
    <row r="24" spans="1:12" ht="13.2">
      <c r="A24" s="42"/>
      <c r="L24" s="30"/>
    </row>
    <row r="25" spans="1:12" ht="13.2">
      <c r="A25" s="42"/>
      <c r="L25" s="30"/>
    </row>
    <row r="26" spans="1:12" ht="13.2">
      <c r="A26" s="42"/>
      <c r="L26" s="30"/>
    </row>
    <row r="27" spans="1:12" ht="13.2">
      <c r="A27" s="42"/>
      <c r="L27" s="30"/>
    </row>
    <row r="28" spans="1:12" ht="13.2">
      <c r="A28" s="42"/>
      <c r="L28" s="30"/>
    </row>
    <row r="29" spans="1:12" ht="13.2">
      <c r="A29" s="42"/>
      <c r="L29" s="30"/>
    </row>
    <row r="30" spans="1:12" ht="13.2">
      <c r="A30" s="42"/>
      <c r="L30" s="30"/>
    </row>
    <row r="31" spans="1:12" ht="13.2">
      <c r="A31" s="42"/>
      <c r="L31" s="30"/>
    </row>
    <row r="32" spans="1:12" ht="13.2">
      <c r="A32" s="42"/>
      <c r="L32" s="30"/>
    </row>
    <row r="33" spans="1:12" ht="13.2">
      <c r="A33" s="42"/>
      <c r="L33" s="30"/>
    </row>
    <row r="34" spans="1:12" ht="13.2">
      <c r="A34" s="42"/>
      <c r="L34" s="30"/>
    </row>
    <row r="35" spans="1:12" ht="13.2">
      <c r="A35" s="42"/>
      <c r="L35" s="30"/>
    </row>
    <row r="36" spans="1:12" ht="13.2">
      <c r="A36" s="42"/>
      <c r="L36" s="30"/>
    </row>
    <row r="37" spans="1:12" ht="13.2">
      <c r="A37" s="42"/>
      <c r="L37" s="30"/>
    </row>
    <row r="38" spans="1:12" ht="13.2">
      <c r="A38" s="42"/>
      <c r="L38" s="30"/>
    </row>
    <row r="39" spans="1:12" ht="13.2">
      <c r="A39" s="42"/>
      <c r="L39" s="30"/>
    </row>
    <row r="40" spans="1:12" ht="13.2">
      <c r="A40" s="42"/>
      <c r="L40" s="30"/>
    </row>
    <row r="41" spans="1:12" ht="13.2">
      <c r="A41" s="42"/>
      <c r="L41" s="30"/>
    </row>
    <row r="42" spans="1:12" ht="13.2">
      <c r="A42" s="42"/>
      <c r="L42" s="30"/>
    </row>
    <row r="43" spans="1:12" ht="13.2">
      <c r="A43" s="42"/>
      <c r="L43" s="30"/>
    </row>
    <row r="44" spans="1:12" ht="13.2">
      <c r="A44" s="42"/>
      <c r="L44" s="30"/>
    </row>
    <row r="45" spans="1:12" ht="13.2">
      <c r="A45" s="42"/>
      <c r="L45" s="30"/>
    </row>
    <row r="46" spans="1:12" ht="13.2">
      <c r="A46" s="42"/>
      <c r="L46" s="30"/>
    </row>
    <row r="47" spans="1:12" ht="13.2">
      <c r="A47" s="42"/>
      <c r="L47" s="30"/>
    </row>
    <row r="48" spans="1:12" ht="13.2">
      <c r="A48" s="42"/>
      <c r="L48" s="30"/>
    </row>
    <row r="49" spans="1:12" ht="13.2">
      <c r="A49" s="42"/>
      <c r="L49" s="30"/>
    </row>
    <row r="50" spans="1:12" ht="13.2">
      <c r="A50" s="42"/>
      <c r="L50" s="30"/>
    </row>
    <row r="51" spans="1:12" ht="13.2">
      <c r="A51" s="42"/>
      <c r="L51" s="30"/>
    </row>
    <row r="52" spans="1:12" ht="13.2">
      <c r="A52" s="42"/>
      <c r="L52" s="30"/>
    </row>
    <row r="53" spans="1:12" ht="13.2">
      <c r="A53" s="42"/>
      <c r="L53" s="30"/>
    </row>
    <row r="54" spans="1:12" ht="13.2">
      <c r="A54" s="42"/>
      <c r="L54" s="30"/>
    </row>
    <row r="55" spans="1:12" ht="13.2">
      <c r="A55" s="42"/>
      <c r="L55" s="30"/>
    </row>
    <row r="56" spans="1:12" ht="13.2">
      <c r="A56" s="42"/>
      <c r="L56" s="30"/>
    </row>
    <row r="57" spans="1:12" ht="13.2">
      <c r="A57" s="42"/>
      <c r="L57" s="30"/>
    </row>
    <row r="58" spans="1:12" ht="13.2">
      <c r="A58" s="42"/>
      <c r="L58" s="30"/>
    </row>
    <row r="59" spans="1:12" ht="13.2">
      <c r="A59" s="42"/>
      <c r="L59" s="30"/>
    </row>
    <row r="60" spans="1:12" ht="13.2">
      <c r="A60" s="42"/>
      <c r="L60" s="30"/>
    </row>
    <row r="61" spans="1:12" ht="13.2">
      <c r="A61" s="42"/>
      <c r="L61" s="30"/>
    </row>
    <row r="62" spans="1:12" ht="13.2">
      <c r="A62" s="42"/>
      <c r="L62" s="30"/>
    </row>
    <row r="63" spans="1:12" ht="13.2">
      <c r="A63" s="42"/>
      <c r="L63" s="30"/>
    </row>
    <row r="64" spans="1:12" ht="13.2">
      <c r="A64" s="42"/>
      <c r="L64" s="30"/>
    </row>
    <row r="65" spans="1:12" ht="13.2">
      <c r="A65" s="42"/>
      <c r="L65" s="30"/>
    </row>
    <row r="66" spans="1:12" ht="13.2">
      <c r="A66" s="42"/>
      <c r="L66" s="30"/>
    </row>
    <row r="67" spans="1:12" ht="13.2">
      <c r="A67" s="42"/>
      <c r="L67" s="30"/>
    </row>
    <row r="68" spans="1:12" ht="13.2">
      <c r="A68" s="42"/>
      <c r="L68" s="30"/>
    </row>
    <row r="69" spans="1:12" ht="13.2">
      <c r="A69" s="42"/>
      <c r="L69" s="30"/>
    </row>
    <row r="70" spans="1:12" ht="13.2">
      <c r="A70" s="42"/>
      <c r="L70" s="30"/>
    </row>
    <row r="71" spans="1:12" ht="13.2">
      <c r="A71" s="42"/>
      <c r="L71" s="30"/>
    </row>
    <row r="72" spans="1:12" ht="13.2">
      <c r="A72" s="42"/>
      <c r="L72" s="30"/>
    </row>
    <row r="73" spans="1:12" ht="13.2">
      <c r="A73" s="42"/>
      <c r="L73" s="30"/>
    </row>
    <row r="74" spans="1:12" ht="13.2">
      <c r="A74" s="42"/>
      <c r="L74" s="30"/>
    </row>
    <row r="75" spans="1:12" ht="13.2">
      <c r="A75" s="42"/>
      <c r="L75" s="30"/>
    </row>
    <row r="76" spans="1:12" ht="13.2">
      <c r="A76" s="42"/>
      <c r="L76" s="30"/>
    </row>
    <row r="77" spans="1:12" ht="13.2">
      <c r="A77" s="42"/>
      <c r="L77" s="30"/>
    </row>
    <row r="78" spans="1:12" ht="13.2">
      <c r="A78" s="42"/>
      <c r="L78" s="30"/>
    </row>
    <row r="79" spans="1:12" ht="13.2">
      <c r="A79" s="42"/>
      <c r="L79" s="30"/>
    </row>
    <row r="80" spans="1:12" ht="13.2">
      <c r="A80" s="42"/>
      <c r="L80" s="30"/>
    </row>
    <row r="81" spans="1:12" ht="13.2">
      <c r="A81" s="42"/>
      <c r="L81" s="30"/>
    </row>
    <row r="82" spans="1:12" ht="13.2">
      <c r="A82" s="42"/>
      <c r="L82" s="30"/>
    </row>
    <row r="83" spans="1:12" ht="13.2">
      <c r="A83" s="42"/>
      <c r="L83" s="30"/>
    </row>
    <row r="84" spans="1:12" ht="13.2">
      <c r="A84" s="42"/>
      <c r="L84" s="30"/>
    </row>
    <row r="85" spans="1:12" ht="13.2">
      <c r="A85" s="42"/>
      <c r="L85" s="30"/>
    </row>
    <row r="86" spans="1:12" ht="13.2">
      <c r="A86" s="42"/>
      <c r="L86" s="30"/>
    </row>
    <row r="87" spans="1:12" ht="13.2">
      <c r="A87" s="42"/>
      <c r="L87" s="30"/>
    </row>
    <row r="88" spans="1:12" ht="13.2">
      <c r="A88" s="42"/>
      <c r="L88" s="30"/>
    </row>
    <row r="89" spans="1:12" ht="13.2">
      <c r="A89" s="42"/>
      <c r="L89" s="30"/>
    </row>
    <row r="90" spans="1:12" ht="13.2">
      <c r="A90" s="42"/>
      <c r="L90" s="30"/>
    </row>
    <row r="91" spans="1:12" ht="13.2">
      <c r="A91" s="42"/>
      <c r="L91" s="30"/>
    </row>
    <row r="92" spans="1:12" ht="13.2">
      <c r="A92" s="42"/>
      <c r="L92" s="30"/>
    </row>
    <row r="93" spans="1:12" ht="13.2">
      <c r="A93" s="42"/>
      <c r="L93" s="30"/>
    </row>
    <row r="94" spans="1:12" ht="13.2">
      <c r="A94" s="42"/>
      <c r="L94" s="30"/>
    </row>
    <row r="95" spans="1:12" ht="13.2">
      <c r="A95" s="42"/>
      <c r="L95" s="30"/>
    </row>
    <row r="96" spans="1:12" ht="13.2">
      <c r="A96" s="42"/>
      <c r="L96" s="30"/>
    </row>
    <row r="97" spans="1:12" ht="13.2">
      <c r="A97" s="42"/>
      <c r="L97" s="30"/>
    </row>
    <row r="98" spans="1:12" ht="13.2">
      <c r="A98" s="42"/>
      <c r="L98" s="30"/>
    </row>
    <row r="99" spans="1:12" ht="13.2">
      <c r="A99" s="42"/>
      <c r="L99" s="30"/>
    </row>
    <row r="100" spans="1:12" ht="13.2">
      <c r="A100" s="42"/>
      <c r="L100" s="30"/>
    </row>
    <row r="101" spans="1:12" ht="13.2">
      <c r="A101" s="42"/>
      <c r="L101" s="30"/>
    </row>
    <row r="102" spans="1:12" ht="13.2">
      <c r="A102" s="42"/>
      <c r="L102" s="30"/>
    </row>
    <row r="103" spans="1:12" ht="13.2">
      <c r="A103" s="42"/>
      <c r="L103" s="30"/>
    </row>
    <row r="104" spans="1:12" ht="13.2">
      <c r="A104" s="42"/>
      <c r="L104" s="30"/>
    </row>
    <row r="105" spans="1:12" ht="13.2">
      <c r="A105" s="42"/>
      <c r="L105" s="30"/>
    </row>
    <row r="106" spans="1:12" ht="13.2">
      <c r="A106" s="42"/>
      <c r="L106" s="30"/>
    </row>
    <row r="107" spans="1:12" ht="13.2">
      <c r="A107" s="42"/>
      <c r="L107" s="30"/>
    </row>
    <row r="108" spans="1:12" ht="13.2">
      <c r="A108" s="42"/>
      <c r="L108" s="30"/>
    </row>
    <row r="109" spans="1:12" ht="13.2">
      <c r="A109" s="42"/>
      <c r="L109" s="30"/>
    </row>
    <row r="110" spans="1:12" ht="13.2">
      <c r="A110" s="42"/>
      <c r="L110" s="30"/>
    </row>
    <row r="111" spans="1:12" ht="13.2">
      <c r="A111" s="42"/>
      <c r="L111" s="30"/>
    </row>
    <row r="112" spans="1:12" ht="13.2">
      <c r="A112" s="42"/>
      <c r="L112" s="30"/>
    </row>
    <row r="113" spans="1:12" ht="13.2">
      <c r="A113" s="42"/>
      <c r="L113" s="30"/>
    </row>
    <row r="114" spans="1:12" ht="13.2">
      <c r="A114" s="42"/>
      <c r="L114" s="30"/>
    </row>
    <row r="115" spans="1:12" ht="13.2">
      <c r="A115" s="42"/>
      <c r="L115" s="30"/>
    </row>
    <row r="116" spans="1:12" ht="13.2">
      <c r="A116" s="42"/>
      <c r="L116" s="30"/>
    </row>
    <row r="117" spans="1:12" ht="13.2">
      <c r="A117" s="42"/>
      <c r="L117" s="30"/>
    </row>
    <row r="118" spans="1:12" ht="13.2">
      <c r="A118" s="42"/>
      <c r="L118" s="30"/>
    </row>
    <row r="119" spans="1:12" ht="13.2">
      <c r="A119" s="42"/>
      <c r="L119" s="30"/>
    </row>
    <row r="120" spans="1:12" ht="13.2">
      <c r="A120" s="42"/>
      <c r="L120" s="30"/>
    </row>
    <row r="121" spans="1:12" ht="13.2">
      <c r="A121" s="42"/>
      <c r="L121" s="30"/>
    </row>
    <row r="122" spans="1:12" ht="13.2">
      <c r="A122" s="42"/>
      <c r="L122" s="30"/>
    </row>
    <row r="123" spans="1:12" ht="13.2">
      <c r="A123" s="42"/>
      <c r="L123" s="30"/>
    </row>
    <row r="124" spans="1:12" ht="13.2">
      <c r="A124" s="42"/>
      <c r="L124" s="30"/>
    </row>
    <row r="125" spans="1:12" ht="13.2">
      <c r="A125" s="42"/>
      <c r="L125" s="30"/>
    </row>
    <row r="126" spans="1:12" ht="13.2">
      <c r="A126" s="42"/>
      <c r="L126" s="30"/>
    </row>
    <row r="127" spans="1:12" ht="13.2">
      <c r="A127" s="42"/>
      <c r="L127" s="30"/>
    </row>
    <row r="128" spans="1:12" ht="13.2">
      <c r="A128" s="42"/>
      <c r="L128" s="30"/>
    </row>
    <row r="129" spans="1:12" ht="13.2">
      <c r="A129" s="42"/>
      <c r="L129" s="30"/>
    </row>
    <row r="130" spans="1:12" ht="13.2">
      <c r="A130" s="42"/>
      <c r="L130" s="30"/>
    </row>
    <row r="131" spans="1:12" ht="13.2">
      <c r="A131" s="42"/>
      <c r="L131" s="30"/>
    </row>
    <row r="132" spans="1:12" ht="13.2">
      <c r="A132" s="42"/>
      <c r="L132" s="30"/>
    </row>
    <row r="133" spans="1:12" ht="13.2">
      <c r="A133" s="42"/>
      <c r="L133" s="30"/>
    </row>
    <row r="134" spans="1:12" ht="13.2">
      <c r="A134" s="42"/>
      <c r="L134" s="30"/>
    </row>
    <row r="135" spans="1:12" ht="13.2">
      <c r="A135" s="42"/>
      <c r="L135" s="30"/>
    </row>
    <row r="136" spans="1:12" ht="13.2">
      <c r="A136" s="42"/>
      <c r="L136" s="30"/>
    </row>
    <row r="137" spans="1:12" ht="13.2">
      <c r="A137" s="42"/>
      <c r="L137" s="30"/>
    </row>
    <row r="138" spans="1:12" ht="13.2">
      <c r="A138" s="42"/>
      <c r="L138" s="30"/>
    </row>
    <row r="139" spans="1:12" ht="13.2">
      <c r="A139" s="42"/>
      <c r="L139" s="30"/>
    </row>
    <row r="140" spans="1:12" ht="13.2">
      <c r="A140" s="42"/>
      <c r="L140" s="30"/>
    </row>
    <row r="141" spans="1:12" ht="13.2">
      <c r="A141" s="42"/>
      <c r="L141" s="30"/>
    </row>
    <row r="142" spans="1:12" ht="13.2">
      <c r="A142" s="42"/>
      <c r="L142" s="30"/>
    </row>
    <row r="143" spans="1:12" ht="13.2">
      <c r="A143" s="42"/>
      <c r="L143" s="30"/>
    </row>
    <row r="144" spans="1:12" ht="13.2">
      <c r="A144" s="42"/>
      <c r="L144" s="30"/>
    </row>
    <row r="145" spans="1:12" ht="13.2">
      <c r="A145" s="42"/>
      <c r="L145" s="30"/>
    </row>
    <row r="146" spans="1:12" ht="13.2">
      <c r="A146" s="42"/>
      <c r="L146" s="30"/>
    </row>
    <row r="147" spans="1:12" ht="13.2">
      <c r="A147" s="42"/>
      <c r="L147" s="30"/>
    </row>
    <row r="148" spans="1:12" ht="13.2">
      <c r="A148" s="42"/>
      <c r="L148" s="30"/>
    </row>
    <row r="149" spans="1:12" ht="13.2">
      <c r="A149" s="42"/>
      <c r="L149" s="30"/>
    </row>
    <row r="150" spans="1:12" ht="13.2">
      <c r="A150" s="42"/>
      <c r="L150" s="30"/>
    </row>
    <row r="151" spans="1:12" ht="13.2">
      <c r="A151" s="42"/>
      <c r="L151" s="30"/>
    </row>
    <row r="152" spans="1:12" ht="13.2">
      <c r="A152" s="42"/>
      <c r="L152" s="30"/>
    </row>
    <row r="153" spans="1:12" ht="13.2">
      <c r="A153" s="42"/>
      <c r="L153" s="30"/>
    </row>
    <row r="154" spans="1:12" ht="13.2">
      <c r="A154" s="42"/>
      <c r="L154" s="30"/>
    </row>
    <row r="155" spans="1:12" ht="13.2">
      <c r="A155" s="42"/>
      <c r="L155" s="30"/>
    </row>
    <row r="156" spans="1:12" ht="13.2">
      <c r="A156" s="42"/>
      <c r="L156" s="30"/>
    </row>
    <row r="157" spans="1:12" ht="13.2">
      <c r="A157" s="42"/>
      <c r="L157" s="30"/>
    </row>
    <row r="158" spans="1:12" ht="13.2">
      <c r="A158" s="42"/>
      <c r="L158" s="30"/>
    </row>
    <row r="159" spans="1:12" ht="13.2">
      <c r="A159" s="42"/>
      <c r="L159" s="30"/>
    </row>
    <row r="160" spans="1:12" ht="13.2">
      <c r="A160" s="42"/>
      <c r="L160" s="30"/>
    </row>
    <row r="161" spans="1:12" ht="13.2">
      <c r="A161" s="42"/>
      <c r="L161" s="30"/>
    </row>
    <row r="162" spans="1:12" ht="13.2">
      <c r="A162" s="42"/>
      <c r="L162" s="30"/>
    </row>
    <row r="163" spans="1:12" ht="13.2">
      <c r="A163" s="42"/>
      <c r="L163" s="30"/>
    </row>
    <row r="164" spans="1:12" ht="13.2">
      <c r="A164" s="42"/>
      <c r="L164" s="30"/>
    </row>
    <row r="165" spans="1:12" ht="13.2">
      <c r="A165" s="42"/>
      <c r="L165" s="30"/>
    </row>
    <row r="166" spans="1:12" ht="13.2">
      <c r="A166" s="42"/>
      <c r="L166" s="30"/>
    </row>
    <row r="167" spans="1:12" ht="13.2">
      <c r="A167" s="42"/>
      <c r="L167" s="30"/>
    </row>
    <row r="168" spans="1:12" ht="13.2">
      <c r="A168" s="42"/>
      <c r="L168" s="30"/>
    </row>
    <row r="169" spans="1:12" ht="13.2">
      <c r="A169" s="42"/>
      <c r="L169" s="30"/>
    </row>
    <row r="170" spans="1:12" ht="13.2">
      <c r="A170" s="42"/>
      <c r="L170" s="30"/>
    </row>
    <row r="171" spans="1:12" ht="13.2">
      <c r="A171" s="42"/>
      <c r="L171" s="30"/>
    </row>
    <row r="172" spans="1:12" ht="13.2">
      <c r="A172" s="42"/>
      <c r="L172" s="30"/>
    </row>
    <row r="173" spans="1:12" ht="13.2">
      <c r="A173" s="42"/>
      <c r="L173" s="30"/>
    </row>
    <row r="174" spans="1:12" ht="13.2">
      <c r="A174" s="42"/>
      <c r="L174" s="30"/>
    </row>
    <row r="175" spans="1:12" ht="13.2">
      <c r="A175" s="42"/>
      <c r="L175" s="30"/>
    </row>
    <row r="176" spans="1:12" ht="13.2">
      <c r="A176" s="42"/>
      <c r="L176" s="30"/>
    </row>
    <row r="177" spans="1:12" ht="13.2">
      <c r="A177" s="42"/>
      <c r="L177" s="30"/>
    </row>
    <row r="178" spans="1:12" ht="13.2">
      <c r="A178" s="42"/>
      <c r="L178" s="30"/>
    </row>
    <row r="179" spans="1:12" ht="13.2">
      <c r="A179" s="42"/>
      <c r="L179" s="30"/>
    </row>
    <row r="180" spans="1:12" ht="13.2">
      <c r="A180" s="42"/>
      <c r="L180" s="30"/>
    </row>
    <row r="181" spans="1:12" ht="13.2">
      <c r="A181" s="42"/>
      <c r="L181" s="30"/>
    </row>
    <row r="182" spans="1:12" ht="13.2">
      <c r="A182" s="42"/>
      <c r="L182" s="30"/>
    </row>
    <row r="183" spans="1:12" ht="13.2">
      <c r="A183" s="42"/>
      <c r="L183" s="30"/>
    </row>
    <row r="184" spans="1:12" ht="13.2">
      <c r="A184" s="42"/>
      <c r="L184" s="30"/>
    </row>
    <row r="185" spans="1:12" ht="13.2">
      <c r="A185" s="42"/>
      <c r="L185" s="30"/>
    </row>
    <row r="186" spans="1:12" ht="13.2">
      <c r="A186" s="42"/>
      <c r="L186" s="30"/>
    </row>
    <row r="187" spans="1:12" ht="13.2">
      <c r="A187" s="42"/>
      <c r="L187" s="30"/>
    </row>
    <row r="188" spans="1:12" ht="13.2">
      <c r="A188" s="42"/>
      <c r="L188" s="30"/>
    </row>
    <row r="189" spans="1:12" ht="13.2">
      <c r="A189" s="42"/>
      <c r="L189" s="30"/>
    </row>
    <row r="190" spans="1:12" ht="13.2">
      <c r="A190" s="42"/>
      <c r="L190" s="30"/>
    </row>
    <row r="191" spans="1:12" ht="13.2">
      <c r="A191" s="42"/>
      <c r="L191" s="30"/>
    </row>
    <row r="192" spans="1:12" ht="13.2">
      <c r="A192" s="42"/>
      <c r="L192" s="30"/>
    </row>
    <row r="193" spans="1:12" ht="13.2">
      <c r="A193" s="42"/>
      <c r="L193" s="30"/>
    </row>
    <row r="194" spans="1:12" ht="13.2">
      <c r="A194" s="42"/>
      <c r="L194" s="30"/>
    </row>
    <row r="195" spans="1:12" ht="13.2">
      <c r="A195" s="42"/>
      <c r="L195" s="30"/>
    </row>
    <row r="196" spans="1:12" ht="13.2">
      <c r="A196" s="42"/>
      <c r="L196" s="30"/>
    </row>
    <row r="197" spans="1:12" ht="13.2">
      <c r="A197" s="42"/>
      <c r="L197" s="30"/>
    </row>
    <row r="198" spans="1:12" ht="13.2">
      <c r="A198" s="42"/>
      <c r="L198" s="30"/>
    </row>
    <row r="199" spans="1:12" ht="13.2">
      <c r="A199" s="42"/>
      <c r="L199" s="30"/>
    </row>
    <row r="200" spans="1:12" ht="13.2">
      <c r="A200" s="42"/>
      <c r="L200" s="30"/>
    </row>
    <row r="201" spans="1:12" ht="13.2">
      <c r="A201" s="42"/>
      <c r="L201" s="30"/>
    </row>
    <row r="202" spans="1:12" ht="13.2">
      <c r="A202" s="42"/>
      <c r="L202" s="30"/>
    </row>
    <row r="203" spans="1:12" ht="13.2">
      <c r="A203" s="42"/>
      <c r="L203" s="30"/>
    </row>
    <row r="204" spans="1:12" ht="13.2">
      <c r="A204" s="42"/>
      <c r="L204" s="30"/>
    </row>
    <row r="205" spans="1:12" ht="13.2">
      <c r="A205" s="42"/>
      <c r="L205" s="30"/>
    </row>
    <row r="206" spans="1:12" ht="13.2">
      <c r="A206" s="42"/>
      <c r="L206" s="30"/>
    </row>
    <row r="207" spans="1:12" ht="13.2">
      <c r="A207" s="42"/>
      <c r="L207" s="30"/>
    </row>
    <row r="208" spans="1:12" ht="13.2">
      <c r="A208" s="42"/>
      <c r="L208" s="30"/>
    </row>
    <row r="209" spans="1:12" ht="13.2">
      <c r="A209" s="42"/>
      <c r="L209" s="30"/>
    </row>
    <row r="210" spans="1:12" ht="13.2">
      <c r="A210" s="42"/>
      <c r="L210" s="30"/>
    </row>
    <row r="211" spans="1:12" ht="13.2">
      <c r="A211" s="42"/>
      <c r="L211" s="30"/>
    </row>
    <row r="212" spans="1:12" ht="13.2">
      <c r="A212" s="42"/>
      <c r="L212" s="30"/>
    </row>
    <row r="213" spans="1:12" ht="13.2">
      <c r="A213" s="42"/>
      <c r="L213" s="30"/>
    </row>
    <row r="214" spans="1:12" ht="13.2">
      <c r="A214" s="42"/>
      <c r="L214" s="30"/>
    </row>
    <row r="215" spans="1:12" ht="13.2">
      <c r="A215" s="42"/>
      <c r="L215" s="30"/>
    </row>
    <row r="216" spans="1:12" ht="13.2">
      <c r="A216" s="42"/>
      <c r="L216" s="30"/>
    </row>
    <row r="217" spans="1:12" ht="13.2">
      <c r="A217" s="42"/>
      <c r="L217" s="30"/>
    </row>
    <row r="218" spans="1:12" ht="13.2">
      <c r="A218" s="42"/>
      <c r="L218" s="30"/>
    </row>
    <row r="219" spans="1:12" ht="13.2">
      <c r="A219" s="42"/>
      <c r="L219" s="30"/>
    </row>
    <row r="220" spans="1:12" ht="13.2">
      <c r="A220" s="42"/>
      <c r="L220" s="30"/>
    </row>
    <row r="221" spans="1:12" ht="13.2">
      <c r="A221" s="42"/>
      <c r="L221" s="30"/>
    </row>
    <row r="222" spans="1:12" ht="13.2">
      <c r="A222" s="42"/>
      <c r="L222" s="30"/>
    </row>
    <row r="223" spans="1:12" ht="13.2">
      <c r="A223" s="42"/>
      <c r="L223" s="30"/>
    </row>
    <row r="224" spans="1:12" ht="13.2">
      <c r="A224" s="42"/>
      <c r="L224" s="30"/>
    </row>
    <row r="225" spans="1:12" ht="13.2">
      <c r="A225" s="42"/>
      <c r="L225" s="30"/>
    </row>
    <row r="226" spans="1:12" ht="13.2">
      <c r="A226" s="42"/>
      <c r="L226" s="30"/>
    </row>
    <row r="227" spans="1:12" ht="13.2">
      <c r="A227" s="42"/>
      <c r="L227" s="30"/>
    </row>
    <row r="228" spans="1:12" ht="13.2">
      <c r="A228" s="42"/>
      <c r="L228" s="30"/>
    </row>
    <row r="229" spans="1:12" ht="13.2">
      <c r="A229" s="42"/>
      <c r="L229" s="30"/>
    </row>
    <row r="230" spans="1:12" ht="13.2">
      <c r="A230" s="42"/>
      <c r="L230" s="30"/>
    </row>
    <row r="231" spans="1:12" ht="13.2">
      <c r="A231" s="42"/>
      <c r="L231" s="30"/>
    </row>
    <row r="232" spans="1:12" ht="13.2">
      <c r="A232" s="42"/>
      <c r="L232" s="30"/>
    </row>
    <row r="233" spans="1:12" ht="13.2">
      <c r="A233" s="42"/>
      <c r="L233" s="30"/>
    </row>
    <row r="234" spans="1:12" ht="13.2">
      <c r="A234" s="42"/>
      <c r="L234" s="30"/>
    </row>
    <row r="235" spans="1:12" ht="13.2">
      <c r="A235" s="42"/>
      <c r="L235" s="30"/>
    </row>
    <row r="236" spans="1:12" ht="13.2">
      <c r="A236" s="42"/>
      <c r="L236" s="30"/>
    </row>
    <row r="237" spans="1:12" ht="13.2">
      <c r="A237" s="42"/>
      <c r="L237" s="30"/>
    </row>
    <row r="238" spans="1:12" ht="13.2">
      <c r="A238" s="42"/>
      <c r="L238" s="30"/>
    </row>
    <row r="239" spans="1:12" ht="13.2">
      <c r="A239" s="42"/>
      <c r="L239" s="30"/>
    </row>
    <row r="240" spans="1:12" ht="13.2">
      <c r="A240" s="42"/>
      <c r="L240" s="30"/>
    </row>
    <row r="241" spans="1:12" ht="13.2">
      <c r="A241" s="42"/>
      <c r="L241" s="30"/>
    </row>
    <row r="242" spans="1:12" ht="13.2">
      <c r="A242" s="42"/>
      <c r="L242" s="30"/>
    </row>
    <row r="243" spans="1:12" ht="13.2">
      <c r="A243" s="42"/>
      <c r="L243" s="30"/>
    </row>
    <row r="244" spans="1:12" ht="13.2">
      <c r="A244" s="42"/>
      <c r="L244" s="30"/>
    </row>
    <row r="245" spans="1:12" ht="13.2">
      <c r="A245" s="42"/>
      <c r="L245" s="30"/>
    </row>
    <row r="246" spans="1:12" ht="13.2">
      <c r="A246" s="42"/>
      <c r="L246" s="30"/>
    </row>
    <row r="247" spans="1:12" ht="13.2">
      <c r="A247" s="42"/>
      <c r="L247" s="30"/>
    </row>
    <row r="248" spans="1:12" ht="13.2">
      <c r="A248" s="42"/>
      <c r="L248" s="30"/>
    </row>
    <row r="249" spans="1:12" ht="13.2">
      <c r="A249" s="42"/>
      <c r="L249" s="30"/>
    </row>
    <row r="250" spans="1:12" ht="13.2">
      <c r="A250" s="42"/>
      <c r="L250" s="30"/>
    </row>
    <row r="251" spans="1:12" ht="13.2">
      <c r="A251" s="42"/>
      <c r="L251" s="30"/>
    </row>
    <row r="252" spans="1:12" ht="13.2">
      <c r="A252" s="42"/>
      <c r="L252" s="30"/>
    </row>
    <row r="253" spans="1:12" ht="13.2">
      <c r="A253" s="42"/>
      <c r="L253" s="30"/>
    </row>
    <row r="254" spans="1:12" ht="13.2">
      <c r="A254" s="42"/>
      <c r="L254" s="30"/>
    </row>
    <row r="255" spans="1:12" ht="13.2">
      <c r="A255" s="42"/>
      <c r="L255" s="30"/>
    </row>
    <row r="256" spans="1:12" ht="13.2">
      <c r="A256" s="42"/>
      <c r="L256" s="30"/>
    </row>
    <row r="257" spans="1:12" ht="13.2">
      <c r="A257" s="42"/>
      <c r="L257" s="30"/>
    </row>
    <row r="258" spans="1:12" ht="13.2">
      <c r="A258" s="42"/>
      <c r="L258" s="30"/>
    </row>
    <row r="259" spans="1:12" ht="13.2">
      <c r="A259" s="42"/>
      <c r="L259" s="30"/>
    </row>
    <row r="260" spans="1:12" ht="13.2">
      <c r="A260" s="42"/>
      <c r="L260" s="30"/>
    </row>
    <row r="261" spans="1:12" ht="13.2">
      <c r="A261" s="42"/>
      <c r="L261" s="30"/>
    </row>
    <row r="262" spans="1:12" ht="13.2">
      <c r="A262" s="42"/>
      <c r="L262" s="30"/>
    </row>
    <row r="263" spans="1:12" ht="13.2">
      <c r="A263" s="42"/>
      <c r="L263" s="30"/>
    </row>
    <row r="264" spans="1:12" ht="13.2">
      <c r="A264" s="42"/>
      <c r="L264" s="30"/>
    </row>
    <row r="265" spans="1:12" ht="13.2">
      <c r="A265" s="42"/>
      <c r="L265" s="30"/>
    </row>
    <row r="266" spans="1:12" ht="13.2">
      <c r="A266" s="42"/>
      <c r="L266" s="30"/>
    </row>
    <row r="267" spans="1:12" ht="13.2">
      <c r="A267" s="42"/>
      <c r="L267" s="30"/>
    </row>
    <row r="268" spans="1:12" ht="13.2">
      <c r="A268" s="42"/>
      <c r="L268" s="30"/>
    </row>
    <row r="269" spans="1:12" ht="13.2">
      <c r="A269" s="42"/>
      <c r="L269" s="30"/>
    </row>
    <row r="270" spans="1:12" ht="13.2">
      <c r="A270" s="42"/>
      <c r="L270" s="30"/>
    </row>
    <row r="271" spans="1:12" ht="13.2">
      <c r="A271" s="42"/>
      <c r="L271" s="30"/>
    </row>
    <row r="272" spans="1:12" ht="13.2">
      <c r="A272" s="42"/>
      <c r="L272" s="30"/>
    </row>
    <row r="273" spans="1:12" ht="13.2">
      <c r="A273" s="42"/>
      <c r="L273" s="30"/>
    </row>
    <row r="274" spans="1:12" ht="13.2">
      <c r="A274" s="42"/>
      <c r="L274" s="30"/>
    </row>
    <row r="275" spans="1:12" ht="13.2">
      <c r="A275" s="42"/>
      <c r="L275" s="30"/>
    </row>
    <row r="276" spans="1:12" ht="13.2">
      <c r="A276" s="42"/>
      <c r="L276" s="30"/>
    </row>
    <row r="277" spans="1:12" ht="13.2">
      <c r="A277" s="42"/>
      <c r="L277" s="30"/>
    </row>
    <row r="278" spans="1:12" ht="13.2">
      <c r="A278" s="42"/>
      <c r="L278" s="30"/>
    </row>
    <row r="279" spans="1:12" ht="13.2">
      <c r="A279" s="42"/>
      <c r="L279" s="30"/>
    </row>
    <row r="280" spans="1:12" ht="13.2">
      <c r="A280" s="42"/>
      <c r="L280" s="30"/>
    </row>
    <row r="281" spans="1:12" ht="13.2">
      <c r="A281" s="42"/>
      <c r="L281" s="30"/>
    </row>
    <row r="282" spans="1:12" ht="13.2">
      <c r="A282" s="42"/>
      <c r="L282" s="30"/>
    </row>
    <row r="283" spans="1:12" ht="13.2">
      <c r="A283" s="42"/>
      <c r="L283" s="30"/>
    </row>
    <row r="284" spans="1:12" ht="13.2">
      <c r="A284" s="42"/>
      <c r="L284" s="30"/>
    </row>
    <row r="285" spans="1:12" ht="13.2">
      <c r="A285" s="42"/>
      <c r="L285" s="30"/>
    </row>
    <row r="286" spans="1:12" ht="13.2">
      <c r="A286" s="42"/>
      <c r="L286" s="30"/>
    </row>
    <row r="287" spans="1:12" ht="13.2">
      <c r="A287" s="42"/>
      <c r="L287" s="30"/>
    </row>
    <row r="288" spans="1:12" ht="13.2">
      <c r="A288" s="42"/>
      <c r="L288" s="30"/>
    </row>
    <row r="289" spans="1:12" ht="13.2">
      <c r="A289" s="42"/>
      <c r="L289" s="30"/>
    </row>
    <row r="290" spans="1:12" ht="13.2">
      <c r="A290" s="42"/>
      <c r="L290" s="30"/>
    </row>
    <row r="291" spans="1:12" ht="13.2">
      <c r="A291" s="42"/>
      <c r="L291" s="30"/>
    </row>
    <row r="292" spans="1:12" ht="13.2">
      <c r="A292" s="42"/>
      <c r="L292" s="30"/>
    </row>
    <row r="293" spans="1:12" ht="13.2">
      <c r="A293" s="42"/>
      <c r="L293" s="30"/>
    </row>
    <row r="294" spans="1:12" ht="13.2">
      <c r="A294" s="42"/>
      <c r="L294" s="30"/>
    </row>
    <row r="295" spans="1:12" ht="13.2">
      <c r="A295" s="42"/>
      <c r="L295" s="30"/>
    </row>
    <row r="296" spans="1:12" ht="13.2">
      <c r="A296" s="42"/>
      <c r="L296" s="30"/>
    </row>
    <row r="297" spans="1:12" ht="13.2">
      <c r="A297" s="42"/>
      <c r="L297" s="30"/>
    </row>
    <row r="298" spans="1:12" ht="13.2">
      <c r="A298" s="42"/>
      <c r="L298" s="30"/>
    </row>
    <row r="299" spans="1:12" ht="13.2">
      <c r="A299" s="42"/>
      <c r="L299" s="30"/>
    </row>
    <row r="300" spans="1:12" ht="13.2">
      <c r="A300" s="42"/>
      <c r="L300" s="30"/>
    </row>
    <row r="301" spans="1:12" ht="13.2">
      <c r="A301" s="42"/>
      <c r="L301" s="30"/>
    </row>
    <row r="302" spans="1:12" ht="13.2">
      <c r="A302" s="42"/>
      <c r="L302" s="30"/>
    </row>
    <row r="303" spans="1:12" ht="13.2">
      <c r="A303" s="42"/>
      <c r="L303" s="30"/>
    </row>
    <row r="304" spans="1:12" ht="13.2">
      <c r="A304" s="42"/>
      <c r="L304" s="30"/>
    </row>
    <row r="305" spans="1:12" ht="13.2">
      <c r="A305" s="42"/>
      <c r="L305" s="30"/>
    </row>
    <row r="306" spans="1:12" ht="13.2">
      <c r="A306" s="42"/>
      <c r="L306" s="30"/>
    </row>
    <row r="307" spans="1:12" ht="13.2">
      <c r="A307" s="42"/>
      <c r="L307" s="30"/>
    </row>
    <row r="308" spans="1:12" ht="13.2">
      <c r="A308" s="42"/>
      <c r="L308" s="30"/>
    </row>
    <row r="309" spans="1:12" ht="13.2">
      <c r="A309" s="42"/>
      <c r="L309" s="30"/>
    </row>
    <row r="310" spans="1:12" ht="13.2">
      <c r="A310" s="42"/>
      <c r="L310" s="30"/>
    </row>
    <row r="311" spans="1:12" ht="13.2">
      <c r="A311" s="42"/>
      <c r="L311" s="30"/>
    </row>
    <row r="312" spans="1:12" ht="13.2">
      <c r="A312" s="42"/>
      <c r="L312" s="30"/>
    </row>
    <row r="313" spans="1:12" ht="13.2">
      <c r="A313" s="42"/>
      <c r="L313" s="30"/>
    </row>
    <row r="314" spans="1:12" ht="13.2">
      <c r="A314" s="42"/>
      <c r="L314" s="30"/>
    </row>
    <row r="315" spans="1:12" ht="13.2">
      <c r="A315" s="42"/>
      <c r="L315" s="30"/>
    </row>
    <row r="316" spans="1:12" ht="13.2">
      <c r="A316" s="42"/>
      <c r="L316" s="30"/>
    </row>
    <row r="317" spans="1:12" ht="13.2">
      <c r="A317" s="42"/>
      <c r="L317" s="30"/>
    </row>
    <row r="318" spans="1:12" ht="13.2">
      <c r="A318" s="42"/>
      <c r="L318" s="30"/>
    </row>
    <row r="319" spans="1:12" ht="13.2">
      <c r="A319" s="42"/>
      <c r="L319" s="30"/>
    </row>
    <row r="320" spans="1:12" ht="13.2">
      <c r="A320" s="42"/>
      <c r="L320" s="30"/>
    </row>
    <row r="321" spans="1:12" ht="13.2">
      <c r="A321" s="42"/>
      <c r="L321" s="30"/>
    </row>
    <row r="322" spans="1:12" ht="13.2">
      <c r="A322" s="42"/>
      <c r="L322" s="30"/>
    </row>
    <row r="323" spans="1:12" ht="13.2">
      <c r="A323" s="42"/>
      <c r="L323" s="30"/>
    </row>
    <row r="324" spans="1:12" ht="13.2">
      <c r="A324" s="42"/>
      <c r="L324" s="30"/>
    </row>
    <row r="325" spans="1:12" ht="13.2">
      <c r="A325" s="42"/>
      <c r="L325" s="30"/>
    </row>
    <row r="326" spans="1:12" ht="13.2">
      <c r="A326" s="42"/>
      <c r="L326" s="30"/>
    </row>
    <row r="327" spans="1:12" ht="13.2">
      <c r="A327" s="42"/>
      <c r="L327" s="30"/>
    </row>
    <row r="328" spans="1:12" ht="13.2">
      <c r="A328" s="42"/>
      <c r="L328" s="30"/>
    </row>
    <row r="329" spans="1:12" ht="13.2">
      <c r="A329" s="42"/>
      <c r="L329" s="30"/>
    </row>
    <row r="330" spans="1:12" ht="13.2">
      <c r="A330" s="42"/>
      <c r="L330" s="30"/>
    </row>
    <row r="331" spans="1:12" ht="13.2">
      <c r="A331" s="42"/>
      <c r="L331" s="30"/>
    </row>
    <row r="332" spans="1:12" ht="13.2">
      <c r="A332" s="42"/>
      <c r="L332" s="30"/>
    </row>
    <row r="333" spans="1:12" ht="13.2">
      <c r="A333" s="42"/>
      <c r="L333" s="30"/>
    </row>
    <row r="334" spans="1:12" ht="13.2">
      <c r="A334" s="42"/>
      <c r="L334" s="30"/>
    </row>
    <row r="335" spans="1:12" ht="13.2">
      <c r="A335" s="42"/>
      <c r="L335" s="30"/>
    </row>
    <row r="336" spans="1:12" ht="13.2">
      <c r="A336" s="42"/>
      <c r="L336" s="30"/>
    </row>
    <row r="337" spans="1:12" ht="13.2">
      <c r="A337" s="42"/>
      <c r="L337" s="30"/>
    </row>
    <row r="338" spans="1:12" ht="13.2">
      <c r="A338" s="42"/>
      <c r="L338" s="30"/>
    </row>
    <row r="339" spans="1:12" ht="13.2">
      <c r="A339" s="42"/>
      <c r="L339" s="30"/>
    </row>
    <row r="340" spans="1:12" ht="13.2">
      <c r="A340" s="42"/>
      <c r="L340" s="30"/>
    </row>
    <row r="341" spans="1:12" ht="13.2">
      <c r="A341" s="42"/>
      <c r="L341" s="30"/>
    </row>
    <row r="342" spans="1:12" ht="13.2">
      <c r="A342" s="42"/>
      <c r="L342" s="30"/>
    </row>
    <row r="343" spans="1:12" ht="13.2">
      <c r="A343" s="42"/>
      <c r="L343" s="30"/>
    </row>
    <row r="344" spans="1:12" ht="13.2">
      <c r="A344" s="42"/>
      <c r="L344" s="30"/>
    </row>
    <row r="345" spans="1:12" ht="13.2">
      <c r="A345" s="42"/>
      <c r="L345" s="30"/>
    </row>
    <row r="346" spans="1:12" ht="13.2">
      <c r="A346" s="42"/>
      <c r="L346" s="30"/>
    </row>
    <row r="347" spans="1:12" ht="13.2">
      <c r="A347" s="42"/>
      <c r="L347" s="30"/>
    </row>
    <row r="348" spans="1:12" ht="13.2">
      <c r="A348" s="42"/>
      <c r="L348" s="30"/>
    </row>
    <row r="349" spans="1:12" ht="13.2">
      <c r="A349" s="42"/>
      <c r="L349" s="30"/>
    </row>
    <row r="350" spans="1:12" ht="13.2">
      <c r="A350" s="42"/>
      <c r="L350" s="30"/>
    </row>
    <row r="351" spans="1:12" ht="13.2">
      <c r="A351" s="42"/>
      <c r="L351" s="30"/>
    </row>
    <row r="352" spans="1:12" ht="13.2">
      <c r="A352" s="42"/>
      <c r="L352" s="30"/>
    </row>
    <row r="353" spans="1:12" ht="13.2">
      <c r="A353" s="42"/>
      <c r="L353" s="30"/>
    </row>
    <row r="354" spans="1:12" ht="13.2">
      <c r="A354" s="42"/>
      <c r="L354" s="30"/>
    </row>
    <row r="355" spans="1:12" ht="13.2">
      <c r="A355" s="42"/>
      <c r="L355" s="30"/>
    </row>
    <row r="356" spans="1:12" ht="13.2">
      <c r="A356" s="42"/>
      <c r="L356" s="30"/>
    </row>
    <row r="357" spans="1:12" ht="13.2">
      <c r="A357" s="42"/>
      <c r="L357" s="30"/>
    </row>
    <row r="358" spans="1:12" ht="13.2">
      <c r="A358" s="42"/>
      <c r="L358" s="30"/>
    </row>
    <row r="359" spans="1:12" ht="13.2">
      <c r="A359" s="42"/>
      <c r="L359" s="30"/>
    </row>
    <row r="360" spans="1:12" ht="13.2">
      <c r="A360" s="42"/>
      <c r="L360" s="30"/>
    </row>
    <row r="361" spans="1:12" ht="13.2">
      <c r="A361" s="42"/>
      <c r="L361" s="30"/>
    </row>
    <row r="362" spans="1:12" ht="13.2">
      <c r="A362" s="42"/>
      <c r="L362" s="30"/>
    </row>
    <row r="363" spans="1:12" ht="13.2">
      <c r="A363" s="42"/>
      <c r="L363" s="30"/>
    </row>
    <row r="364" spans="1:12" ht="13.2">
      <c r="A364" s="42"/>
      <c r="L364" s="30"/>
    </row>
    <row r="365" spans="1:12" ht="13.2">
      <c r="A365" s="42"/>
      <c r="L365" s="30"/>
    </row>
    <row r="366" spans="1:12" ht="13.2">
      <c r="A366" s="42"/>
      <c r="L366" s="30"/>
    </row>
    <row r="367" spans="1:12" ht="13.2">
      <c r="A367" s="42"/>
      <c r="L367" s="30"/>
    </row>
    <row r="368" spans="1:12" ht="13.2">
      <c r="A368" s="42"/>
      <c r="L368" s="30"/>
    </row>
    <row r="369" spans="1:12" ht="13.2">
      <c r="A369" s="42"/>
      <c r="L369" s="30"/>
    </row>
    <row r="370" spans="1:12" ht="13.2">
      <c r="A370" s="42"/>
      <c r="L370" s="30"/>
    </row>
    <row r="371" spans="1:12" ht="13.2">
      <c r="A371" s="42"/>
      <c r="L371" s="30"/>
    </row>
    <row r="372" spans="1:12" ht="13.2">
      <c r="A372" s="42"/>
      <c r="L372" s="30"/>
    </row>
    <row r="373" spans="1:12" ht="13.2">
      <c r="A373" s="42"/>
      <c r="L373" s="30"/>
    </row>
    <row r="374" spans="1:12" ht="13.2">
      <c r="A374" s="42"/>
      <c r="L374" s="30"/>
    </row>
    <row r="375" spans="1:12" ht="13.2">
      <c r="A375" s="42"/>
      <c r="L375" s="30"/>
    </row>
    <row r="376" spans="1:12" ht="13.2">
      <c r="A376" s="42"/>
      <c r="L376" s="30"/>
    </row>
    <row r="377" spans="1:12" ht="13.2">
      <c r="A377" s="42"/>
      <c r="L377" s="30"/>
    </row>
    <row r="378" spans="1:12" ht="13.2">
      <c r="A378" s="42"/>
      <c r="L378" s="30"/>
    </row>
    <row r="379" spans="1:12" ht="13.2">
      <c r="A379" s="42"/>
      <c r="L379" s="30"/>
    </row>
    <row r="380" spans="1:12" ht="13.2">
      <c r="A380" s="42"/>
      <c r="L380" s="30"/>
    </row>
    <row r="381" spans="1:12" ht="13.2">
      <c r="A381" s="42"/>
      <c r="L381" s="30"/>
    </row>
    <row r="382" spans="1:12" ht="13.2">
      <c r="A382" s="42"/>
      <c r="L382" s="30"/>
    </row>
    <row r="383" spans="1:12" ht="13.2">
      <c r="A383" s="42"/>
      <c r="L383" s="30"/>
    </row>
    <row r="384" spans="1:12" ht="13.2">
      <c r="A384" s="42"/>
      <c r="L384" s="30"/>
    </row>
    <row r="385" spans="1:12" ht="13.2">
      <c r="A385" s="42"/>
      <c r="L385" s="30"/>
    </row>
    <row r="386" spans="1:12" ht="13.2">
      <c r="A386" s="42"/>
      <c r="L386" s="30"/>
    </row>
    <row r="387" spans="1:12" ht="13.2">
      <c r="A387" s="42"/>
      <c r="L387" s="30"/>
    </row>
    <row r="388" spans="1:12" ht="13.2">
      <c r="A388" s="42"/>
      <c r="L388" s="30"/>
    </row>
    <row r="389" spans="1:12" ht="13.2">
      <c r="A389" s="42"/>
      <c r="L389" s="30"/>
    </row>
    <row r="390" spans="1:12" ht="13.2">
      <c r="A390" s="42"/>
      <c r="L390" s="30"/>
    </row>
    <row r="391" spans="1:12" ht="13.2">
      <c r="A391" s="42"/>
      <c r="L391" s="30"/>
    </row>
    <row r="392" spans="1:12" ht="13.2">
      <c r="A392" s="42"/>
      <c r="L392" s="30"/>
    </row>
    <row r="393" spans="1:12" ht="13.2">
      <c r="A393" s="42"/>
      <c r="L393" s="30"/>
    </row>
    <row r="394" spans="1:12" ht="13.2">
      <c r="A394" s="42"/>
      <c r="L394" s="30"/>
    </row>
    <row r="395" spans="1:12" ht="13.2">
      <c r="A395" s="42"/>
      <c r="L395" s="30"/>
    </row>
    <row r="396" spans="1:12" ht="13.2">
      <c r="A396" s="42"/>
      <c r="L396" s="30"/>
    </row>
    <row r="397" spans="1:12" ht="13.2">
      <c r="A397" s="42"/>
      <c r="L397" s="30"/>
    </row>
    <row r="398" spans="1:12" ht="13.2">
      <c r="A398" s="42"/>
      <c r="L398" s="30"/>
    </row>
    <row r="399" spans="1:12" ht="13.2">
      <c r="A399" s="42"/>
      <c r="L399" s="30"/>
    </row>
    <row r="400" spans="1:12" ht="13.2">
      <c r="A400" s="42"/>
      <c r="L400" s="30"/>
    </row>
    <row r="401" spans="1:12" ht="13.2">
      <c r="A401" s="42"/>
      <c r="L401" s="30"/>
    </row>
    <row r="402" spans="1:12" ht="13.2">
      <c r="A402" s="42"/>
      <c r="L402" s="30"/>
    </row>
    <row r="403" spans="1:12" ht="13.2">
      <c r="A403" s="42"/>
      <c r="L403" s="30"/>
    </row>
    <row r="404" spans="1:12" ht="13.2">
      <c r="A404" s="42"/>
      <c r="L404" s="30"/>
    </row>
    <row r="405" spans="1:12" ht="13.2">
      <c r="A405" s="42"/>
      <c r="L405" s="30"/>
    </row>
    <row r="406" spans="1:12" ht="13.2">
      <c r="A406" s="42"/>
      <c r="L406" s="30"/>
    </row>
    <row r="407" spans="1:12" ht="13.2">
      <c r="A407" s="42"/>
      <c r="L407" s="30"/>
    </row>
    <row r="408" spans="1:12" ht="13.2">
      <c r="A408" s="42"/>
      <c r="L408" s="30"/>
    </row>
    <row r="409" spans="1:12" ht="13.2">
      <c r="A409" s="42"/>
      <c r="L409" s="30"/>
    </row>
    <row r="410" spans="1:12" ht="13.2">
      <c r="A410" s="42"/>
      <c r="L410" s="30"/>
    </row>
    <row r="411" spans="1:12" ht="13.2">
      <c r="A411" s="42"/>
      <c r="L411" s="30"/>
    </row>
    <row r="412" spans="1:12" ht="13.2">
      <c r="A412" s="42"/>
      <c r="L412" s="30"/>
    </row>
    <row r="413" spans="1:12" ht="13.2">
      <c r="A413" s="42"/>
      <c r="L413" s="30"/>
    </row>
    <row r="414" spans="1:12" ht="13.2">
      <c r="A414" s="42"/>
      <c r="L414" s="30"/>
    </row>
    <row r="415" spans="1:12" ht="13.2">
      <c r="A415" s="42"/>
      <c r="L415" s="30"/>
    </row>
    <row r="416" spans="1:12" ht="13.2">
      <c r="A416" s="42"/>
      <c r="L416" s="30"/>
    </row>
    <row r="417" spans="1:12" ht="13.2">
      <c r="A417" s="42"/>
      <c r="L417" s="30"/>
    </row>
    <row r="418" spans="1:12" ht="13.2">
      <c r="A418" s="42"/>
      <c r="L418" s="30"/>
    </row>
    <row r="419" spans="1:12" ht="13.2">
      <c r="A419" s="42"/>
      <c r="L419" s="30"/>
    </row>
    <row r="420" spans="1:12" ht="13.2">
      <c r="A420" s="42"/>
      <c r="L420" s="30"/>
    </row>
    <row r="421" spans="1:12" ht="13.2">
      <c r="A421" s="42"/>
      <c r="L421" s="30"/>
    </row>
    <row r="422" spans="1:12" ht="13.2">
      <c r="A422" s="42"/>
      <c r="L422" s="30"/>
    </row>
    <row r="423" spans="1:12" ht="13.2">
      <c r="A423" s="42"/>
      <c r="L423" s="30"/>
    </row>
    <row r="424" spans="1:12" ht="13.2">
      <c r="A424" s="42"/>
      <c r="L424" s="30"/>
    </row>
    <row r="425" spans="1:12" ht="13.2">
      <c r="A425" s="42"/>
      <c r="L425" s="30"/>
    </row>
    <row r="426" spans="1:12" ht="13.2">
      <c r="A426" s="42"/>
      <c r="L426" s="30"/>
    </row>
    <row r="427" spans="1:12" ht="13.2">
      <c r="A427" s="42"/>
      <c r="L427" s="30"/>
    </row>
    <row r="428" spans="1:12" ht="13.2">
      <c r="A428" s="42"/>
      <c r="L428" s="30"/>
    </row>
    <row r="429" spans="1:12" ht="13.2">
      <c r="A429" s="42"/>
      <c r="L429" s="30"/>
    </row>
    <row r="430" spans="1:12" ht="13.2">
      <c r="A430" s="42"/>
      <c r="L430" s="30"/>
    </row>
    <row r="431" spans="1:12" ht="13.2">
      <c r="A431" s="42"/>
      <c r="L431" s="30"/>
    </row>
    <row r="432" spans="1:12" ht="13.2">
      <c r="A432" s="42"/>
      <c r="L432" s="30"/>
    </row>
    <row r="433" spans="1:12" ht="13.2">
      <c r="A433" s="42"/>
      <c r="L433" s="30"/>
    </row>
    <row r="434" spans="1:12" ht="13.2">
      <c r="A434" s="42"/>
      <c r="L434" s="30"/>
    </row>
    <row r="435" spans="1:12" ht="13.2">
      <c r="A435" s="42"/>
      <c r="L435" s="30"/>
    </row>
    <row r="436" spans="1:12" ht="13.2">
      <c r="A436" s="42"/>
      <c r="L436" s="30"/>
    </row>
    <row r="437" spans="1:12" ht="13.2">
      <c r="A437" s="42"/>
      <c r="L437" s="30"/>
    </row>
    <row r="438" spans="1:12" ht="13.2">
      <c r="A438" s="42"/>
      <c r="L438" s="30"/>
    </row>
    <row r="439" spans="1:12" ht="13.2">
      <c r="A439" s="42"/>
      <c r="L439" s="30"/>
    </row>
    <row r="440" spans="1:12" ht="13.2">
      <c r="A440" s="42"/>
      <c r="L440" s="30"/>
    </row>
    <row r="441" spans="1:12" ht="13.2">
      <c r="A441" s="42"/>
      <c r="L441" s="30"/>
    </row>
    <row r="442" spans="1:12" ht="13.2">
      <c r="A442" s="42"/>
      <c r="L442" s="30"/>
    </row>
    <row r="443" spans="1:12" ht="13.2">
      <c r="A443" s="42"/>
      <c r="L443" s="30"/>
    </row>
    <row r="444" spans="1:12" ht="13.2">
      <c r="A444" s="42"/>
      <c r="L444" s="30"/>
    </row>
    <row r="445" spans="1:12" ht="13.2">
      <c r="A445" s="42"/>
      <c r="L445" s="30"/>
    </row>
    <row r="446" spans="1:12" ht="13.2">
      <c r="A446" s="42"/>
      <c r="L446" s="30"/>
    </row>
    <row r="447" spans="1:12" ht="13.2">
      <c r="A447" s="42"/>
      <c r="L447" s="30"/>
    </row>
    <row r="448" spans="1:12" ht="13.2">
      <c r="A448" s="42"/>
      <c r="L448" s="30"/>
    </row>
    <row r="449" spans="1:12" ht="13.2">
      <c r="A449" s="42"/>
      <c r="L449" s="30"/>
    </row>
    <row r="450" spans="1:12" ht="13.2">
      <c r="A450" s="42"/>
      <c r="L450" s="30"/>
    </row>
    <row r="451" spans="1:12" ht="13.2">
      <c r="A451" s="42"/>
      <c r="L451" s="30"/>
    </row>
    <row r="452" spans="1:12" ht="13.2">
      <c r="A452" s="42"/>
      <c r="L452" s="30"/>
    </row>
    <row r="453" spans="1:12" ht="13.2">
      <c r="A453" s="42"/>
      <c r="L453" s="30"/>
    </row>
    <row r="454" spans="1:12" ht="13.2">
      <c r="A454" s="42"/>
      <c r="L454" s="30"/>
    </row>
    <row r="455" spans="1:12" ht="13.2">
      <c r="A455" s="42"/>
      <c r="L455" s="30"/>
    </row>
    <row r="456" spans="1:12" ht="13.2">
      <c r="A456" s="42"/>
      <c r="L456" s="30"/>
    </row>
    <row r="457" spans="1:12" ht="13.2">
      <c r="A457" s="42"/>
      <c r="L457" s="30"/>
    </row>
    <row r="458" spans="1:12" ht="13.2">
      <c r="A458" s="42"/>
      <c r="L458" s="30"/>
    </row>
    <row r="459" spans="1:12" ht="13.2">
      <c r="A459" s="42"/>
      <c r="L459" s="30"/>
    </row>
    <row r="460" spans="1:12" ht="13.2">
      <c r="A460" s="42"/>
      <c r="L460" s="30"/>
    </row>
    <row r="461" spans="1:12" ht="13.2">
      <c r="A461" s="42"/>
      <c r="L461" s="30"/>
    </row>
    <row r="462" spans="1:12" ht="13.2">
      <c r="A462" s="42"/>
      <c r="L462" s="30"/>
    </row>
    <row r="463" spans="1:12" ht="13.2">
      <c r="A463" s="42"/>
      <c r="L463" s="30"/>
    </row>
    <row r="464" spans="1:12" ht="13.2">
      <c r="A464" s="42"/>
      <c r="L464" s="30"/>
    </row>
    <row r="465" spans="1:12" ht="13.2">
      <c r="A465" s="42"/>
      <c r="L465" s="30"/>
    </row>
    <row r="466" spans="1:12" ht="13.2">
      <c r="A466" s="42"/>
      <c r="L466" s="30"/>
    </row>
    <row r="467" spans="1:12" ht="13.2">
      <c r="A467" s="42"/>
      <c r="L467" s="30"/>
    </row>
    <row r="468" spans="1:12" ht="13.2">
      <c r="A468" s="42"/>
      <c r="L468" s="30"/>
    </row>
    <row r="469" spans="1:12" ht="13.2">
      <c r="A469" s="42"/>
      <c r="L469" s="30"/>
    </row>
    <row r="470" spans="1:12" ht="13.2">
      <c r="A470" s="42"/>
      <c r="L470" s="30"/>
    </row>
    <row r="471" spans="1:12" ht="13.2">
      <c r="A471" s="42"/>
      <c r="L471" s="30"/>
    </row>
    <row r="472" spans="1:12" ht="13.2">
      <c r="A472" s="42"/>
      <c r="L472" s="30"/>
    </row>
    <row r="473" spans="1:12" ht="13.2">
      <c r="A473" s="42"/>
      <c r="L473" s="30"/>
    </row>
    <row r="474" spans="1:12" ht="13.2">
      <c r="A474" s="42"/>
      <c r="L474" s="30"/>
    </row>
    <row r="475" spans="1:12" ht="13.2">
      <c r="A475" s="42"/>
      <c r="L475" s="30"/>
    </row>
    <row r="476" spans="1:12" ht="13.2">
      <c r="A476" s="42"/>
      <c r="L476" s="30"/>
    </row>
    <row r="477" spans="1:12" ht="13.2">
      <c r="A477" s="42"/>
      <c r="L477" s="30"/>
    </row>
    <row r="478" spans="1:12" ht="13.2">
      <c r="A478" s="42"/>
      <c r="L478" s="30"/>
    </row>
    <row r="479" spans="1:12" ht="13.2">
      <c r="A479" s="42"/>
      <c r="L479" s="30"/>
    </row>
    <row r="480" spans="1:12" ht="13.2">
      <c r="A480" s="42"/>
      <c r="L480" s="30"/>
    </row>
    <row r="481" spans="1:12" ht="13.2">
      <c r="A481" s="42"/>
      <c r="L481" s="30"/>
    </row>
    <row r="482" spans="1:12" ht="13.2">
      <c r="A482" s="42"/>
      <c r="L482" s="30"/>
    </row>
    <row r="483" spans="1:12" ht="13.2">
      <c r="A483" s="42"/>
      <c r="L483" s="30"/>
    </row>
    <row r="484" spans="1:12" ht="13.2">
      <c r="A484" s="42"/>
      <c r="L484" s="30"/>
    </row>
    <row r="485" spans="1:12" ht="13.2">
      <c r="A485" s="42"/>
      <c r="L485" s="30"/>
    </row>
    <row r="486" spans="1:12" ht="13.2">
      <c r="A486" s="42"/>
      <c r="L486" s="30"/>
    </row>
    <row r="487" spans="1:12" ht="13.2">
      <c r="A487" s="42"/>
      <c r="L487" s="30"/>
    </row>
    <row r="488" spans="1:12" ht="13.2">
      <c r="A488" s="42"/>
      <c r="L488" s="30"/>
    </row>
    <row r="489" spans="1:12" ht="13.2">
      <c r="A489" s="42"/>
      <c r="L489" s="30"/>
    </row>
    <row r="490" spans="1:12" ht="13.2">
      <c r="A490" s="42"/>
      <c r="L490" s="30"/>
    </row>
    <row r="491" spans="1:12" ht="13.2">
      <c r="A491" s="42"/>
      <c r="L491" s="30"/>
    </row>
    <row r="492" spans="1:12" ht="13.2">
      <c r="A492" s="42"/>
      <c r="L492" s="30"/>
    </row>
    <row r="493" spans="1:12" ht="13.2">
      <c r="A493" s="42"/>
      <c r="L493" s="30"/>
    </row>
    <row r="494" spans="1:12" ht="13.2">
      <c r="A494" s="42"/>
      <c r="L494" s="30"/>
    </row>
    <row r="495" spans="1:12" ht="13.2">
      <c r="A495" s="42"/>
      <c r="L495" s="30"/>
    </row>
    <row r="496" spans="1:12" ht="13.2">
      <c r="A496" s="42"/>
      <c r="L496" s="30"/>
    </row>
    <row r="497" spans="1:12" ht="13.2">
      <c r="A497" s="42"/>
      <c r="L497" s="30"/>
    </row>
    <row r="498" spans="1:12" ht="13.2">
      <c r="A498" s="42"/>
      <c r="L498" s="30"/>
    </row>
    <row r="499" spans="1:12" ht="13.2">
      <c r="A499" s="42"/>
      <c r="L499" s="30"/>
    </row>
    <row r="500" spans="1:12" ht="13.2">
      <c r="A500" s="42"/>
      <c r="L500" s="30"/>
    </row>
    <row r="501" spans="1:12" ht="13.2">
      <c r="A501" s="42"/>
      <c r="L501" s="30"/>
    </row>
    <row r="502" spans="1:12" ht="13.2">
      <c r="A502" s="42"/>
      <c r="L502" s="30"/>
    </row>
    <row r="503" spans="1:12" ht="13.2">
      <c r="A503" s="42"/>
      <c r="L503" s="30"/>
    </row>
    <row r="504" spans="1:12" ht="13.2">
      <c r="A504" s="42"/>
      <c r="L504" s="30"/>
    </row>
    <row r="505" spans="1:12" ht="13.2">
      <c r="A505" s="42"/>
      <c r="L505" s="30"/>
    </row>
    <row r="506" spans="1:12" ht="13.2">
      <c r="A506" s="42"/>
      <c r="L506" s="30"/>
    </row>
    <row r="507" spans="1:12" ht="13.2">
      <c r="A507" s="42"/>
      <c r="L507" s="30"/>
    </row>
    <row r="508" spans="1:12" ht="13.2">
      <c r="A508" s="42"/>
      <c r="L508" s="30"/>
    </row>
    <row r="509" spans="1:12" ht="13.2">
      <c r="A509" s="42"/>
      <c r="L509" s="30"/>
    </row>
    <row r="510" spans="1:12" ht="13.2">
      <c r="A510" s="42"/>
      <c r="L510" s="30"/>
    </row>
    <row r="511" spans="1:12" ht="13.2">
      <c r="A511" s="42"/>
      <c r="L511" s="30"/>
    </row>
    <row r="512" spans="1:12" ht="13.2">
      <c r="A512" s="42"/>
      <c r="L512" s="30"/>
    </row>
    <row r="513" spans="1:12" ht="13.2">
      <c r="A513" s="42"/>
      <c r="L513" s="30"/>
    </row>
    <row r="514" spans="1:12" ht="13.2">
      <c r="A514" s="42"/>
      <c r="L514" s="30"/>
    </row>
    <row r="515" spans="1:12" ht="13.2">
      <c r="A515" s="42"/>
      <c r="L515" s="30"/>
    </row>
    <row r="516" spans="1:12" ht="13.2">
      <c r="A516" s="42"/>
      <c r="L516" s="30"/>
    </row>
    <row r="517" spans="1:12" ht="13.2">
      <c r="A517" s="42"/>
      <c r="L517" s="30"/>
    </row>
    <row r="518" spans="1:12" ht="13.2">
      <c r="A518" s="42"/>
      <c r="L518" s="30"/>
    </row>
    <row r="519" spans="1:12" ht="13.2">
      <c r="A519" s="42"/>
      <c r="L519" s="30"/>
    </row>
    <row r="520" spans="1:12" ht="13.2">
      <c r="A520" s="42"/>
      <c r="L520" s="30"/>
    </row>
    <row r="521" spans="1:12" ht="13.2">
      <c r="A521" s="42"/>
      <c r="L521" s="30"/>
    </row>
    <row r="522" spans="1:12" ht="13.2">
      <c r="A522" s="42"/>
      <c r="L522" s="30"/>
    </row>
    <row r="523" spans="1:12" ht="13.2">
      <c r="A523" s="42"/>
      <c r="L523" s="30"/>
    </row>
    <row r="524" spans="1:12" ht="13.2">
      <c r="A524" s="42"/>
      <c r="L524" s="30"/>
    </row>
    <row r="525" spans="1:12" ht="13.2">
      <c r="A525" s="42"/>
      <c r="L525" s="30"/>
    </row>
    <row r="526" spans="1:12" ht="13.2">
      <c r="A526" s="42"/>
      <c r="L526" s="30"/>
    </row>
    <row r="527" spans="1:12" ht="13.2">
      <c r="A527" s="42"/>
      <c r="L527" s="30"/>
    </row>
    <row r="528" spans="1:12" ht="13.2">
      <c r="A528" s="42"/>
      <c r="L528" s="30"/>
    </row>
    <row r="529" spans="1:12" ht="13.2">
      <c r="A529" s="42"/>
      <c r="L529" s="30"/>
    </row>
    <row r="530" spans="1:12" ht="13.2">
      <c r="A530" s="42"/>
      <c r="L530" s="30"/>
    </row>
    <row r="531" spans="1:12" ht="13.2">
      <c r="A531" s="42"/>
      <c r="L531" s="30"/>
    </row>
    <row r="532" spans="1:12" ht="13.2">
      <c r="A532" s="42"/>
      <c r="L532" s="30"/>
    </row>
    <row r="533" spans="1:12" ht="13.2">
      <c r="A533" s="42"/>
      <c r="L533" s="30"/>
    </row>
    <row r="534" spans="1:12" ht="13.2">
      <c r="A534" s="42"/>
      <c r="L534" s="30"/>
    </row>
    <row r="535" spans="1:12" ht="13.2">
      <c r="A535" s="42"/>
      <c r="L535" s="30"/>
    </row>
    <row r="536" spans="1:12" ht="13.2">
      <c r="A536" s="42"/>
      <c r="L536" s="30"/>
    </row>
    <row r="537" spans="1:12" ht="13.2">
      <c r="A537" s="42"/>
      <c r="L537" s="30"/>
    </row>
    <row r="538" spans="1:12" ht="13.2">
      <c r="A538" s="42"/>
      <c r="L538" s="30"/>
    </row>
    <row r="539" spans="1:12" ht="13.2">
      <c r="A539" s="42"/>
      <c r="L539" s="30"/>
    </row>
    <row r="540" spans="1:12" ht="13.2">
      <c r="A540" s="42"/>
      <c r="L540" s="30"/>
    </row>
    <row r="541" spans="1:12" ht="13.2">
      <c r="A541" s="42"/>
      <c r="L541" s="30"/>
    </row>
    <row r="542" spans="1:12" ht="13.2">
      <c r="A542" s="42"/>
      <c r="L542" s="30"/>
    </row>
    <row r="543" spans="1:12" ht="13.2">
      <c r="A543" s="42"/>
      <c r="L543" s="30"/>
    </row>
    <row r="544" spans="1:12" ht="13.2">
      <c r="A544" s="42"/>
      <c r="L544" s="30"/>
    </row>
    <row r="545" spans="1:12" ht="13.2">
      <c r="A545" s="42"/>
      <c r="L545" s="30"/>
    </row>
    <row r="546" spans="1:12" ht="13.2">
      <c r="A546" s="42"/>
      <c r="L546" s="30"/>
    </row>
    <row r="547" spans="1:12" ht="13.2">
      <c r="A547" s="42"/>
      <c r="L547" s="30"/>
    </row>
    <row r="548" spans="1:12" ht="13.2">
      <c r="A548" s="42"/>
      <c r="L548" s="30"/>
    </row>
    <row r="549" spans="1:12" ht="13.2">
      <c r="A549" s="42"/>
      <c r="L549" s="30"/>
    </row>
    <row r="550" spans="1:12" ht="13.2">
      <c r="A550" s="42"/>
      <c r="L550" s="30"/>
    </row>
    <row r="551" spans="1:12" ht="13.2">
      <c r="A551" s="42"/>
      <c r="L551" s="30"/>
    </row>
    <row r="552" spans="1:12" ht="13.2">
      <c r="A552" s="42"/>
      <c r="L552" s="30"/>
    </row>
    <row r="553" spans="1:12" ht="13.2">
      <c r="A553" s="42"/>
      <c r="L553" s="30"/>
    </row>
    <row r="554" spans="1:12" ht="13.2">
      <c r="A554" s="42"/>
      <c r="L554" s="30"/>
    </row>
    <row r="555" spans="1:12" ht="13.2">
      <c r="A555" s="42"/>
      <c r="L555" s="30"/>
    </row>
    <row r="556" spans="1:12" ht="13.2">
      <c r="A556" s="42"/>
      <c r="L556" s="30"/>
    </row>
    <row r="557" spans="1:12" ht="13.2">
      <c r="A557" s="42"/>
      <c r="L557" s="30"/>
    </row>
    <row r="558" spans="1:12" ht="13.2">
      <c r="A558" s="42"/>
      <c r="L558" s="30"/>
    </row>
    <row r="559" spans="1:12" ht="13.2">
      <c r="A559" s="42"/>
      <c r="L559" s="30"/>
    </row>
    <row r="560" spans="1:12" ht="13.2">
      <c r="A560" s="42"/>
      <c r="L560" s="30"/>
    </row>
    <row r="561" spans="1:12" ht="13.2">
      <c r="A561" s="42"/>
      <c r="L561" s="30"/>
    </row>
    <row r="562" spans="1:12" ht="13.2">
      <c r="A562" s="42"/>
      <c r="L562" s="30"/>
    </row>
    <row r="563" spans="1:12" ht="13.2">
      <c r="A563" s="42"/>
      <c r="L563" s="30"/>
    </row>
    <row r="564" spans="1:12" ht="13.2">
      <c r="A564" s="42"/>
      <c r="L564" s="30"/>
    </row>
    <row r="565" spans="1:12" ht="13.2">
      <c r="A565" s="42"/>
      <c r="L565" s="30"/>
    </row>
    <row r="566" spans="1:12" ht="13.2">
      <c r="A566" s="42"/>
      <c r="L566" s="30"/>
    </row>
    <row r="567" spans="1:12" ht="13.2">
      <c r="A567" s="42"/>
      <c r="L567" s="30"/>
    </row>
    <row r="568" spans="1:12" ht="13.2">
      <c r="A568" s="42"/>
      <c r="L568" s="30"/>
    </row>
    <row r="569" spans="1:12" ht="13.2">
      <c r="A569" s="42"/>
      <c r="L569" s="30"/>
    </row>
    <row r="570" spans="1:12" ht="13.2">
      <c r="A570" s="42"/>
      <c r="L570" s="30"/>
    </row>
    <row r="571" spans="1:12" ht="13.2">
      <c r="A571" s="42"/>
      <c r="L571" s="30"/>
    </row>
    <row r="572" spans="1:12" ht="13.2">
      <c r="A572" s="42"/>
      <c r="L572" s="30"/>
    </row>
    <row r="573" spans="1:12" ht="13.2">
      <c r="A573" s="42"/>
      <c r="L573" s="30"/>
    </row>
    <row r="574" spans="1:12" ht="13.2">
      <c r="A574" s="42"/>
      <c r="L574" s="30"/>
    </row>
    <row r="575" spans="1:12" ht="13.2">
      <c r="A575" s="42"/>
      <c r="L575" s="30"/>
    </row>
    <row r="576" spans="1:12" ht="13.2">
      <c r="A576" s="42"/>
      <c r="L576" s="30"/>
    </row>
    <row r="577" spans="1:12" ht="13.2">
      <c r="A577" s="42"/>
      <c r="L577" s="30"/>
    </row>
    <row r="578" spans="1:12" ht="13.2">
      <c r="A578" s="42"/>
      <c r="L578" s="30"/>
    </row>
    <row r="579" spans="1:12" ht="13.2">
      <c r="A579" s="42"/>
      <c r="L579" s="30"/>
    </row>
    <row r="580" spans="1:12" ht="13.2">
      <c r="A580" s="42"/>
      <c r="L580" s="30"/>
    </row>
    <row r="581" spans="1:12" ht="13.2">
      <c r="A581" s="42"/>
      <c r="L581" s="30"/>
    </row>
    <row r="582" spans="1:12" ht="13.2">
      <c r="A582" s="42"/>
      <c r="L582" s="30"/>
    </row>
    <row r="583" spans="1:12" ht="13.2">
      <c r="A583" s="42"/>
      <c r="L583" s="30"/>
    </row>
    <row r="584" spans="1:12" ht="13.2">
      <c r="A584" s="42"/>
      <c r="L584" s="30"/>
    </row>
    <row r="585" spans="1:12" ht="13.2">
      <c r="A585" s="42"/>
      <c r="L585" s="30"/>
    </row>
    <row r="586" spans="1:12" ht="13.2">
      <c r="A586" s="42"/>
      <c r="L586" s="30"/>
    </row>
    <row r="587" spans="1:12" ht="13.2">
      <c r="A587" s="42"/>
      <c r="L587" s="30"/>
    </row>
    <row r="588" spans="1:12" ht="13.2">
      <c r="A588" s="42"/>
      <c r="L588" s="30"/>
    </row>
    <row r="589" spans="1:12" ht="13.2">
      <c r="A589" s="42"/>
      <c r="L589" s="30"/>
    </row>
    <row r="590" spans="1:12" ht="13.2">
      <c r="A590" s="42"/>
      <c r="L590" s="30"/>
    </row>
    <row r="591" spans="1:12" ht="13.2">
      <c r="A591" s="42"/>
      <c r="L591" s="30"/>
    </row>
    <row r="592" spans="1:12" ht="13.2">
      <c r="A592" s="42"/>
      <c r="L592" s="30"/>
    </row>
    <row r="593" spans="1:12" ht="13.2">
      <c r="A593" s="42"/>
      <c r="L593" s="30"/>
    </row>
    <row r="594" spans="1:12" ht="13.2">
      <c r="A594" s="42"/>
      <c r="L594" s="30"/>
    </row>
    <row r="595" spans="1:12" ht="13.2">
      <c r="A595" s="42"/>
      <c r="L595" s="30"/>
    </row>
    <row r="596" spans="1:12" ht="13.2">
      <c r="A596" s="42"/>
      <c r="L596" s="30"/>
    </row>
    <row r="597" spans="1:12" ht="13.2">
      <c r="A597" s="42"/>
      <c r="L597" s="30"/>
    </row>
    <row r="598" spans="1:12" ht="13.2">
      <c r="A598" s="42"/>
      <c r="L598" s="30"/>
    </row>
    <row r="599" spans="1:12" ht="13.2">
      <c r="A599" s="42"/>
      <c r="L599" s="30"/>
    </row>
    <row r="600" spans="1:12" ht="13.2">
      <c r="A600" s="42"/>
      <c r="L600" s="30"/>
    </row>
    <row r="601" spans="1:12" ht="13.2">
      <c r="A601" s="42"/>
      <c r="L601" s="30"/>
    </row>
    <row r="602" spans="1:12" ht="13.2">
      <c r="A602" s="42"/>
      <c r="L602" s="30"/>
    </row>
    <row r="603" spans="1:12" ht="13.2">
      <c r="A603" s="42"/>
      <c r="L603" s="30"/>
    </row>
    <row r="604" spans="1:12" ht="13.2">
      <c r="A604" s="42"/>
      <c r="L604" s="30"/>
    </row>
    <row r="605" spans="1:12" ht="13.2">
      <c r="A605" s="42"/>
      <c r="L605" s="30"/>
    </row>
    <row r="606" spans="1:12" ht="13.2">
      <c r="A606" s="42"/>
      <c r="L606" s="30"/>
    </row>
    <row r="607" spans="1:12" ht="13.2">
      <c r="A607" s="42"/>
      <c r="L607" s="30"/>
    </row>
    <row r="608" spans="1:12" ht="13.2">
      <c r="A608" s="42"/>
      <c r="L608" s="30"/>
    </row>
    <row r="609" spans="1:12" ht="13.2">
      <c r="A609" s="42"/>
      <c r="L609" s="30"/>
    </row>
    <row r="610" spans="1:12" ht="13.2">
      <c r="A610" s="42"/>
      <c r="L610" s="30"/>
    </row>
    <row r="611" spans="1:12" ht="13.2">
      <c r="A611" s="42"/>
      <c r="L611" s="30"/>
    </row>
    <row r="612" spans="1:12" ht="13.2">
      <c r="A612" s="42"/>
      <c r="L612" s="30"/>
    </row>
    <row r="613" spans="1:12" ht="13.2">
      <c r="A613" s="42"/>
      <c r="L613" s="30"/>
    </row>
    <row r="614" spans="1:12" ht="13.2">
      <c r="A614" s="42"/>
      <c r="L614" s="30"/>
    </row>
    <row r="615" spans="1:12" ht="13.2">
      <c r="A615" s="42"/>
      <c r="L615" s="30"/>
    </row>
    <row r="616" spans="1:12" ht="13.2">
      <c r="A616" s="42"/>
      <c r="L616" s="30"/>
    </row>
    <row r="617" spans="1:12" ht="13.2">
      <c r="A617" s="42"/>
      <c r="L617" s="30"/>
    </row>
    <row r="618" spans="1:12" ht="13.2">
      <c r="A618" s="42"/>
      <c r="L618" s="30"/>
    </row>
    <row r="619" spans="1:12" ht="13.2">
      <c r="A619" s="42"/>
      <c r="L619" s="30"/>
    </row>
    <row r="620" spans="1:12" ht="13.2">
      <c r="A620" s="42"/>
      <c r="L620" s="30"/>
    </row>
    <row r="621" spans="1:12" ht="13.2">
      <c r="A621" s="42"/>
      <c r="L621" s="30"/>
    </row>
    <row r="622" spans="1:12" ht="13.2">
      <c r="A622" s="42"/>
      <c r="L622" s="30"/>
    </row>
    <row r="623" spans="1:12" ht="13.2">
      <c r="A623" s="42"/>
      <c r="L623" s="30"/>
    </row>
    <row r="624" spans="1:12" ht="13.2">
      <c r="A624" s="42"/>
      <c r="L624" s="30"/>
    </row>
    <row r="625" spans="1:12" ht="13.2">
      <c r="A625" s="42"/>
      <c r="L625" s="30"/>
    </row>
    <row r="626" spans="1:12" ht="13.2">
      <c r="A626" s="42"/>
      <c r="L626" s="30"/>
    </row>
    <row r="627" spans="1:12" ht="13.2">
      <c r="A627" s="42"/>
      <c r="L627" s="30"/>
    </row>
    <row r="628" spans="1:12" ht="13.2">
      <c r="A628" s="42"/>
      <c r="L628" s="30"/>
    </row>
    <row r="629" spans="1:12" ht="13.2">
      <c r="A629" s="42"/>
      <c r="L629" s="30"/>
    </row>
    <row r="630" spans="1:12" ht="13.2">
      <c r="A630" s="42"/>
      <c r="L630" s="30"/>
    </row>
    <row r="631" spans="1:12" ht="13.2">
      <c r="A631" s="42"/>
      <c r="L631" s="30"/>
    </row>
    <row r="632" spans="1:12" ht="13.2">
      <c r="A632" s="42"/>
      <c r="L632" s="30"/>
    </row>
    <row r="633" spans="1:12" ht="13.2">
      <c r="A633" s="42"/>
      <c r="L633" s="30"/>
    </row>
    <row r="634" spans="1:12" ht="13.2">
      <c r="A634" s="42"/>
      <c r="L634" s="30"/>
    </row>
    <row r="635" spans="1:12" ht="13.2">
      <c r="A635" s="42"/>
      <c r="L635" s="30"/>
    </row>
    <row r="636" spans="1:12" ht="13.2">
      <c r="A636" s="42"/>
      <c r="L636" s="30"/>
    </row>
    <row r="637" spans="1:12" ht="13.2">
      <c r="A637" s="42"/>
      <c r="L637" s="30"/>
    </row>
    <row r="638" spans="1:12" ht="13.2">
      <c r="A638" s="42"/>
      <c r="L638" s="30"/>
    </row>
    <row r="639" spans="1:12" ht="13.2">
      <c r="A639" s="42"/>
      <c r="L639" s="30"/>
    </row>
    <row r="640" spans="1:12" ht="13.2">
      <c r="A640" s="42"/>
      <c r="L640" s="30"/>
    </row>
    <row r="641" spans="1:12" ht="13.2">
      <c r="A641" s="42"/>
      <c r="L641" s="30"/>
    </row>
    <row r="642" spans="1:12" ht="13.2">
      <c r="A642" s="42"/>
      <c r="L642" s="30"/>
    </row>
    <row r="643" spans="1:12" ht="13.2">
      <c r="A643" s="42"/>
      <c r="L643" s="30"/>
    </row>
    <row r="644" spans="1:12" ht="13.2">
      <c r="A644" s="42"/>
      <c r="L644" s="30"/>
    </row>
    <row r="645" spans="1:12" ht="13.2">
      <c r="A645" s="42"/>
      <c r="L645" s="30"/>
    </row>
    <row r="646" spans="1:12" ht="13.2">
      <c r="A646" s="42"/>
      <c r="L646" s="30"/>
    </row>
    <row r="647" spans="1:12" ht="13.2">
      <c r="A647" s="42"/>
      <c r="L647" s="30"/>
    </row>
    <row r="648" spans="1:12" ht="13.2">
      <c r="A648" s="42"/>
      <c r="L648" s="30"/>
    </row>
    <row r="649" spans="1:12" ht="13.2">
      <c r="A649" s="42"/>
      <c r="L649" s="30"/>
    </row>
    <row r="650" spans="1:12" ht="13.2">
      <c r="A650" s="42"/>
      <c r="L650" s="30"/>
    </row>
    <row r="651" spans="1:12" ht="13.2">
      <c r="A651" s="42"/>
      <c r="L651" s="30"/>
    </row>
    <row r="652" spans="1:12" ht="13.2">
      <c r="A652" s="42"/>
      <c r="L652" s="30"/>
    </row>
    <row r="653" spans="1:12" ht="13.2">
      <c r="A653" s="42"/>
      <c r="L653" s="30"/>
    </row>
    <row r="654" spans="1:12" ht="13.2">
      <c r="A654" s="42"/>
      <c r="L654" s="30"/>
    </row>
    <row r="655" spans="1:12" ht="13.2">
      <c r="A655" s="42"/>
      <c r="L655" s="30"/>
    </row>
    <row r="656" spans="1:12" ht="13.2">
      <c r="A656" s="42"/>
      <c r="L656" s="30"/>
    </row>
    <row r="657" spans="1:12" ht="13.2">
      <c r="A657" s="42"/>
      <c r="L657" s="30"/>
    </row>
    <row r="658" spans="1:12" ht="13.2">
      <c r="A658" s="42"/>
      <c r="L658" s="30"/>
    </row>
    <row r="659" spans="1:12" ht="13.2">
      <c r="A659" s="42"/>
      <c r="L659" s="30"/>
    </row>
    <row r="660" spans="1:12" ht="13.2">
      <c r="A660" s="42"/>
      <c r="L660" s="30"/>
    </row>
    <row r="661" spans="1:12" ht="13.2">
      <c r="A661" s="42"/>
      <c r="L661" s="30"/>
    </row>
    <row r="662" spans="1:12" ht="13.2">
      <c r="A662" s="42"/>
      <c r="L662" s="30"/>
    </row>
    <row r="663" spans="1:12" ht="13.2">
      <c r="A663" s="42"/>
      <c r="L663" s="30"/>
    </row>
    <row r="664" spans="1:12" ht="13.2">
      <c r="A664" s="42"/>
      <c r="L664" s="30"/>
    </row>
    <row r="665" spans="1:12" ht="13.2">
      <c r="A665" s="42"/>
      <c r="L665" s="30"/>
    </row>
    <row r="666" spans="1:12" ht="13.2">
      <c r="A666" s="42"/>
      <c r="L666" s="30"/>
    </row>
    <row r="667" spans="1:12" ht="13.2">
      <c r="A667" s="42"/>
      <c r="L667" s="30"/>
    </row>
    <row r="668" spans="1:12" ht="13.2">
      <c r="A668" s="42"/>
      <c r="L668" s="30"/>
    </row>
    <row r="669" spans="1:12" ht="13.2">
      <c r="A669" s="42"/>
      <c r="L669" s="30"/>
    </row>
    <row r="670" spans="1:12" ht="13.2">
      <c r="A670" s="42"/>
      <c r="L670" s="30"/>
    </row>
    <row r="671" spans="1:12" ht="13.2">
      <c r="A671" s="42"/>
      <c r="L671" s="30"/>
    </row>
    <row r="672" spans="1:12" ht="13.2">
      <c r="A672" s="42"/>
      <c r="L672" s="30"/>
    </row>
    <row r="673" spans="1:12" ht="13.2">
      <c r="A673" s="42"/>
      <c r="L673" s="30"/>
    </row>
    <row r="674" spans="1:12" ht="13.2">
      <c r="A674" s="42"/>
      <c r="L674" s="30"/>
    </row>
    <row r="675" spans="1:12" ht="13.2">
      <c r="A675" s="42"/>
      <c r="L675" s="30"/>
    </row>
    <row r="676" spans="1:12" ht="13.2">
      <c r="A676" s="42"/>
      <c r="L676" s="30"/>
    </row>
    <row r="677" spans="1:12" ht="13.2">
      <c r="A677" s="42"/>
      <c r="L677" s="30"/>
    </row>
    <row r="678" spans="1:12" ht="13.2">
      <c r="A678" s="42"/>
      <c r="L678" s="30"/>
    </row>
    <row r="679" spans="1:12" ht="13.2">
      <c r="A679" s="42"/>
      <c r="L679" s="30"/>
    </row>
    <row r="680" spans="1:12" ht="13.2">
      <c r="A680" s="42"/>
      <c r="L680" s="30"/>
    </row>
    <row r="681" spans="1:12" ht="13.2">
      <c r="A681" s="42"/>
      <c r="L681" s="30"/>
    </row>
    <row r="682" spans="1:12" ht="13.2">
      <c r="A682" s="42"/>
      <c r="L682" s="30"/>
    </row>
    <row r="683" spans="1:12" ht="13.2">
      <c r="A683" s="42"/>
      <c r="L683" s="30"/>
    </row>
    <row r="684" spans="1:12" ht="13.2">
      <c r="A684" s="42"/>
      <c r="L684" s="30"/>
    </row>
    <row r="685" spans="1:12" ht="13.2">
      <c r="A685" s="42"/>
      <c r="L685" s="30"/>
    </row>
    <row r="686" spans="1:12" ht="13.2">
      <c r="A686" s="42"/>
      <c r="L686" s="30"/>
    </row>
    <row r="687" spans="1:12" ht="13.2">
      <c r="A687" s="42"/>
      <c r="L687" s="30"/>
    </row>
    <row r="688" spans="1:12" ht="13.2">
      <c r="A688" s="42"/>
      <c r="L688" s="30"/>
    </row>
    <row r="689" spans="1:12" ht="13.2">
      <c r="A689" s="42"/>
      <c r="L689" s="30"/>
    </row>
    <row r="690" spans="1:12" ht="13.2">
      <c r="A690" s="42"/>
      <c r="L690" s="30"/>
    </row>
    <row r="691" spans="1:12" ht="13.2">
      <c r="A691" s="42"/>
      <c r="L691" s="30"/>
    </row>
    <row r="692" spans="1:12" ht="13.2">
      <c r="A692" s="42"/>
      <c r="L692" s="30"/>
    </row>
    <row r="693" spans="1:12" ht="13.2">
      <c r="A693" s="42"/>
      <c r="L693" s="30"/>
    </row>
    <row r="694" spans="1:12" ht="13.2">
      <c r="A694" s="42"/>
      <c r="L694" s="30"/>
    </row>
    <row r="695" spans="1:12" ht="13.2">
      <c r="A695" s="42"/>
      <c r="L695" s="30"/>
    </row>
    <row r="696" spans="1:12" ht="13.2">
      <c r="A696" s="42"/>
      <c r="L696" s="30"/>
    </row>
    <row r="697" spans="1:12" ht="13.2">
      <c r="A697" s="42"/>
      <c r="L697" s="30"/>
    </row>
    <row r="698" spans="1:12" ht="13.2">
      <c r="A698" s="42"/>
      <c r="L698" s="30"/>
    </row>
    <row r="699" spans="1:12" ht="13.2">
      <c r="A699" s="42"/>
      <c r="L699" s="30"/>
    </row>
    <row r="700" spans="1:12" ht="13.2">
      <c r="A700" s="42"/>
      <c r="L700" s="30"/>
    </row>
    <row r="701" spans="1:12" ht="13.2">
      <c r="A701" s="42"/>
      <c r="L701" s="30"/>
    </row>
    <row r="702" spans="1:12" ht="13.2">
      <c r="A702" s="42"/>
      <c r="L702" s="30"/>
    </row>
    <row r="703" spans="1:12" ht="13.2">
      <c r="A703" s="42"/>
      <c r="L703" s="30"/>
    </row>
    <row r="704" spans="1:12" ht="13.2">
      <c r="A704" s="42"/>
      <c r="L704" s="30"/>
    </row>
    <row r="705" spans="1:12" ht="13.2">
      <c r="A705" s="42"/>
      <c r="L705" s="30"/>
    </row>
    <row r="706" spans="1:12" ht="13.2">
      <c r="A706" s="42"/>
      <c r="L706" s="30"/>
    </row>
    <row r="707" spans="1:12" ht="13.2">
      <c r="A707" s="42"/>
      <c r="L707" s="30"/>
    </row>
    <row r="708" spans="1:12" ht="13.2">
      <c r="A708" s="42"/>
      <c r="L708" s="30"/>
    </row>
    <row r="709" spans="1:12" ht="13.2">
      <c r="A709" s="42"/>
      <c r="L709" s="30"/>
    </row>
    <row r="710" spans="1:12" ht="13.2">
      <c r="A710" s="42"/>
      <c r="L710" s="30"/>
    </row>
    <row r="711" spans="1:12" ht="13.2">
      <c r="A711" s="42"/>
      <c r="L711" s="30"/>
    </row>
    <row r="712" spans="1:12" ht="13.2">
      <c r="A712" s="42"/>
      <c r="L712" s="30"/>
    </row>
    <row r="713" spans="1:12" ht="13.2">
      <c r="A713" s="42"/>
      <c r="L713" s="30"/>
    </row>
    <row r="714" spans="1:12" ht="13.2">
      <c r="A714" s="42"/>
      <c r="L714" s="30"/>
    </row>
    <row r="715" spans="1:12" ht="13.2">
      <c r="A715" s="42"/>
      <c r="L715" s="30"/>
    </row>
    <row r="716" spans="1:12" ht="13.2">
      <c r="A716" s="42"/>
      <c r="L716" s="30"/>
    </row>
    <row r="717" spans="1:12" ht="13.2">
      <c r="A717" s="42"/>
      <c r="L717" s="30"/>
    </row>
    <row r="718" spans="1:12" ht="13.2">
      <c r="A718" s="42"/>
      <c r="L718" s="30"/>
    </row>
    <row r="719" spans="1:12" ht="13.2">
      <c r="A719" s="42"/>
      <c r="L719" s="30"/>
    </row>
    <row r="720" spans="1:12" ht="13.2">
      <c r="A720" s="42"/>
      <c r="L720" s="30"/>
    </row>
    <row r="721" spans="1:12" ht="13.2">
      <c r="A721" s="42"/>
      <c r="L721" s="30"/>
    </row>
    <row r="722" spans="1:12" ht="13.2">
      <c r="A722" s="42"/>
      <c r="L722" s="30"/>
    </row>
    <row r="723" spans="1:12" ht="13.2">
      <c r="A723" s="42"/>
      <c r="L723" s="30"/>
    </row>
    <row r="724" spans="1:12" ht="13.2">
      <c r="A724" s="42"/>
      <c r="L724" s="30"/>
    </row>
    <row r="725" spans="1:12" ht="13.2">
      <c r="A725" s="42"/>
      <c r="L725" s="30"/>
    </row>
    <row r="726" spans="1:12" ht="13.2">
      <c r="A726" s="42"/>
      <c r="L726" s="30"/>
    </row>
    <row r="727" spans="1:12" ht="13.2">
      <c r="A727" s="42"/>
      <c r="L727" s="30"/>
    </row>
    <row r="728" spans="1:12" ht="13.2">
      <c r="A728" s="42"/>
      <c r="L728" s="30"/>
    </row>
    <row r="729" spans="1:12" ht="13.2">
      <c r="A729" s="42"/>
      <c r="L729" s="30"/>
    </row>
    <row r="730" spans="1:12" ht="13.2">
      <c r="A730" s="42"/>
      <c r="L730" s="30"/>
    </row>
    <row r="731" spans="1:12" ht="13.2">
      <c r="A731" s="42"/>
      <c r="L731" s="30"/>
    </row>
    <row r="732" spans="1:12" ht="13.2">
      <c r="A732" s="42"/>
      <c r="L732" s="30"/>
    </row>
    <row r="733" spans="1:12" ht="13.2">
      <c r="A733" s="42"/>
      <c r="L733" s="30"/>
    </row>
    <row r="734" spans="1:12" ht="13.2">
      <c r="A734" s="42"/>
      <c r="L734" s="30"/>
    </row>
    <row r="735" spans="1:12" ht="13.2">
      <c r="A735" s="42"/>
      <c r="L735" s="30"/>
    </row>
    <row r="736" spans="1:12" ht="13.2">
      <c r="A736" s="42"/>
      <c r="L736" s="30"/>
    </row>
    <row r="737" spans="1:12" ht="13.2">
      <c r="A737" s="42"/>
      <c r="L737" s="30"/>
    </row>
    <row r="738" spans="1:12" ht="13.2">
      <c r="A738" s="42"/>
      <c r="L738" s="30"/>
    </row>
    <row r="739" spans="1:12" ht="13.2">
      <c r="A739" s="42"/>
      <c r="L739" s="30"/>
    </row>
    <row r="740" spans="1:12" ht="13.2">
      <c r="A740" s="42"/>
      <c r="L740" s="30"/>
    </row>
    <row r="741" spans="1:12" ht="13.2">
      <c r="A741" s="42"/>
      <c r="L741" s="30"/>
    </row>
    <row r="742" spans="1:12" ht="13.2">
      <c r="A742" s="42"/>
      <c r="L742" s="30"/>
    </row>
    <row r="743" spans="1:12" ht="13.2">
      <c r="A743" s="42"/>
      <c r="L743" s="30"/>
    </row>
    <row r="744" spans="1:12" ht="13.2">
      <c r="A744" s="42"/>
      <c r="L744" s="30"/>
    </row>
    <row r="745" spans="1:12" ht="13.2">
      <c r="A745" s="42"/>
      <c r="L745" s="30"/>
    </row>
    <row r="746" spans="1:12" ht="13.2">
      <c r="A746" s="42"/>
      <c r="L746" s="30"/>
    </row>
    <row r="747" spans="1:12" ht="13.2">
      <c r="A747" s="42"/>
      <c r="L747" s="30"/>
    </row>
    <row r="748" spans="1:12" ht="13.2">
      <c r="A748" s="42"/>
      <c r="L748" s="30"/>
    </row>
    <row r="749" spans="1:12" ht="13.2">
      <c r="A749" s="42"/>
      <c r="L749" s="30"/>
    </row>
    <row r="750" spans="1:12" ht="13.2">
      <c r="A750" s="42"/>
      <c r="L750" s="30"/>
    </row>
    <row r="751" spans="1:12" ht="13.2">
      <c r="A751" s="42"/>
      <c r="L751" s="30"/>
    </row>
    <row r="752" spans="1:12" ht="13.2">
      <c r="A752" s="42"/>
      <c r="L752" s="30"/>
    </row>
    <row r="753" spans="1:12" ht="13.2">
      <c r="A753" s="42"/>
      <c r="L753" s="30"/>
    </row>
    <row r="754" spans="1:12" ht="13.2">
      <c r="A754" s="42"/>
      <c r="L754" s="30"/>
    </row>
    <row r="755" spans="1:12" ht="13.2">
      <c r="A755" s="42"/>
      <c r="L755" s="30"/>
    </row>
    <row r="756" spans="1:12" ht="13.2">
      <c r="A756" s="42"/>
      <c r="L756" s="30"/>
    </row>
    <row r="757" spans="1:12" ht="13.2">
      <c r="A757" s="42"/>
      <c r="L757" s="30"/>
    </row>
    <row r="758" spans="1:12" ht="13.2">
      <c r="A758" s="42"/>
      <c r="L758" s="30"/>
    </row>
    <row r="759" spans="1:12" ht="13.2">
      <c r="A759" s="42"/>
      <c r="L759" s="30"/>
    </row>
    <row r="760" spans="1:12" ht="13.2">
      <c r="A760" s="42"/>
      <c r="L760" s="30"/>
    </row>
    <row r="761" spans="1:12" ht="13.2">
      <c r="A761" s="42"/>
      <c r="L761" s="30"/>
    </row>
    <row r="762" spans="1:12" ht="13.2">
      <c r="A762" s="42"/>
      <c r="L762" s="30"/>
    </row>
    <row r="763" spans="1:12" ht="13.2">
      <c r="A763" s="42"/>
      <c r="L763" s="30"/>
    </row>
    <row r="764" spans="1:12" ht="13.2">
      <c r="A764" s="42"/>
      <c r="L764" s="30"/>
    </row>
    <row r="765" spans="1:12" ht="13.2">
      <c r="A765" s="42"/>
      <c r="L765" s="30"/>
    </row>
    <row r="766" spans="1:12" ht="13.2">
      <c r="A766" s="42"/>
      <c r="L766" s="30"/>
    </row>
    <row r="767" spans="1:12" ht="13.2">
      <c r="A767" s="42"/>
      <c r="L767" s="30"/>
    </row>
    <row r="768" spans="1:12" ht="13.2">
      <c r="A768" s="42"/>
      <c r="L768" s="30"/>
    </row>
    <row r="769" spans="1:12" ht="13.2">
      <c r="A769" s="42"/>
      <c r="L769" s="30"/>
    </row>
    <row r="770" spans="1:12" ht="13.2">
      <c r="A770" s="42"/>
      <c r="L770" s="30"/>
    </row>
    <row r="771" spans="1:12" ht="13.2">
      <c r="A771" s="42"/>
      <c r="L771" s="30"/>
    </row>
    <row r="772" spans="1:12" ht="13.2">
      <c r="A772" s="42"/>
      <c r="L772" s="30"/>
    </row>
    <row r="773" spans="1:12" ht="13.2">
      <c r="A773" s="42"/>
      <c r="L773" s="30"/>
    </row>
    <row r="774" spans="1:12" ht="13.2">
      <c r="A774" s="42"/>
      <c r="L774" s="30"/>
    </row>
    <row r="775" spans="1:12" ht="13.2">
      <c r="A775" s="42"/>
      <c r="L775" s="30"/>
    </row>
    <row r="776" spans="1:12" ht="13.2">
      <c r="A776" s="42"/>
      <c r="L776" s="30"/>
    </row>
    <row r="777" spans="1:12" ht="13.2">
      <c r="A777" s="42"/>
      <c r="L777" s="30"/>
    </row>
    <row r="778" spans="1:12" ht="13.2">
      <c r="A778" s="42"/>
      <c r="L778" s="30"/>
    </row>
    <row r="779" spans="1:12" ht="13.2">
      <c r="A779" s="42"/>
      <c r="L779" s="30"/>
    </row>
    <row r="780" spans="1:12" ht="13.2">
      <c r="A780" s="42"/>
      <c r="L780" s="30"/>
    </row>
    <row r="781" spans="1:12" ht="13.2">
      <c r="A781" s="42"/>
      <c r="L781" s="30"/>
    </row>
    <row r="782" spans="1:12" ht="13.2">
      <c r="A782" s="42"/>
      <c r="L782" s="30"/>
    </row>
    <row r="783" spans="1:12" ht="13.2">
      <c r="A783" s="42"/>
      <c r="L783" s="30"/>
    </row>
    <row r="784" spans="1:12" ht="13.2">
      <c r="A784" s="42"/>
      <c r="L784" s="30"/>
    </row>
    <row r="785" spans="1:12" ht="13.2">
      <c r="A785" s="42"/>
      <c r="L785" s="30"/>
    </row>
    <row r="786" spans="1:12" ht="13.2">
      <c r="A786" s="42"/>
      <c r="L786" s="30"/>
    </row>
    <row r="787" spans="1:12" ht="13.2">
      <c r="A787" s="42"/>
      <c r="L787" s="30"/>
    </row>
    <row r="788" spans="1:12" ht="13.2">
      <c r="A788" s="42"/>
      <c r="L788" s="30"/>
    </row>
    <row r="789" spans="1:12" ht="13.2">
      <c r="A789" s="42"/>
      <c r="L789" s="30"/>
    </row>
    <row r="790" spans="1:12" ht="13.2">
      <c r="A790" s="42"/>
      <c r="L790" s="30"/>
    </row>
    <row r="791" spans="1:12" ht="13.2">
      <c r="A791" s="42"/>
      <c r="L791" s="30"/>
    </row>
    <row r="792" spans="1:12" ht="13.2">
      <c r="A792" s="42"/>
      <c r="L792" s="30"/>
    </row>
    <row r="793" spans="1:12" ht="13.2">
      <c r="A793" s="42"/>
      <c r="L793" s="30"/>
    </row>
    <row r="794" spans="1:12" ht="13.2">
      <c r="A794" s="42"/>
      <c r="L794" s="30"/>
    </row>
    <row r="795" spans="1:12" ht="13.2">
      <c r="A795" s="42"/>
      <c r="L795" s="30"/>
    </row>
    <row r="796" spans="1:12" ht="13.2">
      <c r="A796" s="42"/>
      <c r="L796" s="30"/>
    </row>
    <row r="797" spans="1:12" ht="13.2">
      <c r="A797" s="42"/>
      <c r="L797" s="30"/>
    </row>
    <row r="798" spans="1:12" ht="13.2">
      <c r="A798" s="42"/>
      <c r="L798" s="30"/>
    </row>
    <row r="799" spans="1:12" ht="13.2">
      <c r="A799" s="42"/>
      <c r="L799" s="30"/>
    </row>
    <row r="800" spans="1:12" ht="13.2">
      <c r="A800" s="42"/>
      <c r="L800" s="30"/>
    </row>
    <row r="801" spans="1:12" ht="13.2">
      <c r="A801" s="42"/>
      <c r="L801" s="30"/>
    </row>
    <row r="802" spans="1:12" ht="13.2">
      <c r="A802" s="42"/>
      <c r="L802" s="30"/>
    </row>
    <row r="803" spans="1:12" ht="13.2">
      <c r="A803" s="42"/>
      <c r="L803" s="30"/>
    </row>
    <row r="804" spans="1:12" ht="13.2">
      <c r="A804" s="42"/>
      <c r="L804" s="30"/>
    </row>
    <row r="805" spans="1:12" ht="13.2">
      <c r="A805" s="42"/>
      <c r="L805" s="30"/>
    </row>
    <row r="806" spans="1:12" ht="13.2">
      <c r="A806" s="42"/>
      <c r="L806" s="30"/>
    </row>
    <row r="807" spans="1:12" ht="13.2">
      <c r="A807" s="42"/>
      <c r="L807" s="30"/>
    </row>
    <row r="808" spans="1:12" ht="13.2">
      <c r="A808" s="42"/>
      <c r="L808" s="30"/>
    </row>
    <row r="809" spans="1:12" ht="13.2">
      <c r="A809" s="42"/>
      <c r="L809" s="30"/>
    </row>
    <row r="810" spans="1:12" ht="13.2">
      <c r="A810" s="42"/>
      <c r="L810" s="30"/>
    </row>
    <row r="811" spans="1:12" ht="13.2">
      <c r="A811" s="42"/>
      <c r="L811" s="30"/>
    </row>
    <row r="812" spans="1:12" ht="13.2">
      <c r="A812" s="42"/>
      <c r="L812" s="30"/>
    </row>
    <row r="813" spans="1:12" ht="13.2">
      <c r="A813" s="42"/>
      <c r="L813" s="30"/>
    </row>
    <row r="814" spans="1:12" ht="13.2">
      <c r="A814" s="42"/>
      <c r="L814" s="30"/>
    </row>
    <row r="815" spans="1:12" ht="13.2">
      <c r="A815" s="42"/>
      <c r="L815" s="30"/>
    </row>
    <row r="816" spans="1:12" ht="13.2">
      <c r="A816" s="42"/>
      <c r="L816" s="30"/>
    </row>
    <row r="817" spans="1:12" ht="13.2">
      <c r="A817" s="42"/>
      <c r="L817" s="30"/>
    </row>
    <row r="818" spans="1:12" ht="13.2">
      <c r="A818" s="42"/>
      <c r="L818" s="30"/>
    </row>
    <row r="819" spans="1:12" ht="13.2">
      <c r="A819" s="42"/>
      <c r="L819" s="30"/>
    </row>
    <row r="820" spans="1:12" ht="13.2">
      <c r="A820" s="42"/>
      <c r="L820" s="30"/>
    </row>
    <row r="821" spans="1:12" ht="13.2">
      <c r="A821" s="42"/>
      <c r="L821" s="30"/>
    </row>
    <row r="822" spans="1:12" ht="13.2">
      <c r="A822" s="42"/>
      <c r="L822" s="30"/>
    </row>
    <row r="823" spans="1:12" ht="13.2">
      <c r="A823" s="42"/>
      <c r="L823" s="30"/>
    </row>
    <row r="824" spans="1:12" ht="13.2">
      <c r="A824" s="42"/>
      <c r="L824" s="30"/>
    </row>
    <row r="825" spans="1:12" ht="13.2">
      <c r="A825" s="42"/>
      <c r="L825" s="30"/>
    </row>
    <row r="826" spans="1:12" ht="13.2">
      <c r="A826" s="42"/>
      <c r="L826" s="30"/>
    </row>
    <row r="827" spans="1:12" ht="13.2">
      <c r="A827" s="42"/>
      <c r="L827" s="30"/>
    </row>
    <row r="828" spans="1:12" ht="13.2">
      <c r="A828" s="42"/>
      <c r="L828" s="30"/>
    </row>
    <row r="829" spans="1:12" ht="13.2">
      <c r="A829" s="42"/>
      <c r="L829" s="30"/>
    </row>
    <row r="830" spans="1:12" ht="13.2">
      <c r="A830" s="42"/>
      <c r="L830" s="30"/>
    </row>
    <row r="831" spans="1:12" ht="13.2">
      <c r="A831" s="42"/>
      <c r="L831" s="30"/>
    </row>
    <row r="832" spans="1:12" ht="13.2">
      <c r="A832" s="42"/>
      <c r="L832" s="30"/>
    </row>
    <row r="833" spans="1:12" ht="13.2">
      <c r="A833" s="42"/>
      <c r="L833" s="30"/>
    </row>
    <row r="834" spans="1:12" ht="13.2">
      <c r="A834" s="42"/>
      <c r="L834" s="30"/>
    </row>
    <row r="835" spans="1:12" ht="13.2">
      <c r="A835" s="42"/>
      <c r="L835" s="30"/>
    </row>
    <row r="836" spans="1:12" ht="13.2">
      <c r="A836" s="42"/>
      <c r="L836" s="30"/>
    </row>
    <row r="837" spans="1:12" ht="13.2">
      <c r="A837" s="42"/>
      <c r="L837" s="30"/>
    </row>
    <row r="838" spans="1:12" ht="13.2">
      <c r="A838" s="42"/>
      <c r="L838" s="30"/>
    </row>
    <row r="839" spans="1:12" ht="13.2">
      <c r="A839" s="42"/>
      <c r="L839" s="30"/>
    </row>
    <row r="840" spans="1:12" ht="13.2">
      <c r="A840" s="42"/>
      <c r="L840" s="30"/>
    </row>
    <row r="841" spans="1:12" ht="13.2">
      <c r="A841" s="42"/>
      <c r="L841" s="30"/>
    </row>
    <row r="842" spans="1:12" ht="13.2">
      <c r="A842" s="42"/>
      <c r="L842" s="30"/>
    </row>
    <row r="843" spans="1:12" ht="13.2">
      <c r="A843" s="42"/>
      <c r="L843" s="30"/>
    </row>
    <row r="844" spans="1:12" ht="13.2">
      <c r="A844" s="42"/>
      <c r="L844" s="30"/>
    </row>
    <row r="845" spans="1:12" ht="13.2">
      <c r="A845" s="42"/>
      <c r="L845" s="30"/>
    </row>
    <row r="846" spans="1:12" ht="13.2">
      <c r="A846" s="42"/>
      <c r="L846" s="30"/>
    </row>
    <row r="847" spans="1:12" ht="13.2">
      <c r="A847" s="42"/>
      <c r="L847" s="30"/>
    </row>
    <row r="848" spans="1:12" ht="13.2">
      <c r="A848" s="42"/>
      <c r="L848" s="30"/>
    </row>
    <row r="849" spans="1:12" ht="13.2">
      <c r="A849" s="42"/>
      <c r="L849" s="30"/>
    </row>
    <row r="850" spans="1:12" ht="13.2">
      <c r="A850" s="42"/>
      <c r="L850" s="30"/>
    </row>
    <row r="851" spans="1:12" ht="13.2">
      <c r="A851" s="42"/>
      <c r="L851" s="30"/>
    </row>
    <row r="852" spans="1:12" ht="13.2">
      <c r="A852" s="42"/>
      <c r="L852" s="30"/>
    </row>
    <row r="853" spans="1:12" ht="13.2">
      <c r="A853" s="42"/>
      <c r="L853" s="30"/>
    </row>
    <row r="854" spans="1:12" ht="13.2">
      <c r="A854" s="42"/>
      <c r="L854" s="30"/>
    </row>
    <row r="855" spans="1:12" ht="13.2">
      <c r="A855" s="42"/>
      <c r="L855" s="30"/>
    </row>
    <row r="856" spans="1:12" ht="13.2">
      <c r="A856" s="42"/>
      <c r="L856" s="30"/>
    </row>
    <row r="857" spans="1:12" ht="13.2">
      <c r="A857" s="42"/>
      <c r="L857" s="30"/>
    </row>
    <row r="858" spans="1:12" ht="13.2">
      <c r="A858" s="42"/>
      <c r="L858" s="30"/>
    </row>
    <row r="859" spans="1:12" ht="13.2">
      <c r="A859" s="42"/>
      <c r="L859" s="30"/>
    </row>
    <row r="860" spans="1:12" ht="13.2">
      <c r="A860" s="42"/>
      <c r="L860" s="30"/>
    </row>
    <row r="861" spans="1:12" ht="13.2">
      <c r="A861" s="42"/>
      <c r="L861" s="30"/>
    </row>
    <row r="862" spans="1:12" ht="13.2">
      <c r="A862" s="42"/>
      <c r="L862" s="30"/>
    </row>
    <row r="863" spans="1:12" ht="13.2">
      <c r="A863" s="42"/>
      <c r="L863" s="30"/>
    </row>
    <row r="864" spans="1:12" ht="13.2">
      <c r="A864" s="42"/>
      <c r="L864" s="30"/>
    </row>
    <row r="865" spans="1:12" ht="13.2">
      <c r="A865" s="42"/>
      <c r="L865" s="30"/>
    </row>
    <row r="866" spans="1:12" ht="13.2">
      <c r="A866" s="42"/>
      <c r="L866" s="30"/>
    </row>
    <row r="867" spans="1:12" ht="13.2">
      <c r="A867" s="42"/>
      <c r="L867" s="30"/>
    </row>
    <row r="868" spans="1:12" ht="13.2">
      <c r="A868" s="42"/>
      <c r="L868" s="30"/>
    </row>
    <row r="869" spans="1:12" ht="13.2">
      <c r="A869" s="42"/>
      <c r="L869" s="30"/>
    </row>
    <row r="870" spans="1:12" ht="13.2">
      <c r="A870" s="42"/>
      <c r="L870" s="30"/>
    </row>
    <row r="871" spans="1:12" ht="13.2">
      <c r="A871" s="42"/>
      <c r="L871" s="30"/>
    </row>
    <row r="872" spans="1:12" ht="13.2">
      <c r="A872" s="42"/>
      <c r="L872" s="30"/>
    </row>
    <row r="873" spans="1:12" ht="13.2">
      <c r="A873" s="42"/>
      <c r="L873" s="30"/>
    </row>
    <row r="874" spans="1:12" ht="13.2">
      <c r="A874" s="42"/>
      <c r="L874" s="30"/>
    </row>
    <row r="875" spans="1:12" ht="13.2">
      <c r="A875" s="42"/>
      <c r="L875" s="30"/>
    </row>
    <row r="876" spans="1:12" ht="13.2">
      <c r="A876" s="42"/>
      <c r="L876" s="30"/>
    </row>
    <row r="877" spans="1:12" ht="13.2">
      <c r="A877" s="42"/>
      <c r="L877" s="30"/>
    </row>
    <row r="878" spans="1:12" ht="13.2">
      <c r="A878" s="42"/>
      <c r="L878" s="30"/>
    </row>
    <row r="879" spans="1:12" ht="13.2">
      <c r="A879" s="42"/>
      <c r="L879" s="30"/>
    </row>
    <row r="880" spans="1:12" ht="13.2">
      <c r="A880" s="42"/>
      <c r="L880" s="30"/>
    </row>
    <row r="881" spans="1:12" ht="13.2">
      <c r="A881" s="42"/>
      <c r="L881" s="30"/>
    </row>
    <row r="882" spans="1:12" ht="13.2">
      <c r="A882" s="42"/>
      <c r="L882" s="30"/>
    </row>
    <row r="883" spans="1:12" ht="13.2">
      <c r="A883" s="42"/>
      <c r="L883" s="30"/>
    </row>
    <row r="884" spans="1:12" ht="13.2">
      <c r="A884" s="42"/>
      <c r="L884" s="30"/>
    </row>
    <row r="885" spans="1:12" ht="13.2">
      <c r="A885" s="42"/>
      <c r="L885" s="30"/>
    </row>
    <row r="886" spans="1:12" ht="13.2">
      <c r="A886" s="42"/>
      <c r="L886" s="30"/>
    </row>
    <row r="887" spans="1:12" ht="13.2">
      <c r="A887" s="42"/>
      <c r="L887" s="30"/>
    </row>
    <row r="888" spans="1:12" ht="13.2">
      <c r="A888" s="42"/>
      <c r="L888" s="30"/>
    </row>
    <row r="889" spans="1:12" ht="13.2">
      <c r="A889" s="42"/>
      <c r="L889" s="30"/>
    </row>
    <row r="890" spans="1:12" ht="13.2">
      <c r="A890" s="42"/>
      <c r="L890" s="30"/>
    </row>
    <row r="891" spans="1:12" ht="13.2">
      <c r="A891" s="42"/>
      <c r="L891" s="30"/>
    </row>
    <row r="892" spans="1:12" ht="13.2">
      <c r="A892" s="42"/>
      <c r="L892" s="30"/>
    </row>
    <row r="893" spans="1:12" ht="13.2">
      <c r="A893" s="42"/>
      <c r="L893" s="30"/>
    </row>
    <row r="894" spans="1:12" ht="13.2">
      <c r="A894" s="42"/>
      <c r="L894" s="30"/>
    </row>
    <row r="895" spans="1:12" ht="13.2">
      <c r="A895" s="42"/>
      <c r="L895" s="30"/>
    </row>
    <row r="896" spans="1:12" ht="13.2">
      <c r="A896" s="42"/>
      <c r="L896" s="30"/>
    </row>
    <row r="897" spans="1:12" ht="13.2">
      <c r="A897" s="42"/>
      <c r="L897" s="30"/>
    </row>
    <row r="898" spans="1:12" ht="13.2">
      <c r="A898" s="42"/>
      <c r="L898" s="30"/>
    </row>
    <row r="899" spans="1:12" ht="13.2">
      <c r="A899" s="42"/>
      <c r="L899" s="30"/>
    </row>
    <row r="900" spans="1:12" ht="13.2">
      <c r="A900" s="42"/>
      <c r="L900" s="30"/>
    </row>
    <row r="901" spans="1:12" ht="13.2">
      <c r="A901" s="42"/>
      <c r="L901" s="30"/>
    </row>
    <row r="902" spans="1:12" ht="13.2">
      <c r="A902" s="42"/>
      <c r="L902" s="30"/>
    </row>
    <row r="903" spans="1:12" ht="13.2">
      <c r="A903" s="42"/>
      <c r="L903" s="30"/>
    </row>
    <row r="904" spans="1:12" ht="13.2">
      <c r="A904" s="42"/>
      <c r="L904" s="30"/>
    </row>
    <row r="905" spans="1:12" ht="13.2">
      <c r="A905" s="42"/>
      <c r="L905" s="30"/>
    </row>
    <row r="906" spans="1:12" ht="13.2">
      <c r="A906" s="42"/>
      <c r="L906" s="30"/>
    </row>
    <row r="907" spans="1:12" ht="13.2">
      <c r="A907" s="42"/>
      <c r="L907" s="30"/>
    </row>
    <row r="908" spans="1:12" ht="13.2">
      <c r="A908" s="42"/>
      <c r="L908" s="30"/>
    </row>
    <row r="909" spans="1:12" ht="13.2">
      <c r="A909" s="42"/>
      <c r="L909" s="30"/>
    </row>
    <row r="910" spans="1:12" ht="13.2">
      <c r="A910" s="42"/>
      <c r="L910" s="30"/>
    </row>
    <row r="911" spans="1:12" ht="13.2">
      <c r="A911" s="42"/>
      <c r="L911" s="30"/>
    </row>
    <row r="912" spans="1:12" ht="13.2">
      <c r="A912" s="42"/>
      <c r="L912" s="30"/>
    </row>
    <row r="913" spans="1:12" ht="13.2">
      <c r="A913" s="42"/>
      <c r="L913" s="30"/>
    </row>
    <row r="914" spans="1:12" ht="13.2">
      <c r="A914" s="42"/>
      <c r="L914" s="30"/>
    </row>
    <row r="915" spans="1:12" ht="13.2">
      <c r="A915" s="42"/>
      <c r="L915" s="30"/>
    </row>
    <row r="916" spans="1:12" ht="13.2">
      <c r="A916" s="42"/>
      <c r="L916" s="30"/>
    </row>
    <row r="917" spans="1:12" ht="13.2">
      <c r="A917" s="42"/>
      <c r="L917" s="30"/>
    </row>
    <row r="918" spans="1:12" ht="13.2">
      <c r="A918" s="42"/>
      <c r="L918" s="30"/>
    </row>
    <row r="919" spans="1:12" ht="13.2">
      <c r="A919" s="42"/>
      <c r="L919" s="30"/>
    </row>
    <row r="920" spans="1:12" ht="13.2">
      <c r="A920" s="42"/>
      <c r="L920" s="30"/>
    </row>
    <row r="921" spans="1:12" ht="13.2">
      <c r="A921" s="42"/>
      <c r="L921" s="30"/>
    </row>
    <row r="922" spans="1:12" ht="13.2">
      <c r="A922" s="42"/>
      <c r="L922" s="30"/>
    </row>
    <row r="923" spans="1:12" ht="13.2">
      <c r="A923" s="42"/>
      <c r="L923" s="30"/>
    </row>
    <row r="924" spans="1:12" ht="13.2">
      <c r="A924" s="42"/>
      <c r="L924" s="30"/>
    </row>
    <row r="925" spans="1:12" ht="13.2">
      <c r="A925" s="42"/>
      <c r="L925" s="30"/>
    </row>
    <row r="926" spans="1:12" ht="13.2">
      <c r="A926" s="42"/>
      <c r="L926" s="30"/>
    </row>
    <row r="927" spans="1:12" ht="13.2">
      <c r="A927" s="42"/>
      <c r="L927" s="30"/>
    </row>
    <row r="928" spans="1:12" ht="13.2">
      <c r="A928" s="42"/>
      <c r="L928" s="30"/>
    </row>
    <row r="929" spans="1:12" ht="13.2">
      <c r="A929" s="42"/>
      <c r="L929" s="30"/>
    </row>
    <row r="930" spans="1:12" ht="13.2">
      <c r="A930" s="42"/>
      <c r="L930" s="30"/>
    </row>
    <row r="931" spans="1:12" ht="13.2">
      <c r="A931" s="42"/>
      <c r="L931" s="30"/>
    </row>
    <row r="932" spans="1:12" ht="13.2">
      <c r="A932" s="42"/>
      <c r="L932" s="30"/>
    </row>
    <row r="933" spans="1:12" ht="13.2">
      <c r="A933" s="42"/>
      <c r="L933" s="30"/>
    </row>
    <row r="934" spans="1:12" ht="13.2">
      <c r="A934" s="42"/>
      <c r="L934" s="30"/>
    </row>
    <row r="935" spans="1:12" ht="13.2">
      <c r="A935" s="42"/>
      <c r="L935" s="30"/>
    </row>
    <row r="936" spans="1:12" ht="13.2">
      <c r="A936" s="42"/>
      <c r="L936" s="30"/>
    </row>
    <row r="937" spans="1:12" ht="13.2">
      <c r="A937" s="42"/>
      <c r="L937" s="30"/>
    </row>
    <row r="938" spans="1:12" ht="13.2">
      <c r="A938" s="42"/>
      <c r="L938" s="30"/>
    </row>
    <row r="939" spans="1:12" ht="13.2">
      <c r="A939" s="42"/>
      <c r="L939" s="30"/>
    </row>
    <row r="940" spans="1:12" ht="13.2">
      <c r="A940" s="42"/>
      <c r="L940" s="30"/>
    </row>
    <row r="941" spans="1:12" ht="13.2">
      <c r="A941" s="42"/>
      <c r="L941" s="30"/>
    </row>
    <row r="942" spans="1:12" ht="13.2">
      <c r="A942" s="42"/>
      <c r="L942" s="30"/>
    </row>
    <row r="943" spans="1:12" ht="13.2">
      <c r="A943" s="42"/>
      <c r="L943" s="30"/>
    </row>
    <row r="944" spans="1:12" ht="13.2">
      <c r="A944" s="42"/>
      <c r="L944" s="30"/>
    </row>
    <row r="945" spans="1:12" ht="13.2">
      <c r="A945" s="42"/>
      <c r="L945" s="30"/>
    </row>
    <row r="946" spans="1:12" ht="13.2">
      <c r="A946" s="42"/>
      <c r="L946" s="30"/>
    </row>
    <row r="947" spans="1:12" ht="13.2">
      <c r="A947" s="42"/>
      <c r="L947" s="30"/>
    </row>
    <row r="948" spans="1:12" ht="13.2">
      <c r="A948" s="42"/>
      <c r="L948" s="30"/>
    </row>
    <row r="949" spans="1:12" ht="13.2">
      <c r="A949" s="42"/>
      <c r="L949" s="30"/>
    </row>
    <row r="950" spans="1:12" ht="13.2">
      <c r="A950" s="42"/>
      <c r="L950" s="30"/>
    </row>
    <row r="951" spans="1:12" ht="13.2">
      <c r="A951" s="42"/>
      <c r="L951" s="30"/>
    </row>
    <row r="952" spans="1:12" ht="13.2">
      <c r="A952" s="42"/>
      <c r="L952" s="30"/>
    </row>
    <row r="953" spans="1:12" ht="13.2">
      <c r="A953" s="42"/>
      <c r="L953" s="30"/>
    </row>
    <row r="954" spans="1:12" ht="13.2">
      <c r="A954" s="42"/>
      <c r="L954" s="30"/>
    </row>
    <row r="955" spans="1:12" ht="13.2">
      <c r="A955" s="42"/>
      <c r="L955" s="30"/>
    </row>
    <row r="956" spans="1:12" ht="13.2">
      <c r="A956" s="42"/>
      <c r="L956" s="30"/>
    </row>
    <row r="957" spans="1:12" ht="13.2">
      <c r="A957" s="42"/>
      <c r="L957" s="30"/>
    </row>
    <row r="958" spans="1:12" ht="13.2">
      <c r="A958" s="42"/>
      <c r="L958" s="30"/>
    </row>
    <row r="959" spans="1:12" ht="13.2">
      <c r="A959" s="42"/>
      <c r="L959" s="30"/>
    </row>
    <row r="960" spans="1:12" ht="13.2">
      <c r="A960" s="42"/>
      <c r="L960" s="30"/>
    </row>
    <row r="961" spans="1:12" ht="13.2">
      <c r="A961" s="42"/>
      <c r="L961" s="30"/>
    </row>
    <row r="962" spans="1:12" ht="13.2">
      <c r="A962" s="42"/>
      <c r="L962" s="30"/>
    </row>
    <row r="963" spans="1:12" ht="13.2">
      <c r="A963" s="42"/>
      <c r="L963" s="30"/>
    </row>
    <row r="964" spans="1:12" ht="13.2">
      <c r="A964" s="42"/>
      <c r="L964" s="30"/>
    </row>
    <row r="965" spans="1:12" ht="13.2">
      <c r="A965" s="42"/>
      <c r="L965" s="30"/>
    </row>
    <row r="966" spans="1:12" ht="13.2">
      <c r="A966" s="42"/>
      <c r="L966" s="30"/>
    </row>
    <row r="967" spans="1:12" ht="13.2">
      <c r="A967" s="42"/>
      <c r="L967" s="30"/>
    </row>
    <row r="968" spans="1:12" ht="13.2">
      <c r="A968" s="42"/>
      <c r="L968" s="30"/>
    </row>
    <row r="969" spans="1:12" ht="13.2">
      <c r="A969" s="42"/>
      <c r="L969" s="30"/>
    </row>
    <row r="970" spans="1:12" ht="13.2">
      <c r="A970" s="42"/>
      <c r="L970" s="30"/>
    </row>
    <row r="971" spans="1:12" ht="13.2">
      <c r="A971" s="42"/>
      <c r="L971" s="30"/>
    </row>
    <row r="972" spans="1:12" ht="13.2">
      <c r="A972" s="42"/>
      <c r="L972" s="30"/>
    </row>
    <row r="973" spans="1:12" ht="13.2">
      <c r="A973" s="42"/>
      <c r="L973" s="30"/>
    </row>
    <row r="974" spans="1:12" ht="13.2">
      <c r="A974" s="42"/>
      <c r="L974" s="30"/>
    </row>
    <row r="975" spans="1:12" ht="13.2">
      <c r="A975" s="42"/>
      <c r="L975" s="30"/>
    </row>
    <row r="976" spans="1:12" ht="13.2">
      <c r="A976" s="42"/>
      <c r="L976" s="30"/>
    </row>
    <row r="977" spans="1:12" ht="13.2">
      <c r="A977" s="42"/>
      <c r="L977" s="30"/>
    </row>
    <row r="978" spans="1:12" ht="13.2">
      <c r="A978" s="42"/>
      <c r="L978" s="30"/>
    </row>
    <row r="979" spans="1:12" ht="13.2">
      <c r="A979" s="42"/>
      <c r="L979" s="30"/>
    </row>
    <row r="980" spans="1:12" ht="13.2">
      <c r="A980" s="42"/>
      <c r="L980" s="30"/>
    </row>
    <row r="981" spans="1:12" ht="13.2">
      <c r="A981" s="42"/>
      <c r="L981" s="30"/>
    </row>
    <row r="982" spans="1:12" ht="13.2">
      <c r="A982" s="42"/>
      <c r="L982" s="30"/>
    </row>
    <row r="983" spans="1:12" ht="13.2">
      <c r="A983" s="42"/>
      <c r="L983" s="30"/>
    </row>
    <row r="984" spans="1:12" ht="13.2">
      <c r="A984" s="42"/>
      <c r="L984" s="30"/>
    </row>
    <row r="985" spans="1:12" ht="13.2">
      <c r="A985" s="42"/>
      <c r="L985" s="30"/>
    </row>
    <row r="986" spans="1:12" ht="13.2">
      <c r="A986" s="42"/>
      <c r="L986" s="30"/>
    </row>
    <row r="987" spans="1:12" ht="13.2">
      <c r="A987" s="42"/>
      <c r="L987" s="30"/>
    </row>
    <row r="988" spans="1:12" ht="13.2">
      <c r="A988" s="42"/>
      <c r="L988" s="30"/>
    </row>
    <row r="989" spans="1:12" ht="13.2">
      <c r="A989" s="42"/>
      <c r="L989" s="30"/>
    </row>
    <row r="990" spans="1:12" ht="13.2">
      <c r="A990" s="42"/>
      <c r="L990" s="30"/>
    </row>
    <row r="991" spans="1:12" ht="13.2">
      <c r="A991" s="42"/>
      <c r="L991" s="30"/>
    </row>
    <row r="992" spans="1:12" ht="13.2">
      <c r="A992" s="42"/>
      <c r="L992" s="30"/>
    </row>
    <row r="993" spans="1:12" ht="13.2">
      <c r="A993" s="42"/>
      <c r="L993" s="30"/>
    </row>
    <row r="994" spans="1:12" ht="13.2">
      <c r="A994" s="42"/>
      <c r="L994" s="30"/>
    </row>
    <row r="995" spans="1:12" ht="13.2">
      <c r="A995" s="42"/>
      <c r="L995" s="30"/>
    </row>
    <row r="996" spans="1:12" ht="13.2">
      <c r="A996" s="42"/>
      <c r="L996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/>
  <cols>
    <col min="1" max="1" width="26.109375" customWidth="1"/>
    <col min="2" max="2" width="21.5546875" customWidth="1"/>
    <col min="3" max="3" width="31" customWidth="1"/>
    <col min="4" max="4" width="27.6640625" customWidth="1"/>
    <col min="5" max="5" width="21.88671875" customWidth="1"/>
    <col min="6" max="6" width="24.5546875" customWidth="1"/>
    <col min="8" max="8" width="21.6640625" customWidth="1"/>
    <col min="9" max="9" width="27.5546875" customWidth="1"/>
    <col min="10" max="10" width="25" customWidth="1"/>
    <col min="11" max="11" width="18.44140625" customWidth="1"/>
    <col min="12" max="12" width="44.5546875" customWidth="1"/>
    <col min="13" max="13" width="12.88671875" customWidth="1"/>
    <col min="14" max="14" width="29.44140625" customWidth="1"/>
  </cols>
  <sheetData>
    <row r="1" spans="1:27" ht="24" customHeight="1">
      <c r="A1" s="5" t="s">
        <v>3</v>
      </c>
      <c r="B1" s="6"/>
      <c r="C1" s="8"/>
      <c r="D1" s="9"/>
      <c r="E1" s="8"/>
      <c r="F1" s="8"/>
      <c r="G1" s="8"/>
      <c r="H1" s="8"/>
      <c r="I1" s="8"/>
      <c r="J1" s="8"/>
      <c r="K1" s="8"/>
      <c r="L1" s="10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3.2">
      <c r="A2" s="12" t="s">
        <v>5</v>
      </c>
      <c r="B2" s="14" t="s">
        <v>6</v>
      </c>
      <c r="C2" s="16" t="s">
        <v>9</v>
      </c>
      <c r="D2" s="15" t="s">
        <v>8</v>
      </c>
      <c r="E2" s="16" t="s">
        <v>10</v>
      </c>
      <c r="F2" s="16" t="s">
        <v>11</v>
      </c>
      <c r="G2" s="16" t="s">
        <v>12</v>
      </c>
      <c r="H2" s="11" t="s">
        <v>18</v>
      </c>
      <c r="I2" s="16" t="s">
        <v>14</v>
      </c>
      <c r="J2" s="16" t="s">
        <v>15</v>
      </c>
      <c r="K2" s="16" t="s">
        <v>16</v>
      </c>
      <c r="L2" s="16" t="s">
        <v>17</v>
      </c>
      <c r="M2" s="18"/>
      <c r="N2" s="17" t="s">
        <v>19</v>
      </c>
      <c r="O2" s="26">
        <f>SUM(H3:H979)</f>
        <v>152.42999999999995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3.2">
      <c r="A3" s="27" t="s">
        <v>28</v>
      </c>
      <c r="B3" s="1" t="s">
        <v>32</v>
      </c>
      <c r="C3" s="21" t="s">
        <v>27</v>
      </c>
      <c r="D3" s="29" t="s">
        <v>34</v>
      </c>
      <c r="E3" s="31" t="s">
        <v>38</v>
      </c>
      <c r="F3" s="32">
        <v>1</v>
      </c>
      <c r="G3" s="28">
        <v>13.82</v>
      </c>
      <c r="H3" s="28">
        <f t="shared" ref="H3:H6" si="0">F3*G3</f>
        <v>13.82</v>
      </c>
      <c r="I3" s="35">
        <v>1</v>
      </c>
      <c r="J3" s="36">
        <v>13.82</v>
      </c>
      <c r="K3" s="38" t="str">
        <f>HYPERLINK("https://www.digikey.com/product-detail/en/te-connectivity-measurement-specialties/MS580301BA01-00/223-1623-5-ND/5277628","Digikey")</f>
        <v>Digikey</v>
      </c>
      <c r="L3" s="30"/>
      <c r="M3" s="39"/>
      <c r="N3" s="39"/>
    </row>
    <row r="4" spans="1:27" ht="13.2">
      <c r="A4" s="27" t="s">
        <v>45</v>
      </c>
      <c r="B4" s="1" t="s">
        <v>46</v>
      </c>
      <c r="C4" s="21" t="s">
        <v>47</v>
      </c>
      <c r="D4" s="29" t="s">
        <v>48</v>
      </c>
      <c r="E4" s="29" t="s">
        <v>49</v>
      </c>
      <c r="F4" s="35">
        <v>2</v>
      </c>
      <c r="G4" s="28">
        <v>0.04</v>
      </c>
      <c r="H4" s="28">
        <f t="shared" si="0"/>
        <v>0.08</v>
      </c>
      <c r="I4" s="35">
        <v>100</v>
      </c>
      <c r="J4" s="36">
        <v>3.49</v>
      </c>
      <c r="K4" s="38" t="str">
        <f>HYPERLINK("https://www.digikey.com/product-detail/en/susumu/RR1220P-103-D/RR12P10.0KDCT-ND/432854","Digikey")</f>
        <v>Digikey</v>
      </c>
      <c r="L4" s="23" t="s">
        <v>54</v>
      </c>
    </row>
    <row r="5" spans="1:27" ht="13.2">
      <c r="A5" s="42"/>
      <c r="B5" s="1" t="s">
        <v>56</v>
      </c>
      <c r="C5" s="21" t="s">
        <v>57</v>
      </c>
      <c r="D5" s="29" t="s">
        <v>58</v>
      </c>
      <c r="E5" s="29" t="s">
        <v>59</v>
      </c>
      <c r="F5" s="35">
        <v>1</v>
      </c>
      <c r="G5" s="28">
        <v>0.03</v>
      </c>
      <c r="H5" s="28">
        <f t="shared" si="0"/>
        <v>0.03</v>
      </c>
      <c r="I5" s="35">
        <v>100</v>
      </c>
      <c r="J5" s="36">
        <v>2.0299999999999998</v>
      </c>
      <c r="K5" s="38" t="str">
        <f>HYPERLINK("https://www.digikey.com/product-detail/en/samsung-electro-mechanics/CL21F104ZBCNNNC/1276-1007-1-ND/3889093","Digikey")</f>
        <v>Digikey</v>
      </c>
      <c r="L5" s="23" t="s">
        <v>54</v>
      </c>
    </row>
    <row r="6" spans="1:27" ht="13.2">
      <c r="A6" s="44" t="s">
        <v>65</v>
      </c>
      <c r="B6" s="45" t="s">
        <v>66</v>
      </c>
      <c r="C6" s="45" t="s">
        <v>67</v>
      </c>
      <c r="D6" s="46"/>
      <c r="E6" s="46">
        <v>2995</v>
      </c>
      <c r="F6" s="45">
        <v>1</v>
      </c>
      <c r="G6" s="47">
        <v>20</v>
      </c>
      <c r="H6" s="47">
        <f t="shared" si="0"/>
        <v>20</v>
      </c>
      <c r="I6" s="45">
        <v>1</v>
      </c>
      <c r="J6" s="47">
        <v>34.950000000000003</v>
      </c>
      <c r="K6" s="50" t="str">
        <f>HYPERLINK("https://www.adafruit.com/product/3061","Adafruit Product")</f>
        <v>Adafruit Product</v>
      </c>
      <c r="L6" s="51"/>
    </row>
    <row r="7" spans="1:27" ht="13.2">
      <c r="A7" s="1" t="s">
        <v>73</v>
      </c>
      <c r="B7" s="1" t="s">
        <v>74</v>
      </c>
      <c r="C7" s="1" t="s">
        <v>75</v>
      </c>
      <c r="D7" s="1"/>
      <c r="E7" s="1">
        <v>2830</v>
      </c>
      <c r="F7" s="1">
        <v>2</v>
      </c>
      <c r="G7" s="28">
        <v>0.5</v>
      </c>
      <c r="H7" s="28">
        <v>2</v>
      </c>
      <c r="I7" s="1">
        <v>1</v>
      </c>
      <c r="J7" s="28">
        <v>0.5</v>
      </c>
      <c r="K7" s="54" t="str">
        <f>HYPERLINK("https://www.adafruit.com/product/2830","Adafruit")</f>
        <v>Adafruit</v>
      </c>
      <c r="L7" s="30"/>
    </row>
    <row r="8" spans="1:27" ht="13.2">
      <c r="A8" s="1"/>
      <c r="B8" s="45" t="s">
        <v>81</v>
      </c>
      <c r="C8" s="45" t="s">
        <v>82</v>
      </c>
      <c r="D8" s="55"/>
      <c r="E8" s="55">
        <v>392</v>
      </c>
      <c r="F8" s="45">
        <v>1</v>
      </c>
      <c r="G8" s="47">
        <v>4.95</v>
      </c>
      <c r="H8" s="47">
        <v>0.17</v>
      </c>
      <c r="I8" s="45">
        <v>1</v>
      </c>
      <c r="J8" s="47">
        <v>4.95</v>
      </c>
      <c r="K8" s="52" t="str">
        <f>HYPERLINK("https://www.adafruit.com/product/392","Adafruit")</f>
        <v>Adafruit</v>
      </c>
      <c r="L8" s="53" t="s">
        <v>85</v>
      </c>
    </row>
    <row r="9" spans="1:27" ht="13.2">
      <c r="A9" s="44" t="s">
        <v>87</v>
      </c>
      <c r="B9" s="45" t="s">
        <v>88</v>
      </c>
      <c r="C9" s="45" t="s">
        <v>90</v>
      </c>
      <c r="D9" s="56" t="s">
        <v>92</v>
      </c>
      <c r="E9" s="57"/>
      <c r="F9" s="56">
        <v>1</v>
      </c>
      <c r="G9" s="58">
        <v>9.9</v>
      </c>
      <c r="H9" s="58">
        <f>F9*G9</f>
        <v>9.9</v>
      </c>
      <c r="I9" s="56">
        <v>1</v>
      </c>
      <c r="J9" s="58">
        <v>9.9</v>
      </c>
      <c r="K9" s="59" t="str">
        <f>HYPERLINK("https://www.dfrobot.com/product-1394.html","DF Robot")</f>
        <v>DF Robot</v>
      </c>
      <c r="L9" s="61"/>
    </row>
    <row r="10" spans="1:27" ht="13.2">
      <c r="A10" s="44" t="s">
        <v>97</v>
      </c>
      <c r="B10" s="45"/>
      <c r="C10" s="45" t="s">
        <v>97</v>
      </c>
      <c r="D10" s="62" t="s">
        <v>100</v>
      </c>
      <c r="E10" s="62"/>
      <c r="F10" s="1">
        <v>1</v>
      </c>
      <c r="G10" s="28">
        <v>56.9</v>
      </c>
      <c r="H10" s="28">
        <v>56.9</v>
      </c>
      <c r="I10" s="1">
        <v>1</v>
      </c>
      <c r="J10" s="28">
        <v>56.9</v>
      </c>
      <c r="K10" s="54" t="str">
        <f>HYPERLINK("https://www.dfrobot.com/product-1110.html","DF Robot")</f>
        <v>DF Robot</v>
      </c>
      <c r="L10" s="30"/>
    </row>
    <row r="11" spans="1:27" ht="13.2">
      <c r="A11" s="44" t="s">
        <v>101</v>
      </c>
      <c r="B11" s="45" t="s">
        <v>102</v>
      </c>
      <c r="C11" s="45" t="s">
        <v>103</v>
      </c>
      <c r="D11" s="45">
        <v>328</v>
      </c>
      <c r="E11" s="65"/>
      <c r="F11" s="45">
        <v>1</v>
      </c>
      <c r="G11" s="47">
        <v>14.95</v>
      </c>
      <c r="H11" s="47">
        <f>F11*G11</f>
        <v>14.95</v>
      </c>
      <c r="I11" s="45">
        <v>1</v>
      </c>
      <c r="J11" s="47">
        <f>PRODUCT(F11:G11)</f>
        <v>14.95</v>
      </c>
      <c r="K11" s="52" t="str">
        <f>HYPERLINK("https://www.adafruit.com/product/328","Adafruit Product")</f>
        <v>Adafruit Product</v>
      </c>
      <c r="L11" s="53" t="s">
        <v>105</v>
      </c>
    </row>
    <row r="12" spans="1:27" ht="13.2">
      <c r="A12" s="67"/>
    </row>
    <row r="13" spans="1:27" ht="16.5" customHeight="1">
      <c r="A13" s="44" t="s">
        <v>106</v>
      </c>
      <c r="B13" s="45" t="s">
        <v>107</v>
      </c>
      <c r="C13" s="45" t="s">
        <v>108</v>
      </c>
      <c r="D13" s="45" t="s">
        <v>109</v>
      </c>
      <c r="E13" s="65"/>
      <c r="F13" s="45">
        <v>1</v>
      </c>
      <c r="G13" s="47">
        <v>12.9</v>
      </c>
      <c r="H13" s="47">
        <f>F13*G13</f>
        <v>12.9</v>
      </c>
      <c r="I13" s="45">
        <v>1</v>
      </c>
      <c r="J13" s="47">
        <v>12.9</v>
      </c>
      <c r="K13" s="52" t="str">
        <f>HYPERLINK("https://www.dfrobot.com/product-1662.html","DF Robot")</f>
        <v>DF Robot</v>
      </c>
      <c r="L13" s="51"/>
    </row>
    <row r="14" spans="1:27" ht="13.2">
      <c r="A14" s="1" t="s">
        <v>110</v>
      </c>
      <c r="B14" s="41"/>
      <c r="D14" s="68"/>
      <c r="E14" s="68"/>
      <c r="G14" s="28"/>
      <c r="H14" s="28"/>
      <c r="J14" s="28"/>
      <c r="K14" s="69"/>
      <c r="L14" s="43"/>
    </row>
    <row r="15" spans="1:27" ht="17.25" customHeight="1">
      <c r="A15" s="44" t="s">
        <v>111</v>
      </c>
      <c r="B15" s="70"/>
      <c r="C15" s="45" t="s">
        <v>112</v>
      </c>
      <c r="D15" s="71" t="s">
        <v>113</v>
      </c>
      <c r="E15" s="72"/>
      <c r="F15" s="45">
        <v>1</v>
      </c>
      <c r="G15" s="47">
        <v>0.17</v>
      </c>
      <c r="H15" s="47">
        <v>0.17</v>
      </c>
      <c r="I15" s="65"/>
      <c r="J15" s="47"/>
      <c r="K15" s="52" t="str">
        <f>HYPERLINK("https://www.digikey.com/product-detail/en/diodes-incorporated/DMN65D8L-7/DMN65D8L-7DICT-ND/3677916","Digikey")</f>
        <v>Digikey</v>
      </c>
      <c r="L15" s="53"/>
    </row>
    <row r="16" spans="1:27" ht="15.75" customHeight="1">
      <c r="A16" s="73">
        <f>SUM(H15:H29)</f>
        <v>15.739999999999998</v>
      </c>
      <c r="B16" s="21"/>
      <c r="C16" s="74" t="s">
        <v>114</v>
      </c>
      <c r="D16" s="75" t="s">
        <v>115</v>
      </c>
      <c r="E16" s="68"/>
      <c r="F16" s="1">
        <v>2</v>
      </c>
      <c r="G16" s="28">
        <v>0.33</v>
      </c>
      <c r="H16" s="28">
        <f>(F16*G16)</f>
        <v>0.66</v>
      </c>
      <c r="J16" s="28"/>
      <c r="K16" s="54" t="str">
        <f>HYPERLINK("https://www.digikey.com/products/en?keywords=DMP3099L-7DICT-ND","Digikey")</f>
        <v>Digikey</v>
      </c>
      <c r="L16" s="43"/>
    </row>
    <row r="17" spans="1:12" ht="13.8">
      <c r="A17" s="42"/>
      <c r="C17" s="76" t="s">
        <v>116</v>
      </c>
      <c r="D17" s="75" t="s">
        <v>117</v>
      </c>
      <c r="E17" s="68"/>
      <c r="F17" s="1">
        <v>1</v>
      </c>
      <c r="G17" s="28">
        <v>0.1</v>
      </c>
      <c r="H17" s="28">
        <v>0.1</v>
      </c>
      <c r="J17" s="28"/>
      <c r="K17" s="54" t="str">
        <f>HYPERLINK("https://www.digikey.com/product-detail/en/te-connectivity-passive-product/CRGCQ1206F82K/A129833CT-ND/8577665","Digikey")</f>
        <v>Digikey</v>
      </c>
      <c r="L17" s="43"/>
    </row>
    <row r="18" spans="1:12" ht="13.2">
      <c r="A18" s="27"/>
      <c r="B18" s="77"/>
      <c r="C18" s="1" t="s">
        <v>118</v>
      </c>
      <c r="D18" s="75" t="s">
        <v>119</v>
      </c>
      <c r="E18" s="68"/>
      <c r="F18" s="1">
        <v>2</v>
      </c>
      <c r="G18" s="28">
        <v>0.1</v>
      </c>
      <c r="H18" s="28">
        <f t="shared" ref="H18:H26" si="1">(F18*G18)</f>
        <v>0.2</v>
      </c>
      <c r="J18" s="28"/>
      <c r="K18" s="54" t="str">
        <f>HYPERLINK("https://www.digikey.com/product-detail/en/yageo/RC0805FR-07100KL/311-100KCRCT-ND/730491","Digikey")</f>
        <v>Digikey</v>
      </c>
      <c r="L18" s="43"/>
    </row>
    <row r="19" spans="1:12" ht="14.4">
      <c r="A19" s="78"/>
      <c r="C19" s="76" t="s">
        <v>120</v>
      </c>
      <c r="D19" s="75" t="s">
        <v>121</v>
      </c>
      <c r="E19" s="68"/>
      <c r="F19" s="1">
        <v>4</v>
      </c>
      <c r="G19" s="28">
        <v>0.1</v>
      </c>
      <c r="H19" s="28">
        <f t="shared" si="1"/>
        <v>0.4</v>
      </c>
      <c r="J19" s="28"/>
      <c r="K19" s="54" t="str">
        <f>HYPERLINK("https://www.digikey.com/product-detail/en/panasonic-electronic-components/ERJ-8GEYJ303V/P30KECT-ND/203313","Digikey")</f>
        <v>Digikey</v>
      </c>
      <c r="L19" s="43"/>
    </row>
    <row r="20" spans="1:12" ht="13.2">
      <c r="A20" s="42"/>
      <c r="C20" s="1" t="s">
        <v>122</v>
      </c>
      <c r="D20" s="79">
        <v>1660</v>
      </c>
      <c r="E20" s="68"/>
      <c r="F20" s="1">
        <v>1</v>
      </c>
      <c r="G20" s="28">
        <v>1.95</v>
      </c>
      <c r="H20" s="28">
        <f t="shared" si="1"/>
        <v>1.95</v>
      </c>
      <c r="J20" s="28"/>
      <c r="K20" s="54" t="str">
        <f>HYPERLINK("https://www.adafruit.com/product/1660","Adafruit")</f>
        <v>Adafruit</v>
      </c>
      <c r="L20" s="43"/>
    </row>
    <row r="21" spans="1:12" ht="13.2">
      <c r="A21" s="42"/>
      <c r="C21" s="1" t="s">
        <v>123</v>
      </c>
      <c r="D21" s="80" t="s">
        <v>124</v>
      </c>
      <c r="F21" s="1">
        <v>1</v>
      </c>
      <c r="G21" s="28">
        <v>8.77</v>
      </c>
      <c r="H21" s="33">
        <f t="shared" si="1"/>
        <v>8.77</v>
      </c>
      <c r="K21" s="54" t="str">
        <f>HYPERLINK("https://www.digikey.com/products/en?keywords=DS3231SN%23T%26RCT-ND","Digikey")</f>
        <v>Digikey</v>
      </c>
      <c r="L21" s="30"/>
    </row>
    <row r="22" spans="1:12" ht="13.2">
      <c r="A22" s="42"/>
      <c r="C22" s="1" t="s">
        <v>125</v>
      </c>
      <c r="D22" s="81" t="s">
        <v>126</v>
      </c>
      <c r="F22" s="1">
        <v>2</v>
      </c>
      <c r="G22" s="28">
        <v>0.34</v>
      </c>
      <c r="H22" s="33">
        <f t="shared" si="1"/>
        <v>0.68</v>
      </c>
      <c r="K22" s="54" t="str">
        <f>HYPERLINK("https://www.digikey.com/product-detail/en/c-k/KMR731NG-LFS/CKN10687CT-ND/6035359","Digikey")</f>
        <v>Digikey</v>
      </c>
      <c r="L22" s="30"/>
    </row>
    <row r="23" spans="1:12" ht="13.2">
      <c r="A23" s="42"/>
      <c r="C23" s="1" t="s">
        <v>127</v>
      </c>
      <c r="D23" s="82" t="s">
        <v>128</v>
      </c>
      <c r="F23" s="1">
        <v>1</v>
      </c>
      <c r="G23" s="28">
        <v>0.91</v>
      </c>
      <c r="H23" s="33">
        <f t="shared" si="1"/>
        <v>0.91</v>
      </c>
      <c r="K23" s="54" t="str">
        <f>HYPERLINK("https://www.digikey.com/product-detail/en/keystone-electronics/3000TR/36-3000CT-ND/1532229","Digikey")</f>
        <v>Digikey</v>
      </c>
      <c r="L23" s="30"/>
    </row>
    <row r="24" spans="1:12" ht="13.8">
      <c r="A24" s="42"/>
      <c r="C24" s="76" t="s">
        <v>129</v>
      </c>
      <c r="D24" s="83" t="s">
        <v>130</v>
      </c>
      <c r="F24" s="1">
        <v>2</v>
      </c>
      <c r="G24" s="28">
        <v>0.1</v>
      </c>
      <c r="H24" s="33">
        <f t="shared" si="1"/>
        <v>0.2</v>
      </c>
      <c r="K24" s="54" t="str">
        <f>HYPERLINK("https://www.digikey.com/product-detail/en/te-connectivity-passive-product/CRGCQ1206J10K/A130183CT-ND/8578015","Digikey")</f>
        <v>Digikey</v>
      </c>
      <c r="L24" s="30"/>
    </row>
    <row r="25" spans="1:12" ht="13.2">
      <c r="A25" s="42"/>
      <c r="C25" s="1" t="s">
        <v>131</v>
      </c>
      <c r="D25" s="75" t="s">
        <v>132</v>
      </c>
      <c r="F25" s="1">
        <v>2</v>
      </c>
      <c r="G25" s="28">
        <v>0.19</v>
      </c>
      <c r="H25" s="33">
        <f t="shared" si="1"/>
        <v>0.38</v>
      </c>
      <c r="K25" s="54" t="str">
        <f>HYPERLINK("https://www.digikey.com/product-detail/en/yageo/CC1206KKX7R0BB104/311-1488-1-ND/2833794","Digikey")</f>
        <v>Digikey</v>
      </c>
      <c r="L25" s="30"/>
    </row>
    <row r="26" spans="1:12" ht="13.8">
      <c r="A26" s="42"/>
      <c r="C26" s="76" t="s">
        <v>133</v>
      </c>
      <c r="D26" s="76" t="s">
        <v>134</v>
      </c>
      <c r="F26" s="1">
        <v>2</v>
      </c>
      <c r="G26" s="28">
        <v>0.51</v>
      </c>
      <c r="H26" s="33">
        <f t="shared" si="1"/>
        <v>1.02</v>
      </c>
      <c r="K26" s="54" t="str">
        <f>HYPERLINK("https://www.digikey.com/product-detail/en/kingbright/APT2012LSECK-J3-PRV/754-1935-1-ND/5177465","Digikey")</f>
        <v>Digikey</v>
      </c>
      <c r="L26" s="30"/>
    </row>
    <row r="27" spans="1:12" ht="13.8">
      <c r="A27" s="42"/>
      <c r="C27" s="76" t="s">
        <v>135</v>
      </c>
      <c r="D27" s="83" t="s">
        <v>136</v>
      </c>
      <c r="F27" s="1">
        <v>1</v>
      </c>
      <c r="G27" s="28">
        <v>0.1</v>
      </c>
      <c r="H27" s="28">
        <v>0.1</v>
      </c>
      <c r="K27" s="54" t="str">
        <f>HYPERLINK("https://www.digikey.com/product-detail/en/stackpole-electronics-inc/RMCF1206FT3K00/RMCF1206FT3K00CT-ND/2418728","Digikey")</f>
        <v>Digikey</v>
      </c>
      <c r="L27" s="30"/>
    </row>
    <row r="28" spans="1:12" ht="13.8">
      <c r="A28" s="42"/>
      <c r="C28" s="76" t="s">
        <v>137</v>
      </c>
      <c r="D28" s="83" t="s">
        <v>138</v>
      </c>
      <c r="F28" s="1">
        <v>1</v>
      </c>
      <c r="G28" s="28">
        <v>0.1</v>
      </c>
      <c r="H28" s="28">
        <v>0.1</v>
      </c>
      <c r="K28" s="54" t="str">
        <f>HYPERLINK("https://www.digikey.com/product-detail/en/yageo/RC1206FR-076K2L/311-6.20KFRCT-ND/731963","Digikey")</f>
        <v>Digikey</v>
      </c>
      <c r="L28" s="30"/>
    </row>
    <row r="29" spans="1:12" ht="13.8">
      <c r="A29" s="42"/>
      <c r="C29" s="76" t="s">
        <v>139</v>
      </c>
      <c r="D29" s="83" t="s">
        <v>140</v>
      </c>
      <c r="F29" s="1">
        <v>1</v>
      </c>
      <c r="G29" s="28">
        <v>0.1</v>
      </c>
      <c r="H29" s="28">
        <v>0.1</v>
      </c>
      <c r="K29" s="54" t="str">
        <f>HYPERLINK("https://www.digikey.com/product-detail/en/kemet/C0805C101J5GACTU/399-1122-1-ND/411397","Digikey")</f>
        <v>Digikey</v>
      </c>
      <c r="L29" s="30"/>
    </row>
    <row r="30" spans="1:12" ht="13.2">
      <c r="A30" s="42"/>
      <c r="B30" s="1" t="s">
        <v>141</v>
      </c>
      <c r="C30" s="1" t="s">
        <v>142</v>
      </c>
      <c r="F30" s="1">
        <v>1</v>
      </c>
      <c r="G30" s="28">
        <v>4.99</v>
      </c>
      <c r="H30" s="28">
        <f t="shared" ref="H30:H31" si="2">F30*G30</f>
        <v>4.99</v>
      </c>
      <c r="I30" s="1">
        <v>1</v>
      </c>
      <c r="J30" s="28">
        <v>4.99</v>
      </c>
      <c r="K30" s="54" t="str">
        <f>HYPERLINK("https://www.amazon.com/SanDisk-Mobile-MicroSDHC-SDSDQM-B35A-Adapter/dp/B004ZIENBA/ref=sr_1_5?keywords=sandisk+16gb+microsd&amp;qid=1551740569&amp;s=gateway&amp;sr=8-5","Amazon")</f>
        <v>Amazon</v>
      </c>
      <c r="L30" s="30"/>
    </row>
    <row r="31" spans="1:12" ht="13.8">
      <c r="B31" s="41" t="s">
        <v>143</v>
      </c>
      <c r="C31" s="1" t="s">
        <v>144</v>
      </c>
      <c r="E31" s="84">
        <v>380</v>
      </c>
      <c r="F31" s="1">
        <v>1</v>
      </c>
      <c r="G31" s="28">
        <v>0.95</v>
      </c>
      <c r="H31" s="28">
        <f t="shared" si="2"/>
        <v>0.95</v>
      </c>
      <c r="I31" s="1">
        <v>1</v>
      </c>
      <c r="J31" s="47">
        <v>0.95</v>
      </c>
      <c r="K31" s="52" t="str">
        <f>HYPERLINK("https://www.adafruit.com/product/380","Adafruit Product")</f>
        <v>Adafruit Product</v>
      </c>
      <c r="L31" s="51"/>
    </row>
    <row r="32" spans="1:12" ht="13.2">
      <c r="A32" s="42"/>
      <c r="L32" s="30"/>
    </row>
    <row r="33" spans="1:12" ht="13.2">
      <c r="A33" s="42"/>
      <c r="L33" s="30"/>
    </row>
    <row r="34" spans="1:12" ht="13.2">
      <c r="A34" s="42"/>
      <c r="L34" s="30"/>
    </row>
    <row r="35" spans="1:12" ht="13.2">
      <c r="A35" s="42"/>
      <c r="L35" s="30"/>
    </row>
    <row r="36" spans="1:12" ht="13.2">
      <c r="A36" s="42"/>
      <c r="L36" s="30"/>
    </row>
    <row r="37" spans="1:12" ht="13.2">
      <c r="A37" s="42"/>
      <c r="L37" s="30"/>
    </row>
    <row r="38" spans="1:12" ht="13.2">
      <c r="A38" s="42"/>
      <c r="L38" s="30"/>
    </row>
    <row r="39" spans="1:12" ht="13.2">
      <c r="A39" s="42"/>
      <c r="L39" s="30"/>
    </row>
    <row r="40" spans="1:12" ht="13.2">
      <c r="A40" s="42"/>
      <c r="L40" s="30"/>
    </row>
    <row r="41" spans="1:12" ht="13.2">
      <c r="A41" s="42"/>
      <c r="L41" s="30"/>
    </row>
    <row r="42" spans="1:12" ht="13.2">
      <c r="A42" s="42"/>
      <c r="L42" s="30"/>
    </row>
    <row r="43" spans="1:12" ht="13.2">
      <c r="A43" s="42"/>
      <c r="L43" s="30"/>
    </row>
    <row r="44" spans="1:12" ht="13.2">
      <c r="A44" s="42"/>
      <c r="L44" s="30"/>
    </row>
    <row r="45" spans="1:12" ht="13.2">
      <c r="A45" s="42"/>
      <c r="L45" s="30"/>
    </row>
    <row r="46" spans="1:12" ht="13.2">
      <c r="A46" s="42"/>
      <c r="L46" s="30"/>
    </row>
    <row r="47" spans="1:12" ht="13.2">
      <c r="A47" s="42"/>
      <c r="L47" s="30"/>
    </row>
    <row r="48" spans="1:12" ht="13.2">
      <c r="A48" s="42"/>
      <c r="L48" s="30"/>
    </row>
    <row r="49" spans="1:12" ht="13.2">
      <c r="A49" s="42"/>
      <c r="L49" s="30"/>
    </row>
    <row r="50" spans="1:12" ht="13.2">
      <c r="A50" s="42"/>
      <c r="L50" s="30"/>
    </row>
    <row r="51" spans="1:12" ht="13.2">
      <c r="A51" s="42"/>
      <c r="L51" s="30"/>
    </row>
    <row r="52" spans="1:12" ht="13.2">
      <c r="A52" s="42"/>
      <c r="L52" s="30"/>
    </row>
    <row r="53" spans="1:12" ht="13.2">
      <c r="A53" s="42"/>
      <c r="L53" s="30"/>
    </row>
    <row r="54" spans="1:12" ht="13.2">
      <c r="A54" s="42"/>
      <c r="L54" s="30"/>
    </row>
    <row r="55" spans="1:12" ht="13.2">
      <c r="A55" s="42"/>
      <c r="L55" s="30"/>
    </row>
    <row r="56" spans="1:12" ht="13.2">
      <c r="A56" s="42"/>
      <c r="L56" s="30"/>
    </row>
    <row r="57" spans="1:12" ht="13.2">
      <c r="A57" s="42"/>
      <c r="L57" s="30"/>
    </row>
    <row r="58" spans="1:12" ht="13.2">
      <c r="A58" s="42"/>
      <c r="L58" s="30"/>
    </row>
    <row r="59" spans="1:12" ht="13.2">
      <c r="A59" s="42"/>
      <c r="L59" s="30"/>
    </row>
    <row r="60" spans="1:12" ht="13.2">
      <c r="A60" s="42"/>
      <c r="L60" s="30"/>
    </row>
    <row r="61" spans="1:12" ht="13.2">
      <c r="A61" s="42"/>
      <c r="L61" s="30"/>
    </row>
    <row r="62" spans="1:12" ht="13.2">
      <c r="A62" s="42"/>
      <c r="L62" s="30"/>
    </row>
    <row r="63" spans="1:12" ht="13.2">
      <c r="A63" s="42"/>
      <c r="L63" s="30"/>
    </row>
    <row r="64" spans="1:12" ht="13.2">
      <c r="A64" s="42"/>
      <c r="L64" s="30"/>
    </row>
    <row r="65" spans="1:12" ht="13.2">
      <c r="A65" s="42"/>
      <c r="L65" s="30"/>
    </row>
    <row r="66" spans="1:12" ht="13.2">
      <c r="A66" s="42"/>
      <c r="L66" s="30"/>
    </row>
    <row r="67" spans="1:12" ht="13.2">
      <c r="A67" s="42"/>
      <c r="L67" s="30"/>
    </row>
    <row r="68" spans="1:12" ht="13.2">
      <c r="A68" s="42"/>
      <c r="L68" s="30"/>
    </row>
    <row r="69" spans="1:12" ht="13.2">
      <c r="A69" s="42"/>
      <c r="L69" s="30"/>
    </row>
    <row r="70" spans="1:12" ht="13.2">
      <c r="A70" s="42"/>
      <c r="L70" s="30"/>
    </row>
    <row r="71" spans="1:12" ht="13.2">
      <c r="A71" s="42"/>
      <c r="L71" s="30"/>
    </row>
    <row r="72" spans="1:12" ht="13.2">
      <c r="A72" s="42"/>
      <c r="L72" s="30"/>
    </row>
    <row r="73" spans="1:12" ht="13.2">
      <c r="A73" s="42"/>
      <c r="L73" s="30"/>
    </row>
    <row r="74" spans="1:12" ht="13.2">
      <c r="A74" s="42"/>
      <c r="L74" s="30"/>
    </row>
    <row r="75" spans="1:12" ht="13.2">
      <c r="A75" s="42"/>
      <c r="L75" s="30"/>
    </row>
    <row r="76" spans="1:12" ht="13.2">
      <c r="A76" s="42"/>
      <c r="L76" s="30"/>
    </row>
    <row r="77" spans="1:12" ht="13.2">
      <c r="A77" s="42"/>
      <c r="L77" s="30"/>
    </row>
    <row r="78" spans="1:12" ht="13.2">
      <c r="A78" s="42"/>
      <c r="L78" s="30"/>
    </row>
    <row r="79" spans="1:12" ht="13.2">
      <c r="A79" s="42"/>
      <c r="L79" s="30"/>
    </row>
    <row r="80" spans="1:12" ht="13.2">
      <c r="A80" s="42"/>
      <c r="L80" s="30"/>
    </row>
    <row r="81" spans="1:12" ht="13.2">
      <c r="A81" s="42"/>
      <c r="L81" s="30"/>
    </row>
    <row r="82" spans="1:12" ht="13.2">
      <c r="A82" s="42"/>
      <c r="L82" s="30"/>
    </row>
    <row r="83" spans="1:12" ht="13.2">
      <c r="A83" s="42"/>
      <c r="L83" s="30"/>
    </row>
    <row r="84" spans="1:12" ht="13.2">
      <c r="A84" s="42"/>
      <c r="L84" s="30"/>
    </row>
    <row r="85" spans="1:12" ht="13.2">
      <c r="A85" s="42"/>
      <c r="L85" s="30"/>
    </row>
    <row r="86" spans="1:12" ht="13.2">
      <c r="A86" s="42"/>
      <c r="L86" s="30"/>
    </row>
    <row r="87" spans="1:12" ht="13.2">
      <c r="A87" s="42"/>
      <c r="L87" s="30"/>
    </row>
    <row r="88" spans="1:12" ht="13.2">
      <c r="A88" s="42"/>
      <c r="L88" s="30"/>
    </row>
    <row r="89" spans="1:12" ht="13.2">
      <c r="A89" s="42"/>
      <c r="L89" s="30"/>
    </row>
    <row r="90" spans="1:12" ht="13.2">
      <c r="A90" s="42"/>
      <c r="L90" s="30"/>
    </row>
    <row r="91" spans="1:12" ht="13.2">
      <c r="A91" s="42"/>
      <c r="L91" s="30"/>
    </row>
    <row r="92" spans="1:12" ht="13.2">
      <c r="A92" s="42"/>
      <c r="L92" s="30"/>
    </row>
    <row r="93" spans="1:12" ht="13.2">
      <c r="A93" s="42"/>
      <c r="L93" s="30"/>
    </row>
    <row r="94" spans="1:12" ht="13.2">
      <c r="A94" s="42"/>
      <c r="L94" s="30"/>
    </row>
    <row r="95" spans="1:12" ht="13.2">
      <c r="A95" s="42"/>
      <c r="L95" s="30"/>
    </row>
    <row r="96" spans="1:12" ht="13.2">
      <c r="A96" s="42"/>
      <c r="L96" s="30"/>
    </row>
    <row r="97" spans="1:12" ht="13.2">
      <c r="A97" s="42"/>
      <c r="L97" s="30"/>
    </row>
    <row r="98" spans="1:12" ht="13.2">
      <c r="A98" s="42"/>
      <c r="L98" s="30"/>
    </row>
    <row r="99" spans="1:12" ht="13.2">
      <c r="A99" s="42"/>
      <c r="L99" s="30"/>
    </row>
    <row r="100" spans="1:12" ht="13.2">
      <c r="A100" s="42"/>
      <c r="L100" s="30"/>
    </row>
    <row r="101" spans="1:12" ht="13.2">
      <c r="A101" s="42"/>
      <c r="L101" s="30"/>
    </row>
    <row r="102" spans="1:12" ht="13.2">
      <c r="A102" s="42"/>
      <c r="L102" s="30"/>
    </row>
    <row r="103" spans="1:12" ht="13.2">
      <c r="A103" s="42"/>
      <c r="L103" s="30"/>
    </row>
    <row r="104" spans="1:12" ht="13.2">
      <c r="A104" s="42"/>
      <c r="L104" s="30"/>
    </row>
    <row r="105" spans="1:12" ht="13.2">
      <c r="A105" s="42"/>
      <c r="L105" s="30"/>
    </row>
    <row r="106" spans="1:12" ht="13.2">
      <c r="A106" s="42"/>
      <c r="L106" s="30"/>
    </row>
    <row r="107" spans="1:12" ht="13.2">
      <c r="A107" s="42"/>
      <c r="L107" s="30"/>
    </row>
    <row r="108" spans="1:12" ht="13.2">
      <c r="A108" s="42"/>
      <c r="L108" s="30"/>
    </row>
    <row r="109" spans="1:12" ht="13.2">
      <c r="A109" s="42"/>
      <c r="L109" s="30"/>
    </row>
    <row r="110" spans="1:12" ht="13.2">
      <c r="A110" s="42"/>
      <c r="L110" s="30"/>
    </row>
    <row r="111" spans="1:12" ht="13.2">
      <c r="A111" s="42"/>
      <c r="L111" s="30"/>
    </row>
    <row r="112" spans="1:12" ht="13.2">
      <c r="A112" s="42"/>
      <c r="L112" s="30"/>
    </row>
    <row r="113" spans="1:12" ht="13.2">
      <c r="A113" s="42"/>
      <c r="L113" s="30"/>
    </row>
    <row r="114" spans="1:12" ht="13.2">
      <c r="A114" s="42"/>
      <c r="L114" s="30"/>
    </row>
    <row r="115" spans="1:12" ht="13.2">
      <c r="A115" s="42"/>
      <c r="L115" s="30"/>
    </row>
    <row r="116" spans="1:12" ht="13.2">
      <c r="A116" s="42"/>
      <c r="L116" s="30"/>
    </row>
    <row r="117" spans="1:12" ht="13.2">
      <c r="A117" s="42"/>
      <c r="L117" s="30"/>
    </row>
    <row r="118" spans="1:12" ht="13.2">
      <c r="A118" s="42"/>
      <c r="L118" s="30"/>
    </row>
    <row r="119" spans="1:12" ht="13.2">
      <c r="A119" s="42"/>
      <c r="L119" s="30"/>
    </row>
    <row r="120" spans="1:12" ht="13.2">
      <c r="A120" s="42"/>
      <c r="L120" s="30"/>
    </row>
    <row r="121" spans="1:12" ht="13.2">
      <c r="A121" s="42"/>
      <c r="L121" s="30"/>
    </row>
    <row r="122" spans="1:12" ht="13.2">
      <c r="A122" s="42"/>
      <c r="L122" s="30"/>
    </row>
    <row r="123" spans="1:12" ht="13.2">
      <c r="A123" s="42"/>
      <c r="L123" s="30"/>
    </row>
    <row r="124" spans="1:12" ht="13.2">
      <c r="A124" s="42"/>
      <c r="L124" s="30"/>
    </row>
    <row r="125" spans="1:12" ht="13.2">
      <c r="A125" s="42"/>
      <c r="L125" s="30"/>
    </row>
    <row r="126" spans="1:12" ht="13.2">
      <c r="A126" s="42"/>
      <c r="L126" s="30"/>
    </row>
    <row r="127" spans="1:12" ht="13.2">
      <c r="A127" s="42"/>
      <c r="L127" s="30"/>
    </row>
    <row r="128" spans="1:12" ht="13.2">
      <c r="A128" s="42"/>
      <c r="L128" s="30"/>
    </row>
    <row r="129" spans="1:12" ht="13.2">
      <c r="A129" s="42"/>
      <c r="L129" s="30"/>
    </row>
    <row r="130" spans="1:12" ht="13.2">
      <c r="A130" s="42"/>
      <c r="L130" s="30"/>
    </row>
    <row r="131" spans="1:12" ht="13.2">
      <c r="A131" s="42"/>
      <c r="L131" s="30"/>
    </row>
    <row r="132" spans="1:12" ht="13.2">
      <c r="A132" s="42"/>
      <c r="L132" s="30"/>
    </row>
    <row r="133" spans="1:12" ht="13.2">
      <c r="A133" s="42"/>
      <c r="L133" s="30"/>
    </row>
    <row r="134" spans="1:12" ht="13.2">
      <c r="A134" s="42"/>
      <c r="L134" s="30"/>
    </row>
    <row r="135" spans="1:12" ht="13.2">
      <c r="A135" s="42"/>
      <c r="L135" s="30"/>
    </row>
    <row r="136" spans="1:12" ht="13.2">
      <c r="A136" s="42"/>
      <c r="L136" s="30"/>
    </row>
    <row r="137" spans="1:12" ht="13.2">
      <c r="A137" s="42"/>
      <c r="L137" s="30"/>
    </row>
    <row r="138" spans="1:12" ht="13.2">
      <c r="A138" s="42"/>
      <c r="L138" s="30"/>
    </row>
    <row r="139" spans="1:12" ht="13.2">
      <c r="A139" s="42"/>
      <c r="L139" s="30"/>
    </row>
    <row r="140" spans="1:12" ht="13.2">
      <c r="A140" s="42"/>
      <c r="L140" s="30"/>
    </row>
    <row r="141" spans="1:12" ht="13.2">
      <c r="A141" s="42"/>
      <c r="L141" s="30"/>
    </row>
    <row r="142" spans="1:12" ht="13.2">
      <c r="A142" s="42"/>
      <c r="L142" s="30"/>
    </row>
    <row r="143" spans="1:12" ht="13.2">
      <c r="A143" s="42"/>
      <c r="L143" s="30"/>
    </row>
    <row r="144" spans="1:12" ht="13.2">
      <c r="A144" s="42"/>
      <c r="L144" s="30"/>
    </row>
    <row r="145" spans="1:12" ht="13.2">
      <c r="A145" s="42"/>
      <c r="L145" s="30"/>
    </row>
    <row r="146" spans="1:12" ht="13.2">
      <c r="A146" s="42"/>
      <c r="L146" s="30"/>
    </row>
    <row r="147" spans="1:12" ht="13.2">
      <c r="A147" s="42"/>
      <c r="L147" s="30"/>
    </row>
    <row r="148" spans="1:12" ht="13.2">
      <c r="A148" s="42"/>
      <c r="L148" s="30"/>
    </row>
    <row r="149" spans="1:12" ht="13.2">
      <c r="A149" s="42"/>
      <c r="L149" s="30"/>
    </row>
    <row r="150" spans="1:12" ht="13.2">
      <c r="A150" s="42"/>
      <c r="L150" s="30"/>
    </row>
    <row r="151" spans="1:12" ht="13.2">
      <c r="A151" s="42"/>
      <c r="L151" s="30"/>
    </row>
    <row r="152" spans="1:12" ht="13.2">
      <c r="A152" s="42"/>
      <c r="L152" s="30"/>
    </row>
    <row r="153" spans="1:12" ht="13.2">
      <c r="A153" s="42"/>
      <c r="L153" s="30"/>
    </row>
    <row r="154" spans="1:12" ht="13.2">
      <c r="A154" s="42"/>
      <c r="L154" s="30"/>
    </row>
    <row r="155" spans="1:12" ht="13.2">
      <c r="A155" s="42"/>
      <c r="L155" s="30"/>
    </row>
    <row r="156" spans="1:12" ht="13.2">
      <c r="A156" s="42"/>
      <c r="L156" s="30"/>
    </row>
    <row r="157" spans="1:12" ht="13.2">
      <c r="A157" s="42"/>
      <c r="L157" s="30"/>
    </row>
    <row r="158" spans="1:12" ht="13.2">
      <c r="A158" s="42"/>
      <c r="L158" s="30"/>
    </row>
    <row r="159" spans="1:12" ht="13.2">
      <c r="A159" s="42"/>
      <c r="L159" s="30"/>
    </row>
    <row r="160" spans="1:12" ht="13.2">
      <c r="A160" s="42"/>
      <c r="L160" s="30"/>
    </row>
    <row r="161" spans="1:12" ht="13.2">
      <c r="A161" s="42"/>
      <c r="L161" s="30"/>
    </row>
    <row r="162" spans="1:12" ht="13.2">
      <c r="A162" s="42"/>
      <c r="L162" s="30"/>
    </row>
    <row r="163" spans="1:12" ht="13.2">
      <c r="A163" s="42"/>
      <c r="L163" s="30"/>
    </row>
    <row r="164" spans="1:12" ht="13.2">
      <c r="A164" s="42"/>
      <c r="L164" s="30"/>
    </row>
    <row r="165" spans="1:12" ht="13.2">
      <c r="A165" s="42"/>
      <c r="L165" s="30"/>
    </row>
    <row r="166" spans="1:12" ht="13.2">
      <c r="A166" s="42"/>
      <c r="L166" s="30"/>
    </row>
    <row r="167" spans="1:12" ht="13.2">
      <c r="A167" s="42"/>
      <c r="L167" s="30"/>
    </row>
    <row r="168" spans="1:12" ht="13.2">
      <c r="A168" s="42"/>
      <c r="L168" s="30"/>
    </row>
    <row r="169" spans="1:12" ht="13.2">
      <c r="A169" s="42"/>
      <c r="L169" s="30"/>
    </row>
    <row r="170" spans="1:12" ht="13.2">
      <c r="A170" s="42"/>
      <c r="L170" s="30"/>
    </row>
    <row r="171" spans="1:12" ht="13.2">
      <c r="A171" s="42"/>
      <c r="L171" s="30"/>
    </row>
    <row r="172" spans="1:12" ht="13.2">
      <c r="A172" s="42"/>
      <c r="L172" s="30"/>
    </row>
    <row r="173" spans="1:12" ht="13.2">
      <c r="A173" s="42"/>
      <c r="L173" s="30"/>
    </row>
    <row r="174" spans="1:12" ht="13.2">
      <c r="A174" s="42"/>
      <c r="L174" s="30"/>
    </row>
    <row r="175" spans="1:12" ht="13.2">
      <c r="A175" s="42"/>
      <c r="L175" s="30"/>
    </row>
    <row r="176" spans="1:12" ht="13.2">
      <c r="A176" s="42"/>
      <c r="L176" s="30"/>
    </row>
    <row r="177" spans="1:12" ht="13.2">
      <c r="A177" s="42"/>
      <c r="L177" s="30"/>
    </row>
    <row r="178" spans="1:12" ht="13.2">
      <c r="A178" s="42"/>
      <c r="L178" s="30"/>
    </row>
    <row r="179" spans="1:12" ht="13.2">
      <c r="A179" s="42"/>
      <c r="L179" s="30"/>
    </row>
    <row r="180" spans="1:12" ht="13.2">
      <c r="A180" s="42"/>
      <c r="L180" s="30"/>
    </row>
    <row r="181" spans="1:12" ht="13.2">
      <c r="A181" s="42"/>
      <c r="L181" s="30"/>
    </row>
    <row r="182" spans="1:12" ht="13.2">
      <c r="A182" s="42"/>
      <c r="L182" s="30"/>
    </row>
    <row r="183" spans="1:12" ht="13.2">
      <c r="A183" s="42"/>
      <c r="L183" s="30"/>
    </row>
    <row r="184" spans="1:12" ht="13.2">
      <c r="A184" s="42"/>
      <c r="L184" s="30"/>
    </row>
    <row r="185" spans="1:12" ht="13.2">
      <c r="A185" s="42"/>
      <c r="L185" s="30"/>
    </row>
    <row r="186" spans="1:12" ht="13.2">
      <c r="A186" s="42"/>
      <c r="L186" s="30"/>
    </row>
    <row r="187" spans="1:12" ht="13.2">
      <c r="A187" s="42"/>
      <c r="L187" s="30"/>
    </row>
    <row r="188" spans="1:12" ht="13.2">
      <c r="A188" s="42"/>
      <c r="L188" s="30"/>
    </row>
    <row r="189" spans="1:12" ht="13.2">
      <c r="A189" s="42"/>
      <c r="L189" s="30"/>
    </row>
    <row r="190" spans="1:12" ht="13.2">
      <c r="A190" s="42"/>
      <c r="L190" s="30"/>
    </row>
    <row r="191" spans="1:12" ht="13.2">
      <c r="A191" s="42"/>
      <c r="L191" s="30"/>
    </row>
    <row r="192" spans="1:12" ht="13.2">
      <c r="A192" s="42"/>
      <c r="L192" s="30"/>
    </row>
    <row r="193" spans="1:12" ht="13.2">
      <c r="A193" s="42"/>
      <c r="L193" s="30"/>
    </row>
    <row r="194" spans="1:12" ht="13.2">
      <c r="A194" s="42"/>
      <c r="L194" s="30"/>
    </row>
    <row r="195" spans="1:12" ht="13.2">
      <c r="A195" s="42"/>
      <c r="L195" s="30"/>
    </row>
    <row r="196" spans="1:12" ht="13.2">
      <c r="A196" s="42"/>
      <c r="L196" s="30"/>
    </row>
    <row r="197" spans="1:12" ht="13.2">
      <c r="A197" s="42"/>
      <c r="L197" s="30"/>
    </row>
    <row r="198" spans="1:12" ht="13.2">
      <c r="A198" s="42"/>
      <c r="L198" s="30"/>
    </row>
    <row r="199" spans="1:12" ht="13.2">
      <c r="A199" s="42"/>
      <c r="L199" s="30"/>
    </row>
    <row r="200" spans="1:12" ht="13.2">
      <c r="A200" s="42"/>
      <c r="L200" s="30"/>
    </row>
    <row r="201" spans="1:12" ht="13.2">
      <c r="A201" s="42"/>
      <c r="L201" s="30"/>
    </row>
    <row r="202" spans="1:12" ht="13.2">
      <c r="A202" s="42"/>
      <c r="L202" s="30"/>
    </row>
    <row r="203" spans="1:12" ht="13.2">
      <c r="A203" s="42"/>
      <c r="L203" s="30"/>
    </row>
    <row r="204" spans="1:12" ht="13.2">
      <c r="A204" s="42"/>
      <c r="L204" s="30"/>
    </row>
    <row r="205" spans="1:12" ht="13.2">
      <c r="A205" s="42"/>
      <c r="L205" s="30"/>
    </row>
    <row r="206" spans="1:12" ht="13.2">
      <c r="A206" s="42"/>
      <c r="L206" s="30"/>
    </row>
    <row r="207" spans="1:12" ht="13.2">
      <c r="A207" s="42"/>
      <c r="L207" s="30"/>
    </row>
    <row r="208" spans="1:12" ht="13.2">
      <c r="A208" s="42"/>
      <c r="L208" s="30"/>
    </row>
    <row r="209" spans="1:12" ht="13.2">
      <c r="A209" s="42"/>
      <c r="L209" s="30"/>
    </row>
    <row r="210" spans="1:12" ht="13.2">
      <c r="A210" s="42"/>
      <c r="L210" s="30"/>
    </row>
    <row r="211" spans="1:12" ht="13.2">
      <c r="A211" s="42"/>
      <c r="L211" s="30"/>
    </row>
    <row r="212" spans="1:12" ht="13.2">
      <c r="A212" s="42"/>
      <c r="L212" s="30"/>
    </row>
    <row r="213" spans="1:12" ht="13.2">
      <c r="A213" s="42"/>
      <c r="L213" s="30"/>
    </row>
    <row r="214" spans="1:12" ht="13.2">
      <c r="A214" s="42"/>
      <c r="L214" s="30"/>
    </row>
    <row r="215" spans="1:12" ht="13.2">
      <c r="A215" s="42"/>
      <c r="L215" s="30"/>
    </row>
    <row r="216" spans="1:12" ht="13.2">
      <c r="A216" s="42"/>
      <c r="L216" s="30"/>
    </row>
    <row r="217" spans="1:12" ht="13.2">
      <c r="A217" s="42"/>
      <c r="L217" s="30"/>
    </row>
    <row r="218" spans="1:12" ht="13.2">
      <c r="A218" s="42"/>
      <c r="L218" s="30"/>
    </row>
    <row r="219" spans="1:12" ht="13.2">
      <c r="A219" s="42"/>
      <c r="L219" s="30"/>
    </row>
    <row r="220" spans="1:12" ht="13.2">
      <c r="A220" s="42"/>
      <c r="L220" s="30"/>
    </row>
    <row r="221" spans="1:12" ht="13.2">
      <c r="A221" s="42"/>
      <c r="L221" s="30"/>
    </row>
    <row r="222" spans="1:12" ht="13.2">
      <c r="A222" s="42"/>
      <c r="L222" s="30"/>
    </row>
    <row r="223" spans="1:12" ht="13.2">
      <c r="A223" s="42"/>
      <c r="L223" s="30"/>
    </row>
    <row r="224" spans="1:12" ht="13.2">
      <c r="A224" s="42"/>
      <c r="L224" s="30"/>
    </row>
    <row r="225" spans="1:12" ht="13.2">
      <c r="A225" s="42"/>
      <c r="L225" s="30"/>
    </row>
    <row r="226" spans="1:12" ht="13.2">
      <c r="A226" s="42"/>
      <c r="L226" s="30"/>
    </row>
    <row r="227" spans="1:12" ht="13.2">
      <c r="A227" s="42"/>
      <c r="L227" s="30"/>
    </row>
    <row r="228" spans="1:12" ht="13.2">
      <c r="A228" s="42"/>
      <c r="L228" s="30"/>
    </row>
    <row r="229" spans="1:12" ht="13.2">
      <c r="A229" s="42"/>
      <c r="L229" s="30"/>
    </row>
    <row r="230" spans="1:12" ht="13.2">
      <c r="A230" s="42"/>
      <c r="L230" s="30"/>
    </row>
    <row r="231" spans="1:12" ht="13.2">
      <c r="A231" s="42"/>
      <c r="L231" s="30"/>
    </row>
    <row r="232" spans="1:12" ht="13.2">
      <c r="A232" s="42"/>
      <c r="L232" s="30"/>
    </row>
    <row r="233" spans="1:12" ht="13.2">
      <c r="A233" s="42"/>
      <c r="L233" s="30"/>
    </row>
    <row r="234" spans="1:12" ht="13.2">
      <c r="A234" s="42"/>
      <c r="L234" s="30"/>
    </row>
    <row r="235" spans="1:12" ht="13.2">
      <c r="A235" s="42"/>
      <c r="L235" s="30"/>
    </row>
    <row r="236" spans="1:12" ht="13.2">
      <c r="A236" s="42"/>
      <c r="L236" s="30"/>
    </row>
    <row r="237" spans="1:12" ht="13.2">
      <c r="A237" s="42"/>
      <c r="L237" s="30"/>
    </row>
    <row r="238" spans="1:12" ht="13.2">
      <c r="A238" s="42"/>
      <c r="L238" s="30"/>
    </row>
    <row r="239" spans="1:12" ht="13.2">
      <c r="A239" s="42"/>
      <c r="L239" s="30"/>
    </row>
    <row r="240" spans="1:12" ht="13.2">
      <c r="A240" s="42"/>
      <c r="L240" s="30"/>
    </row>
    <row r="241" spans="1:12" ht="13.2">
      <c r="A241" s="42"/>
      <c r="L241" s="30"/>
    </row>
    <row r="242" spans="1:12" ht="13.2">
      <c r="A242" s="42"/>
      <c r="L242" s="30"/>
    </row>
    <row r="243" spans="1:12" ht="13.2">
      <c r="A243" s="42"/>
      <c r="L243" s="30"/>
    </row>
    <row r="244" spans="1:12" ht="13.2">
      <c r="A244" s="42"/>
      <c r="L244" s="30"/>
    </row>
    <row r="245" spans="1:12" ht="13.2">
      <c r="A245" s="42"/>
      <c r="L245" s="30"/>
    </row>
    <row r="246" spans="1:12" ht="13.2">
      <c r="A246" s="42"/>
      <c r="L246" s="30"/>
    </row>
    <row r="247" spans="1:12" ht="13.2">
      <c r="A247" s="42"/>
      <c r="L247" s="30"/>
    </row>
    <row r="248" spans="1:12" ht="13.2">
      <c r="A248" s="42"/>
      <c r="L248" s="30"/>
    </row>
    <row r="249" spans="1:12" ht="13.2">
      <c r="A249" s="42"/>
      <c r="L249" s="30"/>
    </row>
    <row r="250" spans="1:12" ht="13.2">
      <c r="A250" s="42"/>
      <c r="L250" s="30"/>
    </row>
    <row r="251" spans="1:12" ht="13.2">
      <c r="A251" s="42"/>
      <c r="L251" s="30"/>
    </row>
    <row r="252" spans="1:12" ht="13.2">
      <c r="A252" s="42"/>
      <c r="L252" s="30"/>
    </row>
    <row r="253" spans="1:12" ht="13.2">
      <c r="A253" s="42"/>
      <c r="L253" s="30"/>
    </row>
    <row r="254" spans="1:12" ht="13.2">
      <c r="A254" s="42"/>
      <c r="L254" s="30"/>
    </row>
    <row r="255" spans="1:12" ht="13.2">
      <c r="A255" s="42"/>
      <c r="L255" s="30"/>
    </row>
    <row r="256" spans="1:12" ht="13.2">
      <c r="A256" s="42"/>
      <c r="L256" s="30"/>
    </row>
    <row r="257" spans="1:12" ht="13.2">
      <c r="A257" s="42"/>
      <c r="L257" s="30"/>
    </row>
    <row r="258" spans="1:12" ht="13.2">
      <c r="A258" s="42"/>
      <c r="L258" s="30"/>
    </row>
    <row r="259" spans="1:12" ht="13.2">
      <c r="A259" s="42"/>
      <c r="L259" s="30"/>
    </row>
    <row r="260" spans="1:12" ht="13.2">
      <c r="A260" s="42"/>
      <c r="L260" s="30"/>
    </row>
    <row r="261" spans="1:12" ht="13.2">
      <c r="A261" s="42"/>
      <c r="L261" s="30"/>
    </row>
    <row r="262" spans="1:12" ht="13.2">
      <c r="A262" s="42"/>
      <c r="L262" s="30"/>
    </row>
    <row r="263" spans="1:12" ht="13.2">
      <c r="A263" s="42"/>
      <c r="L263" s="30"/>
    </row>
    <row r="264" spans="1:12" ht="13.2">
      <c r="A264" s="42"/>
      <c r="L264" s="30"/>
    </row>
    <row r="265" spans="1:12" ht="13.2">
      <c r="A265" s="42"/>
      <c r="L265" s="30"/>
    </row>
    <row r="266" spans="1:12" ht="13.2">
      <c r="A266" s="42"/>
      <c r="L266" s="30"/>
    </row>
    <row r="267" spans="1:12" ht="13.2">
      <c r="A267" s="42"/>
      <c r="L267" s="30"/>
    </row>
    <row r="268" spans="1:12" ht="13.2">
      <c r="A268" s="42"/>
      <c r="L268" s="30"/>
    </row>
    <row r="269" spans="1:12" ht="13.2">
      <c r="A269" s="42"/>
      <c r="L269" s="30"/>
    </row>
    <row r="270" spans="1:12" ht="13.2">
      <c r="A270" s="42"/>
      <c r="L270" s="30"/>
    </row>
    <row r="271" spans="1:12" ht="13.2">
      <c r="A271" s="42"/>
      <c r="L271" s="30"/>
    </row>
    <row r="272" spans="1:12" ht="13.2">
      <c r="A272" s="42"/>
      <c r="L272" s="30"/>
    </row>
    <row r="273" spans="1:12" ht="13.2">
      <c r="A273" s="42"/>
      <c r="L273" s="30"/>
    </row>
    <row r="274" spans="1:12" ht="13.2">
      <c r="A274" s="42"/>
      <c r="L274" s="30"/>
    </row>
    <row r="275" spans="1:12" ht="13.2">
      <c r="A275" s="42"/>
      <c r="L275" s="30"/>
    </row>
    <row r="276" spans="1:12" ht="13.2">
      <c r="A276" s="42"/>
      <c r="L276" s="30"/>
    </row>
    <row r="277" spans="1:12" ht="13.2">
      <c r="A277" s="42"/>
      <c r="L277" s="30"/>
    </row>
    <row r="278" spans="1:12" ht="13.2">
      <c r="A278" s="42"/>
      <c r="L278" s="30"/>
    </row>
    <row r="279" spans="1:12" ht="13.2">
      <c r="A279" s="42"/>
      <c r="L279" s="30"/>
    </row>
    <row r="280" spans="1:12" ht="13.2">
      <c r="A280" s="42"/>
      <c r="L280" s="30"/>
    </row>
    <row r="281" spans="1:12" ht="13.2">
      <c r="A281" s="42"/>
      <c r="L281" s="30"/>
    </row>
    <row r="282" spans="1:12" ht="13.2">
      <c r="A282" s="42"/>
      <c r="L282" s="30"/>
    </row>
    <row r="283" spans="1:12" ht="13.2">
      <c r="A283" s="42"/>
      <c r="L283" s="30"/>
    </row>
    <row r="284" spans="1:12" ht="13.2">
      <c r="A284" s="42"/>
      <c r="L284" s="30"/>
    </row>
    <row r="285" spans="1:12" ht="13.2">
      <c r="A285" s="42"/>
      <c r="L285" s="30"/>
    </row>
    <row r="286" spans="1:12" ht="13.2">
      <c r="A286" s="42"/>
      <c r="L286" s="30"/>
    </row>
    <row r="287" spans="1:12" ht="13.2">
      <c r="A287" s="42"/>
      <c r="L287" s="30"/>
    </row>
    <row r="288" spans="1:12" ht="13.2">
      <c r="A288" s="42"/>
      <c r="L288" s="30"/>
    </row>
    <row r="289" spans="1:12" ht="13.2">
      <c r="A289" s="42"/>
      <c r="L289" s="30"/>
    </row>
    <row r="290" spans="1:12" ht="13.2">
      <c r="A290" s="42"/>
      <c r="L290" s="30"/>
    </row>
    <row r="291" spans="1:12" ht="13.2">
      <c r="A291" s="42"/>
      <c r="L291" s="30"/>
    </row>
    <row r="292" spans="1:12" ht="13.2">
      <c r="A292" s="42"/>
      <c r="L292" s="30"/>
    </row>
    <row r="293" spans="1:12" ht="13.2">
      <c r="A293" s="42"/>
      <c r="L293" s="30"/>
    </row>
    <row r="294" spans="1:12" ht="13.2">
      <c r="A294" s="42"/>
      <c r="L294" s="30"/>
    </row>
    <row r="295" spans="1:12" ht="13.2">
      <c r="A295" s="42"/>
      <c r="L295" s="30"/>
    </row>
    <row r="296" spans="1:12" ht="13.2">
      <c r="A296" s="42"/>
      <c r="L296" s="30"/>
    </row>
    <row r="297" spans="1:12" ht="13.2">
      <c r="A297" s="42"/>
      <c r="L297" s="30"/>
    </row>
    <row r="298" spans="1:12" ht="13.2">
      <c r="A298" s="42"/>
      <c r="L298" s="30"/>
    </row>
    <row r="299" spans="1:12" ht="13.2">
      <c r="A299" s="42"/>
      <c r="L299" s="30"/>
    </row>
    <row r="300" spans="1:12" ht="13.2">
      <c r="A300" s="42"/>
      <c r="L300" s="30"/>
    </row>
    <row r="301" spans="1:12" ht="13.2">
      <c r="A301" s="42"/>
      <c r="L301" s="30"/>
    </row>
    <row r="302" spans="1:12" ht="13.2">
      <c r="A302" s="42"/>
      <c r="L302" s="30"/>
    </row>
    <row r="303" spans="1:12" ht="13.2">
      <c r="A303" s="42"/>
      <c r="L303" s="30"/>
    </row>
    <row r="304" spans="1:12" ht="13.2">
      <c r="A304" s="42"/>
      <c r="L304" s="30"/>
    </row>
    <row r="305" spans="1:12" ht="13.2">
      <c r="A305" s="42"/>
      <c r="L305" s="30"/>
    </row>
    <row r="306" spans="1:12" ht="13.2">
      <c r="A306" s="42"/>
      <c r="L306" s="30"/>
    </row>
    <row r="307" spans="1:12" ht="13.2">
      <c r="A307" s="42"/>
      <c r="L307" s="30"/>
    </row>
    <row r="308" spans="1:12" ht="13.2">
      <c r="A308" s="42"/>
      <c r="L308" s="30"/>
    </row>
    <row r="309" spans="1:12" ht="13.2">
      <c r="A309" s="42"/>
      <c r="L309" s="30"/>
    </row>
    <row r="310" spans="1:12" ht="13.2">
      <c r="A310" s="42"/>
      <c r="L310" s="30"/>
    </row>
    <row r="311" spans="1:12" ht="13.2">
      <c r="A311" s="42"/>
      <c r="L311" s="30"/>
    </row>
    <row r="312" spans="1:12" ht="13.2">
      <c r="A312" s="42"/>
      <c r="L312" s="30"/>
    </row>
    <row r="313" spans="1:12" ht="13.2">
      <c r="A313" s="42"/>
      <c r="L313" s="30"/>
    </row>
    <row r="314" spans="1:12" ht="13.2">
      <c r="A314" s="42"/>
      <c r="L314" s="30"/>
    </row>
    <row r="315" spans="1:12" ht="13.2">
      <c r="A315" s="42"/>
      <c r="L315" s="30"/>
    </row>
    <row r="316" spans="1:12" ht="13.2">
      <c r="A316" s="42"/>
      <c r="L316" s="30"/>
    </row>
    <row r="317" spans="1:12" ht="13.2">
      <c r="A317" s="42"/>
      <c r="L317" s="30"/>
    </row>
    <row r="318" spans="1:12" ht="13.2">
      <c r="A318" s="42"/>
      <c r="L318" s="30"/>
    </row>
    <row r="319" spans="1:12" ht="13.2">
      <c r="A319" s="42"/>
      <c r="L319" s="30"/>
    </row>
    <row r="320" spans="1:12" ht="13.2">
      <c r="A320" s="42"/>
      <c r="L320" s="30"/>
    </row>
    <row r="321" spans="1:12" ht="13.2">
      <c r="A321" s="42"/>
      <c r="L321" s="30"/>
    </row>
    <row r="322" spans="1:12" ht="13.2">
      <c r="A322" s="42"/>
      <c r="L322" s="30"/>
    </row>
    <row r="323" spans="1:12" ht="13.2">
      <c r="A323" s="42"/>
      <c r="L323" s="30"/>
    </row>
    <row r="324" spans="1:12" ht="13.2">
      <c r="A324" s="42"/>
      <c r="L324" s="30"/>
    </row>
    <row r="325" spans="1:12" ht="13.2">
      <c r="A325" s="42"/>
      <c r="L325" s="30"/>
    </row>
    <row r="326" spans="1:12" ht="13.2">
      <c r="A326" s="42"/>
      <c r="L326" s="30"/>
    </row>
    <row r="327" spans="1:12" ht="13.2">
      <c r="A327" s="42"/>
      <c r="L327" s="30"/>
    </row>
    <row r="328" spans="1:12" ht="13.2">
      <c r="A328" s="42"/>
      <c r="L328" s="30"/>
    </row>
    <row r="329" spans="1:12" ht="13.2">
      <c r="A329" s="42"/>
      <c r="L329" s="30"/>
    </row>
    <row r="330" spans="1:12" ht="13.2">
      <c r="A330" s="42"/>
      <c r="L330" s="30"/>
    </row>
    <row r="331" spans="1:12" ht="13.2">
      <c r="A331" s="42"/>
      <c r="L331" s="30"/>
    </row>
    <row r="332" spans="1:12" ht="13.2">
      <c r="A332" s="42"/>
      <c r="L332" s="30"/>
    </row>
    <row r="333" spans="1:12" ht="13.2">
      <c r="A333" s="42"/>
      <c r="L333" s="30"/>
    </row>
    <row r="334" spans="1:12" ht="13.2">
      <c r="A334" s="42"/>
      <c r="L334" s="30"/>
    </row>
    <row r="335" spans="1:12" ht="13.2">
      <c r="A335" s="42"/>
      <c r="L335" s="30"/>
    </row>
    <row r="336" spans="1:12" ht="13.2">
      <c r="A336" s="42"/>
      <c r="L336" s="30"/>
    </row>
    <row r="337" spans="1:12" ht="13.2">
      <c r="A337" s="42"/>
      <c r="L337" s="30"/>
    </row>
    <row r="338" spans="1:12" ht="13.2">
      <c r="A338" s="42"/>
      <c r="L338" s="30"/>
    </row>
    <row r="339" spans="1:12" ht="13.2">
      <c r="A339" s="42"/>
      <c r="L339" s="30"/>
    </row>
    <row r="340" spans="1:12" ht="13.2">
      <c r="A340" s="42"/>
      <c r="L340" s="30"/>
    </row>
    <row r="341" spans="1:12" ht="13.2">
      <c r="A341" s="42"/>
      <c r="L341" s="30"/>
    </row>
    <row r="342" spans="1:12" ht="13.2">
      <c r="A342" s="42"/>
      <c r="L342" s="30"/>
    </row>
    <row r="343" spans="1:12" ht="13.2">
      <c r="A343" s="42"/>
      <c r="L343" s="30"/>
    </row>
    <row r="344" spans="1:12" ht="13.2">
      <c r="A344" s="42"/>
      <c r="L344" s="30"/>
    </row>
    <row r="345" spans="1:12" ht="13.2">
      <c r="A345" s="42"/>
      <c r="L345" s="30"/>
    </row>
    <row r="346" spans="1:12" ht="13.2">
      <c r="A346" s="42"/>
      <c r="L346" s="30"/>
    </row>
    <row r="347" spans="1:12" ht="13.2">
      <c r="A347" s="42"/>
      <c r="L347" s="30"/>
    </row>
    <row r="348" spans="1:12" ht="13.2">
      <c r="A348" s="42"/>
      <c r="L348" s="30"/>
    </row>
    <row r="349" spans="1:12" ht="13.2">
      <c r="A349" s="42"/>
      <c r="L349" s="30"/>
    </row>
    <row r="350" spans="1:12" ht="13.2">
      <c r="A350" s="42"/>
      <c r="L350" s="30"/>
    </row>
    <row r="351" spans="1:12" ht="13.2">
      <c r="A351" s="42"/>
      <c r="L351" s="30"/>
    </row>
    <row r="352" spans="1:12" ht="13.2">
      <c r="A352" s="42"/>
      <c r="L352" s="30"/>
    </row>
    <row r="353" spans="1:12" ht="13.2">
      <c r="A353" s="42"/>
      <c r="L353" s="30"/>
    </row>
    <row r="354" spans="1:12" ht="13.2">
      <c r="A354" s="42"/>
      <c r="L354" s="30"/>
    </row>
    <row r="355" spans="1:12" ht="13.2">
      <c r="A355" s="42"/>
      <c r="L355" s="30"/>
    </row>
    <row r="356" spans="1:12" ht="13.2">
      <c r="A356" s="42"/>
      <c r="L356" s="30"/>
    </row>
    <row r="357" spans="1:12" ht="13.2">
      <c r="A357" s="42"/>
      <c r="L357" s="30"/>
    </row>
    <row r="358" spans="1:12" ht="13.2">
      <c r="A358" s="42"/>
      <c r="L358" s="30"/>
    </row>
    <row r="359" spans="1:12" ht="13.2">
      <c r="A359" s="42"/>
      <c r="L359" s="30"/>
    </row>
    <row r="360" spans="1:12" ht="13.2">
      <c r="A360" s="42"/>
      <c r="L360" s="30"/>
    </row>
    <row r="361" spans="1:12" ht="13.2">
      <c r="A361" s="42"/>
      <c r="L361" s="30"/>
    </row>
    <row r="362" spans="1:12" ht="13.2">
      <c r="A362" s="42"/>
      <c r="L362" s="30"/>
    </row>
    <row r="363" spans="1:12" ht="13.2">
      <c r="A363" s="42"/>
      <c r="L363" s="30"/>
    </row>
    <row r="364" spans="1:12" ht="13.2">
      <c r="A364" s="42"/>
      <c r="L364" s="30"/>
    </row>
    <row r="365" spans="1:12" ht="13.2">
      <c r="A365" s="42"/>
      <c r="L365" s="30"/>
    </row>
    <row r="366" spans="1:12" ht="13.2">
      <c r="A366" s="42"/>
      <c r="L366" s="30"/>
    </row>
    <row r="367" spans="1:12" ht="13.2">
      <c r="A367" s="42"/>
      <c r="L367" s="30"/>
    </row>
    <row r="368" spans="1:12" ht="13.2">
      <c r="A368" s="42"/>
      <c r="L368" s="30"/>
    </row>
    <row r="369" spans="1:12" ht="13.2">
      <c r="A369" s="42"/>
      <c r="L369" s="30"/>
    </row>
    <row r="370" spans="1:12" ht="13.2">
      <c r="A370" s="42"/>
      <c r="L370" s="30"/>
    </row>
    <row r="371" spans="1:12" ht="13.2">
      <c r="A371" s="42"/>
      <c r="L371" s="30"/>
    </row>
    <row r="372" spans="1:12" ht="13.2">
      <c r="A372" s="42"/>
      <c r="L372" s="30"/>
    </row>
    <row r="373" spans="1:12" ht="13.2">
      <c r="A373" s="42"/>
      <c r="L373" s="30"/>
    </row>
    <row r="374" spans="1:12" ht="13.2">
      <c r="A374" s="42"/>
      <c r="L374" s="30"/>
    </row>
    <row r="375" spans="1:12" ht="13.2">
      <c r="A375" s="42"/>
      <c r="L375" s="30"/>
    </row>
    <row r="376" spans="1:12" ht="13.2">
      <c r="A376" s="42"/>
      <c r="L376" s="30"/>
    </row>
    <row r="377" spans="1:12" ht="13.2">
      <c r="A377" s="42"/>
      <c r="L377" s="30"/>
    </row>
    <row r="378" spans="1:12" ht="13.2">
      <c r="A378" s="42"/>
      <c r="L378" s="30"/>
    </row>
    <row r="379" spans="1:12" ht="13.2">
      <c r="A379" s="42"/>
      <c r="L379" s="30"/>
    </row>
    <row r="380" spans="1:12" ht="13.2">
      <c r="A380" s="42"/>
      <c r="L380" s="30"/>
    </row>
    <row r="381" spans="1:12" ht="13.2">
      <c r="A381" s="42"/>
      <c r="L381" s="30"/>
    </row>
    <row r="382" spans="1:12" ht="13.2">
      <c r="A382" s="42"/>
      <c r="L382" s="30"/>
    </row>
    <row r="383" spans="1:12" ht="13.2">
      <c r="A383" s="42"/>
      <c r="L383" s="30"/>
    </row>
    <row r="384" spans="1:12" ht="13.2">
      <c r="A384" s="42"/>
      <c r="L384" s="30"/>
    </row>
    <row r="385" spans="1:12" ht="13.2">
      <c r="A385" s="42"/>
      <c r="L385" s="30"/>
    </row>
    <row r="386" spans="1:12" ht="13.2">
      <c r="A386" s="42"/>
      <c r="L386" s="30"/>
    </row>
    <row r="387" spans="1:12" ht="13.2">
      <c r="A387" s="42"/>
      <c r="L387" s="30"/>
    </row>
    <row r="388" spans="1:12" ht="13.2">
      <c r="A388" s="42"/>
      <c r="L388" s="30"/>
    </row>
    <row r="389" spans="1:12" ht="13.2">
      <c r="A389" s="42"/>
      <c r="L389" s="30"/>
    </row>
    <row r="390" spans="1:12" ht="13.2">
      <c r="A390" s="42"/>
      <c r="L390" s="30"/>
    </row>
    <row r="391" spans="1:12" ht="13.2">
      <c r="A391" s="42"/>
      <c r="L391" s="30"/>
    </row>
    <row r="392" spans="1:12" ht="13.2">
      <c r="A392" s="42"/>
      <c r="L392" s="30"/>
    </row>
    <row r="393" spans="1:12" ht="13.2">
      <c r="A393" s="42"/>
      <c r="L393" s="30"/>
    </row>
    <row r="394" spans="1:12" ht="13.2">
      <c r="A394" s="42"/>
      <c r="L394" s="30"/>
    </row>
    <row r="395" spans="1:12" ht="13.2">
      <c r="A395" s="42"/>
      <c r="L395" s="30"/>
    </row>
    <row r="396" spans="1:12" ht="13.2">
      <c r="A396" s="42"/>
      <c r="L396" s="30"/>
    </row>
    <row r="397" spans="1:12" ht="13.2">
      <c r="A397" s="42"/>
      <c r="L397" s="30"/>
    </row>
    <row r="398" spans="1:12" ht="13.2">
      <c r="A398" s="42"/>
      <c r="L398" s="30"/>
    </row>
    <row r="399" spans="1:12" ht="13.2">
      <c r="A399" s="42"/>
      <c r="L399" s="30"/>
    </row>
    <row r="400" spans="1:12" ht="13.2">
      <c r="A400" s="42"/>
      <c r="L400" s="30"/>
    </row>
    <row r="401" spans="1:12" ht="13.2">
      <c r="A401" s="42"/>
      <c r="L401" s="30"/>
    </row>
    <row r="402" spans="1:12" ht="13.2">
      <c r="A402" s="42"/>
      <c r="L402" s="30"/>
    </row>
    <row r="403" spans="1:12" ht="13.2">
      <c r="A403" s="42"/>
      <c r="L403" s="30"/>
    </row>
    <row r="404" spans="1:12" ht="13.2">
      <c r="A404" s="42"/>
      <c r="L404" s="30"/>
    </row>
    <row r="405" spans="1:12" ht="13.2">
      <c r="A405" s="42"/>
      <c r="L405" s="30"/>
    </row>
    <row r="406" spans="1:12" ht="13.2">
      <c r="A406" s="42"/>
      <c r="L406" s="30"/>
    </row>
    <row r="407" spans="1:12" ht="13.2">
      <c r="A407" s="42"/>
      <c r="L407" s="30"/>
    </row>
    <row r="408" spans="1:12" ht="13.2">
      <c r="A408" s="42"/>
      <c r="L408" s="30"/>
    </row>
    <row r="409" spans="1:12" ht="13.2">
      <c r="A409" s="42"/>
      <c r="L409" s="30"/>
    </row>
    <row r="410" spans="1:12" ht="13.2">
      <c r="A410" s="42"/>
      <c r="L410" s="30"/>
    </row>
    <row r="411" spans="1:12" ht="13.2">
      <c r="A411" s="42"/>
      <c r="L411" s="30"/>
    </row>
    <row r="412" spans="1:12" ht="13.2">
      <c r="A412" s="42"/>
      <c r="L412" s="30"/>
    </row>
    <row r="413" spans="1:12" ht="13.2">
      <c r="A413" s="42"/>
      <c r="L413" s="30"/>
    </row>
    <row r="414" spans="1:12" ht="13.2">
      <c r="A414" s="42"/>
      <c r="L414" s="30"/>
    </row>
    <row r="415" spans="1:12" ht="13.2">
      <c r="A415" s="42"/>
      <c r="L415" s="30"/>
    </row>
    <row r="416" spans="1:12" ht="13.2">
      <c r="A416" s="42"/>
      <c r="L416" s="30"/>
    </row>
    <row r="417" spans="1:12" ht="13.2">
      <c r="A417" s="42"/>
      <c r="L417" s="30"/>
    </row>
    <row r="418" spans="1:12" ht="13.2">
      <c r="A418" s="42"/>
      <c r="L418" s="30"/>
    </row>
    <row r="419" spans="1:12" ht="13.2">
      <c r="A419" s="42"/>
      <c r="L419" s="30"/>
    </row>
    <row r="420" spans="1:12" ht="13.2">
      <c r="A420" s="42"/>
      <c r="L420" s="30"/>
    </row>
    <row r="421" spans="1:12" ht="13.2">
      <c r="A421" s="42"/>
      <c r="L421" s="30"/>
    </row>
    <row r="422" spans="1:12" ht="13.2">
      <c r="A422" s="42"/>
      <c r="L422" s="30"/>
    </row>
    <row r="423" spans="1:12" ht="13.2">
      <c r="A423" s="42"/>
      <c r="L423" s="30"/>
    </row>
    <row r="424" spans="1:12" ht="13.2">
      <c r="A424" s="42"/>
      <c r="L424" s="30"/>
    </row>
    <row r="425" spans="1:12" ht="13.2">
      <c r="A425" s="42"/>
      <c r="L425" s="30"/>
    </row>
    <row r="426" spans="1:12" ht="13.2">
      <c r="A426" s="42"/>
      <c r="L426" s="30"/>
    </row>
    <row r="427" spans="1:12" ht="13.2">
      <c r="A427" s="42"/>
      <c r="L427" s="30"/>
    </row>
    <row r="428" spans="1:12" ht="13.2">
      <c r="A428" s="42"/>
      <c r="L428" s="30"/>
    </row>
    <row r="429" spans="1:12" ht="13.2">
      <c r="A429" s="42"/>
      <c r="L429" s="30"/>
    </row>
    <row r="430" spans="1:12" ht="13.2">
      <c r="A430" s="42"/>
      <c r="L430" s="30"/>
    </row>
    <row r="431" spans="1:12" ht="13.2">
      <c r="A431" s="42"/>
      <c r="L431" s="30"/>
    </row>
    <row r="432" spans="1:12" ht="13.2">
      <c r="A432" s="42"/>
      <c r="L432" s="30"/>
    </row>
    <row r="433" spans="1:12" ht="13.2">
      <c r="A433" s="42"/>
      <c r="L433" s="30"/>
    </row>
    <row r="434" spans="1:12" ht="13.2">
      <c r="A434" s="42"/>
      <c r="L434" s="30"/>
    </row>
    <row r="435" spans="1:12" ht="13.2">
      <c r="A435" s="42"/>
      <c r="L435" s="30"/>
    </row>
    <row r="436" spans="1:12" ht="13.2">
      <c r="A436" s="42"/>
      <c r="L436" s="30"/>
    </row>
    <row r="437" spans="1:12" ht="13.2">
      <c r="A437" s="42"/>
      <c r="L437" s="30"/>
    </row>
    <row r="438" spans="1:12" ht="13.2">
      <c r="A438" s="42"/>
      <c r="L438" s="30"/>
    </row>
    <row r="439" spans="1:12" ht="13.2">
      <c r="A439" s="42"/>
      <c r="L439" s="30"/>
    </row>
    <row r="440" spans="1:12" ht="13.2">
      <c r="A440" s="42"/>
      <c r="L440" s="30"/>
    </row>
    <row r="441" spans="1:12" ht="13.2">
      <c r="A441" s="42"/>
      <c r="L441" s="30"/>
    </row>
    <row r="442" spans="1:12" ht="13.2">
      <c r="A442" s="42"/>
      <c r="L442" s="30"/>
    </row>
    <row r="443" spans="1:12" ht="13.2">
      <c r="A443" s="42"/>
      <c r="L443" s="30"/>
    </row>
    <row r="444" spans="1:12" ht="13.2">
      <c r="A444" s="42"/>
      <c r="L444" s="30"/>
    </row>
    <row r="445" spans="1:12" ht="13.2">
      <c r="A445" s="42"/>
      <c r="L445" s="30"/>
    </row>
    <row r="446" spans="1:12" ht="13.2">
      <c r="A446" s="42"/>
      <c r="L446" s="30"/>
    </row>
    <row r="447" spans="1:12" ht="13.2">
      <c r="A447" s="42"/>
      <c r="L447" s="30"/>
    </row>
    <row r="448" spans="1:12" ht="13.2">
      <c r="A448" s="42"/>
      <c r="L448" s="30"/>
    </row>
    <row r="449" spans="1:12" ht="13.2">
      <c r="A449" s="42"/>
      <c r="L449" s="30"/>
    </row>
    <row r="450" spans="1:12" ht="13.2">
      <c r="A450" s="42"/>
      <c r="L450" s="30"/>
    </row>
    <row r="451" spans="1:12" ht="13.2">
      <c r="A451" s="42"/>
      <c r="L451" s="30"/>
    </row>
    <row r="452" spans="1:12" ht="13.2">
      <c r="A452" s="42"/>
      <c r="L452" s="30"/>
    </row>
    <row r="453" spans="1:12" ht="13.2">
      <c r="A453" s="42"/>
      <c r="L453" s="30"/>
    </row>
    <row r="454" spans="1:12" ht="13.2">
      <c r="A454" s="42"/>
      <c r="L454" s="30"/>
    </row>
    <row r="455" spans="1:12" ht="13.2">
      <c r="A455" s="42"/>
      <c r="L455" s="30"/>
    </row>
    <row r="456" spans="1:12" ht="13.2">
      <c r="A456" s="42"/>
      <c r="L456" s="30"/>
    </row>
    <row r="457" spans="1:12" ht="13.2">
      <c r="A457" s="42"/>
      <c r="L457" s="30"/>
    </row>
    <row r="458" spans="1:12" ht="13.2">
      <c r="A458" s="42"/>
      <c r="L458" s="30"/>
    </row>
    <row r="459" spans="1:12" ht="13.2">
      <c r="A459" s="42"/>
      <c r="L459" s="30"/>
    </row>
    <row r="460" spans="1:12" ht="13.2">
      <c r="A460" s="42"/>
      <c r="L460" s="30"/>
    </row>
    <row r="461" spans="1:12" ht="13.2">
      <c r="A461" s="42"/>
      <c r="L461" s="30"/>
    </row>
    <row r="462" spans="1:12" ht="13.2">
      <c r="A462" s="42"/>
      <c r="L462" s="30"/>
    </row>
    <row r="463" spans="1:12" ht="13.2">
      <c r="A463" s="42"/>
      <c r="L463" s="30"/>
    </row>
    <row r="464" spans="1:12" ht="13.2">
      <c r="A464" s="42"/>
      <c r="L464" s="30"/>
    </row>
    <row r="465" spans="1:12" ht="13.2">
      <c r="A465" s="42"/>
      <c r="L465" s="30"/>
    </row>
    <row r="466" spans="1:12" ht="13.2">
      <c r="A466" s="42"/>
      <c r="L466" s="30"/>
    </row>
    <row r="467" spans="1:12" ht="13.2">
      <c r="A467" s="42"/>
      <c r="L467" s="30"/>
    </row>
    <row r="468" spans="1:12" ht="13.2">
      <c r="A468" s="42"/>
      <c r="L468" s="30"/>
    </row>
    <row r="469" spans="1:12" ht="13.2">
      <c r="A469" s="42"/>
      <c r="L469" s="30"/>
    </row>
    <row r="470" spans="1:12" ht="13.2">
      <c r="A470" s="42"/>
      <c r="L470" s="30"/>
    </row>
    <row r="471" spans="1:12" ht="13.2">
      <c r="A471" s="42"/>
      <c r="L471" s="30"/>
    </row>
    <row r="472" spans="1:12" ht="13.2">
      <c r="A472" s="42"/>
      <c r="L472" s="30"/>
    </row>
    <row r="473" spans="1:12" ht="13.2">
      <c r="A473" s="42"/>
      <c r="L473" s="30"/>
    </row>
    <row r="474" spans="1:12" ht="13.2">
      <c r="A474" s="42"/>
      <c r="L474" s="30"/>
    </row>
    <row r="475" spans="1:12" ht="13.2">
      <c r="A475" s="42"/>
      <c r="L475" s="30"/>
    </row>
    <row r="476" spans="1:12" ht="13.2">
      <c r="A476" s="42"/>
      <c r="L476" s="30"/>
    </row>
    <row r="477" spans="1:12" ht="13.2">
      <c r="A477" s="42"/>
      <c r="L477" s="30"/>
    </row>
    <row r="478" spans="1:12" ht="13.2">
      <c r="A478" s="42"/>
      <c r="L478" s="30"/>
    </row>
    <row r="479" spans="1:12" ht="13.2">
      <c r="A479" s="42"/>
      <c r="L479" s="30"/>
    </row>
    <row r="480" spans="1:12" ht="13.2">
      <c r="A480" s="42"/>
      <c r="L480" s="30"/>
    </row>
    <row r="481" spans="1:12" ht="13.2">
      <c r="A481" s="42"/>
      <c r="L481" s="30"/>
    </row>
    <row r="482" spans="1:12" ht="13.2">
      <c r="A482" s="42"/>
      <c r="L482" s="30"/>
    </row>
    <row r="483" spans="1:12" ht="13.2">
      <c r="A483" s="42"/>
      <c r="L483" s="30"/>
    </row>
    <row r="484" spans="1:12" ht="13.2">
      <c r="A484" s="42"/>
      <c r="L484" s="30"/>
    </row>
    <row r="485" spans="1:12" ht="13.2">
      <c r="A485" s="42"/>
      <c r="L485" s="30"/>
    </row>
    <row r="486" spans="1:12" ht="13.2">
      <c r="A486" s="42"/>
      <c r="L486" s="30"/>
    </row>
    <row r="487" spans="1:12" ht="13.2">
      <c r="A487" s="42"/>
      <c r="L487" s="30"/>
    </row>
    <row r="488" spans="1:12" ht="13.2">
      <c r="A488" s="42"/>
      <c r="L488" s="30"/>
    </row>
    <row r="489" spans="1:12" ht="13.2">
      <c r="A489" s="42"/>
      <c r="L489" s="30"/>
    </row>
    <row r="490" spans="1:12" ht="13.2">
      <c r="A490" s="42"/>
      <c r="L490" s="30"/>
    </row>
    <row r="491" spans="1:12" ht="13.2">
      <c r="A491" s="42"/>
      <c r="L491" s="30"/>
    </row>
    <row r="492" spans="1:12" ht="13.2">
      <c r="A492" s="42"/>
      <c r="L492" s="30"/>
    </row>
    <row r="493" spans="1:12" ht="13.2">
      <c r="A493" s="42"/>
      <c r="L493" s="30"/>
    </row>
    <row r="494" spans="1:12" ht="13.2">
      <c r="A494" s="42"/>
      <c r="L494" s="30"/>
    </row>
    <row r="495" spans="1:12" ht="13.2">
      <c r="A495" s="42"/>
      <c r="L495" s="30"/>
    </row>
    <row r="496" spans="1:12" ht="13.2">
      <c r="A496" s="42"/>
      <c r="L496" s="30"/>
    </row>
    <row r="497" spans="1:12" ht="13.2">
      <c r="A497" s="42"/>
      <c r="L497" s="30"/>
    </row>
    <row r="498" spans="1:12" ht="13.2">
      <c r="A498" s="42"/>
      <c r="L498" s="30"/>
    </row>
    <row r="499" spans="1:12" ht="13.2">
      <c r="A499" s="42"/>
      <c r="L499" s="30"/>
    </row>
    <row r="500" spans="1:12" ht="13.2">
      <c r="A500" s="42"/>
      <c r="L500" s="30"/>
    </row>
    <row r="501" spans="1:12" ht="13.2">
      <c r="A501" s="42"/>
      <c r="L501" s="30"/>
    </row>
    <row r="502" spans="1:12" ht="13.2">
      <c r="A502" s="42"/>
      <c r="L502" s="30"/>
    </row>
    <row r="503" spans="1:12" ht="13.2">
      <c r="A503" s="42"/>
      <c r="L503" s="30"/>
    </row>
    <row r="504" spans="1:12" ht="13.2">
      <c r="A504" s="42"/>
      <c r="L504" s="30"/>
    </row>
    <row r="505" spans="1:12" ht="13.2">
      <c r="A505" s="42"/>
      <c r="L505" s="30"/>
    </row>
    <row r="506" spans="1:12" ht="13.2">
      <c r="A506" s="42"/>
      <c r="L506" s="30"/>
    </row>
    <row r="507" spans="1:12" ht="13.2">
      <c r="A507" s="42"/>
      <c r="L507" s="30"/>
    </row>
    <row r="508" spans="1:12" ht="13.2">
      <c r="A508" s="42"/>
      <c r="L508" s="30"/>
    </row>
    <row r="509" spans="1:12" ht="13.2">
      <c r="A509" s="42"/>
      <c r="L509" s="30"/>
    </row>
    <row r="510" spans="1:12" ht="13.2">
      <c r="A510" s="42"/>
      <c r="L510" s="30"/>
    </row>
    <row r="511" spans="1:12" ht="13.2">
      <c r="A511" s="42"/>
      <c r="L511" s="30"/>
    </row>
    <row r="512" spans="1:12" ht="13.2">
      <c r="A512" s="42"/>
      <c r="L512" s="30"/>
    </row>
    <row r="513" spans="1:12" ht="13.2">
      <c r="A513" s="42"/>
      <c r="L513" s="30"/>
    </row>
    <row r="514" spans="1:12" ht="13.2">
      <c r="A514" s="42"/>
      <c r="L514" s="30"/>
    </row>
    <row r="515" spans="1:12" ht="13.2">
      <c r="A515" s="42"/>
      <c r="L515" s="30"/>
    </row>
    <row r="516" spans="1:12" ht="13.2">
      <c r="A516" s="42"/>
      <c r="L516" s="30"/>
    </row>
    <row r="517" spans="1:12" ht="13.2">
      <c r="A517" s="42"/>
      <c r="L517" s="30"/>
    </row>
    <row r="518" spans="1:12" ht="13.2">
      <c r="A518" s="42"/>
      <c r="L518" s="30"/>
    </row>
    <row r="519" spans="1:12" ht="13.2">
      <c r="A519" s="42"/>
      <c r="L519" s="30"/>
    </row>
    <row r="520" spans="1:12" ht="13.2">
      <c r="A520" s="42"/>
      <c r="L520" s="30"/>
    </row>
    <row r="521" spans="1:12" ht="13.2">
      <c r="A521" s="42"/>
      <c r="L521" s="30"/>
    </row>
    <row r="522" spans="1:12" ht="13.2">
      <c r="A522" s="42"/>
      <c r="L522" s="30"/>
    </row>
    <row r="523" spans="1:12" ht="13.2">
      <c r="A523" s="42"/>
      <c r="L523" s="30"/>
    </row>
    <row r="524" spans="1:12" ht="13.2">
      <c r="A524" s="42"/>
      <c r="L524" s="30"/>
    </row>
    <row r="525" spans="1:12" ht="13.2">
      <c r="A525" s="42"/>
      <c r="L525" s="30"/>
    </row>
    <row r="526" spans="1:12" ht="13.2">
      <c r="A526" s="42"/>
      <c r="L526" s="30"/>
    </row>
    <row r="527" spans="1:12" ht="13.2">
      <c r="A527" s="42"/>
      <c r="L527" s="30"/>
    </row>
    <row r="528" spans="1:12" ht="13.2">
      <c r="A528" s="42"/>
      <c r="L528" s="30"/>
    </row>
    <row r="529" spans="1:12" ht="13.2">
      <c r="A529" s="42"/>
      <c r="L529" s="30"/>
    </row>
    <row r="530" spans="1:12" ht="13.2">
      <c r="A530" s="42"/>
      <c r="L530" s="30"/>
    </row>
    <row r="531" spans="1:12" ht="13.2">
      <c r="A531" s="42"/>
      <c r="L531" s="30"/>
    </row>
    <row r="532" spans="1:12" ht="13.2">
      <c r="A532" s="42"/>
      <c r="L532" s="30"/>
    </row>
    <row r="533" spans="1:12" ht="13.2">
      <c r="A533" s="42"/>
      <c r="L533" s="30"/>
    </row>
    <row r="534" spans="1:12" ht="13.2">
      <c r="A534" s="42"/>
      <c r="L534" s="30"/>
    </row>
    <row r="535" spans="1:12" ht="13.2">
      <c r="A535" s="42"/>
      <c r="L535" s="30"/>
    </row>
    <row r="536" spans="1:12" ht="13.2">
      <c r="A536" s="42"/>
      <c r="L536" s="30"/>
    </row>
    <row r="537" spans="1:12" ht="13.2">
      <c r="A537" s="42"/>
      <c r="L537" s="30"/>
    </row>
    <row r="538" spans="1:12" ht="13.2">
      <c r="A538" s="42"/>
      <c r="L538" s="30"/>
    </row>
    <row r="539" spans="1:12" ht="13.2">
      <c r="A539" s="42"/>
      <c r="L539" s="30"/>
    </row>
    <row r="540" spans="1:12" ht="13.2">
      <c r="A540" s="42"/>
      <c r="L540" s="30"/>
    </row>
    <row r="541" spans="1:12" ht="13.2">
      <c r="A541" s="42"/>
      <c r="L541" s="30"/>
    </row>
    <row r="542" spans="1:12" ht="13.2">
      <c r="A542" s="42"/>
      <c r="L542" s="30"/>
    </row>
    <row r="543" spans="1:12" ht="13.2">
      <c r="A543" s="42"/>
      <c r="L543" s="30"/>
    </row>
    <row r="544" spans="1:12" ht="13.2">
      <c r="A544" s="42"/>
      <c r="L544" s="30"/>
    </row>
    <row r="545" spans="1:12" ht="13.2">
      <c r="A545" s="42"/>
      <c r="L545" s="30"/>
    </row>
    <row r="546" spans="1:12" ht="13.2">
      <c r="A546" s="42"/>
      <c r="L546" s="30"/>
    </row>
    <row r="547" spans="1:12" ht="13.2">
      <c r="A547" s="42"/>
      <c r="L547" s="30"/>
    </row>
    <row r="548" spans="1:12" ht="13.2">
      <c r="A548" s="42"/>
      <c r="L548" s="30"/>
    </row>
    <row r="549" spans="1:12" ht="13.2">
      <c r="A549" s="42"/>
      <c r="L549" s="30"/>
    </row>
    <row r="550" spans="1:12" ht="13.2">
      <c r="A550" s="42"/>
      <c r="L550" s="30"/>
    </row>
    <row r="551" spans="1:12" ht="13.2">
      <c r="A551" s="42"/>
      <c r="L551" s="30"/>
    </row>
    <row r="552" spans="1:12" ht="13.2">
      <c r="A552" s="42"/>
      <c r="L552" s="30"/>
    </row>
    <row r="553" spans="1:12" ht="13.2">
      <c r="A553" s="42"/>
      <c r="L553" s="30"/>
    </row>
    <row r="554" spans="1:12" ht="13.2">
      <c r="A554" s="42"/>
      <c r="L554" s="30"/>
    </row>
    <row r="555" spans="1:12" ht="13.2">
      <c r="A555" s="42"/>
      <c r="L555" s="30"/>
    </row>
    <row r="556" spans="1:12" ht="13.2">
      <c r="A556" s="42"/>
      <c r="L556" s="30"/>
    </row>
    <row r="557" spans="1:12" ht="13.2">
      <c r="A557" s="42"/>
      <c r="L557" s="30"/>
    </row>
    <row r="558" spans="1:12" ht="13.2">
      <c r="A558" s="42"/>
      <c r="L558" s="30"/>
    </row>
    <row r="559" spans="1:12" ht="13.2">
      <c r="A559" s="42"/>
      <c r="L559" s="30"/>
    </row>
    <row r="560" spans="1:12" ht="13.2">
      <c r="A560" s="42"/>
      <c r="L560" s="30"/>
    </row>
    <row r="561" spans="1:12" ht="13.2">
      <c r="A561" s="42"/>
      <c r="L561" s="30"/>
    </row>
    <row r="562" spans="1:12" ht="13.2">
      <c r="A562" s="42"/>
      <c r="L562" s="30"/>
    </row>
    <row r="563" spans="1:12" ht="13.2">
      <c r="A563" s="42"/>
      <c r="L563" s="30"/>
    </row>
    <row r="564" spans="1:12" ht="13.2">
      <c r="A564" s="42"/>
      <c r="L564" s="30"/>
    </row>
    <row r="565" spans="1:12" ht="13.2">
      <c r="A565" s="42"/>
      <c r="L565" s="30"/>
    </row>
    <row r="566" spans="1:12" ht="13.2">
      <c r="A566" s="42"/>
      <c r="L566" s="30"/>
    </row>
    <row r="567" spans="1:12" ht="13.2">
      <c r="A567" s="42"/>
      <c r="L567" s="30"/>
    </row>
    <row r="568" spans="1:12" ht="13.2">
      <c r="A568" s="42"/>
      <c r="L568" s="30"/>
    </row>
    <row r="569" spans="1:12" ht="13.2">
      <c r="A569" s="42"/>
      <c r="L569" s="30"/>
    </row>
    <row r="570" spans="1:12" ht="13.2">
      <c r="A570" s="42"/>
      <c r="L570" s="30"/>
    </row>
    <row r="571" spans="1:12" ht="13.2">
      <c r="A571" s="42"/>
      <c r="L571" s="30"/>
    </row>
    <row r="572" spans="1:12" ht="13.2">
      <c r="A572" s="42"/>
      <c r="L572" s="30"/>
    </row>
    <row r="573" spans="1:12" ht="13.2">
      <c r="A573" s="42"/>
      <c r="L573" s="30"/>
    </row>
    <row r="574" spans="1:12" ht="13.2">
      <c r="A574" s="42"/>
      <c r="L574" s="30"/>
    </row>
    <row r="575" spans="1:12" ht="13.2">
      <c r="A575" s="42"/>
      <c r="L575" s="30"/>
    </row>
    <row r="576" spans="1:12" ht="13.2">
      <c r="A576" s="42"/>
      <c r="L576" s="30"/>
    </row>
    <row r="577" spans="1:12" ht="13.2">
      <c r="A577" s="42"/>
      <c r="L577" s="30"/>
    </row>
    <row r="578" spans="1:12" ht="13.2">
      <c r="A578" s="42"/>
      <c r="L578" s="30"/>
    </row>
    <row r="579" spans="1:12" ht="13.2">
      <c r="A579" s="42"/>
      <c r="L579" s="30"/>
    </row>
    <row r="580" spans="1:12" ht="13.2">
      <c r="A580" s="42"/>
      <c r="L580" s="30"/>
    </row>
    <row r="581" spans="1:12" ht="13.2">
      <c r="A581" s="42"/>
      <c r="L581" s="30"/>
    </row>
    <row r="582" spans="1:12" ht="13.2">
      <c r="A582" s="42"/>
      <c r="L582" s="30"/>
    </row>
    <row r="583" spans="1:12" ht="13.2">
      <c r="A583" s="42"/>
      <c r="L583" s="30"/>
    </row>
    <row r="584" spans="1:12" ht="13.2">
      <c r="A584" s="42"/>
      <c r="L584" s="30"/>
    </row>
    <row r="585" spans="1:12" ht="13.2">
      <c r="A585" s="42"/>
      <c r="L585" s="30"/>
    </row>
    <row r="586" spans="1:12" ht="13.2">
      <c r="A586" s="42"/>
      <c r="L586" s="30"/>
    </row>
    <row r="587" spans="1:12" ht="13.2">
      <c r="A587" s="42"/>
      <c r="L587" s="30"/>
    </row>
    <row r="588" spans="1:12" ht="13.2">
      <c r="A588" s="42"/>
      <c r="L588" s="30"/>
    </row>
    <row r="589" spans="1:12" ht="13.2">
      <c r="A589" s="42"/>
      <c r="L589" s="30"/>
    </row>
    <row r="590" spans="1:12" ht="13.2">
      <c r="A590" s="42"/>
      <c r="L590" s="30"/>
    </row>
    <row r="591" spans="1:12" ht="13.2">
      <c r="A591" s="42"/>
      <c r="L591" s="30"/>
    </row>
    <row r="592" spans="1:12" ht="13.2">
      <c r="A592" s="42"/>
      <c r="L592" s="30"/>
    </row>
    <row r="593" spans="1:12" ht="13.2">
      <c r="A593" s="42"/>
      <c r="L593" s="30"/>
    </row>
    <row r="594" spans="1:12" ht="13.2">
      <c r="A594" s="42"/>
      <c r="L594" s="30"/>
    </row>
    <row r="595" spans="1:12" ht="13.2">
      <c r="A595" s="42"/>
      <c r="L595" s="30"/>
    </row>
    <row r="596" spans="1:12" ht="13.2">
      <c r="A596" s="42"/>
      <c r="L596" s="30"/>
    </row>
    <row r="597" spans="1:12" ht="13.2">
      <c r="A597" s="42"/>
      <c r="L597" s="30"/>
    </row>
    <row r="598" spans="1:12" ht="13.2">
      <c r="A598" s="42"/>
      <c r="L598" s="30"/>
    </row>
    <row r="599" spans="1:12" ht="13.2">
      <c r="A599" s="42"/>
      <c r="L599" s="30"/>
    </row>
    <row r="600" spans="1:12" ht="13.2">
      <c r="A600" s="42"/>
      <c r="L600" s="30"/>
    </row>
    <row r="601" spans="1:12" ht="13.2">
      <c r="A601" s="42"/>
      <c r="L601" s="30"/>
    </row>
    <row r="602" spans="1:12" ht="13.2">
      <c r="A602" s="42"/>
      <c r="L602" s="30"/>
    </row>
    <row r="603" spans="1:12" ht="13.2">
      <c r="A603" s="42"/>
      <c r="L603" s="30"/>
    </row>
    <row r="604" spans="1:12" ht="13.2">
      <c r="A604" s="42"/>
      <c r="L604" s="30"/>
    </row>
    <row r="605" spans="1:12" ht="13.2">
      <c r="A605" s="42"/>
      <c r="L605" s="30"/>
    </row>
    <row r="606" spans="1:12" ht="13.2">
      <c r="A606" s="42"/>
      <c r="L606" s="30"/>
    </row>
    <row r="607" spans="1:12" ht="13.2">
      <c r="A607" s="42"/>
      <c r="L607" s="30"/>
    </row>
    <row r="608" spans="1:12" ht="13.2">
      <c r="A608" s="42"/>
      <c r="L608" s="30"/>
    </row>
    <row r="609" spans="1:12" ht="13.2">
      <c r="A609" s="42"/>
      <c r="L609" s="30"/>
    </row>
    <row r="610" spans="1:12" ht="13.2">
      <c r="A610" s="42"/>
      <c r="L610" s="30"/>
    </row>
    <row r="611" spans="1:12" ht="13.2">
      <c r="A611" s="42"/>
      <c r="L611" s="30"/>
    </row>
    <row r="612" spans="1:12" ht="13.2">
      <c r="A612" s="42"/>
      <c r="L612" s="30"/>
    </row>
    <row r="613" spans="1:12" ht="13.2">
      <c r="A613" s="42"/>
      <c r="L613" s="30"/>
    </row>
    <row r="614" spans="1:12" ht="13.2">
      <c r="A614" s="42"/>
      <c r="L614" s="30"/>
    </row>
    <row r="615" spans="1:12" ht="13.2">
      <c r="A615" s="42"/>
      <c r="L615" s="30"/>
    </row>
    <row r="616" spans="1:12" ht="13.2">
      <c r="A616" s="42"/>
      <c r="L616" s="30"/>
    </row>
    <row r="617" spans="1:12" ht="13.2">
      <c r="A617" s="42"/>
      <c r="L617" s="30"/>
    </row>
    <row r="618" spans="1:12" ht="13.2">
      <c r="A618" s="42"/>
      <c r="L618" s="30"/>
    </row>
    <row r="619" spans="1:12" ht="13.2">
      <c r="A619" s="42"/>
      <c r="L619" s="30"/>
    </row>
    <row r="620" spans="1:12" ht="13.2">
      <c r="A620" s="42"/>
      <c r="L620" s="30"/>
    </row>
    <row r="621" spans="1:12" ht="13.2">
      <c r="A621" s="42"/>
      <c r="L621" s="30"/>
    </row>
    <row r="622" spans="1:12" ht="13.2">
      <c r="A622" s="42"/>
      <c r="L622" s="30"/>
    </row>
    <row r="623" spans="1:12" ht="13.2">
      <c r="A623" s="42"/>
      <c r="L623" s="30"/>
    </row>
    <row r="624" spans="1:12" ht="13.2">
      <c r="A624" s="42"/>
      <c r="L624" s="30"/>
    </row>
    <row r="625" spans="1:12" ht="13.2">
      <c r="A625" s="42"/>
      <c r="L625" s="30"/>
    </row>
    <row r="626" spans="1:12" ht="13.2">
      <c r="A626" s="42"/>
      <c r="L626" s="30"/>
    </row>
    <row r="627" spans="1:12" ht="13.2">
      <c r="A627" s="42"/>
      <c r="L627" s="30"/>
    </row>
    <row r="628" spans="1:12" ht="13.2">
      <c r="A628" s="42"/>
      <c r="L628" s="30"/>
    </row>
    <row r="629" spans="1:12" ht="13.2">
      <c r="A629" s="42"/>
      <c r="L629" s="30"/>
    </row>
    <row r="630" spans="1:12" ht="13.2">
      <c r="A630" s="42"/>
      <c r="L630" s="30"/>
    </row>
    <row r="631" spans="1:12" ht="13.2">
      <c r="A631" s="42"/>
      <c r="L631" s="30"/>
    </row>
    <row r="632" spans="1:12" ht="13.2">
      <c r="A632" s="42"/>
      <c r="L632" s="30"/>
    </row>
    <row r="633" spans="1:12" ht="13.2">
      <c r="A633" s="42"/>
      <c r="L633" s="30"/>
    </row>
    <row r="634" spans="1:12" ht="13.2">
      <c r="A634" s="42"/>
      <c r="L634" s="30"/>
    </row>
    <row r="635" spans="1:12" ht="13.2">
      <c r="A635" s="42"/>
      <c r="L635" s="30"/>
    </row>
    <row r="636" spans="1:12" ht="13.2">
      <c r="A636" s="42"/>
      <c r="L636" s="30"/>
    </row>
    <row r="637" spans="1:12" ht="13.2">
      <c r="A637" s="42"/>
      <c r="L637" s="30"/>
    </row>
    <row r="638" spans="1:12" ht="13.2">
      <c r="A638" s="42"/>
      <c r="L638" s="30"/>
    </row>
    <row r="639" spans="1:12" ht="13.2">
      <c r="A639" s="42"/>
      <c r="L639" s="30"/>
    </row>
    <row r="640" spans="1:12" ht="13.2">
      <c r="A640" s="42"/>
      <c r="L640" s="30"/>
    </row>
    <row r="641" spans="1:12" ht="13.2">
      <c r="A641" s="42"/>
      <c r="L641" s="30"/>
    </row>
    <row r="642" spans="1:12" ht="13.2">
      <c r="A642" s="42"/>
      <c r="L642" s="30"/>
    </row>
    <row r="643" spans="1:12" ht="13.2">
      <c r="A643" s="42"/>
      <c r="L643" s="30"/>
    </row>
    <row r="644" spans="1:12" ht="13.2">
      <c r="A644" s="42"/>
      <c r="L644" s="30"/>
    </row>
    <row r="645" spans="1:12" ht="13.2">
      <c r="A645" s="42"/>
      <c r="L645" s="30"/>
    </row>
    <row r="646" spans="1:12" ht="13.2">
      <c r="A646" s="42"/>
      <c r="L646" s="30"/>
    </row>
    <row r="647" spans="1:12" ht="13.2">
      <c r="A647" s="42"/>
      <c r="L647" s="30"/>
    </row>
    <row r="648" spans="1:12" ht="13.2">
      <c r="A648" s="42"/>
      <c r="L648" s="30"/>
    </row>
    <row r="649" spans="1:12" ht="13.2">
      <c r="A649" s="42"/>
      <c r="L649" s="30"/>
    </row>
    <row r="650" spans="1:12" ht="13.2">
      <c r="A650" s="42"/>
      <c r="L650" s="30"/>
    </row>
    <row r="651" spans="1:12" ht="13.2">
      <c r="A651" s="42"/>
      <c r="L651" s="30"/>
    </row>
    <row r="652" spans="1:12" ht="13.2">
      <c r="A652" s="42"/>
      <c r="L652" s="30"/>
    </row>
    <row r="653" spans="1:12" ht="13.2">
      <c r="A653" s="42"/>
      <c r="L653" s="30"/>
    </row>
    <row r="654" spans="1:12" ht="13.2">
      <c r="A654" s="42"/>
      <c r="L654" s="30"/>
    </row>
    <row r="655" spans="1:12" ht="13.2">
      <c r="A655" s="42"/>
      <c r="L655" s="30"/>
    </row>
    <row r="656" spans="1:12" ht="13.2">
      <c r="A656" s="42"/>
      <c r="L656" s="30"/>
    </row>
    <row r="657" spans="1:12" ht="13.2">
      <c r="A657" s="42"/>
      <c r="L657" s="30"/>
    </row>
    <row r="658" spans="1:12" ht="13.2">
      <c r="A658" s="42"/>
      <c r="L658" s="30"/>
    </row>
    <row r="659" spans="1:12" ht="13.2">
      <c r="A659" s="42"/>
      <c r="L659" s="30"/>
    </row>
    <row r="660" spans="1:12" ht="13.2">
      <c r="A660" s="42"/>
      <c r="L660" s="30"/>
    </row>
    <row r="661" spans="1:12" ht="13.2">
      <c r="A661" s="42"/>
      <c r="L661" s="30"/>
    </row>
    <row r="662" spans="1:12" ht="13.2">
      <c r="A662" s="42"/>
      <c r="L662" s="30"/>
    </row>
    <row r="663" spans="1:12" ht="13.2">
      <c r="A663" s="42"/>
      <c r="L663" s="30"/>
    </row>
    <row r="664" spans="1:12" ht="13.2">
      <c r="A664" s="42"/>
      <c r="L664" s="30"/>
    </row>
    <row r="665" spans="1:12" ht="13.2">
      <c r="A665" s="42"/>
      <c r="L665" s="30"/>
    </row>
    <row r="666" spans="1:12" ht="13.2">
      <c r="A666" s="42"/>
      <c r="L666" s="30"/>
    </row>
    <row r="667" spans="1:12" ht="13.2">
      <c r="A667" s="42"/>
      <c r="L667" s="30"/>
    </row>
    <row r="668" spans="1:12" ht="13.2">
      <c r="A668" s="42"/>
      <c r="L668" s="30"/>
    </row>
    <row r="669" spans="1:12" ht="13.2">
      <c r="A669" s="42"/>
      <c r="L669" s="30"/>
    </row>
    <row r="670" spans="1:12" ht="13.2">
      <c r="A670" s="42"/>
      <c r="L670" s="30"/>
    </row>
    <row r="671" spans="1:12" ht="13.2">
      <c r="A671" s="42"/>
      <c r="L671" s="30"/>
    </row>
    <row r="672" spans="1:12" ht="13.2">
      <c r="A672" s="42"/>
      <c r="L672" s="30"/>
    </row>
    <row r="673" spans="1:12" ht="13.2">
      <c r="A673" s="42"/>
      <c r="L673" s="30"/>
    </row>
    <row r="674" spans="1:12" ht="13.2">
      <c r="A674" s="42"/>
      <c r="L674" s="30"/>
    </row>
    <row r="675" spans="1:12" ht="13.2">
      <c r="A675" s="42"/>
      <c r="L675" s="30"/>
    </row>
    <row r="676" spans="1:12" ht="13.2">
      <c r="A676" s="42"/>
      <c r="L676" s="30"/>
    </row>
    <row r="677" spans="1:12" ht="13.2">
      <c r="A677" s="42"/>
      <c r="L677" s="30"/>
    </row>
    <row r="678" spans="1:12" ht="13.2">
      <c r="A678" s="42"/>
      <c r="L678" s="30"/>
    </row>
    <row r="679" spans="1:12" ht="13.2">
      <c r="A679" s="42"/>
      <c r="L679" s="30"/>
    </row>
    <row r="680" spans="1:12" ht="13.2">
      <c r="A680" s="42"/>
      <c r="L680" s="30"/>
    </row>
    <row r="681" spans="1:12" ht="13.2">
      <c r="A681" s="42"/>
      <c r="L681" s="30"/>
    </row>
    <row r="682" spans="1:12" ht="13.2">
      <c r="A682" s="42"/>
      <c r="L682" s="30"/>
    </row>
    <row r="683" spans="1:12" ht="13.2">
      <c r="A683" s="42"/>
      <c r="L683" s="30"/>
    </row>
    <row r="684" spans="1:12" ht="13.2">
      <c r="A684" s="42"/>
      <c r="L684" s="30"/>
    </row>
    <row r="685" spans="1:12" ht="13.2">
      <c r="A685" s="42"/>
      <c r="L685" s="30"/>
    </row>
    <row r="686" spans="1:12" ht="13.2">
      <c r="A686" s="42"/>
      <c r="L686" s="30"/>
    </row>
    <row r="687" spans="1:12" ht="13.2">
      <c r="A687" s="42"/>
      <c r="L687" s="30"/>
    </row>
    <row r="688" spans="1:12" ht="13.2">
      <c r="A688" s="42"/>
      <c r="L688" s="30"/>
    </row>
    <row r="689" spans="1:12" ht="13.2">
      <c r="A689" s="42"/>
      <c r="L689" s="30"/>
    </row>
    <row r="690" spans="1:12" ht="13.2">
      <c r="A690" s="42"/>
      <c r="L690" s="30"/>
    </row>
    <row r="691" spans="1:12" ht="13.2">
      <c r="A691" s="42"/>
      <c r="L691" s="30"/>
    </row>
    <row r="692" spans="1:12" ht="13.2">
      <c r="A692" s="42"/>
      <c r="L692" s="30"/>
    </row>
    <row r="693" spans="1:12" ht="13.2">
      <c r="A693" s="42"/>
      <c r="L693" s="30"/>
    </row>
    <row r="694" spans="1:12" ht="13.2">
      <c r="A694" s="42"/>
      <c r="L694" s="30"/>
    </row>
    <row r="695" spans="1:12" ht="13.2">
      <c r="A695" s="42"/>
      <c r="L695" s="30"/>
    </row>
    <row r="696" spans="1:12" ht="13.2">
      <c r="A696" s="42"/>
      <c r="L696" s="30"/>
    </row>
    <row r="697" spans="1:12" ht="13.2">
      <c r="A697" s="42"/>
      <c r="L697" s="30"/>
    </row>
    <row r="698" spans="1:12" ht="13.2">
      <c r="A698" s="42"/>
      <c r="L698" s="30"/>
    </row>
    <row r="699" spans="1:12" ht="13.2">
      <c r="A699" s="42"/>
      <c r="L699" s="30"/>
    </row>
    <row r="700" spans="1:12" ht="13.2">
      <c r="A700" s="42"/>
      <c r="L700" s="30"/>
    </row>
    <row r="701" spans="1:12" ht="13.2">
      <c r="A701" s="42"/>
      <c r="L701" s="30"/>
    </row>
    <row r="702" spans="1:12" ht="13.2">
      <c r="A702" s="42"/>
      <c r="L702" s="30"/>
    </row>
    <row r="703" spans="1:12" ht="13.2">
      <c r="A703" s="42"/>
      <c r="L703" s="30"/>
    </row>
    <row r="704" spans="1:12" ht="13.2">
      <c r="A704" s="42"/>
      <c r="L704" s="30"/>
    </row>
    <row r="705" spans="1:12" ht="13.2">
      <c r="A705" s="42"/>
      <c r="L705" s="30"/>
    </row>
    <row r="706" spans="1:12" ht="13.2">
      <c r="A706" s="42"/>
      <c r="L706" s="30"/>
    </row>
    <row r="707" spans="1:12" ht="13.2">
      <c r="A707" s="42"/>
      <c r="L707" s="30"/>
    </row>
    <row r="708" spans="1:12" ht="13.2">
      <c r="A708" s="42"/>
      <c r="L708" s="30"/>
    </row>
    <row r="709" spans="1:12" ht="13.2">
      <c r="A709" s="42"/>
      <c r="L709" s="30"/>
    </row>
    <row r="710" spans="1:12" ht="13.2">
      <c r="A710" s="42"/>
      <c r="L710" s="30"/>
    </row>
    <row r="711" spans="1:12" ht="13.2">
      <c r="A711" s="42"/>
      <c r="L711" s="30"/>
    </row>
    <row r="712" spans="1:12" ht="13.2">
      <c r="A712" s="42"/>
      <c r="L712" s="30"/>
    </row>
    <row r="713" spans="1:12" ht="13.2">
      <c r="A713" s="42"/>
      <c r="L713" s="30"/>
    </row>
    <row r="714" spans="1:12" ht="13.2">
      <c r="A714" s="42"/>
      <c r="L714" s="30"/>
    </row>
    <row r="715" spans="1:12" ht="13.2">
      <c r="A715" s="42"/>
      <c r="L715" s="30"/>
    </row>
    <row r="716" spans="1:12" ht="13.2">
      <c r="A716" s="42"/>
      <c r="L716" s="30"/>
    </row>
    <row r="717" spans="1:12" ht="13.2">
      <c r="A717" s="42"/>
      <c r="L717" s="30"/>
    </row>
    <row r="718" spans="1:12" ht="13.2">
      <c r="A718" s="42"/>
      <c r="L718" s="30"/>
    </row>
    <row r="719" spans="1:12" ht="13.2">
      <c r="A719" s="42"/>
      <c r="L719" s="30"/>
    </row>
    <row r="720" spans="1:12" ht="13.2">
      <c r="A720" s="42"/>
      <c r="L720" s="30"/>
    </row>
    <row r="721" spans="1:12" ht="13.2">
      <c r="A721" s="42"/>
      <c r="L721" s="30"/>
    </row>
    <row r="722" spans="1:12" ht="13.2">
      <c r="A722" s="42"/>
      <c r="L722" s="30"/>
    </row>
    <row r="723" spans="1:12" ht="13.2">
      <c r="A723" s="42"/>
      <c r="L723" s="30"/>
    </row>
    <row r="724" spans="1:12" ht="13.2">
      <c r="A724" s="42"/>
      <c r="L724" s="30"/>
    </row>
    <row r="725" spans="1:12" ht="13.2">
      <c r="A725" s="42"/>
      <c r="L725" s="30"/>
    </row>
    <row r="726" spans="1:12" ht="13.2">
      <c r="A726" s="42"/>
      <c r="L726" s="30"/>
    </row>
    <row r="727" spans="1:12" ht="13.2">
      <c r="A727" s="42"/>
      <c r="L727" s="30"/>
    </row>
    <row r="728" spans="1:12" ht="13.2">
      <c r="A728" s="42"/>
      <c r="L728" s="30"/>
    </row>
    <row r="729" spans="1:12" ht="13.2">
      <c r="A729" s="42"/>
      <c r="L729" s="30"/>
    </row>
    <row r="730" spans="1:12" ht="13.2">
      <c r="A730" s="42"/>
      <c r="L730" s="30"/>
    </row>
    <row r="731" spans="1:12" ht="13.2">
      <c r="A731" s="42"/>
      <c r="L731" s="30"/>
    </row>
    <row r="732" spans="1:12" ht="13.2">
      <c r="A732" s="42"/>
      <c r="L732" s="30"/>
    </row>
    <row r="733" spans="1:12" ht="13.2">
      <c r="A733" s="42"/>
      <c r="L733" s="30"/>
    </row>
    <row r="734" spans="1:12" ht="13.2">
      <c r="A734" s="42"/>
      <c r="L734" s="30"/>
    </row>
    <row r="735" spans="1:12" ht="13.2">
      <c r="A735" s="42"/>
      <c r="L735" s="30"/>
    </row>
    <row r="736" spans="1:12" ht="13.2">
      <c r="A736" s="42"/>
      <c r="L736" s="30"/>
    </row>
    <row r="737" spans="1:12" ht="13.2">
      <c r="A737" s="42"/>
      <c r="L737" s="30"/>
    </row>
    <row r="738" spans="1:12" ht="13.2">
      <c r="A738" s="42"/>
      <c r="L738" s="30"/>
    </row>
    <row r="739" spans="1:12" ht="13.2">
      <c r="A739" s="42"/>
      <c r="L739" s="30"/>
    </row>
    <row r="740" spans="1:12" ht="13.2">
      <c r="A740" s="42"/>
      <c r="L740" s="30"/>
    </row>
    <row r="741" spans="1:12" ht="13.2">
      <c r="A741" s="42"/>
      <c r="L741" s="30"/>
    </row>
    <row r="742" spans="1:12" ht="13.2">
      <c r="A742" s="42"/>
      <c r="L742" s="30"/>
    </row>
    <row r="743" spans="1:12" ht="13.2">
      <c r="A743" s="42"/>
      <c r="L743" s="30"/>
    </row>
    <row r="744" spans="1:12" ht="13.2">
      <c r="A744" s="42"/>
      <c r="L744" s="30"/>
    </row>
    <row r="745" spans="1:12" ht="13.2">
      <c r="A745" s="42"/>
      <c r="L745" s="30"/>
    </row>
    <row r="746" spans="1:12" ht="13.2">
      <c r="A746" s="42"/>
      <c r="L746" s="30"/>
    </row>
    <row r="747" spans="1:12" ht="13.2">
      <c r="A747" s="42"/>
      <c r="L747" s="30"/>
    </row>
    <row r="748" spans="1:12" ht="13.2">
      <c r="A748" s="42"/>
      <c r="L748" s="30"/>
    </row>
    <row r="749" spans="1:12" ht="13.2">
      <c r="A749" s="42"/>
      <c r="L749" s="30"/>
    </row>
    <row r="750" spans="1:12" ht="13.2">
      <c r="A750" s="42"/>
      <c r="L750" s="30"/>
    </row>
    <row r="751" spans="1:12" ht="13.2">
      <c r="A751" s="42"/>
      <c r="L751" s="30"/>
    </row>
    <row r="752" spans="1:12" ht="13.2">
      <c r="A752" s="42"/>
      <c r="L752" s="30"/>
    </row>
    <row r="753" spans="1:12" ht="13.2">
      <c r="A753" s="42"/>
      <c r="L753" s="30"/>
    </row>
    <row r="754" spans="1:12" ht="13.2">
      <c r="A754" s="42"/>
      <c r="L754" s="30"/>
    </row>
    <row r="755" spans="1:12" ht="13.2">
      <c r="A755" s="42"/>
      <c r="L755" s="30"/>
    </row>
    <row r="756" spans="1:12" ht="13.2">
      <c r="A756" s="42"/>
      <c r="L756" s="30"/>
    </row>
    <row r="757" spans="1:12" ht="13.2">
      <c r="A757" s="42"/>
      <c r="L757" s="30"/>
    </row>
    <row r="758" spans="1:12" ht="13.2">
      <c r="A758" s="42"/>
      <c r="L758" s="30"/>
    </row>
    <row r="759" spans="1:12" ht="13.2">
      <c r="A759" s="42"/>
      <c r="L759" s="30"/>
    </row>
    <row r="760" spans="1:12" ht="13.2">
      <c r="A760" s="42"/>
      <c r="L760" s="30"/>
    </row>
    <row r="761" spans="1:12" ht="13.2">
      <c r="A761" s="42"/>
      <c r="L761" s="30"/>
    </row>
    <row r="762" spans="1:12" ht="13.2">
      <c r="A762" s="42"/>
      <c r="L762" s="30"/>
    </row>
    <row r="763" spans="1:12" ht="13.2">
      <c r="A763" s="42"/>
      <c r="L763" s="30"/>
    </row>
    <row r="764" spans="1:12" ht="13.2">
      <c r="A764" s="42"/>
      <c r="L764" s="30"/>
    </row>
    <row r="765" spans="1:12" ht="13.2">
      <c r="A765" s="42"/>
      <c r="L765" s="30"/>
    </row>
    <row r="766" spans="1:12" ht="13.2">
      <c r="A766" s="42"/>
      <c r="L766" s="30"/>
    </row>
    <row r="767" spans="1:12" ht="13.2">
      <c r="A767" s="42"/>
      <c r="L767" s="30"/>
    </row>
    <row r="768" spans="1:12" ht="13.2">
      <c r="A768" s="42"/>
      <c r="L768" s="30"/>
    </row>
    <row r="769" spans="1:12" ht="13.2">
      <c r="A769" s="42"/>
      <c r="L769" s="30"/>
    </row>
    <row r="770" spans="1:12" ht="13.2">
      <c r="A770" s="42"/>
      <c r="L770" s="30"/>
    </row>
    <row r="771" spans="1:12" ht="13.2">
      <c r="A771" s="42"/>
      <c r="L771" s="30"/>
    </row>
    <row r="772" spans="1:12" ht="13.2">
      <c r="A772" s="42"/>
      <c r="L772" s="30"/>
    </row>
    <row r="773" spans="1:12" ht="13.2">
      <c r="A773" s="42"/>
      <c r="L773" s="30"/>
    </row>
    <row r="774" spans="1:12" ht="13.2">
      <c r="A774" s="42"/>
      <c r="L774" s="30"/>
    </row>
    <row r="775" spans="1:12" ht="13.2">
      <c r="A775" s="42"/>
      <c r="L775" s="30"/>
    </row>
    <row r="776" spans="1:12" ht="13.2">
      <c r="A776" s="42"/>
      <c r="L776" s="30"/>
    </row>
    <row r="777" spans="1:12" ht="13.2">
      <c r="A777" s="42"/>
      <c r="L777" s="30"/>
    </row>
    <row r="778" spans="1:12" ht="13.2">
      <c r="A778" s="42"/>
      <c r="L778" s="30"/>
    </row>
    <row r="779" spans="1:12" ht="13.2">
      <c r="A779" s="42"/>
      <c r="L779" s="30"/>
    </row>
    <row r="780" spans="1:12" ht="13.2">
      <c r="A780" s="42"/>
      <c r="L780" s="30"/>
    </row>
    <row r="781" spans="1:12" ht="13.2">
      <c r="A781" s="42"/>
      <c r="L781" s="30"/>
    </row>
    <row r="782" spans="1:12" ht="13.2">
      <c r="A782" s="42"/>
      <c r="L782" s="30"/>
    </row>
    <row r="783" spans="1:12" ht="13.2">
      <c r="A783" s="42"/>
      <c r="L783" s="30"/>
    </row>
    <row r="784" spans="1:12" ht="13.2">
      <c r="A784" s="42"/>
      <c r="L784" s="30"/>
    </row>
    <row r="785" spans="1:12" ht="13.2">
      <c r="A785" s="42"/>
      <c r="L785" s="30"/>
    </row>
    <row r="786" spans="1:12" ht="13.2">
      <c r="A786" s="42"/>
      <c r="L786" s="30"/>
    </row>
    <row r="787" spans="1:12" ht="13.2">
      <c r="A787" s="42"/>
      <c r="L787" s="30"/>
    </row>
    <row r="788" spans="1:12" ht="13.2">
      <c r="A788" s="42"/>
      <c r="L788" s="30"/>
    </row>
    <row r="789" spans="1:12" ht="13.2">
      <c r="A789" s="42"/>
      <c r="L789" s="30"/>
    </row>
    <row r="790" spans="1:12" ht="13.2">
      <c r="A790" s="42"/>
      <c r="L790" s="30"/>
    </row>
    <row r="791" spans="1:12" ht="13.2">
      <c r="A791" s="42"/>
      <c r="L791" s="30"/>
    </row>
    <row r="792" spans="1:12" ht="13.2">
      <c r="A792" s="42"/>
      <c r="L792" s="30"/>
    </row>
    <row r="793" spans="1:12" ht="13.2">
      <c r="A793" s="42"/>
      <c r="L793" s="30"/>
    </row>
    <row r="794" spans="1:12" ht="13.2">
      <c r="A794" s="42"/>
      <c r="L794" s="30"/>
    </row>
    <row r="795" spans="1:12" ht="13.2">
      <c r="A795" s="42"/>
      <c r="L795" s="30"/>
    </row>
    <row r="796" spans="1:12" ht="13.2">
      <c r="A796" s="42"/>
      <c r="L796" s="30"/>
    </row>
    <row r="797" spans="1:12" ht="13.2">
      <c r="A797" s="42"/>
      <c r="L797" s="30"/>
    </row>
    <row r="798" spans="1:12" ht="13.2">
      <c r="A798" s="42"/>
      <c r="L798" s="30"/>
    </row>
    <row r="799" spans="1:12" ht="13.2">
      <c r="A799" s="42"/>
      <c r="L799" s="30"/>
    </row>
    <row r="800" spans="1:12" ht="13.2">
      <c r="A800" s="42"/>
      <c r="L800" s="30"/>
    </row>
    <row r="801" spans="1:12" ht="13.2">
      <c r="A801" s="42"/>
      <c r="L801" s="30"/>
    </row>
    <row r="802" spans="1:12" ht="13.2">
      <c r="A802" s="42"/>
      <c r="L802" s="30"/>
    </row>
    <row r="803" spans="1:12" ht="13.2">
      <c r="A803" s="42"/>
      <c r="L803" s="30"/>
    </row>
    <row r="804" spans="1:12" ht="13.2">
      <c r="A804" s="42"/>
      <c r="L804" s="30"/>
    </row>
    <row r="805" spans="1:12" ht="13.2">
      <c r="A805" s="42"/>
      <c r="L805" s="30"/>
    </row>
    <row r="806" spans="1:12" ht="13.2">
      <c r="A806" s="42"/>
      <c r="L806" s="30"/>
    </row>
    <row r="807" spans="1:12" ht="13.2">
      <c r="A807" s="42"/>
      <c r="L807" s="30"/>
    </row>
    <row r="808" spans="1:12" ht="13.2">
      <c r="A808" s="42"/>
      <c r="L808" s="30"/>
    </row>
    <row r="809" spans="1:12" ht="13.2">
      <c r="A809" s="42"/>
      <c r="L809" s="30"/>
    </row>
    <row r="810" spans="1:12" ht="13.2">
      <c r="A810" s="42"/>
      <c r="L810" s="30"/>
    </row>
    <row r="811" spans="1:12" ht="13.2">
      <c r="A811" s="42"/>
      <c r="L811" s="30"/>
    </row>
    <row r="812" spans="1:12" ht="13.2">
      <c r="A812" s="42"/>
      <c r="L812" s="30"/>
    </row>
    <row r="813" spans="1:12" ht="13.2">
      <c r="A813" s="42"/>
      <c r="L813" s="30"/>
    </row>
    <row r="814" spans="1:12" ht="13.2">
      <c r="A814" s="42"/>
      <c r="L814" s="30"/>
    </row>
    <row r="815" spans="1:12" ht="13.2">
      <c r="A815" s="42"/>
      <c r="L815" s="30"/>
    </row>
    <row r="816" spans="1:12" ht="13.2">
      <c r="A816" s="42"/>
      <c r="L816" s="30"/>
    </row>
    <row r="817" spans="1:12" ht="13.2">
      <c r="A817" s="42"/>
      <c r="L817" s="30"/>
    </row>
    <row r="818" spans="1:12" ht="13.2">
      <c r="A818" s="42"/>
      <c r="L818" s="30"/>
    </row>
    <row r="819" spans="1:12" ht="13.2">
      <c r="A819" s="42"/>
      <c r="L819" s="30"/>
    </row>
    <row r="820" spans="1:12" ht="13.2">
      <c r="A820" s="42"/>
      <c r="L820" s="30"/>
    </row>
    <row r="821" spans="1:12" ht="13.2">
      <c r="A821" s="42"/>
      <c r="L821" s="30"/>
    </row>
    <row r="822" spans="1:12" ht="13.2">
      <c r="A822" s="42"/>
      <c r="L822" s="30"/>
    </row>
    <row r="823" spans="1:12" ht="13.2">
      <c r="A823" s="42"/>
      <c r="L823" s="30"/>
    </row>
    <row r="824" spans="1:12" ht="13.2">
      <c r="A824" s="42"/>
      <c r="L824" s="30"/>
    </row>
    <row r="825" spans="1:12" ht="13.2">
      <c r="A825" s="42"/>
      <c r="L825" s="30"/>
    </row>
    <row r="826" spans="1:12" ht="13.2">
      <c r="A826" s="42"/>
      <c r="L826" s="30"/>
    </row>
    <row r="827" spans="1:12" ht="13.2">
      <c r="A827" s="42"/>
      <c r="L827" s="30"/>
    </row>
    <row r="828" spans="1:12" ht="13.2">
      <c r="A828" s="42"/>
      <c r="L828" s="30"/>
    </row>
    <row r="829" spans="1:12" ht="13.2">
      <c r="A829" s="42"/>
      <c r="L829" s="30"/>
    </row>
    <row r="830" spans="1:12" ht="13.2">
      <c r="A830" s="42"/>
      <c r="L830" s="30"/>
    </row>
    <row r="831" spans="1:12" ht="13.2">
      <c r="A831" s="42"/>
      <c r="L831" s="30"/>
    </row>
    <row r="832" spans="1:12" ht="13.2">
      <c r="A832" s="42"/>
      <c r="L832" s="30"/>
    </row>
    <row r="833" spans="1:12" ht="13.2">
      <c r="A833" s="42"/>
      <c r="L833" s="30"/>
    </row>
    <row r="834" spans="1:12" ht="13.2">
      <c r="A834" s="42"/>
      <c r="L834" s="30"/>
    </row>
    <row r="835" spans="1:12" ht="13.2">
      <c r="A835" s="42"/>
      <c r="L835" s="30"/>
    </row>
    <row r="836" spans="1:12" ht="13.2">
      <c r="A836" s="42"/>
      <c r="L836" s="30"/>
    </row>
    <row r="837" spans="1:12" ht="13.2">
      <c r="A837" s="42"/>
      <c r="L837" s="30"/>
    </row>
    <row r="838" spans="1:12" ht="13.2">
      <c r="A838" s="42"/>
      <c r="L838" s="30"/>
    </row>
    <row r="839" spans="1:12" ht="13.2">
      <c r="A839" s="42"/>
      <c r="L839" s="30"/>
    </row>
    <row r="840" spans="1:12" ht="13.2">
      <c r="A840" s="42"/>
      <c r="L840" s="30"/>
    </row>
    <row r="841" spans="1:12" ht="13.2">
      <c r="A841" s="42"/>
      <c r="L841" s="30"/>
    </row>
    <row r="842" spans="1:12" ht="13.2">
      <c r="A842" s="42"/>
      <c r="L842" s="30"/>
    </row>
    <row r="843" spans="1:12" ht="13.2">
      <c r="A843" s="42"/>
      <c r="L843" s="30"/>
    </row>
    <row r="844" spans="1:12" ht="13.2">
      <c r="A844" s="42"/>
      <c r="L844" s="30"/>
    </row>
    <row r="845" spans="1:12" ht="13.2">
      <c r="A845" s="42"/>
      <c r="L845" s="30"/>
    </row>
    <row r="846" spans="1:12" ht="13.2">
      <c r="A846" s="42"/>
      <c r="L846" s="30"/>
    </row>
    <row r="847" spans="1:12" ht="13.2">
      <c r="A847" s="42"/>
      <c r="L847" s="30"/>
    </row>
    <row r="848" spans="1:12" ht="13.2">
      <c r="A848" s="42"/>
      <c r="L848" s="30"/>
    </row>
    <row r="849" spans="1:12" ht="13.2">
      <c r="A849" s="42"/>
      <c r="L849" s="30"/>
    </row>
    <row r="850" spans="1:12" ht="13.2">
      <c r="A850" s="42"/>
      <c r="L850" s="30"/>
    </row>
    <row r="851" spans="1:12" ht="13.2">
      <c r="A851" s="42"/>
      <c r="L851" s="30"/>
    </row>
    <row r="852" spans="1:12" ht="13.2">
      <c r="A852" s="42"/>
      <c r="L852" s="30"/>
    </row>
    <row r="853" spans="1:12" ht="13.2">
      <c r="A853" s="42"/>
      <c r="L853" s="30"/>
    </row>
    <row r="854" spans="1:12" ht="13.2">
      <c r="A854" s="42"/>
      <c r="L854" s="30"/>
    </row>
    <row r="855" spans="1:12" ht="13.2">
      <c r="A855" s="42"/>
      <c r="L855" s="30"/>
    </row>
    <row r="856" spans="1:12" ht="13.2">
      <c r="A856" s="42"/>
      <c r="L856" s="30"/>
    </row>
    <row r="857" spans="1:12" ht="13.2">
      <c r="A857" s="42"/>
      <c r="L857" s="30"/>
    </row>
    <row r="858" spans="1:12" ht="13.2">
      <c r="A858" s="42"/>
      <c r="L858" s="30"/>
    </row>
    <row r="859" spans="1:12" ht="13.2">
      <c r="A859" s="42"/>
      <c r="L859" s="30"/>
    </row>
    <row r="860" spans="1:12" ht="13.2">
      <c r="A860" s="42"/>
      <c r="L860" s="30"/>
    </row>
    <row r="861" spans="1:12" ht="13.2">
      <c r="A861" s="42"/>
      <c r="L861" s="30"/>
    </row>
    <row r="862" spans="1:12" ht="13.2">
      <c r="A862" s="42"/>
      <c r="L862" s="30"/>
    </row>
    <row r="863" spans="1:12" ht="13.2">
      <c r="A863" s="42"/>
      <c r="L863" s="30"/>
    </row>
    <row r="864" spans="1:12" ht="13.2">
      <c r="A864" s="42"/>
      <c r="L864" s="30"/>
    </row>
    <row r="865" spans="1:12" ht="13.2">
      <c r="A865" s="42"/>
      <c r="L865" s="30"/>
    </row>
    <row r="866" spans="1:12" ht="13.2">
      <c r="A866" s="42"/>
      <c r="L866" s="30"/>
    </row>
    <row r="867" spans="1:12" ht="13.2">
      <c r="A867" s="42"/>
      <c r="L867" s="30"/>
    </row>
    <row r="868" spans="1:12" ht="13.2">
      <c r="A868" s="42"/>
      <c r="L868" s="30"/>
    </row>
    <row r="869" spans="1:12" ht="13.2">
      <c r="A869" s="42"/>
      <c r="L869" s="30"/>
    </row>
    <row r="870" spans="1:12" ht="13.2">
      <c r="A870" s="42"/>
      <c r="L870" s="30"/>
    </row>
    <row r="871" spans="1:12" ht="13.2">
      <c r="A871" s="42"/>
      <c r="L871" s="30"/>
    </row>
    <row r="872" spans="1:12" ht="13.2">
      <c r="A872" s="42"/>
      <c r="L872" s="30"/>
    </row>
    <row r="873" spans="1:12" ht="13.2">
      <c r="A873" s="42"/>
      <c r="L873" s="30"/>
    </row>
    <row r="874" spans="1:12" ht="13.2">
      <c r="A874" s="42"/>
      <c r="L874" s="30"/>
    </row>
    <row r="875" spans="1:12" ht="13.2">
      <c r="A875" s="42"/>
      <c r="L875" s="30"/>
    </row>
    <row r="876" spans="1:12" ht="13.2">
      <c r="A876" s="42"/>
      <c r="L876" s="30"/>
    </row>
    <row r="877" spans="1:12" ht="13.2">
      <c r="A877" s="42"/>
      <c r="L877" s="30"/>
    </row>
    <row r="878" spans="1:12" ht="13.2">
      <c r="A878" s="42"/>
      <c r="L878" s="30"/>
    </row>
    <row r="879" spans="1:12" ht="13.2">
      <c r="A879" s="42"/>
      <c r="L879" s="30"/>
    </row>
    <row r="880" spans="1:12" ht="13.2">
      <c r="A880" s="42"/>
      <c r="L880" s="30"/>
    </row>
    <row r="881" spans="1:12" ht="13.2">
      <c r="A881" s="42"/>
      <c r="L881" s="30"/>
    </row>
    <row r="882" spans="1:12" ht="13.2">
      <c r="A882" s="42"/>
      <c r="L882" s="30"/>
    </row>
    <row r="883" spans="1:12" ht="13.2">
      <c r="A883" s="42"/>
      <c r="L883" s="30"/>
    </row>
    <row r="884" spans="1:12" ht="13.2">
      <c r="A884" s="42"/>
      <c r="L884" s="30"/>
    </row>
    <row r="885" spans="1:12" ht="13.2">
      <c r="A885" s="42"/>
      <c r="L885" s="30"/>
    </row>
    <row r="886" spans="1:12" ht="13.2">
      <c r="A886" s="42"/>
      <c r="L886" s="30"/>
    </row>
    <row r="887" spans="1:12" ht="13.2">
      <c r="A887" s="42"/>
      <c r="L887" s="30"/>
    </row>
    <row r="888" spans="1:12" ht="13.2">
      <c r="A888" s="42"/>
      <c r="L888" s="30"/>
    </row>
    <row r="889" spans="1:12" ht="13.2">
      <c r="A889" s="42"/>
      <c r="L889" s="30"/>
    </row>
    <row r="890" spans="1:12" ht="13.2">
      <c r="A890" s="42"/>
      <c r="L890" s="30"/>
    </row>
    <row r="891" spans="1:12" ht="13.2">
      <c r="A891" s="42"/>
      <c r="L891" s="30"/>
    </row>
    <row r="892" spans="1:12" ht="13.2">
      <c r="A892" s="42"/>
      <c r="L892" s="30"/>
    </row>
    <row r="893" spans="1:12" ht="13.2">
      <c r="A893" s="42"/>
      <c r="L893" s="30"/>
    </row>
    <row r="894" spans="1:12" ht="13.2">
      <c r="A894" s="42"/>
      <c r="L894" s="30"/>
    </row>
    <row r="895" spans="1:12" ht="13.2">
      <c r="A895" s="42"/>
      <c r="L895" s="30"/>
    </row>
    <row r="896" spans="1:12" ht="13.2">
      <c r="A896" s="42"/>
      <c r="L896" s="30"/>
    </row>
    <row r="897" spans="1:12" ht="13.2">
      <c r="A897" s="42"/>
      <c r="L897" s="30"/>
    </row>
    <row r="898" spans="1:12" ht="13.2">
      <c r="A898" s="42"/>
      <c r="L898" s="30"/>
    </row>
    <row r="899" spans="1:12" ht="13.2">
      <c r="A899" s="42"/>
      <c r="L899" s="30"/>
    </row>
    <row r="900" spans="1:12" ht="13.2">
      <c r="A900" s="42"/>
      <c r="L900" s="30"/>
    </row>
    <row r="901" spans="1:12" ht="13.2">
      <c r="A901" s="42"/>
      <c r="L901" s="30"/>
    </row>
    <row r="902" spans="1:12" ht="13.2">
      <c r="A902" s="42"/>
      <c r="L902" s="30"/>
    </row>
    <row r="903" spans="1:12" ht="13.2">
      <c r="A903" s="42"/>
      <c r="L903" s="30"/>
    </row>
    <row r="904" spans="1:12" ht="13.2">
      <c r="A904" s="42"/>
      <c r="L904" s="30"/>
    </row>
    <row r="905" spans="1:12" ht="13.2">
      <c r="A905" s="42"/>
      <c r="L905" s="30"/>
    </row>
    <row r="906" spans="1:12" ht="13.2">
      <c r="A906" s="42"/>
      <c r="L906" s="30"/>
    </row>
    <row r="907" spans="1:12" ht="13.2">
      <c r="A907" s="42"/>
      <c r="L907" s="30"/>
    </row>
    <row r="908" spans="1:12" ht="13.2">
      <c r="A908" s="42"/>
      <c r="L908" s="30"/>
    </row>
    <row r="909" spans="1:12" ht="13.2">
      <c r="A909" s="42"/>
      <c r="L909" s="30"/>
    </row>
    <row r="910" spans="1:12" ht="13.2">
      <c r="A910" s="42"/>
      <c r="L910" s="30"/>
    </row>
    <row r="911" spans="1:12" ht="13.2">
      <c r="A911" s="42"/>
      <c r="L911" s="30"/>
    </row>
    <row r="912" spans="1:12" ht="13.2">
      <c r="A912" s="42"/>
      <c r="L912" s="30"/>
    </row>
    <row r="913" spans="1:12" ht="13.2">
      <c r="A913" s="42"/>
      <c r="L913" s="30"/>
    </row>
    <row r="914" spans="1:12" ht="13.2">
      <c r="A914" s="42"/>
      <c r="L914" s="30"/>
    </row>
    <row r="915" spans="1:12" ht="13.2">
      <c r="A915" s="42"/>
      <c r="L915" s="30"/>
    </row>
    <row r="916" spans="1:12" ht="13.2">
      <c r="A916" s="42"/>
      <c r="L916" s="30"/>
    </row>
    <row r="917" spans="1:12" ht="13.2">
      <c r="A917" s="42"/>
      <c r="L917" s="30"/>
    </row>
    <row r="918" spans="1:12" ht="13.2">
      <c r="A918" s="42"/>
      <c r="L918" s="30"/>
    </row>
    <row r="919" spans="1:12" ht="13.2">
      <c r="A919" s="42"/>
      <c r="L919" s="30"/>
    </row>
    <row r="920" spans="1:12" ht="13.2">
      <c r="A920" s="42"/>
      <c r="L920" s="30"/>
    </row>
    <row r="921" spans="1:12" ht="13.2">
      <c r="A921" s="42"/>
      <c r="L921" s="30"/>
    </row>
    <row r="922" spans="1:12" ht="13.2">
      <c r="A922" s="42"/>
      <c r="L922" s="30"/>
    </row>
    <row r="923" spans="1:12" ht="13.2">
      <c r="A923" s="42"/>
      <c r="L923" s="30"/>
    </row>
    <row r="924" spans="1:12" ht="13.2">
      <c r="A924" s="42"/>
      <c r="L924" s="30"/>
    </row>
    <row r="925" spans="1:12" ht="13.2">
      <c r="A925" s="42"/>
      <c r="L925" s="30"/>
    </row>
    <row r="926" spans="1:12" ht="13.2">
      <c r="A926" s="42"/>
      <c r="L926" s="30"/>
    </row>
    <row r="927" spans="1:12" ht="13.2">
      <c r="A927" s="42"/>
      <c r="L927" s="30"/>
    </row>
    <row r="928" spans="1:12" ht="13.2">
      <c r="A928" s="42"/>
      <c r="L928" s="30"/>
    </row>
    <row r="929" spans="1:12" ht="13.2">
      <c r="A929" s="42"/>
      <c r="L929" s="30"/>
    </row>
    <row r="930" spans="1:12" ht="13.2">
      <c r="A930" s="42"/>
      <c r="L930" s="30"/>
    </row>
    <row r="931" spans="1:12" ht="13.2">
      <c r="A931" s="42"/>
      <c r="L931" s="30"/>
    </row>
    <row r="932" spans="1:12" ht="13.2">
      <c r="A932" s="42"/>
      <c r="L932" s="30"/>
    </row>
    <row r="933" spans="1:12" ht="13.2">
      <c r="A933" s="42"/>
      <c r="L933" s="30"/>
    </row>
    <row r="934" spans="1:12" ht="13.2">
      <c r="A934" s="42"/>
      <c r="L934" s="30"/>
    </row>
    <row r="935" spans="1:12" ht="13.2">
      <c r="A935" s="42"/>
      <c r="L935" s="30"/>
    </row>
    <row r="936" spans="1:12" ht="13.2">
      <c r="A936" s="42"/>
      <c r="L936" s="30"/>
    </row>
    <row r="937" spans="1:12" ht="13.2">
      <c r="A937" s="42"/>
      <c r="L937" s="30"/>
    </row>
    <row r="938" spans="1:12" ht="13.2">
      <c r="A938" s="42"/>
      <c r="L938" s="30"/>
    </row>
    <row r="939" spans="1:12" ht="13.2">
      <c r="A939" s="42"/>
      <c r="L939" s="30"/>
    </row>
    <row r="940" spans="1:12" ht="13.2">
      <c r="A940" s="42"/>
      <c r="L940" s="30"/>
    </row>
    <row r="941" spans="1:12" ht="13.2">
      <c r="A941" s="42"/>
      <c r="L941" s="30"/>
    </row>
    <row r="942" spans="1:12" ht="13.2">
      <c r="A942" s="42"/>
      <c r="L942" s="30"/>
    </row>
    <row r="943" spans="1:12" ht="13.2">
      <c r="A943" s="42"/>
      <c r="L943" s="30"/>
    </row>
    <row r="944" spans="1:12" ht="13.2">
      <c r="A944" s="42"/>
      <c r="L944" s="30"/>
    </row>
    <row r="945" spans="1:12" ht="13.2">
      <c r="A945" s="42"/>
      <c r="L945" s="30"/>
    </row>
    <row r="946" spans="1:12" ht="13.2">
      <c r="A946" s="42"/>
      <c r="L946" s="30"/>
    </row>
    <row r="947" spans="1:12" ht="13.2">
      <c r="A947" s="42"/>
      <c r="L947" s="30"/>
    </row>
    <row r="948" spans="1:12" ht="13.2">
      <c r="A948" s="42"/>
      <c r="L948" s="30"/>
    </row>
    <row r="949" spans="1:12" ht="13.2">
      <c r="A949" s="42"/>
      <c r="L949" s="30"/>
    </row>
    <row r="950" spans="1:12" ht="13.2">
      <c r="A950" s="42"/>
      <c r="L950" s="30"/>
    </row>
    <row r="951" spans="1:12" ht="13.2">
      <c r="A951" s="42"/>
      <c r="L951" s="30"/>
    </row>
    <row r="952" spans="1:12" ht="13.2">
      <c r="A952" s="42"/>
      <c r="L952" s="30"/>
    </row>
    <row r="953" spans="1:12" ht="13.2">
      <c r="A953" s="42"/>
      <c r="L953" s="30"/>
    </row>
    <row r="954" spans="1:12" ht="13.2">
      <c r="A954" s="42"/>
      <c r="L954" s="30"/>
    </row>
    <row r="955" spans="1:12" ht="13.2">
      <c r="A955" s="42"/>
      <c r="L955" s="30"/>
    </row>
    <row r="956" spans="1:12" ht="13.2">
      <c r="A956" s="42"/>
      <c r="L956" s="30"/>
    </row>
    <row r="957" spans="1:12" ht="13.2">
      <c r="A957" s="42"/>
      <c r="L957" s="30"/>
    </row>
    <row r="958" spans="1:12" ht="13.2">
      <c r="A958" s="42"/>
      <c r="L958" s="30"/>
    </row>
    <row r="959" spans="1:12" ht="13.2">
      <c r="A959" s="42"/>
      <c r="L959" s="30"/>
    </row>
    <row r="960" spans="1:12" ht="13.2">
      <c r="A960" s="42"/>
      <c r="L960" s="30"/>
    </row>
    <row r="961" spans="1:12" ht="13.2">
      <c r="A961" s="42"/>
      <c r="L961" s="30"/>
    </row>
    <row r="962" spans="1:12" ht="13.2">
      <c r="A962" s="42"/>
      <c r="L962" s="30"/>
    </row>
    <row r="963" spans="1:12" ht="13.2">
      <c r="A963" s="42"/>
      <c r="L963" s="30"/>
    </row>
    <row r="964" spans="1:12" ht="13.2">
      <c r="A964" s="42"/>
      <c r="L964" s="30"/>
    </row>
    <row r="965" spans="1:12" ht="13.2">
      <c r="A965" s="42"/>
      <c r="L965" s="30"/>
    </row>
    <row r="966" spans="1:12" ht="13.2">
      <c r="A966" s="42"/>
      <c r="L966" s="30"/>
    </row>
    <row r="967" spans="1:12" ht="13.2">
      <c r="A967" s="42"/>
      <c r="L967" s="30"/>
    </row>
    <row r="968" spans="1:12" ht="13.2">
      <c r="A968" s="42"/>
      <c r="L968" s="30"/>
    </row>
    <row r="969" spans="1:12" ht="13.2">
      <c r="A969" s="42"/>
      <c r="L969" s="30"/>
    </row>
    <row r="970" spans="1:12" ht="13.2">
      <c r="A970" s="42"/>
      <c r="L970" s="30"/>
    </row>
    <row r="971" spans="1:12" ht="13.2">
      <c r="A971" s="42"/>
      <c r="L971" s="30"/>
    </row>
    <row r="972" spans="1:12" ht="13.2">
      <c r="A972" s="42"/>
      <c r="L972" s="30"/>
    </row>
    <row r="973" spans="1:12" ht="13.2">
      <c r="A973" s="42"/>
      <c r="L973" s="30"/>
    </row>
    <row r="974" spans="1:12" ht="13.2">
      <c r="A974" s="42"/>
      <c r="L974" s="30"/>
    </row>
    <row r="975" spans="1:12" ht="13.2">
      <c r="A975" s="42"/>
      <c r="L975" s="30"/>
    </row>
    <row r="976" spans="1:12" ht="13.2">
      <c r="A976" s="42"/>
      <c r="L976" s="30"/>
    </row>
    <row r="977" spans="1:12" ht="13.2">
      <c r="A977" s="42"/>
      <c r="L977" s="30"/>
    </row>
    <row r="978" spans="1:12" ht="13.2">
      <c r="A978" s="42"/>
      <c r="L978" s="30"/>
    </row>
    <row r="979" spans="1:12" ht="13.2">
      <c r="A979" s="42"/>
      <c r="L979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9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/>
  <cols>
    <col min="1" max="2" width="24.33203125" customWidth="1"/>
    <col min="3" max="3" width="21.88671875" customWidth="1"/>
    <col min="4" max="4" width="22.6640625" customWidth="1"/>
    <col min="5" max="5" width="22.33203125" customWidth="1"/>
    <col min="6" max="6" width="27.6640625" customWidth="1"/>
    <col min="7" max="7" width="25.33203125" customWidth="1"/>
    <col min="8" max="8" width="18.44140625" customWidth="1"/>
    <col min="9" max="9" width="19.88671875" customWidth="1"/>
    <col min="11" max="11" width="28.6640625" customWidth="1"/>
  </cols>
  <sheetData>
    <row r="1" spans="1:30" ht="24" customHeight="1">
      <c r="A1" s="19" t="s">
        <v>3</v>
      </c>
      <c r="B1" s="20"/>
      <c r="C1" s="21"/>
      <c r="D1" s="21"/>
      <c r="E1" s="22"/>
      <c r="F1" s="21"/>
      <c r="G1" s="21"/>
      <c r="H1" s="21"/>
      <c r="I1" s="23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30" ht="13.2">
      <c r="A2" s="24" t="s">
        <v>5</v>
      </c>
      <c r="B2" s="24" t="s">
        <v>20</v>
      </c>
      <c r="C2" s="24" t="s">
        <v>9</v>
      </c>
      <c r="D2" s="24" t="s">
        <v>21</v>
      </c>
      <c r="E2" s="24" t="s">
        <v>13</v>
      </c>
      <c r="F2" s="24" t="s">
        <v>22</v>
      </c>
      <c r="G2" s="24" t="s">
        <v>23</v>
      </c>
      <c r="H2" s="24" t="s">
        <v>24</v>
      </c>
      <c r="I2" s="24" t="s">
        <v>25</v>
      </c>
      <c r="J2" s="25"/>
      <c r="K2" s="17" t="s">
        <v>19</v>
      </c>
      <c r="L2" s="26">
        <f>SUM(E3:E999)</f>
        <v>9.43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ht="13.2">
      <c r="A3" s="1" t="s">
        <v>27</v>
      </c>
      <c r="B3" s="1" t="s">
        <v>29</v>
      </c>
      <c r="C3" s="1" t="s">
        <v>30</v>
      </c>
      <c r="D3" s="1">
        <v>1</v>
      </c>
      <c r="E3" s="28">
        <v>0.48</v>
      </c>
      <c r="F3" s="1">
        <v>3</v>
      </c>
      <c r="G3" s="28">
        <v>1.45</v>
      </c>
      <c r="H3" s="1" t="s">
        <v>37</v>
      </c>
      <c r="I3" s="30"/>
    </row>
    <row r="4" spans="1:30" ht="13.2">
      <c r="A4" s="1" t="s">
        <v>39</v>
      </c>
      <c r="B4" s="1" t="s">
        <v>40</v>
      </c>
      <c r="C4" s="1" t="s">
        <v>41</v>
      </c>
      <c r="D4" s="1">
        <v>1</v>
      </c>
      <c r="E4" s="28">
        <v>5.5</v>
      </c>
      <c r="F4" s="1">
        <v>3</v>
      </c>
      <c r="G4" s="28">
        <v>16.5</v>
      </c>
      <c r="H4" s="1" t="s">
        <v>37</v>
      </c>
      <c r="I4" s="30"/>
    </row>
    <row r="5" spans="1:30" ht="13.2">
      <c r="A5" s="1" t="s">
        <v>42</v>
      </c>
      <c r="B5" s="1" t="s">
        <v>43</v>
      </c>
      <c r="C5" s="1" t="s">
        <v>42</v>
      </c>
      <c r="D5" s="1">
        <v>1</v>
      </c>
      <c r="E5" s="28">
        <f>(10.35/3)</f>
        <v>3.4499999999999997</v>
      </c>
      <c r="F5" s="1">
        <v>3</v>
      </c>
      <c r="G5" s="28">
        <v>10.35</v>
      </c>
      <c r="H5" s="1" t="s">
        <v>37</v>
      </c>
      <c r="I5" s="30"/>
    </row>
    <row r="6" spans="1:30" ht="13.2">
      <c r="I6" s="30"/>
    </row>
    <row r="7" spans="1:30" ht="13.2">
      <c r="I7" s="30"/>
    </row>
    <row r="8" spans="1:30" ht="13.2">
      <c r="I8" s="30"/>
    </row>
    <row r="9" spans="1:30" ht="13.2">
      <c r="I9" s="30"/>
    </row>
    <row r="10" spans="1:30" ht="13.2">
      <c r="I10" s="30"/>
    </row>
    <row r="11" spans="1:30" ht="13.2">
      <c r="I11" s="30"/>
    </row>
    <row r="12" spans="1:30" ht="13.2">
      <c r="I12" s="30"/>
    </row>
    <row r="13" spans="1:30" ht="13.2">
      <c r="I13" s="30"/>
    </row>
    <row r="14" spans="1:30" ht="13.2">
      <c r="I14" s="30"/>
    </row>
    <row r="15" spans="1:30" ht="13.2">
      <c r="I15" s="30"/>
    </row>
    <row r="16" spans="1:30" ht="13.2">
      <c r="I16" s="30"/>
    </row>
    <row r="17" spans="9:9" ht="13.2">
      <c r="I17" s="30"/>
    </row>
    <row r="18" spans="9:9" ht="13.2">
      <c r="I18" s="30"/>
    </row>
    <row r="19" spans="9:9" ht="13.2">
      <c r="I19" s="30"/>
    </row>
    <row r="20" spans="9:9" ht="13.2">
      <c r="I20" s="30"/>
    </row>
    <row r="21" spans="9:9" ht="13.2">
      <c r="I21" s="30"/>
    </row>
    <row r="22" spans="9:9" ht="13.2">
      <c r="I22" s="30"/>
    </row>
    <row r="23" spans="9:9" ht="13.2">
      <c r="I23" s="30"/>
    </row>
    <row r="24" spans="9:9" ht="13.2">
      <c r="I24" s="30"/>
    </row>
    <row r="25" spans="9:9" ht="13.2">
      <c r="I25" s="30"/>
    </row>
    <row r="26" spans="9:9" ht="13.2">
      <c r="I26" s="30"/>
    </row>
    <row r="27" spans="9:9" ht="13.2">
      <c r="I27" s="30"/>
    </row>
    <row r="28" spans="9:9" ht="13.2">
      <c r="I28" s="30"/>
    </row>
    <row r="29" spans="9:9" ht="13.2">
      <c r="I29" s="30"/>
    </row>
    <row r="30" spans="9:9" ht="13.2">
      <c r="I30" s="30"/>
    </row>
    <row r="31" spans="9:9" ht="13.2">
      <c r="I31" s="30"/>
    </row>
    <row r="32" spans="9:9" ht="13.2">
      <c r="I32" s="30"/>
    </row>
    <row r="33" spans="9:9" ht="13.2">
      <c r="I33" s="30"/>
    </row>
    <row r="34" spans="9:9" ht="13.2">
      <c r="I34" s="30"/>
    </row>
    <row r="35" spans="9:9" ht="13.2">
      <c r="I35" s="30"/>
    </row>
    <row r="36" spans="9:9" ht="13.2">
      <c r="I36" s="30"/>
    </row>
    <row r="37" spans="9:9" ht="13.2">
      <c r="I37" s="30"/>
    </row>
    <row r="38" spans="9:9" ht="13.2">
      <c r="I38" s="30"/>
    </row>
    <row r="39" spans="9:9" ht="13.2">
      <c r="I39" s="30"/>
    </row>
    <row r="40" spans="9:9" ht="13.2">
      <c r="I40" s="30"/>
    </row>
    <row r="41" spans="9:9" ht="13.2">
      <c r="I41" s="30"/>
    </row>
    <row r="42" spans="9:9" ht="13.2">
      <c r="I42" s="30"/>
    </row>
    <row r="43" spans="9:9" ht="13.2">
      <c r="I43" s="30"/>
    </row>
    <row r="44" spans="9:9" ht="13.2">
      <c r="I44" s="30"/>
    </row>
    <row r="45" spans="9:9" ht="13.2">
      <c r="I45" s="30"/>
    </row>
    <row r="46" spans="9:9" ht="13.2">
      <c r="I46" s="30"/>
    </row>
    <row r="47" spans="9:9" ht="13.2">
      <c r="I47" s="30"/>
    </row>
    <row r="48" spans="9:9" ht="13.2">
      <c r="I48" s="30"/>
    </row>
    <row r="49" spans="9:9" ht="13.2">
      <c r="I49" s="30"/>
    </row>
    <row r="50" spans="9:9" ht="13.2">
      <c r="I50" s="30"/>
    </row>
    <row r="51" spans="9:9" ht="13.2">
      <c r="I51" s="30"/>
    </row>
    <row r="52" spans="9:9" ht="13.2">
      <c r="I52" s="30"/>
    </row>
    <row r="53" spans="9:9" ht="13.2">
      <c r="I53" s="30"/>
    </row>
    <row r="54" spans="9:9" ht="13.2">
      <c r="I54" s="30"/>
    </row>
    <row r="55" spans="9:9" ht="13.2">
      <c r="I55" s="30"/>
    </row>
    <row r="56" spans="9:9" ht="13.2">
      <c r="I56" s="30"/>
    </row>
    <row r="57" spans="9:9" ht="13.2">
      <c r="I57" s="30"/>
    </row>
    <row r="58" spans="9:9" ht="13.2">
      <c r="I58" s="30"/>
    </row>
    <row r="59" spans="9:9" ht="13.2">
      <c r="I59" s="30"/>
    </row>
    <row r="60" spans="9:9" ht="13.2">
      <c r="I60" s="30"/>
    </row>
    <row r="61" spans="9:9" ht="13.2">
      <c r="I61" s="30"/>
    </row>
    <row r="62" spans="9:9" ht="13.2">
      <c r="I62" s="30"/>
    </row>
    <row r="63" spans="9:9" ht="13.2">
      <c r="I63" s="30"/>
    </row>
    <row r="64" spans="9:9" ht="13.2">
      <c r="I64" s="30"/>
    </row>
    <row r="65" spans="9:9" ht="13.2">
      <c r="I65" s="30"/>
    </row>
    <row r="66" spans="9:9" ht="13.2">
      <c r="I66" s="30"/>
    </row>
    <row r="67" spans="9:9" ht="13.2">
      <c r="I67" s="30"/>
    </row>
    <row r="68" spans="9:9" ht="13.2">
      <c r="I68" s="30"/>
    </row>
    <row r="69" spans="9:9" ht="13.2">
      <c r="I69" s="30"/>
    </row>
    <row r="70" spans="9:9" ht="13.2">
      <c r="I70" s="30"/>
    </row>
    <row r="71" spans="9:9" ht="13.2">
      <c r="I71" s="30"/>
    </row>
    <row r="72" spans="9:9" ht="13.2">
      <c r="I72" s="30"/>
    </row>
    <row r="73" spans="9:9" ht="13.2">
      <c r="I73" s="30"/>
    </row>
    <row r="74" spans="9:9" ht="13.2">
      <c r="I74" s="30"/>
    </row>
    <row r="75" spans="9:9" ht="13.2">
      <c r="I75" s="30"/>
    </row>
    <row r="76" spans="9:9" ht="13.2">
      <c r="I76" s="30"/>
    </row>
    <row r="77" spans="9:9" ht="13.2">
      <c r="I77" s="30"/>
    </row>
    <row r="78" spans="9:9" ht="13.2">
      <c r="I78" s="30"/>
    </row>
    <row r="79" spans="9:9" ht="13.2">
      <c r="I79" s="30"/>
    </row>
    <row r="80" spans="9:9" ht="13.2">
      <c r="I80" s="30"/>
    </row>
    <row r="81" spans="9:9" ht="13.2">
      <c r="I81" s="30"/>
    </row>
    <row r="82" spans="9:9" ht="13.2">
      <c r="I82" s="30"/>
    </row>
    <row r="83" spans="9:9" ht="13.2">
      <c r="I83" s="30"/>
    </row>
    <row r="84" spans="9:9" ht="13.2">
      <c r="I84" s="30"/>
    </row>
    <row r="85" spans="9:9" ht="13.2">
      <c r="I85" s="30"/>
    </row>
    <row r="86" spans="9:9" ht="13.2">
      <c r="I86" s="30"/>
    </row>
    <row r="87" spans="9:9" ht="13.2">
      <c r="I87" s="30"/>
    </row>
    <row r="88" spans="9:9" ht="13.2">
      <c r="I88" s="30"/>
    </row>
    <row r="89" spans="9:9" ht="13.2">
      <c r="I89" s="30"/>
    </row>
    <row r="90" spans="9:9" ht="13.2">
      <c r="I90" s="30"/>
    </row>
    <row r="91" spans="9:9" ht="13.2">
      <c r="I91" s="30"/>
    </row>
    <row r="92" spans="9:9" ht="13.2">
      <c r="I92" s="30"/>
    </row>
    <row r="93" spans="9:9" ht="13.2">
      <c r="I93" s="30"/>
    </row>
    <row r="94" spans="9:9" ht="13.2">
      <c r="I94" s="30"/>
    </row>
    <row r="95" spans="9:9" ht="13.2">
      <c r="I95" s="30"/>
    </row>
    <row r="96" spans="9:9" ht="13.2">
      <c r="I96" s="30"/>
    </row>
    <row r="97" spans="9:9" ht="13.2">
      <c r="I97" s="30"/>
    </row>
    <row r="98" spans="9:9" ht="13.2">
      <c r="I98" s="30"/>
    </row>
    <row r="99" spans="9:9" ht="13.2">
      <c r="I99" s="30"/>
    </row>
    <row r="100" spans="9:9" ht="13.2">
      <c r="I100" s="30"/>
    </row>
    <row r="101" spans="9:9" ht="13.2">
      <c r="I101" s="30"/>
    </row>
    <row r="102" spans="9:9" ht="13.2">
      <c r="I102" s="30"/>
    </row>
    <row r="103" spans="9:9" ht="13.2">
      <c r="I103" s="30"/>
    </row>
    <row r="104" spans="9:9" ht="13.2">
      <c r="I104" s="30"/>
    </row>
    <row r="105" spans="9:9" ht="13.2">
      <c r="I105" s="30"/>
    </row>
    <row r="106" spans="9:9" ht="13.2">
      <c r="I106" s="30"/>
    </row>
    <row r="107" spans="9:9" ht="13.2">
      <c r="I107" s="30"/>
    </row>
    <row r="108" spans="9:9" ht="13.2">
      <c r="I108" s="30"/>
    </row>
    <row r="109" spans="9:9" ht="13.2">
      <c r="I109" s="30"/>
    </row>
    <row r="110" spans="9:9" ht="13.2">
      <c r="I110" s="30"/>
    </row>
    <row r="111" spans="9:9" ht="13.2">
      <c r="I111" s="30"/>
    </row>
    <row r="112" spans="9:9" ht="13.2">
      <c r="I112" s="30"/>
    </row>
    <row r="113" spans="9:9" ht="13.2">
      <c r="I113" s="30"/>
    </row>
    <row r="114" spans="9:9" ht="13.2">
      <c r="I114" s="30"/>
    </row>
    <row r="115" spans="9:9" ht="13.2">
      <c r="I115" s="30"/>
    </row>
    <row r="116" spans="9:9" ht="13.2">
      <c r="I116" s="30"/>
    </row>
    <row r="117" spans="9:9" ht="13.2">
      <c r="I117" s="30"/>
    </row>
    <row r="118" spans="9:9" ht="13.2">
      <c r="I118" s="30"/>
    </row>
    <row r="119" spans="9:9" ht="13.2">
      <c r="I119" s="30"/>
    </row>
    <row r="120" spans="9:9" ht="13.2">
      <c r="I120" s="30"/>
    </row>
    <row r="121" spans="9:9" ht="13.2">
      <c r="I121" s="30"/>
    </row>
    <row r="122" spans="9:9" ht="13.2">
      <c r="I122" s="30"/>
    </row>
    <row r="123" spans="9:9" ht="13.2">
      <c r="I123" s="30"/>
    </row>
    <row r="124" spans="9:9" ht="13.2">
      <c r="I124" s="30"/>
    </row>
    <row r="125" spans="9:9" ht="13.2">
      <c r="I125" s="30"/>
    </row>
    <row r="126" spans="9:9" ht="13.2">
      <c r="I126" s="30"/>
    </row>
    <row r="127" spans="9:9" ht="13.2">
      <c r="I127" s="30"/>
    </row>
    <row r="128" spans="9:9" ht="13.2">
      <c r="I128" s="30"/>
    </row>
    <row r="129" spans="9:9" ht="13.2">
      <c r="I129" s="30"/>
    </row>
    <row r="130" spans="9:9" ht="13.2">
      <c r="I130" s="30"/>
    </row>
    <row r="131" spans="9:9" ht="13.2">
      <c r="I131" s="30"/>
    </row>
    <row r="132" spans="9:9" ht="13.2">
      <c r="I132" s="30"/>
    </row>
    <row r="133" spans="9:9" ht="13.2">
      <c r="I133" s="30"/>
    </row>
    <row r="134" spans="9:9" ht="13.2">
      <c r="I134" s="30"/>
    </row>
    <row r="135" spans="9:9" ht="13.2">
      <c r="I135" s="30"/>
    </row>
    <row r="136" spans="9:9" ht="13.2">
      <c r="I136" s="30"/>
    </row>
    <row r="137" spans="9:9" ht="13.2">
      <c r="I137" s="30"/>
    </row>
    <row r="138" spans="9:9" ht="13.2">
      <c r="I138" s="30"/>
    </row>
    <row r="139" spans="9:9" ht="13.2">
      <c r="I139" s="30"/>
    </row>
    <row r="140" spans="9:9" ht="13.2">
      <c r="I140" s="30"/>
    </row>
    <row r="141" spans="9:9" ht="13.2">
      <c r="I141" s="30"/>
    </row>
    <row r="142" spans="9:9" ht="13.2">
      <c r="I142" s="30"/>
    </row>
    <row r="143" spans="9:9" ht="13.2">
      <c r="I143" s="30"/>
    </row>
    <row r="144" spans="9:9" ht="13.2">
      <c r="I144" s="30"/>
    </row>
    <row r="145" spans="9:9" ht="13.2">
      <c r="I145" s="30"/>
    </row>
    <row r="146" spans="9:9" ht="13.2">
      <c r="I146" s="30"/>
    </row>
    <row r="147" spans="9:9" ht="13.2">
      <c r="I147" s="30"/>
    </row>
    <row r="148" spans="9:9" ht="13.2">
      <c r="I148" s="30"/>
    </row>
    <row r="149" spans="9:9" ht="13.2">
      <c r="I149" s="30"/>
    </row>
    <row r="150" spans="9:9" ht="13.2">
      <c r="I150" s="30"/>
    </row>
    <row r="151" spans="9:9" ht="13.2">
      <c r="I151" s="30"/>
    </row>
    <row r="152" spans="9:9" ht="13.2">
      <c r="I152" s="30"/>
    </row>
    <row r="153" spans="9:9" ht="13.2">
      <c r="I153" s="30"/>
    </row>
    <row r="154" spans="9:9" ht="13.2">
      <c r="I154" s="30"/>
    </row>
    <row r="155" spans="9:9" ht="13.2">
      <c r="I155" s="30"/>
    </row>
    <row r="156" spans="9:9" ht="13.2">
      <c r="I156" s="30"/>
    </row>
    <row r="157" spans="9:9" ht="13.2">
      <c r="I157" s="30"/>
    </row>
    <row r="158" spans="9:9" ht="13.2">
      <c r="I158" s="30"/>
    </row>
    <row r="159" spans="9:9" ht="13.2">
      <c r="I159" s="30"/>
    </row>
    <row r="160" spans="9:9" ht="13.2">
      <c r="I160" s="30"/>
    </row>
    <row r="161" spans="9:9" ht="13.2">
      <c r="I161" s="30"/>
    </row>
    <row r="162" spans="9:9" ht="13.2">
      <c r="I162" s="30"/>
    </row>
    <row r="163" spans="9:9" ht="13.2">
      <c r="I163" s="30"/>
    </row>
    <row r="164" spans="9:9" ht="13.2">
      <c r="I164" s="30"/>
    </row>
    <row r="165" spans="9:9" ht="13.2">
      <c r="I165" s="30"/>
    </row>
    <row r="166" spans="9:9" ht="13.2">
      <c r="I166" s="30"/>
    </row>
    <row r="167" spans="9:9" ht="13.2">
      <c r="I167" s="30"/>
    </row>
    <row r="168" spans="9:9" ht="13.2">
      <c r="I168" s="30"/>
    </row>
    <row r="169" spans="9:9" ht="13.2">
      <c r="I169" s="30"/>
    </row>
    <row r="170" spans="9:9" ht="13.2">
      <c r="I170" s="30"/>
    </row>
    <row r="171" spans="9:9" ht="13.2">
      <c r="I171" s="30"/>
    </row>
    <row r="172" spans="9:9" ht="13.2">
      <c r="I172" s="30"/>
    </row>
    <row r="173" spans="9:9" ht="13.2">
      <c r="I173" s="30"/>
    </row>
    <row r="174" spans="9:9" ht="13.2">
      <c r="I174" s="30"/>
    </row>
    <row r="175" spans="9:9" ht="13.2">
      <c r="I175" s="30"/>
    </row>
    <row r="176" spans="9:9" ht="13.2">
      <c r="I176" s="30"/>
    </row>
    <row r="177" spans="9:9" ht="13.2">
      <c r="I177" s="30"/>
    </row>
    <row r="178" spans="9:9" ht="13.2">
      <c r="I178" s="30"/>
    </row>
    <row r="179" spans="9:9" ht="13.2">
      <c r="I179" s="30"/>
    </row>
    <row r="180" spans="9:9" ht="13.2">
      <c r="I180" s="30"/>
    </row>
    <row r="181" spans="9:9" ht="13.2">
      <c r="I181" s="30"/>
    </row>
    <row r="182" spans="9:9" ht="13.2">
      <c r="I182" s="30"/>
    </row>
    <row r="183" spans="9:9" ht="13.2">
      <c r="I183" s="30"/>
    </row>
    <row r="184" spans="9:9" ht="13.2">
      <c r="I184" s="30"/>
    </row>
    <row r="185" spans="9:9" ht="13.2">
      <c r="I185" s="30"/>
    </row>
    <row r="186" spans="9:9" ht="13.2">
      <c r="I186" s="30"/>
    </row>
    <row r="187" spans="9:9" ht="13.2">
      <c r="I187" s="30"/>
    </row>
    <row r="188" spans="9:9" ht="13.2">
      <c r="I188" s="30"/>
    </row>
    <row r="189" spans="9:9" ht="13.2">
      <c r="I189" s="30"/>
    </row>
    <row r="190" spans="9:9" ht="13.2">
      <c r="I190" s="30"/>
    </row>
    <row r="191" spans="9:9" ht="13.2">
      <c r="I191" s="30"/>
    </row>
    <row r="192" spans="9:9" ht="13.2">
      <c r="I192" s="30"/>
    </row>
    <row r="193" spans="9:9" ht="13.2">
      <c r="I193" s="30"/>
    </row>
    <row r="194" spans="9:9" ht="13.2">
      <c r="I194" s="30"/>
    </row>
    <row r="195" spans="9:9" ht="13.2">
      <c r="I195" s="30"/>
    </row>
    <row r="196" spans="9:9" ht="13.2">
      <c r="I196" s="30"/>
    </row>
    <row r="197" spans="9:9" ht="13.2">
      <c r="I197" s="30"/>
    </row>
    <row r="198" spans="9:9" ht="13.2">
      <c r="I198" s="30"/>
    </row>
    <row r="199" spans="9:9" ht="13.2">
      <c r="I199" s="30"/>
    </row>
    <row r="200" spans="9:9" ht="13.2">
      <c r="I200" s="30"/>
    </row>
    <row r="201" spans="9:9" ht="13.2">
      <c r="I201" s="30"/>
    </row>
    <row r="202" spans="9:9" ht="13.2">
      <c r="I202" s="30"/>
    </row>
    <row r="203" spans="9:9" ht="13.2">
      <c r="I203" s="30"/>
    </row>
    <row r="204" spans="9:9" ht="13.2">
      <c r="I204" s="30"/>
    </row>
    <row r="205" spans="9:9" ht="13.2">
      <c r="I205" s="30"/>
    </row>
    <row r="206" spans="9:9" ht="13.2">
      <c r="I206" s="30"/>
    </row>
    <row r="207" spans="9:9" ht="13.2">
      <c r="I207" s="30"/>
    </row>
    <row r="208" spans="9:9" ht="13.2">
      <c r="I208" s="30"/>
    </row>
    <row r="209" spans="9:9" ht="13.2">
      <c r="I209" s="30"/>
    </row>
    <row r="210" spans="9:9" ht="13.2">
      <c r="I210" s="30"/>
    </row>
    <row r="211" spans="9:9" ht="13.2">
      <c r="I211" s="30"/>
    </row>
    <row r="212" spans="9:9" ht="13.2">
      <c r="I212" s="30"/>
    </row>
    <row r="213" spans="9:9" ht="13.2">
      <c r="I213" s="30"/>
    </row>
    <row r="214" spans="9:9" ht="13.2">
      <c r="I214" s="30"/>
    </row>
    <row r="215" spans="9:9" ht="13.2">
      <c r="I215" s="30"/>
    </row>
    <row r="216" spans="9:9" ht="13.2">
      <c r="I216" s="30"/>
    </row>
    <row r="217" spans="9:9" ht="13.2">
      <c r="I217" s="30"/>
    </row>
    <row r="218" spans="9:9" ht="13.2">
      <c r="I218" s="30"/>
    </row>
    <row r="219" spans="9:9" ht="13.2">
      <c r="I219" s="30"/>
    </row>
    <row r="220" spans="9:9" ht="13.2">
      <c r="I220" s="30"/>
    </row>
    <row r="221" spans="9:9" ht="13.2">
      <c r="I221" s="30"/>
    </row>
    <row r="222" spans="9:9" ht="13.2">
      <c r="I222" s="30"/>
    </row>
    <row r="223" spans="9:9" ht="13.2">
      <c r="I223" s="30"/>
    </row>
    <row r="224" spans="9:9" ht="13.2">
      <c r="I224" s="30"/>
    </row>
    <row r="225" spans="9:9" ht="13.2">
      <c r="I225" s="30"/>
    </row>
    <row r="226" spans="9:9" ht="13.2">
      <c r="I226" s="30"/>
    </row>
    <row r="227" spans="9:9" ht="13.2">
      <c r="I227" s="30"/>
    </row>
    <row r="228" spans="9:9" ht="13.2">
      <c r="I228" s="30"/>
    </row>
    <row r="229" spans="9:9" ht="13.2">
      <c r="I229" s="30"/>
    </row>
    <row r="230" spans="9:9" ht="13.2">
      <c r="I230" s="30"/>
    </row>
    <row r="231" spans="9:9" ht="13.2">
      <c r="I231" s="30"/>
    </row>
    <row r="232" spans="9:9" ht="13.2">
      <c r="I232" s="30"/>
    </row>
    <row r="233" spans="9:9" ht="13.2">
      <c r="I233" s="30"/>
    </row>
    <row r="234" spans="9:9" ht="13.2">
      <c r="I234" s="30"/>
    </row>
    <row r="235" spans="9:9" ht="13.2">
      <c r="I235" s="30"/>
    </row>
    <row r="236" spans="9:9" ht="13.2">
      <c r="I236" s="30"/>
    </row>
    <row r="237" spans="9:9" ht="13.2">
      <c r="I237" s="30"/>
    </row>
    <row r="238" spans="9:9" ht="13.2">
      <c r="I238" s="30"/>
    </row>
    <row r="239" spans="9:9" ht="13.2">
      <c r="I239" s="30"/>
    </row>
    <row r="240" spans="9:9" ht="13.2">
      <c r="I240" s="30"/>
    </row>
    <row r="241" spans="9:9" ht="13.2">
      <c r="I241" s="30"/>
    </row>
    <row r="242" spans="9:9" ht="13.2">
      <c r="I242" s="30"/>
    </row>
    <row r="243" spans="9:9" ht="13.2">
      <c r="I243" s="30"/>
    </row>
    <row r="244" spans="9:9" ht="13.2">
      <c r="I244" s="30"/>
    </row>
    <row r="245" spans="9:9" ht="13.2">
      <c r="I245" s="30"/>
    </row>
    <row r="246" spans="9:9" ht="13.2">
      <c r="I246" s="30"/>
    </row>
    <row r="247" spans="9:9" ht="13.2">
      <c r="I247" s="30"/>
    </row>
    <row r="248" spans="9:9" ht="13.2">
      <c r="I248" s="30"/>
    </row>
    <row r="249" spans="9:9" ht="13.2">
      <c r="I249" s="30"/>
    </row>
    <row r="250" spans="9:9" ht="13.2">
      <c r="I250" s="30"/>
    </row>
    <row r="251" spans="9:9" ht="13.2">
      <c r="I251" s="30"/>
    </row>
    <row r="252" spans="9:9" ht="13.2">
      <c r="I252" s="30"/>
    </row>
    <row r="253" spans="9:9" ht="13.2">
      <c r="I253" s="30"/>
    </row>
    <row r="254" spans="9:9" ht="13.2">
      <c r="I254" s="30"/>
    </row>
    <row r="255" spans="9:9" ht="13.2">
      <c r="I255" s="30"/>
    </row>
    <row r="256" spans="9:9" ht="13.2">
      <c r="I256" s="30"/>
    </row>
    <row r="257" spans="9:9" ht="13.2">
      <c r="I257" s="30"/>
    </row>
    <row r="258" spans="9:9" ht="13.2">
      <c r="I258" s="30"/>
    </row>
    <row r="259" spans="9:9" ht="13.2">
      <c r="I259" s="30"/>
    </row>
    <row r="260" spans="9:9" ht="13.2">
      <c r="I260" s="30"/>
    </row>
    <row r="261" spans="9:9" ht="13.2">
      <c r="I261" s="30"/>
    </row>
    <row r="262" spans="9:9" ht="13.2">
      <c r="I262" s="30"/>
    </row>
    <row r="263" spans="9:9" ht="13.2">
      <c r="I263" s="30"/>
    </row>
    <row r="264" spans="9:9" ht="13.2">
      <c r="I264" s="30"/>
    </row>
    <row r="265" spans="9:9" ht="13.2">
      <c r="I265" s="30"/>
    </row>
    <row r="266" spans="9:9" ht="13.2">
      <c r="I266" s="30"/>
    </row>
    <row r="267" spans="9:9" ht="13.2">
      <c r="I267" s="30"/>
    </row>
    <row r="268" spans="9:9" ht="13.2">
      <c r="I268" s="30"/>
    </row>
    <row r="269" spans="9:9" ht="13.2">
      <c r="I269" s="30"/>
    </row>
    <row r="270" spans="9:9" ht="13.2">
      <c r="I270" s="30"/>
    </row>
    <row r="271" spans="9:9" ht="13.2">
      <c r="I271" s="30"/>
    </row>
    <row r="272" spans="9:9" ht="13.2">
      <c r="I272" s="30"/>
    </row>
    <row r="273" spans="9:9" ht="13.2">
      <c r="I273" s="30"/>
    </row>
    <row r="274" spans="9:9" ht="13.2">
      <c r="I274" s="30"/>
    </row>
    <row r="275" spans="9:9" ht="13.2">
      <c r="I275" s="30"/>
    </row>
    <row r="276" spans="9:9" ht="13.2">
      <c r="I276" s="30"/>
    </row>
    <row r="277" spans="9:9" ht="13.2">
      <c r="I277" s="30"/>
    </row>
    <row r="278" spans="9:9" ht="13.2">
      <c r="I278" s="30"/>
    </row>
    <row r="279" spans="9:9" ht="13.2">
      <c r="I279" s="30"/>
    </row>
    <row r="280" spans="9:9" ht="13.2">
      <c r="I280" s="30"/>
    </row>
    <row r="281" spans="9:9" ht="13.2">
      <c r="I281" s="30"/>
    </row>
    <row r="282" spans="9:9" ht="13.2">
      <c r="I282" s="30"/>
    </row>
    <row r="283" spans="9:9" ht="13.2">
      <c r="I283" s="30"/>
    </row>
    <row r="284" spans="9:9" ht="13.2">
      <c r="I284" s="30"/>
    </row>
    <row r="285" spans="9:9" ht="13.2">
      <c r="I285" s="30"/>
    </row>
    <row r="286" spans="9:9" ht="13.2">
      <c r="I286" s="30"/>
    </row>
    <row r="287" spans="9:9" ht="13.2">
      <c r="I287" s="30"/>
    </row>
    <row r="288" spans="9:9" ht="13.2">
      <c r="I288" s="30"/>
    </row>
    <row r="289" spans="9:9" ht="13.2">
      <c r="I289" s="30"/>
    </row>
    <row r="290" spans="9:9" ht="13.2">
      <c r="I290" s="30"/>
    </row>
    <row r="291" spans="9:9" ht="13.2">
      <c r="I291" s="30"/>
    </row>
    <row r="292" spans="9:9" ht="13.2">
      <c r="I292" s="30"/>
    </row>
    <row r="293" spans="9:9" ht="13.2">
      <c r="I293" s="30"/>
    </row>
    <row r="294" spans="9:9" ht="13.2">
      <c r="I294" s="30"/>
    </row>
    <row r="295" spans="9:9" ht="13.2">
      <c r="I295" s="30"/>
    </row>
    <row r="296" spans="9:9" ht="13.2">
      <c r="I296" s="30"/>
    </row>
    <row r="297" spans="9:9" ht="13.2">
      <c r="I297" s="30"/>
    </row>
    <row r="298" spans="9:9" ht="13.2">
      <c r="I298" s="30"/>
    </row>
    <row r="299" spans="9:9" ht="13.2">
      <c r="I299" s="30"/>
    </row>
    <row r="300" spans="9:9" ht="13.2">
      <c r="I300" s="30"/>
    </row>
    <row r="301" spans="9:9" ht="13.2">
      <c r="I301" s="30"/>
    </row>
    <row r="302" spans="9:9" ht="13.2">
      <c r="I302" s="30"/>
    </row>
    <row r="303" spans="9:9" ht="13.2">
      <c r="I303" s="30"/>
    </row>
    <row r="304" spans="9:9" ht="13.2">
      <c r="I304" s="30"/>
    </row>
    <row r="305" spans="9:9" ht="13.2">
      <c r="I305" s="30"/>
    </row>
    <row r="306" spans="9:9" ht="13.2">
      <c r="I306" s="30"/>
    </row>
    <row r="307" spans="9:9" ht="13.2">
      <c r="I307" s="30"/>
    </row>
    <row r="308" spans="9:9" ht="13.2">
      <c r="I308" s="30"/>
    </row>
    <row r="309" spans="9:9" ht="13.2">
      <c r="I309" s="30"/>
    </row>
    <row r="310" spans="9:9" ht="13.2">
      <c r="I310" s="30"/>
    </row>
    <row r="311" spans="9:9" ht="13.2">
      <c r="I311" s="30"/>
    </row>
    <row r="312" spans="9:9" ht="13.2">
      <c r="I312" s="30"/>
    </row>
    <row r="313" spans="9:9" ht="13.2">
      <c r="I313" s="30"/>
    </row>
    <row r="314" spans="9:9" ht="13.2">
      <c r="I314" s="30"/>
    </row>
    <row r="315" spans="9:9" ht="13.2">
      <c r="I315" s="30"/>
    </row>
    <row r="316" spans="9:9" ht="13.2">
      <c r="I316" s="30"/>
    </row>
    <row r="317" spans="9:9" ht="13.2">
      <c r="I317" s="30"/>
    </row>
    <row r="318" spans="9:9" ht="13.2">
      <c r="I318" s="30"/>
    </row>
    <row r="319" spans="9:9" ht="13.2">
      <c r="I319" s="30"/>
    </row>
    <row r="320" spans="9:9" ht="13.2">
      <c r="I320" s="30"/>
    </row>
    <row r="321" spans="9:9" ht="13.2">
      <c r="I321" s="30"/>
    </row>
    <row r="322" spans="9:9" ht="13.2">
      <c r="I322" s="30"/>
    </row>
    <row r="323" spans="9:9" ht="13.2">
      <c r="I323" s="30"/>
    </row>
    <row r="324" spans="9:9" ht="13.2">
      <c r="I324" s="30"/>
    </row>
    <row r="325" spans="9:9" ht="13.2">
      <c r="I325" s="30"/>
    </row>
    <row r="326" spans="9:9" ht="13.2">
      <c r="I326" s="30"/>
    </row>
    <row r="327" spans="9:9" ht="13.2">
      <c r="I327" s="30"/>
    </row>
    <row r="328" spans="9:9" ht="13.2">
      <c r="I328" s="30"/>
    </row>
    <row r="329" spans="9:9" ht="13.2">
      <c r="I329" s="30"/>
    </row>
    <row r="330" spans="9:9" ht="13.2">
      <c r="I330" s="30"/>
    </row>
    <row r="331" spans="9:9" ht="13.2">
      <c r="I331" s="30"/>
    </row>
    <row r="332" spans="9:9" ht="13.2">
      <c r="I332" s="30"/>
    </row>
    <row r="333" spans="9:9" ht="13.2">
      <c r="I333" s="30"/>
    </row>
    <row r="334" spans="9:9" ht="13.2">
      <c r="I334" s="30"/>
    </row>
    <row r="335" spans="9:9" ht="13.2">
      <c r="I335" s="30"/>
    </row>
    <row r="336" spans="9:9" ht="13.2">
      <c r="I336" s="30"/>
    </row>
    <row r="337" spans="9:9" ht="13.2">
      <c r="I337" s="30"/>
    </row>
    <row r="338" spans="9:9" ht="13.2">
      <c r="I338" s="30"/>
    </row>
    <row r="339" spans="9:9" ht="13.2">
      <c r="I339" s="30"/>
    </row>
    <row r="340" spans="9:9" ht="13.2">
      <c r="I340" s="30"/>
    </row>
    <row r="341" spans="9:9" ht="13.2">
      <c r="I341" s="30"/>
    </row>
    <row r="342" spans="9:9" ht="13.2">
      <c r="I342" s="30"/>
    </row>
    <row r="343" spans="9:9" ht="13.2">
      <c r="I343" s="30"/>
    </row>
    <row r="344" spans="9:9" ht="13.2">
      <c r="I344" s="30"/>
    </row>
    <row r="345" spans="9:9" ht="13.2">
      <c r="I345" s="30"/>
    </row>
    <row r="346" spans="9:9" ht="13.2">
      <c r="I346" s="30"/>
    </row>
    <row r="347" spans="9:9" ht="13.2">
      <c r="I347" s="30"/>
    </row>
    <row r="348" spans="9:9" ht="13.2">
      <c r="I348" s="30"/>
    </row>
    <row r="349" spans="9:9" ht="13.2">
      <c r="I349" s="30"/>
    </row>
    <row r="350" spans="9:9" ht="13.2">
      <c r="I350" s="30"/>
    </row>
    <row r="351" spans="9:9" ht="13.2">
      <c r="I351" s="30"/>
    </row>
    <row r="352" spans="9:9" ht="13.2">
      <c r="I352" s="30"/>
    </row>
    <row r="353" spans="9:9" ht="13.2">
      <c r="I353" s="30"/>
    </row>
    <row r="354" spans="9:9" ht="13.2">
      <c r="I354" s="30"/>
    </row>
    <row r="355" spans="9:9" ht="13.2">
      <c r="I355" s="30"/>
    </row>
    <row r="356" spans="9:9" ht="13.2">
      <c r="I356" s="30"/>
    </row>
    <row r="357" spans="9:9" ht="13.2">
      <c r="I357" s="30"/>
    </row>
    <row r="358" spans="9:9" ht="13.2">
      <c r="I358" s="30"/>
    </row>
    <row r="359" spans="9:9" ht="13.2">
      <c r="I359" s="30"/>
    </row>
    <row r="360" spans="9:9" ht="13.2">
      <c r="I360" s="30"/>
    </row>
    <row r="361" spans="9:9" ht="13.2">
      <c r="I361" s="30"/>
    </row>
    <row r="362" spans="9:9" ht="13.2">
      <c r="I362" s="30"/>
    </row>
    <row r="363" spans="9:9" ht="13.2">
      <c r="I363" s="30"/>
    </row>
    <row r="364" spans="9:9" ht="13.2">
      <c r="I364" s="30"/>
    </row>
    <row r="365" spans="9:9" ht="13.2">
      <c r="I365" s="30"/>
    </row>
    <row r="366" spans="9:9" ht="13.2">
      <c r="I366" s="30"/>
    </row>
    <row r="367" spans="9:9" ht="13.2">
      <c r="I367" s="30"/>
    </row>
    <row r="368" spans="9:9" ht="13.2">
      <c r="I368" s="30"/>
    </row>
    <row r="369" spans="9:9" ht="13.2">
      <c r="I369" s="30"/>
    </row>
    <row r="370" spans="9:9" ht="13.2">
      <c r="I370" s="30"/>
    </row>
    <row r="371" spans="9:9" ht="13.2">
      <c r="I371" s="30"/>
    </row>
    <row r="372" spans="9:9" ht="13.2">
      <c r="I372" s="30"/>
    </row>
    <row r="373" spans="9:9" ht="13.2">
      <c r="I373" s="30"/>
    </row>
    <row r="374" spans="9:9" ht="13.2">
      <c r="I374" s="30"/>
    </row>
    <row r="375" spans="9:9" ht="13.2">
      <c r="I375" s="30"/>
    </row>
    <row r="376" spans="9:9" ht="13.2">
      <c r="I376" s="30"/>
    </row>
    <row r="377" spans="9:9" ht="13.2">
      <c r="I377" s="30"/>
    </row>
    <row r="378" spans="9:9" ht="13.2">
      <c r="I378" s="30"/>
    </row>
    <row r="379" spans="9:9" ht="13.2">
      <c r="I379" s="30"/>
    </row>
    <row r="380" spans="9:9" ht="13.2">
      <c r="I380" s="30"/>
    </row>
    <row r="381" spans="9:9" ht="13.2">
      <c r="I381" s="30"/>
    </row>
    <row r="382" spans="9:9" ht="13.2">
      <c r="I382" s="30"/>
    </row>
    <row r="383" spans="9:9" ht="13.2">
      <c r="I383" s="30"/>
    </row>
    <row r="384" spans="9:9" ht="13.2">
      <c r="I384" s="30"/>
    </row>
    <row r="385" spans="9:9" ht="13.2">
      <c r="I385" s="30"/>
    </row>
    <row r="386" spans="9:9" ht="13.2">
      <c r="I386" s="30"/>
    </row>
    <row r="387" spans="9:9" ht="13.2">
      <c r="I387" s="30"/>
    </row>
    <row r="388" spans="9:9" ht="13.2">
      <c r="I388" s="30"/>
    </row>
    <row r="389" spans="9:9" ht="13.2">
      <c r="I389" s="30"/>
    </row>
    <row r="390" spans="9:9" ht="13.2">
      <c r="I390" s="30"/>
    </row>
    <row r="391" spans="9:9" ht="13.2">
      <c r="I391" s="30"/>
    </row>
    <row r="392" spans="9:9" ht="13.2">
      <c r="I392" s="30"/>
    </row>
    <row r="393" spans="9:9" ht="13.2">
      <c r="I393" s="30"/>
    </row>
    <row r="394" spans="9:9" ht="13.2">
      <c r="I394" s="30"/>
    </row>
    <row r="395" spans="9:9" ht="13.2">
      <c r="I395" s="30"/>
    </row>
    <row r="396" spans="9:9" ht="13.2">
      <c r="I396" s="30"/>
    </row>
    <row r="397" spans="9:9" ht="13.2">
      <c r="I397" s="30"/>
    </row>
    <row r="398" spans="9:9" ht="13.2">
      <c r="I398" s="30"/>
    </row>
    <row r="399" spans="9:9" ht="13.2">
      <c r="I399" s="30"/>
    </row>
    <row r="400" spans="9:9" ht="13.2">
      <c r="I400" s="30"/>
    </row>
    <row r="401" spans="9:9" ht="13.2">
      <c r="I401" s="30"/>
    </row>
    <row r="402" spans="9:9" ht="13.2">
      <c r="I402" s="30"/>
    </row>
    <row r="403" spans="9:9" ht="13.2">
      <c r="I403" s="30"/>
    </row>
    <row r="404" spans="9:9" ht="13.2">
      <c r="I404" s="30"/>
    </row>
    <row r="405" spans="9:9" ht="13.2">
      <c r="I405" s="30"/>
    </row>
    <row r="406" spans="9:9" ht="13.2">
      <c r="I406" s="30"/>
    </row>
    <row r="407" spans="9:9" ht="13.2">
      <c r="I407" s="30"/>
    </row>
    <row r="408" spans="9:9" ht="13.2">
      <c r="I408" s="30"/>
    </row>
    <row r="409" spans="9:9" ht="13.2">
      <c r="I409" s="30"/>
    </row>
    <row r="410" spans="9:9" ht="13.2">
      <c r="I410" s="30"/>
    </row>
    <row r="411" spans="9:9" ht="13.2">
      <c r="I411" s="30"/>
    </row>
    <row r="412" spans="9:9" ht="13.2">
      <c r="I412" s="30"/>
    </row>
    <row r="413" spans="9:9" ht="13.2">
      <c r="I413" s="30"/>
    </row>
    <row r="414" spans="9:9" ht="13.2">
      <c r="I414" s="30"/>
    </row>
    <row r="415" spans="9:9" ht="13.2">
      <c r="I415" s="30"/>
    </row>
    <row r="416" spans="9:9" ht="13.2">
      <c r="I416" s="30"/>
    </row>
    <row r="417" spans="9:9" ht="13.2">
      <c r="I417" s="30"/>
    </row>
    <row r="418" spans="9:9" ht="13.2">
      <c r="I418" s="30"/>
    </row>
    <row r="419" spans="9:9" ht="13.2">
      <c r="I419" s="30"/>
    </row>
    <row r="420" spans="9:9" ht="13.2">
      <c r="I420" s="30"/>
    </row>
    <row r="421" spans="9:9" ht="13.2">
      <c r="I421" s="30"/>
    </row>
    <row r="422" spans="9:9" ht="13.2">
      <c r="I422" s="30"/>
    </row>
    <row r="423" spans="9:9" ht="13.2">
      <c r="I423" s="30"/>
    </row>
    <row r="424" spans="9:9" ht="13.2">
      <c r="I424" s="30"/>
    </row>
    <row r="425" spans="9:9" ht="13.2">
      <c r="I425" s="30"/>
    </row>
    <row r="426" spans="9:9" ht="13.2">
      <c r="I426" s="30"/>
    </row>
    <row r="427" spans="9:9" ht="13.2">
      <c r="I427" s="30"/>
    </row>
    <row r="428" spans="9:9" ht="13.2">
      <c r="I428" s="30"/>
    </row>
    <row r="429" spans="9:9" ht="13.2">
      <c r="I429" s="30"/>
    </row>
    <row r="430" spans="9:9" ht="13.2">
      <c r="I430" s="30"/>
    </row>
    <row r="431" spans="9:9" ht="13.2">
      <c r="I431" s="30"/>
    </row>
    <row r="432" spans="9:9" ht="13.2">
      <c r="I432" s="30"/>
    </row>
    <row r="433" spans="9:9" ht="13.2">
      <c r="I433" s="30"/>
    </row>
    <row r="434" spans="9:9" ht="13.2">
      <c r="I434" s="30"/>
    </row>
    <row r="435" spans="9:9" ht="13.2">
      <c r="I435" s="30"/>
    </row>
    <row r="436" spans="9:9" ht="13.2">
      <c r="I436" s="30"/>
    </row>
    <row r="437" spans="9:9" ht="13.2">
      <c r="I437" s="30"/>
    </row>
    <row r="438" spans="9:9" ht="13.2">
      <c r="I438" s="30"/>
    </row>
    <row r="439" spans="9:9" ht="13.2">
      <c r="I439" s="30"/>
    </row>
    <row r="440" spans="9:9" ht="13.2">
      <c r="I440" s="30"/>
    </row>
    <row r="441" spans="9:9" ht="13.2">
      <c r="I441" s="30"/>
    </row>
    <row r="442" spans="9:9" ht="13.2">
      <c r="I442" s="30"/>
    </row>
    <row r="443" spans="9:9" ht="13.2">
      <c r="I443" s="30"/>
    </row>
    <row r="444" spans="9:9" ht="13.2">
      <c r="I444" s="30"/>
    </row>
    <row r="445" spans="9:9" ht="13.2">
      <c r="I445" s="30"/>
    </row>
    <row r="446" spans="9:9" ht="13.2">
      <c r="I446" s="30"/>
    </row>
    <row r="447" spans="9:9" ht="13.2">
      <c r="I447" s="30"/>
    </row>
    <row r="448" spans="9:9" ht="13.2">
      <c r="I448" s="30"/>
    </row>
    <row r="449" spans="9:9" ht="13.2">
      <c r="I449" s="30"/>
    </row>
    <row r="450" spans="9:9" ht="13.2">
      <c r="I450" s="30"/>
    </row>
    <row r="451" spans="9:9" ht="13.2">
      <c r="I451" s="30"/>
    </row>
    <row r="452" spans="9:9" ht="13.2">
      <c r="I452" s="30"/>
    </row>
    <row r="453" spans="9:9" ht="13.2">
      <c r="I453" s="30"/>
    </row>
    <row r="454" spans="9:9" ht="13.2">
      <c r="I454" s="30"/>
    </row>
    <row r="455" spans="9:9" ht="13.2">
      <c r="I455" s="30"/>
    </row>
    <row r="456" spans="9:9" ht="13.2">
      <c r="I456" s="30"/>
    </row>
    <row r="457" spans="9:9" ht="13.2">
      <c r="I457" s="30"/>
    </row>
    <row r="458" spans="9:9" ht="13.2">
      <c r="I458" s="30"/>
    </row>
    <row r="459" spans="9:9" ht="13.2">
      <c r="I459" s="30"/>
    </row>
    <row r="460" spans="9:9" ht="13.2">
      <c r="I460" s="30"/>
    </row>
    <row r="461" spans="9:9" ht="13.2">
      <c r="I461" s="30"/>
    </row>
    <row r="462" spans="9:9" ht="13.2">
      <c r="I462" s="30"/>
    </row>
    <row r="463" spans="9:9" ht="13.2">
      <c r="I463" s="30"/>
    </row>
    <row r="464" spans="9:9" ht="13.2">
      <c r="I464" s="30"/>
    </row>
    <row r="465" spans="9:9" ht="13.2">
      <c r="I465" s="30"/>
    </row>
    <row r="466" spans="9:9" ht="13.2">
      <c r="I466" s="30"/>
    </row>
    <row r="467" spans="9:9" ht="13.2">
      <c r="I467" s="30"/>
    </row>
    <row r="468" spans="9:9" ht="13.2">
      <c r="I468" s="30"/>
    </row>
    <row r="469" spans="9:9" ht="13.2">
      <c r="I469" s="30"/>
    </row>
    <row r="470" spans="9:9" ht="13.2">
      <c r="I470" s="30"/>
    </row>
    <row r="471" spans="9:9" ht="13.2">
      <c r="I471" s="30"/>
    </row>
    <row r="472" spans="9:9" ht="13.2">
      <c r="I472" s="30"/>
    </row>
    <row r="473" spans="9:9" ht="13.2">
      <c r="I473" s="30"/>
    </row>
    <row r="474" spans="9:9" ht="13.2">
      <c r="I474" s="30"/>
    </row>
    <row r="475" spans="9:9" ht="13.2">
      <c r="I475" s="30"/>
    </row>
    <row r="476" spans="9:9" ht="13.2">
      <c r="I476" s="30"/>
    </row>
    <row r="477" spans="9:9" ht="13.2">
      <c r="I477" s="30"/>
    </row>
    <row r="478" spans="9:9" ht="13.2">
      <c r="I478" s="30"/>
    </row>
    <row r="479" spans="9:9" ht="13.2">
      <c r="I479" s="30"/>
    </row>
    <row r="480" spans="9:9" ht="13.2">
      <c r="I480" s="30"/>
    </row>
    <row r="481" spans="9:9" ht="13.2">
      <c r="I481" s="30"/>
    </row>
    <row r="482" spans="9:9" ht="13.2">
      <c r="I482" s="30"/>
    </row>
    <row r="483" spans="9:9" ht="13.2">
      <c r="I483" s="30"/>
    </row>
    <row r="484" spans="9:9" ht="13.2">
      <c r="I484" s="30"/>
    </row>
    <row r="485" spans="9:9" ht="13.2">
      <c r="I485" s="30"/>
    </row>
    <row r="486" spans="9:9" ht="13.2">
      <c r="I486" s="30"/>
    </row>
    <row r="487" spans="9:9" ht="13.2">
      <c r="I487" s="30"/>
    </row>
    <row r="488" spans="9:9" ht="13.2">
      <c r="I488" s="30"/>
    </row>
    <row r="489" spans="9:9" ht="13.2">
      <c r="I489" s="30"/>
    </row>
    <row r="490" spans="9:9" ht="13.2">
      <c r="I490" s="30"/>
    </row>
    <row r="491" spans="9:9" ht="13.2">
      <c r="I491" s="30"/>
    </row>
    <row r="492" spans="9:9" ht="13.2">
      <c r="I492" s="30"/>
    </row>
    <row r="493" spans="9:9" ht="13.2">
      <c r="I493" s="30"/>
    </row>
    <row r="494" spans="9:9" ht="13.2">
      <c r="I494" s="30"/>
    </row>
    <row r="495" spans="9:9" ht="13.2">
      <c r="I495" s="30"/>
    </row>
    <row r="496" spans="9:9" ht="13.2">
      <c r="I496" s="30"/>
    </row>
    <row r="497" spans="9:9" ht="13.2">
      <c r="I497" s="30"/>
    </row>
    <row r="498" spans="9:9" ht="13.2">
      <c r="I498" s="30"/>
    </row>
    <row r="499" spans="9:9" ht="13.2">
      <c r="I499" s="30"/>
    </row>
    <row r="500" spans="9:9" ht="13.2">
      <c r="I500" s="30"/>
    </row>
    <row r="501" spans="9:9" ht="13.2">
      <c r="I501" s="30"/>
    </row>
    <row r="502" spans="9:9" ht="13.2">
      <c r="I502" s="30"/>
    </row>
    <row r="503" spans="9:9" ht="13.2">
      <c r="I503" s="30"/>
    </row>
    <row r="504" spans="9:9" ht="13.2">
      <c r="I504" s="30"/>
    </row>
    <row r="505" spans="9:9" ht="13.2">
      <c r="I505" s="30"/>
    </row>
    <row r="506" spans="9:9" ht="13.2">
      <c r="I506" s="30"/>
    </row>
    <row r="507" spans="9:9" ht="13.2">
      <c r="I507" s="30"/>
    </row>
    <row r="508" spans="9:9" ht="13.2">
      <c r="I508" s="30"/>
    </row>
    <row r="509" spans="9:9" ht="13.2">
      <c r="I509" s="30"/>
    </row>
    <row r="510" spans="9:9" ht="13.2">
      <c r="I510" s="30"/>
    </row>
    <row r="511" spans="9:9" ht="13.2">
      <c r="I511" s="30"/>
    </row>
    <row r="512" spans="9:9" ht="13.2">
      <c r="I512" s="30"/>
    </row>
    <row r="513" spans="9:9" ht="13.2">
      <c r="I513" s="30"/>
    </row>
    <row r="514" spans="9:9" ht="13.2">
      <c r="I514" s="30"/>
    </row>
    <row r="515" spans="9:9" ht="13.2">
      <c r="I515" s="30"/>
    </row>
    <row r="516" spans="9:9" ht="13.2">
      <c r="I516" s="30"/>
    </row>
    <row r="517" spans="9:9" ht="13.2">
      <c r="I517" s="30"/>
    </row>
    <row r="518" spans="9:9" ht="13.2">
      <c r="I518" s="30"/>
    </row>
    <row r="519" spans="9:9" ht="13.2">
      <c r="I519" s="30"/>
    </row>
    <row r="520" spans="9:9" ht="13.2">
      <c r="I520" s="30"/>
    </row>
    <row r="521" spans="9:9" ht="13.2">
      <c r="I521" s="30"/>
    </row>
    <row r="522" spans="9:9" ht="13.2">
      <c r="I522" s="30"/>
    </row>
    <row r="523" spans="9:9" ht="13.2">
      <c r="I523" s="30"/>
    </row>
    <row r="524" spans="9:9" ht="13.2">
      <c r="I524" s="30"/>
    </row>
    <row r="525" spans="9:9" ht="13.2">
      <c r="I525" s="30"/>
    </row>
    <row r="526" spans="9:9" ht="13.2">
      <c r="I526" s="30"/>
    </row>
    <row r="527" spans="9:9" ht="13.2">
      <c r="I527" s="30"/>
    </row>
    <row r="528" spans="9:9" ht="13.2">
      <c r="I528" s="30"/>
    </row>
    <row r="529" spans="9:9" ht="13.2">
      <c r="I529" s="30"/>
    </row>
    <row r="530" spans="9:9" ht="13.2">
      <c r="I530" s="30"/>
    </row>
    <row r="531" spans="9:9" ht="13.2">
      <c r="I531" s="30"/>
    </row>
    <row r="532" spans="9:9" ht="13.2">
      <c r="I532" s="30"/>
    </row>
    <row r="533" spans="9:9" ht="13.2">
      <c r="I533" s="30"/>
    </row>
    <row r="534" spans="9:9" ht="13.2">
      <c r="I534" s="30"/>
    </row>
    <row r="535" spans="9:9" ht="13.2">
      <c r="I535" s="30"/>
    </row>
    <row r="536" spans="9:9" ht="13.2">
      <c r="I536" s="30"/>
    </row>
    <row r="537" spans="9:9" ht="13.2">
      <c r="I537" s="30"/>
    </row>
    <row r="538" spans="9:9" ht="13.2">
      <c r="I538" s="30"/>
    </row>
    <row r="539" spans="9:9" ht="13.2">
      <c r="I539" s="30"/>
    </row>
    <row r="540" spans="9:9" ht="13.2">
      <c r="I540" s="30"/>
    </row>
    <row r="541" spans="9:9" ht="13.2">
      <c r="I541" s="30"/>
    </row>
    <row r="542" spans="9:9" ht="13.2">
      <c r="I542" s="30"/>
    </row>
    <row r="543" spans="9:9" ht="13.2">
      <c r="I543" s="30"/>
    </row>
    <row r="544" spans="9:9" ht="13.2">
      <c r="I544" s="30"/>
    </row>
    <row r="545" spans="9:9" ht="13.2">
      <c r="I545" s="30"/>
    </row>
    <row r="546" spans="9:9" ht="13.2">
      <c r="I546" s="30"/>
    </row>
    <row r="547" spans="9:9" ht="13.2">
      <c r="I547" s="30"/>
    </row>
    <row r="548" spans="9:9" ht="13.2">
      <c r="I548" s="30"/>
    </row>
    <row r="549" spans="9:9" ht="13.2">
      <c r="I549" s="30"/>
    </row>
    <row r="550" spans="9:9" ht="13.2">
      <c r="I550" s="30"/>
    </row>
    <row r="551" spans="9:9" ht="13.2">
      <c r="I551" s="30"/>
    </row>
    <row r="552" spans="9:9" ht="13.2">
      <c r="I552" s="30"/>
    </row>
    <row r="553" spans="9:9" ht="13.2">
      <c r="I553" s="30"/>
    </row>
    <row r="554" spans="9:9" ht="13.2">
      <c r="I554" s="30"/>
    </row>
    <row r="555" spans="9:9" ht="13.2">
      <c r="I555" s="30"/>
    </row>
    <row r="556" spans="9:9" ht="13.2">
      <c r="I556" s="30"/>
    </row>
    <row r="557" spans="9:9" ht="13.2">
      <c r="I557" s="30"/>
    </row>
    <row r="558" spans="9:9" ht="13.2">
      <c r="I558" s="30"/>
    </row>
    <row r="559" spans="9:9" ht="13.2">
      <c r="I559" s="30"/>
    </row>
    <row r="560" spans="9:9" ht="13.2">
      <c r="I560" s="30"/>
    </row>
    <row r="561" spans="9:9" ht="13.2">
      <c r="I561" s="30"/>
    </row>
    <row r="562" spans="9:9" ht="13.2">
      <c r="I562" s="30"/>
    </row>
    <row r="563" spans="9:9" ht="13.2">
      <c r="I563" s="30"/>
    </row>
    <row r="564" spans="9:9" ht="13.2">
      <c r="I564" s="30"/>
    </row>
    <row r="565" spans="9:9" ht="13.2">
      <c r="I565" s="30"/>
    </row>
    <row r="566" spans="9:9" ht="13.2">
      <c r="I566" s="30"/>
    </row>
    <row r="567" spans="9:9" ht="13.2">
      <c r="I567" s="30"/>
    </row>
    <row r="568" spans="9:9" ht="13.2">
      <c r="I568" s="30"/>
    </row>
    <row r="569" spans="9:9" ht="13.2">
      <c r="I569" s="30"/>
    </row>
    <row r="570" spans="9:9" ht="13.2">
      <c r="I570" s="30"/>
    </row>
    <row r="571" spans="9:9" ht="13.2">
      <c r="I571" s="30"/>
    </row>
    <row r="572" spans="9:9" ht="13.2">
      <c r="I572" s="30"/>
    </row>
    <row r="573" spans="9:9" ht="13.2">
      <c r="I573" s="30"/>
    </row>
    <row r="574" spans="9:9" ht="13.2">
      <c r="I574" s="30"/>
    </row>
    <row r="575" spans="9:9" ht="13.2">
      <c r="I575" s="30"/>
    </row>
    <row r="576" spans="9:9" ht="13.2">
      <c r="I576" s="30"/>
    </row>
    <row r="577" spans="9:9" ht="13.2">
      <c r="I577" s="30"/>
    </row>
    <row r="578" spans="9:9" ht="13.2">
      <c r="I578" s="30"/>
    </row>
    <row r="579" spans="9:9" ht="13.2">
      <c r="I579" s="30"/>
    </row>
    <row r="580" spans="9:9" ht="13.2">
      <c r="I580" s="30"/>
    </row>
    <row r="581" spans="9:9" ht="13.2">
      <c r="I581" s="30"/>
    </row>
    <row r="582" spans="9:9" ht="13.2">
      <c r="I582" s="30"/>
    </row>
    <row r="583" spans="9:9" ht="13.2">
      <c r="I583" s="30"/>
    </row>
    <row r="584" spans="9:9" ht="13.2">
      <c r="I584" s="30"/>
    </row>
    <row r="585" spans="9:9" ht="13.2">
      <c r="I585" s="30"/>
    </row>
    <row r="586" spans="9:9" ht="13.2">
      <c r="I586" s="30"/>
    </row>
    <row r="587" spans="9:9" ht="13.2">
      <c r="I587" s="30"/>
    </row>
    <row r="588" spans="9:9" ht="13.2">
      <c r="I588" s="30"/>
    </row>
    <row r="589" spans="9:9" ht="13.2">
      <c r="I589" s="30"/>
    </row>
    <row r="590" spans="9:9" ht="13.2">
      <c r="I590" s="30"/>
    </row>
    <row r="591" spans="9:9" ht="13.2">
      <c r="I591" s="30"/>
    </row>
    <row r="592" spans="9:9" ht="13.2">
      <c r="I592" s="30"/>
    </row>
    <row r="593" spans="9:9" ht="13.2">
      <c r="I593" s="30"/>
    </row>
    <row r="594" spans="9:9" ht="13.2">
      <c r="I594" s="30"/>
    </row>
    <row r="595" spans="9:9" ht="13.2">
      <c r="I595" s="30"/>
    </row>
    <row r="596" spans="9:9" ht="13.2">
      <c r="I596" s="30"/>
    </row>
    <row r="597" spans="9:9" ht="13.2">
      <c r="I597" s="30"/>
    </row>
    <row r="598" spans="9:9" ht="13.2">
      <c r="I598" s="30"/>
    </row>
    <row r="599" spans="9:9" ht="13.2">
      <c r="I599" s="30"/>
    </row>
    <row r="600" spans="9:9" ht="13.2">
      <c r="I600" s="30"/>
    </row>
    <row r="601" spans="9:9" ht="13.2">
      <c r="I601" s="30"/>
    </row>
    <row r="602" spans="9:9" ht="13.2">
      <c r="I602" s="30"/>
    </row>
    <row r="603" spans="9:9" ht="13.2">
      <c r="I603" s="30"/>
    </row>
    <row r="604" spans="9:9" ht="13.2">
      <c r="I604" s="30"/>
    </row>
    <row r="605" spans="9:9" ht="13.2">
      <c r="I605" s="30"/>
    </row>
    <row r="606" spans="9:9" ht="13.2">
      <c r="I606" s="30"/>
    </row>
    <row r="607" spans="9:9" ht="13.2">
      <c r="I607" s="30"/>
    </row>
    <row r="608" spans="9:9" ht="13.2">
      <c r="I608" s="30"/>
    </row>
    <row r="609" spans="9:9" ht="13.2">
      <c r="I609" s="30"/>
    </row>
    <row r="610" spans="9:9" ht="13.2">
      <c r="I610" s="30"/>
    </row>
    <row r="611" spans="9:9" ht="13.2">
      <c r="I611" s="30"/>
    </row>
    <row r="612" spans="9:9" ht="13.2">
      <c r="I612" s="30"/>
    </row>
    <row r="613" spans="9:9" ht="13.2">
      <c r="I613" s="30"/>
    </row>
    <row r="614" spans="9:9" ht="13.2">
      <c r="I614" s="30"/>
    </row>
    <row r="615" spans="9:9" ht="13.2">
      <c r="I615" s="30"/>
    </row>
    <row r="616" spans="9:9" ht="13.2">
      <c r="I616" s="30"/>
    </row>
    <row r="617" spans="9:9" ht="13.2">
      <c r="I617" s="30"/>
    </row>
    <row r="618" spans="9:9" ht="13.2">
      <c r="I618" s="30"/>
    </row>
    <row r="619" spans="9:9" ht="13.2">
      <c r="I619" s="30"/>
    </row>
    <row r="620" spans="9:9" ht="13.2">
      <c r="I620" s="30"/>
    </row>
    <row r="621" spans="9:9" ht="13.2">
      <c r="I621" s="30"/>
    </row>
    <row r="622" spans="9:9" ht="13.2">
      <c r="I622" s="30"/>
    </row>
    <row r="623" spans="9:9" ht="13.2">
      <c r="I623" s="30"/>
    </row>
    <row r="624" spans="9:9" ht="13.2">
      <c r="I624" s="30"/>
    </row>
    <row r="625" spans="9:9" ht="13.2">
      <c r="I625" s="30"/>
    </row>
    <row r="626" spans="9:9" ht="13.2">
      <c r="I626" s="30"/>
    </row>
    <row r="627" spans="9:9" ht="13.2">
      <c r="I627" s="30"/>
    </row>
    <row r="628" spans="9:9" ht="13.2">
      <c r="I628" s="30"/>
    </row>
    <row r="629" spans="9:9" ht="13.2">
      <c r="I629" s="30"/>
    </row>
    <row r="630" spans="9:9" ht="13.2">
      <c r="I630" s="30"/>
    </row>
    <row r="631" spans="9:9" ht="13.2">
      <c r="I631" s="30"/>
    </row>
    <row r="632" spans="9:9" ht="13.2">
      <c r="I632" s="30"/>
    </row>
    <row r="633" spans="9:9" ht="13.2">
      <c r="I633" s="30"/>
    </row>
    <row r="634" spans="9:9" ht="13.2">
      <c r="I634" s="30"/>
    </row>
    <row r="635" spans="9:9" ht="13.2">
      <c r="I635" s="30"/>
    </row>
    <row r="636" spans="9:9" ht="13.2">
      <c r="I636" s="30"/>
    </row>
    <row r="637" spans="9:9" ht="13.2">
      <c r="I637" s="30"/>
    </row>
    <row r="638" spans="9:9" ht="13.2">
      <c r="I638" s="30"/>
    </row>
    <row r="639" spans="9:9" ht="13.2">
      <c r="I639" s="30"/>
    </row>
    <row r="640" spans="9:9" ht="13.2">
      <c r="I640" s="30"/>
    </row>
    <row r="641" spans="9:9" ht="13.2">
      <c r="I641" s="30"/>
    </row>
    <row r="642" spans="9:9" ht="13.2">
      <c r="I642" s="30"/>
    </row>
    <row r="643" spans="9:9" ht="13.2">
      <c r="I643" s="30"/>
    </row>
    <row r="644" spans="9:9" ht="13.2">
      <c r="I644" s="30"/>
    </row>
    <row r="645" spans="9:9" ht="13.2">
      <c r="I645" s="30"/>
    </row>
    <row r="646" spans="9:9" ht="13.2">
      <c r="I646" s="30"/>
    </row>
    <row r="647" spans="9:9" ht="13.2">
      <c r="I647" s="30"/>
    </row>
    <row r="648" spans="9:9" ht="13.2">
      <c r="I648" s="30"/>
    </row>
    <row r="649" spans="9:9" ht="13.2">
      <c r="I649" s="30"/>
    </row>
    <row r="650" spans="9:9" ht="13.2">
      <c r="I650" s="30"/>
    </row>
    <row r="651" spans="9:9" ht="13.2">
      <c r="I651" s="30"/>
    </row>
    <row r="652" spans="9:9" ht="13.2">
      <c r="I652" s="30"/>
    </row>
    <row r="653" spans="9:9" ht="13.2">
      <c r="I653" s="30"/>
    </row>
    <row r="654" spans="9:9" ht="13.2">
      <c r="I654" s="30"/>
    </row>
    <row r="655" spans="9:9" ht="13.2">
      <c r="I655" s="30"/>
    </row>
    <row r="656" spans="9:9" ht="13.2">
      <c r="I656" s="30"/>
    </row>
    <row r="657" spans="9:9" ht="13.2">
      <c r="I657" s="30"/>
    </row>
    <row r="658" spans="9:9" ht="13.2">
      <c r="I658" s="30"/>
    </row>
    <row r="659" spans="9:9" ht="13.2">
      <c r="I659" s="30"/>
    </row>
    <row r="660" spans="9:9" ht="13.2">
      <c r="I660" s="30"/>
    </row>
    <row r="661" spans="9:9" ht="13.2">
      <c r="I661" s="30"/>
    </row>
    <row r="662" spans="9:9" ht="13.2">
      <c r="I662" s="30"/>
    </row>
    <row r="663" spans="9:9" ht="13.2">
      <c r="I663" s="30"/>
    </row>
    <row r="664" spans="9:9" ht="13.2">
      <c r="I664" s="30"/>
    </row>
    <row r="665" spans="9:9" ht="13.2">
      <c r="I665" s="30"/>
    </row>
    <row r="666" spans="9:9" ht="13.2">
      <c r="I666" s="30"/>
    </row>
    <row r="667" spans="9:9" ht="13.2">
      <c r="I667" s="30"/>
    </row>
    <row r="668" spans="9:9" ht="13.2">
      <c r="I668" s="30"/>
    </row>
    <row r="669" spans="9:9" ht="13.2">
      <c r="I669" s="30"/>
    </row>
    <row r="670" spans="9:9" ht="13.2">
      <c r="I670" s="30"/>
    </row>
    <row r="671" spans="9:9" ht="13.2">
      <c r="I671" s="30"/>
    </row>
    <row r="672" spans="9:9" ht="13.2">
      <c r="I672" s="30"/>
    </row>
    <row r="673" spans="9:9" ht="13.2">
      <c r="I673" s="30"/>
    </row>
    <row r="674" spans="9:9" ht="13.2">
      <c r="I674" s="30"/>
    </row>
    <row r="675" spans="9:9" ht="13.2">
      <c r="I675" s="30"/>
    </row>
    <row r="676" spans="9:9" ht="13.2">
      <c r="I676" s="30"/>
    </row>
    <row r="677" spans="9:9" ht="13.2">
      <c r="I677" s="30"/>
    </row>
    <row r="678" spans="9:9" ht="13.2">
      <c r="I678" s="30"/>
    </row>
    <row r="679" spans="9:9" ht="13.2">
      <c r="I679" s="30"/>
    </row>
    <row r="680" spans="9:9" ht="13.2">
      <c r="I680" s="30"/>
    </row>
    <row r="681" spans="9:9" ht="13.2">
      <c r="I681" s="30"/>
    </row>
    <row r="682" spans="9:9" ht="13.2">
      <c r="I682" s="30"/>
    </row>
    <row r="683" spans="9:9" ht="13.2">
      <c r="I683" s="30"/>
    </row>
    <row r="684" spans="9:9" ht="13.2">
      <c r="I684" s="30"/>
    </row>
    <row r="685" spans="9:9" ht="13.2">
      <c r="I685" s="30"/>
    </row>
    <row r="686" spans="9:9" ht="13.2">
      <c r="I686" s="30"/>
    </row>
    <row r="687" spans="9:9" ht="13.2">
      <c r="I687" s="30"/>
    </row>
    <row r="688" spans="9:9" ht="13.2">
      <c r="I688" s="30"/>
    </row>
    <row r="689" spans="9:9" ht="13.2">
      <c r="I689" s="30"/>
    </row>
    <row r="690" spans="9:9" ht="13.2">
      <c r="I690" s="30"/>
    </row>
    <row r="691" spans="9:9" ht="13.2">
      <c r="I691" s="30"/>
    </row>
    <row r="692" spans="9:9" ht="13.2">
      <c r="I692" s="30"/>
    </row>
    <row r="693" spans="9:9" ht="13.2">
      <c r="I693" s="30"/>
    </row>
    <row r="694" spans="9:9" ht="13.2">
      <c r="I694" s="30"/>
    </row>
    <row r="695" spans="9:9" ht="13.2">
      <c r="I695" s="30"/>
    </row>
    <row r="696" spans="9:9" ht="13.2">
      <c r="I696" s="30"/>
    </row>
    <row r="697" spans="9:9" ht="13.2">
      <c r="I697" s="30"/>
    </row>
    <row r="698" spans="9:9" ht="13.2">
      <c r="I698" s="30"/>
    </row>
    <row r="699" spans="9:9" ht="13.2">
      <c r="I699" s="30"/>
    </row>
    <row r="700" spans="9:9" ht="13.2">
      <c r="I700" s="30"/>
    </row>
    <row r="701" spans="9:9" ht="13.2">
      <c r="I701" s="30"/>
    </row>
    <row r="702" spans="9:9" ht="13.2">
      <c r="I702" s="30"/>
    </row>
    <row r="703" spans="9:9" ht="13.2">
      <c r="I703" s="30"/>
    </row>
    <row r="704" spans="9:9" ht="13.2">
      <c r="I704" s="30"/>
    </row>
    <row r="705" spans="9:9" ht="13.2">
      <c r="I705" s="30"/>
    </row>
    <row r="706" spans="9:9" ht="13.2">
      <c r="I706" s="30"/>
    </row>
    <row r="707" spans="9:9" ht="13.2">
      <c r="I707" s="30"/>
    </row>
    <row r="708" spans="9:9" ht="13.2">
      <c r="I708" s="30"/>
    </row>
    <row r="709" spans="9:9" ht="13.2">
      <c r="I709" s="30"/>
    </row>
    <row r="710" spans="9:9" ht="13.2">
      <c r="I710" s="30"/>
    </row>
    <row r="711" spans="9:9" ht="13.2">
      <c r="I711" s="30"/>
    </row>
    <row r="712" spans="9:9" ht="13.2">
      <c r="I712" s="30"/>
    </row>
    <row r="713" spans="9:9" ht="13.2">
      <c r="I713" s="30"/>
    </row>
    <row r="714" spans="9:9" ht="13.2">
      <c r="I714" s="30"/>
    </row>
    <row r="715" spans="9:9" ht="13.2">
      <c r="I715" s="30"/>
    </row>
    <row r="716" spans="9:9" ht="13.2">
      <c r="I716" s="30"/>
    </row>
    <row r="717" spans="9:9" ht="13.2">
      <c r="I717" s="30"/>
    </row>
    <row r="718" spans="9:9" ht="13.2">
      <c r="I718" s="30"/>
    </row>
    <row r="719" spans="9:9" ht="13.2">
      <c r="I719" s="30"/>
    </row>
    <row r="720" spans="9:9" ht="13.2">
      <c r="I720" s="30"/>
    </row>
    <row r="721" spans="9:9" ht="13.2">
      <c r="I721" s="30"/>
    </row>
    <row r="722" spans="9:9" ht="13.2">
      <c r="I722" s="30"/>
    </row>
    <row r="723" spans="9:9" ht="13.2">
      <c r="I723" s="30"/>
    </row>
    <row r="724" spans="9:9" ht="13.2">
      <c r="I724" s="30"/>
    </row>
    <row r="725" spans="9:9" ht="13.2">
      <c r="I725" s="30"/>
    </row>
    <row r="726" spans="9:9" ht="13.2">
      <c r="I726" s="30"/>
    </row>
    <row r="727" spans="9:9" ht="13.2">
      <c r="I727" s="30"/>
    </row>
    <row r="728" spans="9:9" ht="13.2">
      <c r="I728" s="30"/>
    </row>
    <row r="729" spans="9:9" ht="13.2">
      <c r="I729" s="30"/>
    </row>
    <row r="730" spans="9:9" ht="13.2">
      <c r="I730" s="30"/>
    </row>
    <row r="731" spans="9:9" ht="13.2">
      <c r="I731" s="30"/>
    </row>
    <row r="732" spans="9:9" ht="13.2">
      <c r="I732" s="30"/>
    </row>
    <row r="733" spans="9:9" ht="13.2">
      <c r="I733" s="30"/>
    </row>
    <row r="734" spans="9:9" ht="13.2">
      <c r="I734" s="30"/>
    </row>
    <row r="735" spans="9:9" ht="13.2">
      <c r="I735" s="30"/>
    </row>
    <row r="736" spans="9:9" ht="13.2">
      <c r="I736" s="30"/>
    </row>
    <row r="737" spans="9:9" ht="13.2">
      <c r="I737" s="30"/>
    </row>
    <row r="738" spans="9:9" ht="13.2">
      <c r="I738" s="30"/>
    </row>
    <row r="739" spans="9:9" ht="13.2">
      <c r="I739" s="30"/>
    </row>
    <row r="740" spans="9:9" ht="13.2">
      <c r="I740" s="30"/>
    </row>
    <row r="741" spans="9:9" ht="13.2">
      <c r="I741" s="30"/>
    </row>
    <row r="742" spans="9:9" ht="13.2">
      <c r="I742" s="30"/>
    </row>
    <row r="743" spans="9:9" ht="13.2">
      <c r="I743" s="30"/>
    </row>
    <row r="744" spans="9:9" ht="13.2">
      <c r="I744" s="30"/>
    </row>
    <row r="745" spans="9:9" ht="13.2">
      <c r="I745" s="30"/>
    </row>
    <row r="746" spans="9:9" ht="13.2">
      <c r="I746" s="30"/>
    </row>
    <row r="747" spans="9:9" ht="13.2">
      <c r="I747" s="30"/>
    </row>
    <row r="748" spans="9:9" ht="13.2">
      <c r="I748" s="30"/>
    </row>
    <row r="749" spans="9:9" ht="13.2">
      <c r="I749" s="30"/>
    </row>
    <row r="750" spans="9:9" ht="13.2">
      <c r="I750" s="30"/>
    </row>
    <row r="751" spans="9:9" ht="13.2">
      <c r="I751" s="30"/>
    </row>
    <row r="752" spans="9:9" ht="13.2">
      <c r="I752" s="30"/>
    </row>
    <row r="753" spans="9:9" ht="13.2">
      <c r="I753" s="30"/>
    </row>
    <row r="754" spans="9:9" ht="13.2">
      <c r="I754" s="30"/>
    </row>
    <row r="755" spans="9:9" ht="13.2">
      <c r="I755" s="30"/>
    </row>
    <row r="756" spans="9:9" ht="13.2">
      <c r="I756" s="30"/>
    </row>
    <row r="757" spans="9:9" ht="13.2">
      <c r="I757" s="30"/>
    </row>
    <row r="758" spans="9:9" ht="13.2">
      <c r="I758" s="30"/>
    </row>
    <row r="759" spans="9:9" ht="13.2">
      <c r="I759" s="30"/>
    </row>
    <row r="760" spans="9:9" ht="13.2">
      <c r="I760" s="30"/>
    </row>
    <row r="761" spans="9:9" ht="13.2">
      <c r="I761" s="30"/>
    </row>
    <row r="762" spans="9:9" ht="13.2">
      <c r="I762" s="30"/>
    </row>
    <row r="763" spans="9:9" ht="13.2">
      <c r="I763" s="30"/>
    </row>
    <row r="764" spans="9:9" ht="13.2">
      <c r="I764" s="30"/>
    </row>
    <row r="765" spans="9:9" ht="13.2">
      <c r="I765" s="30"/>
    </row>
    <row r="766" spans="9:9" ht="13.2">
      <c r="I766" s="30"/>
    </row>
    <row r="767" spans="9:9" ht="13.2">
      <c r="I767" s="30"/>
    </row>
    <row r="768" spans="9:9" ht="13.2">
      <c r="I768" s="30"/>
    </row>
    <row r="769" spans="9:9" ht="13.2">
      <c r="I769" s="30"/>
    </row>
    <row r="770" spans="9:9" ht="13.2">
      <c r="I770" s="30"/>
    </row>
    <row r="771" spans="9:9" ht="13.2">
      <c r="I771" s="30"/>
    </row>
    <row r="772" spans="9:9" ht="13.2">
      <c r="I772" s="30"/>
    </row>
    <row r="773" spans="9:9" ht="13.2">
      <c r="I773" s="30"/>
    </row>
    <row r="774" spans="9:9" ht="13.2">
      <c r="I774" s="30"/>
    </row>
    <row r="775" spans="9:9" ht="13.2">
      <c r="I775" s="30"/>
    </row>
    <row r="776" spans="9:9" ht="13.2">
      <c r="I776" s="30"/>
    </row>
    <row r="777" spans="9:9" ht="13.2">
      <c r="I777" s="30"/>
    </row>
    <row r="778" spans="9:9" ht="13.2">
      <c r="I778" s="30"/>
    </row>
    <row r="779" spans="9:9" ht="13.2">
      <c r="I779" s="30"/>
    </row>
    <row r="780" spans="9:9" ht="13.2">
      <c r="I780" s="30"/>
    </row>
    <row r="781" spans="9:9" ht="13.2">
      <c r="I781" s="30"/>
    </row>
    <row r="782" spans="9:9" ht="13.2">
      <c r="I782" s="30"/>
    </row>
    <row r="783" spans="9:9" ht="13.2">
      <c r="I783" s="30"/>
    </row>
    <row r="784" spans="9:9" ht="13.2">
      <c r="I784" s="30"/>
    </row>
    <row r="785" spans="9:9" ht="13.2">
      <c r="I785" s="30"/>
    </row>
    <row r="786" spans="9:9" ht="13.2">
      <c r="I786" s="30"/>
    </row>
    <row r="787" spans="9:9" ht="13.2">
      <c r="I787" s="30"/>
    </row>
    <row r="788" spans="9:9" ht="13.2">
      <c r="I788" s="30"/>
    </row>
    <row r="789" spans="9:9" ht="13.2">
      <c r="I789" s="30"/>
    </row>
    <row r="790" spans="9:9" ht="13.2">
      <c r="I790" s="30"/>
    </row>
    <row r="791" spans="9:9" ht="13.2">
      <c r="I791" s="30"/>
    </row>
    <row r="792" spans="9:9" ht="13.2">
      <c r="I792" s="30"/>
    </row>
    <row r="793" spans="9:9" ht="13.2">
      <c r="I793" s="30"/>
    </row>
    <row r="794" spans="9:9" ht="13.2">
      <c r="I794" s="30"/>
    </row>
    <row r="795" spans="9:9" ht="13.2">
      <c r="I795" s="30"/>
    </row>
    <row r="796" spans="9:9" ht="13.2">
      <c r="I796" s="30"/>
    </row>
    <row r="797" spans="9:9" ht="13.2">
      <c r="I797" s="30"/>
    </row>
    <row r="798" spans="9:9" ht="13.2">
      <c r="I798" s="30"/>
    </row>
    <row r="799" spans="9:9" ht="13.2">
      <c r="I799" s="30"/>
    </row>
    <row r="800" spans="9:9" ht="13.2">
      <c r="I800" s="30"/>
    </row>
    <row r="801" spans="9:9" ht="13.2">
      <c r="I801" s="30"/>
    </row>
    <row r="802" spans="9:9" ht="13.2">
      <c r="I802" s="30"/>
    </row>
    <row r="803" spans="9:9" ht="13.2">
      <c r="I803" s="30"/>
    </row>
    <row r="804" spans="9:9" ht="13.2">
      <c r="I804" s="30"/>
    </row>
    <row r="805" spans="9:9" ht="13.2">
      <c r="I805" s="30"/>
    </row>
    <row r="806" spans="9:9" ht="13.2">
      <c r="I806" s="30"/>
    </row>
    <row r="807" spans="9:9" ht="13.2">
      <c r="I807" s="30"/>
    </row>
    <row r="808" spans="9:9" ht="13.2">
      <c r="I808" s="30"/>
    </row>
    <row r="809" spans="9:9" ht="13.2">
      <c r="I809" s="30"/>
    </row>
    <row r="810" spans="9:9" ht="13.2">
      <c r="I810" s="30"/>
    </row>
    <row r="811" spans="9:9" ht="13.2">
      <c r="I811" s="30"/>
    </row>
    <row r="812" spans="9:9" ht="13.2">
      <c r="I812" s="30"/>
    </row>
    <row r="813" spans="9:9" ht="13.2">
      <c r="I813" s="30"/>
    </row>
    <row r="814" spans="9:9" ht="13.2">
      <c r="I814" s="30"/>
    </row>
    <row r="815" spans="9:9" ht="13.2">
      <c r="I815" s="30"/>
    </row>
    <row r="816" spans="9:9" ht="13.2">
      <c r="I816" s="30"/>
    </row>
    <row r="817" spans="9:9" ht="13.2">
      <c r="I817" s="30"/>
    </row>
    <row r="818" spans="9:9" ht="13.2">
      <c r="I818" s="30"/>
    </row>
    <row r="819" spans="9:9" ht="13.2">
      <c r="I819" s="30"/>
    </row>
    <row r="820" spans="9:9" ht="13.2">
      <c r="I820" s="30"/>
    </row>
    <row r="821" spans="9:9" ht="13.2">
      <c r="I821" s="30"/>
    </row>
    <row r="822" spans="9:9" ht="13.2">
      <c r="I822" s="30"/>
    </row>
    <row r="823" spans="9:9" ht="13.2">
      <c r="I823" s="30"/>
    </row>
    <row r="824" spans="9:9" ht="13.2">
      <c r="I824" s="30"/>
    </row>
    <row r="825" spans="9:9" ht="13.2">
      <c r="I825" s="30"/>
    </row>
    <row r="826" spans="9:9" ht="13.2">
      <c r="I826" s="30"/>
    </row>
    <row r="827" spans="9:9" ht="13.2">
      <c r="I827" s="30"/>
    </row>
    <row r="828" spans="9:9" ht="13.2">
      <c r="I828" s="30"/>
    </row>
    <row r="829" spans="9:9" ht="13.2">
      <c r="I829" s="30"/>
    </row>
    <row r="830" spans="9:9" ht="13.2">
      <c r="I830" s="30"/>
    </row>
    <row r="831" spans="9:9" ht="13.2">
      <c r="I831" s="30"/>
    </row>
    <row r="832" spans="9:9" ht="13.2">
      <c r="I832" s="30"/>
    </row>
    <row r="833" spans="9:9" ht="13.2">
      <c r="I833" s="30"/>
    </row>
    <row r="834" spans="9:9" ht="13.2">
      <c r="I834" s="30"/>
    </row>
    <row r="835" spans="9:9" ht="13.2">
      <c r="I835" s="30"/>
    </row>
    <row r="836" spans="9:9" ht="13.2">
      <c r="I836" s="30"/>
    </row>
    <row r="837" spans="9:9" ht="13.2">
      <c r="I837" s="30"/>
    </row>
    <row r="838" spans="9:9" ht="13.2">
      <c r="I838" s="30"/>
    </row>
    <row r="839" spans="9:9" ht="13.2">
      <c r="I839" s="30"/>
    </row>
    <row r="840" spans="9:9" ht="13.2">
      <c r="I840" s="30"/>
    </row>
    <row r="841" spans="9:9" ht="13.2">
      <c r="I841" s="30"/>
    </row>
    <row r="842" spans="9:9" ht="13.2">
      <c r="I842" s="30"/>
    </row>
    <row r="843" spans="9:9" ht="13.2">
      <c r="I843" s="30"/>
    </row>
    <row r="844" spans="9:9" ht="13.2">
      <c r="I844" s="30"/>
    </row>
    <row r="845" spans="9:9" ht="13.2">
      <c r="I845" s="30"/>
    </row>
    <row r="846" spans="9:9" ht="13.2">
      <c r="I846" s="30"/>
    </row>
    <row r="847" spans="9:9" ht="13.2">
      <c r="I847" s="30"/>
    </row>
    <row r="848" spans="9:9" ht="13.2">
      <c r="I848" s="30"/>
    </row>
    <row r="849" spans="9:9" ht="13.2">
      <c r="I849" s="30"/>
    </row>
    <row r="850" spans="9:9" ht="13.2">
      <c r="I850" s="30"/>
    </row>
    <row r="851" spans="9:9" ht="13.2">
      <c r="I851" s="30"/>
    </row>
    <row r="852" spans="9:9" ht="13.2">
      <c r="I852" s="30"/>
    </row>
    <row r="853" spans="9:9" ht="13.2">
      <c r="I853" s="30"/>
    </row>
    <row r="854" spans="9:9" ht="13.2">
      <c r="I854" s="30"/>
    </row>
    <row r="855" spans="9:9" ht="13.2">
      <c r="I855" s="30"/>
    </row>
    <row r="856" spans="9:9" ht="13.2">
      <c r="I856" s="30"/>
    </row>
    <row r="857" spans="9:9" ht="13.2">
      <c r="I857" s="30"/>
    </row>
    <row r="858" spans="9:9" ht="13.2">
      <c r="I858" s="30"/>
    </row>
    <row r="859" spans="9:9" ht="13.2">
      <c r="I859" s="30"/>
    </row>
    <row r="860" spans="9:9" ht="13.2">
      <c r="I860" s="30"/>
    </row>
    <row r="861" spans="9:9" ht="13.2">
      <c r="I861" s="30"/>
    </row>
    <row r="862" spans="9:9" ht="13.2">
      <c r="I862" s="30"/>
    </row>
    <row r="863" spans="9:9" ht="13.2">
      <c r="I863" s="30"/>
    </row>
    <row r="864" spans="9:9" ht="13.2">
      <c r="I864" s="30"/>
    </row>
    <row r="865" spans="9:9" ht="13.2">
      <c r="I865" s="30"/>
    </row>
    <row r="866" spans="9:9" ht="13.2">
      <c r="I866" s="30"/>
    </row>
    <row r="867" spans="9:9" ht="13.2">
      <c r="I867" s="30"/>
    </row>
    <row r="868" spans="9:9" ht="13.2">
      <c r="I868" s="30"/>
    </row>
    <row r="869" spans="9:9" ht="13.2">
      <c r="I869" s="30"/>
    </row>
    <row r="870" spans="9:9" ht="13.2">
      <c r="I870" s="30"/>
    </row>
    <row r="871" spans="9:9" ht="13.2">
      <c r="I871" s="30"/>
    </row>
    <row r="872" spans="9:9" ht="13.2">
      <c r="I872" s="30"/>
    </row>
    <row r="873" spans="9:9" ht="13.2">
      <c r="I873" s="30"/>
    </row>
    <row r="874" spans="9:9" ht="13.2">
      <c r="I874" s="30"/>
    </row>
    <row r="875" spans="9:9" ht="13.2">
      <c r="I875" s="30"/>
    </row>
    <row r="876" spans="9:9" ht="13.2">
      <c r="I876" s="30"/>
    </row>
    <row r="877" spans="9:9" ht="13.2">
      <c r="I877" s="30"/>
    </row>
    <row r="878" spans="9:9" ht="13.2">
      <c r="I878" s="30"/>
    </row>
    <row r="879" spans="9:9" ht="13.2">
      <c r="I879" s="30"/>
    </row>
    <row r="880" spans="9:9" ht="13.2">
      <c r="I880" s="30"/>
    </row>
    <row r="881" spans="9:9" ht="13.2">
      <c r="I881" s="30"/>
    </row>
    <row r="882" spans="9:9" ht="13.2">
      <c r="I882" s="30"/>
    </row>
    <row r="883" spans="9:9" ht="13.2">
      <c r="I883" s="30"/>
    </row>
    <row r="884" spans="9:9" ht="13.2">
      <c r="I884" s="30"/>
    </row>
    <row r="885" spans="9:9" ht="13.2">
      <c r="I885" s="30"/>
    </row>
    <row r="886" spans="9:9" ht="13.2">
      <c r="I886" s="30"/>
    </row>
    <row r="887" spans="9:9" ht="13.2">
      <c r="I887" s="30"/>
    </row>
    <row r="888" spans="9:9" ht="13.2">
      <c r="I888" s="30"/>
    </row>
    <row r="889" spans="9:9" ht="13.2">
      <c r="I889" s="30"/>
    </row>
    <row r="890" spans="9:9" ht="13.2">
      <c r="I890" s="30"/>
    </row>
    <row r="891" spans="9:9" ht="13.2">
      <c r="I891" s="30"/>
    </row>
    <row r="892" spans="9:9" ht="13.2">
      <c r="I892" s="30"/>
    </row>
    <row r="893" spans="9:9" ht="13.2">
      <c r="I893" s="30"/>
    </row>
    <row r="894" spans="9:9" ht="13.2">
      <c r="I894" s="30"/>
    </row>
    <row r="895" spans="9:9" ht="13.2">
      <c r="I895" s="30"/>
    </row>
    <row r="896" spans="9:9" ht="13.2">
      <c r="I896" s="30"/>
    </row>
    <row r="897" spans="9:9" ht="13.2">
      <c r="I897" s="30"/>
    </row>
    <row r="898" spans="9:9" ht="13.2">
      <c r="I898" s="30"/>
    </row>
    <row r="899" spans="9:9" ht="13.2">
      <c r="I899" s="30"/>
    </row>
    <row r="900" spans="9:9" ht="13.2">
      <c r="I900" s="30"/>
    </row>
    <row r="901" spans="9:9" ht="13.2">
      <c r="I901" s="30"/>
    </row>
    <row r="902" spans="9:9" ht="13.2">
      <c r="I902" s="30"/>
    </row>
    <row r="903" spans="9:9" ht="13.2">
      <c r="I903" s="30"/>
    </row>
    <row r="904" spans="9:9" ht="13.2">
      <c r="I904" s="30"/>
    </row>
    <row r="905" spans="9:9" ht="13.2">
      <c r="I905" s="30"/>
    </row>
    <row r="906" spans="9:9" ht="13.2">
      <c r="I906" s="30"/>
    </row>
    <row r="907" spans="9:9" ht="13.2">
      <c r="I907" s="30"/>
    </row>
    <row r="908" spans="9:9" ht="13.2">
      <c r="I908" s="30"/>
    </row>
    <row r="909" spans="9:9" ht="13.2">
      <c r="I909" s="30"/>
    </row>
    <row r="910" spans="9:9" ht="13.2">
      <c r="I910" s="30"/>
    </row>
    <row r="911" spans="9:9" ht="13.2">
      <c r="I911" s="30"/>
    </row>
    <row r="912" spans="9:9" ht="13.2">
      <c r="I912" s="30"/>
    </row>
    <row r="913" spans="9:9" ht="13.2">
      <c r="I913" s="30"/>
    </row>
    <row r="914" spans="9:9" ht="13.2">
      <c r="I914" s="30"/>
    </row>
    <row r="915" spans="9:9" ht="13.2">
      <c r="I915" s="30"/>
    </row>
    <row r="916" spans="9:9" ht="13.2">
      <c r="I916" s="30"/>
    </row>
    <row r="917" spans="9:9" ht="13.2">
      <c r="I917" s="30"/>
    </row>
    <row r="918" spans="9:9" ht="13.2">
      <c r="I918" s="30"/>
    </row>
    <row r="919" spans="9:9" ht="13.2">
      <c r="I919" s="30"/>
    </row>
    <row r="920" spans="9:9" ht="13.2">
      <c r="I920" s="30"/>
    </row>
    <row r="921" spans="9:9" ht="13.2">
      <c r="I921" s="30"/>
    </row>
    <row r="922" spans="9:9" ht="13.2">
      <c r="I922" s="30"/>
    </row>
    <row r="923" spans="9:9" ht="13.2">
      <c r="I923" s="30"/>
    </row>
    <row r="924" spans="9:9" ht="13.2">
      <c r="I924" s="30"/>
    </row>
    <row r="925" spans="9:9" ht="13.2">
      <c r="I925" s="30"/>
    </row>
    <row r="926" spans="9:9" ht="13.2">
      <c r="I926" s="30"/>
    </row>
    <row r="927" spans="9:9" ht="13.2">
      <c r="I927" s="30"/>
    </row>
    <row r="928" spans="9:9" ht="13.2">
      <c r="I928" s="30"/>
    </row>
    <row r="929" spans="9:9" ht="13.2">
      <c r="I929" s="30"/>
    </row>
    <row r="930" spans="9:9" ht="13.2">
      <c r="I930" s="30"/>
    </row>
    <row r="931" spans="9:9" ht="13.2">
      <c r="I931" s="30"/>
    </row>
    <row r="932" spans="9:9" ht="13.2">
      <c r="I932" s="30"/>
    </row>
    <row r="933" spans="9:9" ht="13.2">
      <c r="I933" s="30"/>
    </row>
    <row r="934" spans="9:9" ht="13.2">
      <c r="I934" s="30"/>
    </row>
    <row r="935" spans="9:9" ht="13.2">
      <c r="I935" s="30"/>
    </row>
    <row r="936" spans="9:9" ht="13.2">
      <c r="I936" s="30"/>
    </row>
    <row r="937" spans="9:9" ht="13.2">
      <c r="I937" s="30"/>
    </row>
    <row r="938" spans="9:9" ht="13.2">
      <c r="I938" s="30"/>
    </row>
    <row r="939" spans="9:9" ht="13.2">
      <c r="I939" s="30"/>
    </row>
    <row r="940" spans="9:9" ht="13.2">
      <c r="I940" s="30"/>
    </row>
    <row r="941" spans="9:9" ht="13.2">
      <c r="I941" s="30"/>
    </row>
    <row r="942" spans="9:9" ht="13.2">
      <c r="I942" s="30"/>
    </row>
    <row r="943" spans="9:9" ht="13.2">
      <c r="I943" s="30"/>
    </row>
    <row r="944" spans="9:9" ht="13.2">
      <c r="I944" s="30"/>
    </row>
    <row r="945" spans="9:9" ht="13.2">
      <c r="I945" s="30"/>
    </row>
    <row r="946" spans="9:9" ht="13.2">
      <c r="I946" s="30"/>
    </row>
    <row r="947" spans="9:9" ht="13.2">
      <c r="I947" s="30"/>
    </row>
    <row r="948" spans="9:9" ht="13.2">
      <c r="I948" s="30"/>
    </row>
    <row r="949" spans="9:9" ht="13.2">
      <c r="I949" s="30"/>
    </row>
    <row r="950" spans="9:9" ht="13.2">
      <c r="I950" s="30"/>
    </row>
    <row r="951" spans="9:9" ht="13.2">
      <c r="I951" s="30"/>
    </row>
    <row r="952" spans="9:9" ht="13.2">
      <c r="I952" s="30"/>
    </row>
    <row r="953" spans="9:9" ht="13.2">
      <c r="I953" s="30"/>
    </row>
    <row r="954" spans="9:9" ht="13.2">
      <c r="I954" s="30"/>
    </row>
    <row r="955" spans="9:9" ht="13.2">
      <c r="I955" s="30"/>
    </row>
    <row r="956" spans="9:9" ht="13.2">
      <c r="I956" s="30"/>
    </row>
    <row r="957" spans="9:9" ht="13.2">
      <c r="I957" s="30"/>
    </row>
    <row r="958" spans="9:9" ht="13.2">
      <c r="I958" s="30"/>
    </row>
    <row r="959" spans="9:9" ht="13.2">
      <c r="I959" s="30"/>
    </row>
    <row r="960" spans="9:9" ht="13.2">
      <c r="I960" s="30"/>
    </row>
    <row r="961" spans="9:9" ht="13.2">
      <c r="I961" s="30"/>
    </row>
    <row r="962" spans="9:9" ht="13.2">
      <c r="I962" s="30"/>
    </row>
    <row r="963" spans="9:9" ht="13.2">
      <c r="I963" s="30"/>
    </row>
    <row r="964" spans="9:9" ht="13.2">
      <c r="I964" s="30"/>
    </row>
    <row r="965" spans="9:9" ht="13.2">
      <c r="I965" s="30"/>
    </row>
    <row r="966" spans="9:9" ht="13.2">
      <c r="I966" s="30"/>
    </row>
    <row r="967" spans="9:9" ht="13.2">
      <c r="I967" s="30"/>
    </row>
    <row r="968" spans="9:9" ht="13.2">
      <c r="I968" s="30"/>
    </row>
    <row r="969" spans="9:9" ht="13.2">
      <c r="I969" s="30"/>
    </row>
    <row r="970" spans="9:9" ht="13.2">
      <c r="I970" s="30"/>
    </row>
    <row r="971" spans="9:9" ht="13.2">
      <c r="I971" s="30"/>
    </row>
    <row r="972" spans="9:9" ht="13.2">
      <c r="I972" s="30"/>
    </row>
    <row r="973" spans="9:9" ht="13.2">
      <c r="I973" s="30"/>
    </row>
    <row r="974" spans="9:9" ht="13.2">
      <c r="I974" s="30"/>
    </row>
    <row r="975" spans="9:9" ht="13.2">
      <c r="I975" s="30"/>
    </row>
    <row r="976" spans="9:9" ht="13.2">
      <c r="I976" s="30"/>
    </row>
    <row r="977" spans="9:9" ht="13.2">
      <c r="I977" s="30"/>
    </row>
    <row r="978" spans="9:9" ht="13.2">
      <c r="I978" s="30"/>
    </row>
    <row r="979" spans="9:9" ht="13.2">
      <c r="I979" s="30"/>
    </row>
    <row r="980" spans="9:9" ht="13.2">
      <c r="I980" s="30"/>
    </row>
    <row r="981" spans="9:9" ht="13.2">
      <c r="I981" s="30"/>
    </row>
    <row r="982" spans="9:9" ht="13.2">
      <c r="I982" s="30"/>
    </row>
    <row r="983" spans="9:9" ht="13.2">
      <c r="I983" s="30"/>
    </row>
    <row r="984" spans="9:9" ht="13.2">
      <c r="I984" s="30"/>
    </row>
    <row r="985" spans="9:9" ht="13.2">
      <c r="I985" s="30"/>
    </row>
    <row r="986" spans="9:9" ht="13.2">
      <c r="I986" s="30"/>
    </row>
    <row r="987" spans="9:9" ht="13.2">
      <c r="I987" s="30"/>
    </row>
    <row r="988" spans="9:9" ht="13.2">
      <c r="I988" s="30"/>
    </row>
    <row r="989" spans="9:9" ht="13.2">
      <c r="I989" s="30"/>
    </row>
    <row r="990" spans="9:9" ht="13.2">
      <c r="I990" s="30"/>
    </row>
    <row r="991" spans="9:9" ht="13.2">
      <c r="I991" s="30"/>
    </row>
    <row r="992" spans="9:9" ht="13.2">
      <c r="I992" s="30"/>
    </row>
    <row r="993" spans="9:9" ht="13.2">
      <c r="I993" s="30"/>
    </row>
    <row r="994" spans="9:9" ht="13.2">
      <c r="I994" s="30"/>
    </row>
    <row r="995" spans="9:9" ht="13.2">
      <c r="I995" s="30"/>
    </row>
    <row r="996" spans="9:9" ht="13.2">
      <c r="I996" s="30"/>
    </row>
    <row r="997" spans="9:9" ht="13.2">
      <c r="I997" s="30"/>
    </row>
    <row r="998" spans="9:9" ht="13.2">
      <c r="I998" s="30"/>
    </row>
    <row r="999" spans="9:9" ht="13.2">
      <c r="I999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16" sqref="H16"/>
    </sheetView>
  </sheetViews>
  <sheetFormatPr defaultColWidth="14.44140625" defaultRowHeight="15.75" customHeight="1"/>
  <cols>
    <col min="1" max="1" width="21.109375" customWidth="1"/>
    <col min="2" max="2" width="21.6640625" customWidth="1"/>
    <col min="3" max="3" width="22.44140625" customWidth="1"/>
    <col min="4" max="4" width="22.88671875" customWidth="1"/>
    <col min="5" max="5" width="17.44140625" customWidth="1"/>
    <col min="6" max="6" width="27.44140625" customWidth="1"/>
    <col min="7" max="7" width="24.5546875" customWidth="1"/>
    <col min="8" max="8" width="17.88671875" customWidth="1"/>
    <col min="9" max="9" width="58.109375" customWidth="1"/>
  </cols>
  <sheetData>
    <row r="1" spans="1:9">
      <c r="A1" s="5" t="s">
        <v>145</v>
      </c>
      <c r="B1" s="7"/>
      <c r="C1" s="8"/>
      <c r="D1" s="7"/>
      <c r="E1" s="8"/>
      <c r="F1" s="8"/>
      <c r="G1" s="8"/>
      <c r="H1" s="8"/>
      <c r="I1" s="10"/>
    </row>
    <row r="2" spans="1:9" ht="15.75" customHeight="1">
      <c r="A2" s="4" t="s">
        <v>146</v>
      </c>
      <c r="I2" s="30"/>
    </row>
    <row r="3" spans="1:9" ht="15.75" customHeight="1">
      <c r="A3" s="12" t="s">
        <v>5</v>
      </c>
      <c r="B3" s="13" t="s">
        <v>6</v>
      </c>
      <c r="C3" s="16" t="s">
        <v>9</v>
      </c>
      <c r="D3" s="15" t="s">
        <v>8</v>
      </c>
      <c r="E3" s="16" t="s">
        <v>10</v>
      </c>
      <c r="F3" s="16" t="s">
        <v>14</v>
      </c>
      <c r="G3" s="16" t="s">
        <v>15</v>
      </c>
      <c r="H3" s="16" t="s">
        <v>16</v>
      </c>
      <c r="I3" s="16" t="s">
        <v>17</v>
      </c>
    </row>
    <row r="4" spans="1:9" ht="15.75" customHeight="1">
      <c r="A4" s="27" t="s">
        <v>147</v>
      </c>
      <c r="B4" s="1" t="s">
        <v>148</v>
      </c>
      <c r="C4" s="1" t="s">
        <v>149</v>
      </c>
      <c r="D4" s="1" t="s">
        <v>150</v>
      </c>
      <c r="E4" s="1" t="s">
        <v>150</v>
      </c>
      <c r="F4" s="1" t="s">
        <v>151</v>
      </c>
      <c r="G4" s="28">
        <v>7.17</v>
      </c>
      <c r="H4" s="54" t="str">
        <f>HYPERLINK("https://www.amazon.com/Loctite-1919324-0-85-Fluid-Syringe-1405604/dp/B00KH62K50/ref=sr_1_1?hvadid=77790515638846&amp;hvbmt=be&amp;hvdev=c&amp;hvqmt=e&amp;keywords=locktite+marine+epoxy&amp;qid=1554759385&amp;s=gateway&amp;sr=8-1","Amazon")</f>
        <v>Amazon</v>
      </c>
      <c r="I4" s="30"/>
    </row>
    <row r="5" spans="1:9" ht="15.75" customHeight="1">
      <c r="A5" s="27" t="s">
        <v>147</v>
      </c>
      <c r="B5" s="77" t="s">
        <v>152</v>
      </c>
      <c r="C5" s="85" t="s">
        <v>153</v>
      </c>
      <c r="D5" s="86" t="s">
        <v>150</v>
      </c>
      <c r="E5" s="87">
        <v>92003</v>
      </c>
      <c r="F5" s="1" t="s">
        <v>154</v>
      </c>
      <c r="G5" s="28">
        <v>9.7899999999999991</v>
      </c>
      <c r="H5" s="37" t="str">
        <f>HYPERLINK("https://www.amazon.com/Super-Lube-92003-Lubricating-Translucent/dp/B0081JE0OO/ref=sr_1_1?qid=1555628797&amp;s=gateway&amp;sr=8-1&amp;srs=3044028011","Amazon")</f>
        <v>Amazon</v>
      </c>
      <c r="I5" s="30"/>
    </row>
    <row r="6" spans="1:9" ht="15.75" customHeight="1">
      <c r="A6" s="27" t="s">
        <v>147</v>
      </c>
      <c r="B6" s="1" t="s">
        <v>155</v>
      </c>
      <c r="C6" s="1" t="s">
        <v>156</v>
      </c>
      <c r="D6" s="1" t="s">
        <v>150</v>
      </c>
      <c r="E6" s="1">
        <v>31133</v>
      </c>
      <c r="F6" s="1" t="s">
        <v>157</v>
      </c>
      <c r="G6" s="28">
        <v>16.43</v>
      </c>
      <c r="H6" s="37" t="str">
        <f>HYPERLINK("https://www.amazon.com/Oatey-31133-Weather-Cement-32-Ounce/dp/B000BVS08C?th=1","Amazon")</f>
        <v>Amazon</v>
      </c>
      <c r="I6" s="30"/>
    </row>
    <row r="7" spans="1:9" ht="15.75" customHeight="1">
      <c r="A7" s="27" t="s">
        <v>147</v>
      </c>
      <c r="B7" s="1" t="s">
        <v>158</v>
      </c>
      <c r="C7" s="1" t="s">
        <v>159</v>
      </c>
      <c r="D7" s="1" t="s">
        <v>160</v>
      </c>
      <c r="E7" s="1" t="s">
        <v>150</v>
      </c>
      <c r="F7" s="1" t="s">
        <v>161</v>
      </c>
      <c r="G7" s="28">
        <v>6.07</v>
      </c>
      <c r="H7" s="37" t="str">
        <f>HYPERLINK("https://www.mcmaster.com/18815k51","McMasterCarr")</f>
        <v>McMasterCarr</v>
      </c>
      <c r="I7" s="30"/>
    </row>
    <row r="8" spans="1:9" ht="15.75" customHeight="1">
      <c r="A8" s="88" t="s">
        <v>27</v>
      </c>
      <c r="B8" s="89" t="s">
        <v>162</v>
      </c>
      <c r="C8" s="90" t="s">
        <v>163</v>
      </c>
      <c r="D8" s="91" t="s">
        <v>164</v>
      </c>
      <c r="E8" s="91" t="s">
        <v>165</v>
      </c>
      <c r="F8" s="92">
        <v>1</v>
      </c>
      <c r="G8" s="93">
        <v>16.95</v>
      </c>
      <c r="H8" s="94" t="str">
        <f>HYPERLINK("https://www.digikey.com/product-detail/en/chip-quik-inc/TS391SNL/TS391SNL-ND/7802215","Digikey")</f>
        <v>Digikey</v>
      </c>
      <c r="I8" s="95" t="s">
        <v>166</v>
      </c>
    </row>
    <row r="9" spans="1:9" ht="15.75" customHeight="1">
      <c r="A9" s="96" t="s">
        <v>167</v>
      </c>
      <c r="B9" s="97" t="s">
        <v>168</v>
      </c>
      <c r="C9" s="97" t="s">
        <v>169</v>
      </c>
      <c r="D9" s="97" t="s">
        <v>170</v>
      </c>
      <c r="E9" s="98"/>
      <c r="F9" s="97">
        <v>1</v>
      </c>
      <c r="G9" s="99">
        <v>4.8099999999999996</v>
      </c>
      <c r="H9" s="100" t="str">
        <f>HYPERLINK("https://www.mcmaster.com/7659a41","McMaster-Carr")</f>
        <v>McMaster-Carr</v>
      </c>
      <c r="I9" s="101"/>
    </row>
    <row r="10" spans="1:9" ht="15.75" customHeight="1">
      <c r="A10" s="1" t="s">
        <v>171</v>
      </c>
      <c r="B10" s="1" t="s">
        <v>172</v>
      </c>
      <c r="C10" s="1" t="s">
        <v>173</v>
      </c>
      <c r="F10" s="1" t="s">
        <v>174</v>
      </c>
      <c r="G10" s="28">
        <v>9.99</v>
      </c>
      <c r="H10" s="54" t="str">
        <f>HYPERLINK("https://www.amazon.com/KABUDA-Multicolored-Dupont-Breadboard-Arduino/dp/B07QXXMWRZ/ref=sr_1_1_sspa?keywords=female+dupont+wire&amp;qid=1557780124&amp;s=gateway&amp;sr=8-1-spons&amp;psc=1","Amazon")</f>
        <v>Amazon</v>
      </c>
      <c r="I10" s="43" t="s">
        <v>175</v>
      </c>
    </row>
    <row r="11" spans="1:9" ht="15.75" customHeight="1">
      <c r="A11" s="1" t="s">
        <v>101</v>
      </c>
      <c r="C11" s="1" t="s">
        <v>176</v>
      </c>
      <c r="D11" s="1">
        <v>1304</v>
      </c>
      <c r="F11" s="1">
        <v>1</v>
      </c>
      <c r="G11" s="28">
        <v>5.95</v>
      </c>
      <c r="H11" s="54" t="str">
        <f>HYPERLINK("https://www.adafruit.com/product/1304","Adafruit")</f>
        <v>Adafruit</v>
      </c>
      <c r="I11" s="30"/>
    </row>
    <row r="12" spans="1:9" ht="15.75" customHeight="1">
      <c r="A12" s="1" t="s">
        <v>69</v>
      </c>
      <c r="B12" s="1" t="s">
        <v>177</v>
      </c>
      <c r="C12" s="1" t="s">
        <v>178</v>
      </c>
      <c r="E12" s="1">
        <v>7805001</v>
      </c>
      <c r="F12" s="1" t="s">
        <v>179</v>
      </c>
      <c r="G12" s="28">
        <v>2.99</v>
      </c>
      <c r="H12" s="102" t="e">
        <f>HYPERLINK("https://www.amazon.com/Gorilla-Super-Glue-Gram-Clear/dp/B001IY82FM/ref=asc_df_B001IY82FM/?tag=hyprod-20&amp;linkCode=df0&amp;hvadid=193151859311&amp;hvpos=1o1&amp;hvnetw=g&amp;hvrand=18394157195754441336&amp;hvpone=&amp;hvptwo=&amp;hvqmt=&amp;hvdev=c&amp;hvdvcmdl=&amp;hvlocint=&amp;hvlocphy=9032980&amp;hvt"&amp;"argid=pla-307086842855&amp;psc=1","Amazon")</f>
        <v>#VALUE!</v>
      </c>
      <c r="I12" s="30"/>
    </row>
    <row r="13" spans="1:9" ht="15.75" customHeight="1">
      <c r="I13" s="30"/>
    </row>
    <row r="14" spans="1:9" ht="15.75" customHeight="1">
      <c r="G14" s="33">
        <f>SUM(G4:G10)</f>
        <v>71.209999999999994</v>
      </c>
      <c r="I14" s="30"/>
    </row>
    <row r="15" spans="1:9" ht="15.75" customHeight="1">
      <c r="I15" s="30"/>
    </row>
    <row r="16" spans="1:9" ht="15.75" customHeight="1">
      <c r="I16" s="30"/>
    </row>
    <row r="17" spans="9:9" ht="15.75" customHeight="1">
      <c r="I17" s="30"/>
    </row>
    <row r="18" spans="9:9" ht="15.75" customHeight="1">
      <c r="I18" s="30"/>
    </row>
    <row r="19" spans="9:9" ht="15.75" customHeight="1">
      <c r="I19" s="30"/>
    </row>
    <row r="20" spans="9:9" ht="15.75" customHeight="1">
      <c r="I20" s="30"/>
    </row>
    <row r="21" spans="9:9" ht="15.75" customHeight="1">
      <c r="I21" s="30"/>
    </row>
    <row r="22" spans="9:9" ht="15.75" customHeight="1">
      <c r="I22" s="30"/>
    </row>
    <row r="23" spans="9:9" ht="15.75" customHeight="1">
      <c r="I23" s="30"/>
    </row>
    <row r="24" spans="9:9" ht="15.75" customHeight="1">
      <c r="I24" s="30"/>
    </row>
    <row r="25" spans="9:9" ht="15.75" customHeight="1">
      <c r="I25" s="30"/>
    </row>
    <row r="26" spans="9:9" ht="15.75" customHeight="1">
      <c r="I26" s="30"/>
    </row>
    <row r="27" spans="9:9" ht="15.75" customHeight="1">
      <c r="I27" s="30"/>
    </row>
    <row r="28" spans="9:9" ht="15.75" customHeight="1">
      <c r="I28" s="30"/>
    </row>
    <row r="29" spans="9:9" ht="15.75" customHeight="1">
      <c r="I29" s="30"/>
    </row>
    <row r="30" spans="9:9" ht="15.75" customHeight="1">
      <c r="I30" s="30"/>
    </row>
    <row r="31" spans="9:9" ht="15.75" customHeight="1">
      <c r="I31" s="30"/>
    </row>
    <row r="32" spans="9:9" ht="13.2">
      <c r="I32" s="30"/>
    </row>
    <row r="33" spans="9:9" ht="13.2">
      <c r="I33" s="30"/>
    </row>
    <row r="34" spans="9:9" ht="13.2">
      <c r="I34" s="30"/>
    </row>
    <row r="35" spans="9:9" ht="13.2">
      <c r="I35" s="30"/>
    </row>
    <row r="36" spans="9:9" ht="13.2">
      <c r="I36" s="30"/>
    </row>
    <row r="37" spans="9:9" ht="13.2">
      <c r="I37" s="30"/>
    </row>
    <row r="38" spans="9:9" ht="13.2">
      <c r="I38" s="30"/>
    </row>
    <row r="39" spans="9:9" ht="13.2">
      <c r="I39" s="30"/>
    </row>
    <row r="40" spans="9:9" ht="13.2">
      <c r="I40" s="30"/>
    </row>
    <row r="41" spans="9:9" ht="13.2">
      <c r="I41" s="30"/>
    </row>
    <row r="42" spans="9:9" ht="13.2">
      <c r="I42" s="30"/>
    </row>
    <row r="43" spans="9:9" ht="13.2">
      <c r="I43" s="30"/>
    </row>
    <row r="44" spans="9:9" ht="13.2">
      <c r="I44" s="30"/>
    </row>
    <row r="45" spans="9:9" ht="13.2">
      <c r="I45" s="30"/>
    </row>
    <row r="46" spans="9:9" ht="13.2">
      <c r="I46" s="30"/>
    </row>
    <row r="47" spans="9:9" ht="13.2">
      <c r="I47" s="30"/>
    </row>
    <row r="48" spans="9:9" ht="13.2">
      <c r="I48" s="30"/>
    </row>
    <row r="49" spans="9:9" ht="13.2">
      <c r="I49" s="30"/>
    </row>
    <row r="50" spans="9:9" ht="13.2">
      <c r="I50" s="30"/>
    </row>
    <row r="51" spans="9:9" ht="13.2">
      <c r="I51" s="30"/>
    </row>
    <row r="52" spans="9:9" ht="13.2">
      <c r="I52" s="30"/>
    </row>
    <row r="53" spans="9:9" ht="13.2">
      <c r="I53" s="30"/>
    </row>
    <row r="54" spans="9:9" ht="13.2">
      <c r="I54" s="30"/>
    </row>
    <row r="55" spans="9:9" ht="13.2">
      <c r="I55" s="30"/>
    </row>
    <row r="56" spans="9:9" ht="13.2">
      <c r="I56" s="30"/>
    </row>
    <row r="57" spans="9:9" ht="13.2">
      <c r="I57" s="30"/>
    </row>
    <row r="58" spans="9:9" ht="13.2">
      <c r="I58" s="30"/>
    </row>
    <row r="59" spans="9:9" ht="13.2">
      <c r="I59" s="30"/>
    </row>
    <row r="60" spans="9:9" ht="13.2">
      <c r="I60" s="30"/>
    </row>
    <row r="61" spans="9:9" ht="13.2">
      <c r="I61" s="30"/>
    </row>
    <row r="62" spans="9:9" ht="13.2">
      <c r="I62" s="30"/>
    </row>
    <row r="63" spans="9:9" ht="13.2">
      <c r="I63" s="30"/>
    </row>
    <row r="64" spans="9:9" ht="13.2">
      <c r="I64" s="30"/>
    </row>
    <row r="65" spans="9:9" ht="13.2">
      <c r="I65" s="30"/>
    </row>
    <row r="66" spans="9:9" ht="13.2">
      <c r="I66" s="30"/>
    </row>
    <row r="67" spans="9:9" ht="13.2">
      <c r="I67" s="30"/>
    </row>
    <row r="68" spans="9:9" ht="13.2">
      <c r="I68" s="30"/>
    </row>
    <row r="69" spans="9:9" ht="13.2">
      <c r="I69" s="30"/>
    </row>
    <row r="70" spans="9:9" ht="13.2">
      <c r="I70" s="30"/>
    </row>
    <row r="71" spans="9:9" ht="13.2">
      <c r="I71" s="30"/>
    </row>
    <row r="72" spans="9:9" ht="13.2">
      <c r="I72" s="30"/>
    </row>
    <row r="73" spans="9:9" ht="13.2">
      <c r="I73" s="30"/>
    </row>
    <row r="74" spans="9:9" ht="13.2">
      <c r="I74" s="30"/>
    </row>
    <row r="75" spans="9:9" ht="13.2">
      <c r="I75" s="30"/>
    </row>
    <row r="76" spans="9:9" ht="13.2">
      <c r="I76" s="30"/>
    </row>
    <row r="77" spans="9:9" ht="13.2">
      <c r="I77" s="30"/>
    </row>
    <row r="78" spans="9:9" ht="13.2">
      <c r="I78" s="30"/>
    </row>
    <row r="79" spans="9:9" ht="13.2">
      <c r="I79" s="30"/>
    </row>
    <row r="80" spans="9:9" ht="13.2">
      <c r="I80" s="30"/>
    </row>
    <row r="81" spans="9:9" ht="13.2">
      <c r="I81" s="30"/>
    </row>
    <row r="82" spans="9:9" ht="13.2">
      <c r="I82" s="30"/>
    </row>
    <row r="83" spans="9:9" ht="13.2">
      <c r="I83" s="30"/>
    </row>
    <row r="84" spans="9:9" ht="13.2">
      <c r="I84" s="30"/>
    </row>
    <row r="85" spans="9:9" ht="13.2">
      <c r="I85" s="30"/>
    </row>
    <row r="86" spans="9:9" ht="13.2">
      <c r="I86" s="30"/>
    </row>
    <row r="87" spans="9:9" ht="13.2">
      <c r="I87" s="30"/>
    </row>
    <row r="88" spans="9:9" ht="13.2">
      <c r="I88" s="30"/>
    </row>
    <row r="89" spans="9:9" ht="13.2">
      <c r="I89" s="30"/>
    </row>
    <row r="90" spans="9:9" ht="13.2">
      <c r="I90" s="30"/>
    </row>
    <row r="91" spans="9:9" ht="13.2">
      <c r="I91" s="30"/>
    </row>
    <row r="92" spans="9:9" ht="13.2">
      <c r="I92" s="30"/>
    </row>
    <row r="93" spans="9:9" ht="13.2">
      <c r="I93" s="30"/>
    </row>
    <row r="94" spans="9:9" ht="13.2">
      <c r="I94" s="30"/>
    </row>
    <row r="95" spans="9:9" ht="13.2">
      <c r="I95" s="30"/>
    </row>
    <row r="96" spans="9:9" ht="13.2">
      <c r="I96" s="30"/>
    </row>
    <row r="97" spans="9:9" ht="13.2">
      <c r="I97" s="30"/>
    </row>
    <row r="98" spans="9:9" ht="13.2">
      <c r="I98" s="30"/>
    </row>
    <row r="99" spans="9:9" ht="13.2">
      <c r="I99" s="30"/>
    </row>
    <row r="100" spans="9:9" ht="13.2">
      <c r="I100" s="30"/>
    </row>
    <row r="101" spans="9:9" ht="13.2">
      <c r="I101" s="30"/>
    </row>
    <row r="102" spans="9:9" ht="13.2">
      <c r="I102" s="30"/>
    </row>
    <row r="103" spans="9:9" ht="13.2">
      <c r="I103" s="30"/>
    </row>
    <row r="104" spans="9:9" ht="13.2">
      <c r="I104" s="30"/>
    </row>
    <row r="105" spans="9:9" ht="13.2">
      <c r="I105" s="30"/>
    </row>
    <row r="106" spans="9:9" ht="13.2">
      <c r="I106" s="30"/>
    </row>
    <row r="107" spans="9:9" ht="13.2">
      <c r="I107" s="30"/>
    </row>
    <row r="108" spans="9:9" ht="13.2">
      <c r="I108" s="30"/>
    </row>
    <row r="109" spans="9:9" ht="13.2">
      <c r="I109" s="30"/>
    </row>
    <row r="110" spans="9:9" ht="13.2">
      <c r="I110" s="30"/>
    </row>
    <row r="111" spans="9:9" ht="13.2">
      <c r="I111" s="30"/>
    </row>
    <row r="112" spans="9:9" ht="13.2">
      <c r="I112" s="30"/>
    </row>
    <row r="113" spans="9:9" ht="13.2">
      <c r="I113" s="30"/>
    </row>
    <row r="114" spans="9:9" ht="13.2">
      <c r="I114" s="30"/>
    </row>
    <row r="115" spans="9:9" ht="13.2">
      <c r="I115" s="30"/>
    </row>
    <row r="116" spans="9:9" ht="13.2">
      <c r="I116" s="30"/>
    </row>
    <row r="117" spans="9:9" ht="13.2">
      <c r="I117" s="30"/>
    </row>
    <row r="118" spans="9:9" ht="13.2">
      <c r="I118" s="30"/>
    </row>
    <row r="119" spans="9:9" ht="13.2">
      <c r="I119" s="30"/>
    </row>
    <row r="120" spans="9:9" ht="13.2">
      <c r="I120" s="30"/>
    </row>
    <row r="121" spans="9:9" ht="13.2">
      <c r="I121" s="30"/>
    </row>
    <row r="122" spans="9:9" ht="13.2">
      <c r="I122" s="30"/>
    </row>
    <row r="123" spans="9:9" ht="13.2">
      <c r="I123" s="30"/>
    </row>
    <row r="124" spans="9:9" ht="13.2">
      <c r="I124" s="30"/>
    </row>
    <row r="125" spans="9:9" ht="13.2">
      <c r="I125" s="30"/>
    </row>
    <row r="126" spans="9:9" ht="13.2">
      <c r="I126" s="30"/>
    </row>
    <row r="127" spans="9:9" ht="13.2">
      <c r="I127" s="30"/>
    </row>
    <row r="128" spans="9:9" ht="13.2">
      <c r="I128" s="30"/>
    </row>
    <row r="129" spans="9:9" ht="13.2">
      <c r="I129" s="30"/>
    </row>
    <row r="130" spans="9:9" ht="13.2">
      <c r="I130" s="30"/>
    </row>
    <row r="131" spans="9:9" ht="13.2">
      <c r="I131" s="30"/>
    </row>
    <row r="132" spans="9:9" ht="13.2">
      <c r="I132" s="30"/>
    </row>
    <row r="133" spans="9:9" ht="13.2">
      <c r="I133" s="30"/>
    </row>
    <row r="134" spans="9:9" ht="13.2">
      <c r="I134" s="30"/>
    </row>
    <row r="135" spans="9:9" ht="13.2">
      <c r="I135" s="30"/>
    </row>
    <row r="136" spans="9:9" ht="13.2">
      <c r="I136" s="30"/>
    </row>
    <row r="137" spans="9:9" ht="13.2">
      <c r="I137" s="30"/>
    </row>
    <row r="138" spans="9:9" ht="13.2">
      <c r="I138" s="30"/>
    </row>
    <row r="139" spans="9:9" ht="13.2">
      <c r="I139" s="30"/>
    </row>
    <row r="140" spans="9:9" ht="13.2">
      <c r="I140" s="30"/>
    </row>
    <row r="141" spans="9:9" ht="13.2">
      <c r="I141" s="30"/>
    </row>
    <row r="142" spans="9:9" ht="13.2">
      <c r="I142" s="30"/>
    </row>
    <row r="143" spans="9:9" ht="13.2">
      <c r="I143" s="30"/>
    </row>
    <row r="144" spans="9:9" ht="13.2">
      <c r="I144" s="30"/>
    </row>
    <row r="145" spans="9:9" ht="13.2">
      <c r="I145" s="30"/>
    </row>
    <row r="146" spans="9:9" ht="13.2">
      <c r="I146" s="30"/>
    </row>
    <row r="147" spans="9:9" ht="13.2">
      <c r="I147" s="30"/>
    </row>
    <row r="148" spans="9:9" ht="13.2">
      <c r="I148" s="30"/>
    </row>
    <row r="149" spans="9:9" ht="13.2">
      <c r="I149" s="30"/>
    </row>
    <row r="150" spans="9:9" ht="13.2">
      <c r="I150" s="30"/>
    </row>
    <row r="151" spans="9:9" ht="13.2">
      <c r="I151" s="30"/>
    </row>
    <row r="152" spans="9:9" ht="13.2">
      <c r="I152" s="30"/>
    </row>
    <row r="153" spans="9:9" ht="13.2">
      <c r="I153" s="30"/>
    </row>
    <row r="154" spans="9:9" ht="13.2">
      <c r="I154" s="30"/>
    </row>
    <row r="155" spans="9:9" ht="13.2">
      <c r="I155" s="30"/>
    </row>
    <row r="156" spans="9:9" ht="13.2">
      <c r="I156" s="30"/>
    </row>
    <row r="157" spans="9:9" ht="13.2">
      <c r="I157" s="30"/>
    </row>
    <row r="158" spans="9:9" ht="13.2">
      <c r="I158" s="30"/>
    </row>
    <row r="159" spans="9:9" ht="13.2">
      <c r="I159" s="30"/>
    </row>
    <row r="160" spans="9:9" ht="13.2">
      <c r="I160" s="30"/>
    </row>
    <row r="161" spans="9:9" ht="13.2">
      <c r="I161" s="30"/>
    </row>
    <row r="162" spans="9:9" ht="13.2">
      <c r="I162" s="30"/>
    </row>
    <row r="163" spans="9:9" ht="13.2">
      <c r="I163" s="30"/>
    </row>
    <row r="164" spans="9:9" ht="13.2">
      <c r="I164" s="30"/>
    </row>
    <row r="165" spans="9:9" ht="13.2">
      <c r="I165" s="30"/>
    </row>
    <row r="166" spans="9:9" ht="13.2">
      <c r="I166" s="30"/>
    </row>
    <row r="167" spans="9:9" ht="13.2">
      <c r="I167" s="30"/>
    </row>
    <row r="168" spans="9:9" ht="13.2">
      <c r="I168" s="30"/>
    </row>
    <row r="169" spans="9:9" ht="13.2">
      <c r="I169" s="30"/>
    </row>
    <row r="170" spans="9:9" ht="13.2">
      <c r="I170" s="30"/>
    </row>
    <row r="171" spans="9:9" ht="13.2">
      <c r="I171" s="30"/>
    </row>
    <row r="172" spans="9:9" ht="13.2">
      <c r="I172" s="30"/>
    </row>
    <row r="173" spans="9:9" ht="13.2">
      <c r="I173" s="30"/>
    </row>
    <row r="174" spans="9:9" ht="13.2">
      <c r="I174" s="30"/>
    </row>
    <row r="175" spans="9:9" ht="13.2">
      <c r="I175" s="30"/>
    </row>
    <row r="176" spans="9:9" ht="13.2">
      <c r="I176" s="30"/>
    </row>
    <row r="177" spans="9:9" ht="13.2">
      <c r="I177" s="30"/>
    </row>
    <row r="178" spans="9:9" ht="13.2">
      <c r="I178" s="30"/>
    </row>
    <row r="179" spans="9:9" ht="13.2">
      <c r="I179" s="30"/>
    </row>
    <row r="180" spans="9:9" ht="13.2">
      <c r="I180" s="30"/>
    </row>
    <row r="181" spans="9:9" ht="13.2">
      <c r="I181" s="30"/>
    </row>
    <row r="182" spans="9:9" ht="13.2">
      <c r="I182" s="30"/>
    </row>
    <row r="183" spans="9:9" ht="13.2">
      <c r="I183" s="30"/>
    </row>
    <row r="184" spans="9:9" ht="13.2">
      <c r="I184" s="30"/>
    </row>
    <row r="185" spans="9:9" ht="13.2">
      <c r="I185" s="30"/>
    </row>
    <row r="186" spans="9:9" ht="13.2">
      <c r="I186" s="30"/>
    </row>
    <row r="187" spans="9:9" ht="13.2">
      <c r="I187" s="30"/>
    </row>
    <row r="188" spans="9:9" ht="13.2">
      <c r="I188" s="30"/>
    </row>
    <row r="189" spans="9:9" ht="13.2">
      <c r="I189" s="30"/>
    </row>
    <row r="190" spans="9:9" ht="13.2">
      <c r="I190" s="30"/>
    </row>
    <row r="191" spans="9:9" ht="13.2">
      <c r="I191" s="30"/>
    </row>
    <row r="192" spans="9:9" ht="13.2">
      <c r="I192" s="30"/>
    </row>
    <row r="193" spans="9:9" ht="13.2">
      <c r="I193" s="30"/>
    </row>
    <row r="194" spans="9:9" ht="13.2">
      <c r="I194" s="30"/>
    </row>
    <row r="195" spans="9:9" ht="13.2">
      <c r="I195" s="30"/>
    </row>
    <row r="196" spans="9:9" ht="13.2">
      <c r="I196" s="30"/>
    </row>
    <row r="197" spans="9:9" ht="13.2">
      <c r="I197" s="30"/>
    </row>
    <row r="198" spans="9:9" ht="13.2">
      <c r="I198" s="30"/>
    </row>
    <row r="199" spans="9:9" ht="13.2">
      <c r="I199" s="30"/>
    </row>
    <row r="200" spans="9:9" ht="13.2">
      <c r="I200" s="30"/>
    </row>
    <row r="201" spans="9:9" ht="13.2">
      <c r="I201" s="30"/>
    </row>
    <row r="202" spans="9:9" ht="13.2">
      <c r="I202" s="30"/>
    </row>
    <row r="203" spans="9:9" ht="13.2">
      <c r="I203" s="30"/>
    </row>
    <row r="204" spans="9:9" ht="13.2">
      <c r="I204" s="30"/>
    </row>
    <row r="205" spans="9:9" ht="13.2">
      <c r="I205" s="30"/>
    </row>
    <row r="206" spans="9:9" ht="13.2">
      <c r="I206" s="30"/>
    </row>
    <row r="207" spans="9:9" ht="13.2">
      <c r="I207" s="30"/>
    </row>
    <row r="208" spans="9:9" ht="13.2">
      <c r="I208" s="30"/>
    </row>
    <row r="209" spans="9:9" ht="13.2">
      <c r="I209" s="30"/>
    </row>
    <row r="210" spans="9:9" ht="13.2">
      <c r="I210" s="30"/>
    </row>
    <row r="211" spans="9:9" ht="13.2">
      <c r="I211" s="30"/>
    </row>
    <row r="212" spans="9:9" ht="13.2">
      <c r="I212" s="30"/>
    </row>
    <row r="213" spans="9:9" ht="13.2">
      <c r="I213" s="30"/>
    </row>
    <row r="214" spans="9:9" ht="13.2">
      <c r="I214" s="30"/>
    </row>
    <row r="215" spans="9:9" ht="13.2">
      <c r="I215" s="30"/>
    </row>
    <row r="216" spans="9:9" ht="13.2">
      <c r="I216" s="30"/>
    </row>
    <row r="217" spans="9:9" ht="13.2">
      <c r="I217" s="30"/>
    </row>
    <row r="218" spans="9:9" ht="13.2">
      <c r="I218" s="30"/>
    </row>
    <row r="219" spans="9:9" ht="13.2">
      <c r="I219" s="30"/>
    </row>
    <row r="220" spans="9:9" ht="13.2">
      <c r="I220" s="30"/>
    </row>
    <row r="221" spans="9:9" ht="13.2">
      <c r="I221" s="30"/>
    </row>
    <row r="222" spans="9:9" ht="13.2">
      <c r="I222" s="30"/>
    </row>
    <row r="223" spans="9:9" ht="13.2">
      <c r="I223" s="30"/>
    </row>
    <row r="224" spans="9:9" ht="13.2">
      <c r="I224" s="30"/>
    </row>
    <row r="225" spans="9:9" ht="13.2">
      <c r="I225" s="30"/>
    </row>
    <row r="226" spans="9:9" ht="13.2">
      <c r="I226" s="30"/>
    </row>
    <row r="227" spans="9:9" ht="13.2">
      <c r="I227" s="30"/>
    </row>
    <row r="228" spans="9:9" ht="13.2">
      <c r="I228" s="30"/>
    </row>
    <row r="229" spans="9:9" ht="13.2">
      <c r="I229" s="30"/>
    </row>
    <row r="230" spans="9:9" ht="13.2">
      <c r="I230" s="30"/>
    </row>
    <row r="231" spans="9:9" ht="13.2">
      <c r="I231" s="30"/>
    </row>
    <row r="232" spans="9:9" ht="13.2">
      <c r="I232" s="30"/>
    </row>
    <row r="233" spans="9:9" ht="13.2">
      <c r="I233" s="30"/>
    </row>
    <row r="234" spans="9:9" ht="13.2">
      <c r="I234" s="30"/>
    </row>
    <row r="235" spans="9:9" ht="13.2">
      <c r="I235" s="30"/>
    </row>
    <row r="236" spans="9:9" ht="13.2">
      <c r="I236" s="30"/>
    </row>
    <row r="237" spans="9:9" ht="13.2">
      <c r="I237" s="30"/>
    </row>
    <row r="238" spans="9:9" ht="13.2">
      <c r="I238" s="30"/>
    </row>
    <row r="239" spans="9:9" ht="13.2">
      <c r="I239" s="30"/>
    </row>
    <row r="240" spans="9:9" ht="13.2">
      <c r="I240" s="30"/>
    </row>
    <row r="241" spans="9:9" ht="13.2">
      <c r="I241" s="30"/>
    </row>
    <row r="242" spans="9:9" ht="13.2">
      <c r="I242" s="30"/>
    </row>
    <row r="243" spans="9:9" ht="13.2">
      <c r="I243" s="30"/>
    </row>
    <row r="244" spans="9:9" ht="13.2">
      <c r="I244" s="30"/>
    </row>
    <row r="245" spans="9:9" ht="13.2">
      <c r="I245" s="30"/>
    </row>
    <row r="246" spans="9:9" ht="13.2">
      <c r="I246" s="30"/>
    </row>
    <row r="247" spans="9:9" ht="13.2">
      <c r="I247" s="30"/>
    </row>
    <row r="248" spans="9:9" ht="13.2">
      <c r="I248" s="30"/>
    </row>
    <row r="249" spans="9:9" ht="13.2">
      <c r="I249" s="30"/>
    </row>
    <row r="250" spans="9:9" ht="13.2">
      <c r="I250" s="30"/>
    </row>
    <row r="251" spans="9:9" ht="13.2">
      <c r="I251" s="30"/>
    </row>
    <row r="252" spans="9:9" ht="13.2">
      <c r="I252" s="30"/>
    </row>
    <row r="253" spans="9:9" ht="13.2">
      <c r="I253" s="30"/>
    </row>
    <row r="254" spans="9:9" ht="13.2">
      <c r="I254" s="30"/>
    </row>
    <row r="255" spans="9:9" ht="13.2">
      <c r="I255" s="30"/>
    </row>
    <row r="256" spans="9:9" ht="13.2">
      <c r="I256" s="30"/>
    </row>
    <row r="257" spans="9:9" ht="13.2">
      <c r="I257" s="30"/>
    </row>
    <row r="258" spans="9:9" ht="13.2">
      <c r="I258" s="30"/>
    </row>
    <row r="259" spans="9:9" ht="13.2">
      <c r="I259" s="30"/>
    </row>
    <row r="260" spans="9:9" ht="13.2">
      <c r="I260" s="30"/>
    </row>
    <row r="261" spans="9:9" ht="13.2">
      <c r="I261" s="30"/>
    </row>
    <row r="262" spans="9:9" ht="13.2">
      <c r="I262" s="30"/>
    </row>
    <row r="263" spans="9:9" ht="13.2">
      <c r="I263" s="30"/>
    </row>
    <row r="264" spans="9:9" ht="13.2">
      <c r="I264" s="30"/>
    </row>
    <row r="265" spans="9:9" ht="13.2">
      <c r="I265" s="30"/>
    </row>
    <row r="266" spans="9:9" ht="13.2">
      <c r="I266" s="30"/>
    </row>
    <row r="267" spans="9:9" ht="13.2">
      <c r="I267" s="30"/>
    </row>
    <row r="268" spans="9:9" ht="13.2">
      <c r="I268" s="30"/>
    </row>
    <row r="269" spans="9:9" ht="13.2">
      <c r="I269" s="30"/>
    </row>
    <row r="270" spans="9:9" ht="13.2">
      <c r="I270" s="30"/>
    </row>
    <row r="271" spans="9:9" ht="13.2">
      <c r="I271" s="30"/>
    </row>
    <row r="272" spans="9:9" ht="13.2">
      <c r="I272" s="30"/>
    </row>
    <row r="273" spans="9:9" ht="13.2">
      <c r="I273" s="30"/>
    </row>
    <row r="274" spans="9:9" ht="13.2">
      <c r="I274" s="30"/>
    </row>
    <row r="275" spans="9:9" ht="13.2">
      <c r="I275" s="30"/>
    </row>
    <row r="276" spans="9:9" ht="13.2">
      <c r="I276" s="30"/>
    </row>
    <row r="277" spans="9:9" ht="13.2">
      <c r="I277" s="30"/>
    </row>
    <row r="278" spans="9:9" ht="13.2">
      <c r="I278" s="30"/>
    </row>
    <row r="279" spans="9:9" ht="13.2">
      <c r="I279" s="30"/>
    </row>
    <row r="280" spans="9:9" ht="13.2">
      <c r="I280" s="30"/>
    </row>
    <row r="281" spans="9:9" ht="13.2">
      <c r="I281" s="30"/>
    </row>
    <row r="282" spans="9:9" ht="13.2">
      <c r="I282" s="30"/>
    </row>
    <row r="283" spans="9:9" ht="13.2">
      <c r="I283" s="30"/>
    </row>
    <row r="284" spans="9:9" ht="13.2">
      <c r="I284" s="30"/>
    </row>
    <row r="285" spans="9:9" ht="13.2">
      <c r="I285" s="30"/>
    </row>
    <row r="286" spans="9:9" ht="13.2">
      <c r="I286" s="30"/>
    </row>
    <row r="287" spans="9:9" ht="13.2">
      <c r="I287" s="30"/>
    </row>
    <row r="288" spans="9:9" ht="13.2">
      <c r="I288" s="30"/>
    </row>
    <row r="289" spans="9:9" ht="13.2">
      <c r="I289" s="30"/>
    </row>
    <row r="290" spans="9:9" ht="13.2">
      <c r="I290" s="30"/>
    </row>
    <row r="291" spans="9:9" ht="13.2">
      <c r="I291" s="30"/>
    </row>
    <row r="292" spans="9:9" ht="13.2">
      <c r="I292" s="30"/>
    </row>
    <row r="293" spans="9:9" ht="13.2">
      <c r="I293" s="30"/>
    </row>
    <row r="294" spans="9:9" ht="13.2">
      <c r="I294" s="30"/>
    </row>
    <row r="295" spans="9:9" ht="13.2">
      <c r="I295" s="30"/>
    </row>
    <row r="296" spans="9:9" ht="13.2">
      <c r="I296" s="30"/>
    </row>
    <row r="297" spans="9:9" ht="13.2">
      <c r="I297" s="30"/>
    </row>
    <row r="298" spans="9:9" ht="13.2">
      <c r="I298" s="30"/>
    </row>
    <row r="299" spans="9:9" ht="13.2">
      <c r="I299" s="30"/>
    </row>
    <row r="300" spans="9:9" ht="13.2">
      <c r="I300" s="30"/>
    </row>
    <row r="301" spans="9:9" ht="13.2">
      <c r="I301" s="30"/>
    </row>
    <row r="302" spans="9:9" ht="13.2">
      <c r="I302" s="30"/>
    </row>
    <row r="303" spans="9:9" ht="13.2">
      <c r="I303" s="30"/>
    </row>
    <row r="304" spans="9:9" ht="13.2">
      <c r="I304" s="30"/>
    </row>
    <row r="305" spans="9:9" ht="13.2">
      <c r="I305" s="30"/>
    </row>
    <row r="306" spans="9:9" ht="13.2">
      <c r="I306" s="30"/>
    </row>
    <row r="307" spans="9:9" ht="13.2">
      <c r="I307" s="30"/>
    </row>
    <row r="308" spans="9:9" ht="13.2">
      <c r="I308" s="30"/>
    </row>
    <row r="309" spans="9:9" ht="13.2">
      <c r="I309" s="30"/>
    </row>
    <row r="310" spans="9:9" ht="13.2">
      <c r="I310" s="30"/>
    </row>
    <row r="311" spans="9:9" ht="13.2">
      <c r="I311" s="30"/>
    </row>
    <row r="312" spans="9:9" ht="13.2">
      <c r="I312" s="30"/>
    </row>
    <row r="313" spans="9:9" ht="13.2">
      <c r="I313" s="30"/>
    </row>
    <row r="314" spans="9:9" ht="13.2">
      <c r="I314" s="30"/>
    </row>
    <row r="315" spans="9:9" ht="13.2">
      <c r="I315" s="30"/>
    </row>
    <row r="316" spans="9:9" ht="13.2">
      <c r="I316" s="30"/>
    </row>
    <row r="317" spans="9:9" ht="13.2">
      <c r="I317" s="30"/>
    </row>
    <row r="318" spans="9:9" ht="13.2">
      <c r="I318" s="30"/>
    </row>
    <row r="319" spans="9:9" ht="13.2">
      <c r="I319" s="30"/>
    </row>
    <row r="320" spans="9:9" ht="13.2">
      <c r="I320" s="30"/>
    </row>
    <row r="321" spans="9:9" ht="13.2">
      <c r="I321" s="30"/>
    </row>
    <row r="322" spans="9:9" ht="13.2">
      <c r="I322" s="30"/>
    </row>
    <row r="323" spans="9:9" ht="13.2">
      <c r="I323" s="30"/>
    </row>
    <row r="324" spans="9:9" ht="13.2">
      <c r="I324" s="30"/>
    </row>
    <row r="325" spans="9:9" ht="13.2">
      <c r="I325" s="30"/>
    </row>
    <row r="326" spans="9:9" ht="13.2">
      <c r="I326" s="30"/>
    </row>
    <row r="327" spans="9:9" ht="13.2">
      <c r="I327" s="30"/>
    </row>
    <row r="328" spans="9:9" ht="13.2">
      <c r="I328" s="30"/>
    </row>
    <row r="329" spans="9:9" ht="13.2">
      <c r="I329" s="30"/>
    </row>
    <row r="330" spans="9:9" ht="13.2">
      <c r="I330" s="30"/>
    </row>
    <row r="331" spans="9:9" ht="13.2">
      <c r="I331" s="30"/>
    </row>
    <row r="332" spans="9:9" ht="13.2">
      <c r="I332" s="30"/>
    </row>
    <row r="333" spans="9:9" ht="13.2">
      <c r="I333" s="30"/>
    </row>
    <row r="334" spans="9:9" ht="13.2">
      <c r="I334" s="30"/>
    </row>
    <row r="335" spans="9:9" ht="13.2">
      <c r="I335" s="30"/>
    </row>
    <row r="336" spans="9:9" ht="13.2">
      <c r="I336" s="30"/>
    </row>
    <row r="337" spans="9:9" ht="13.2">
      <c r="I337" s="30"/>
    </row>
    <row r="338" spans="9:9" ht="13.2">
      <c r="I338" s="30"/>
    </row>
    <row r="339" spans="9:9" ht="13.2">
      <c r="I339" s="30"/>
    </row>
    <row r="340" spans="9:9" ht="13.2">
      <c r="I340" s="30"/>
    </row>
    <row r="341" spans="9:9" ht="13.2">
      <c r="I341" s="30"/>
    </row>
    <row r="342" spans="9:9" ht="13.2">
      <c r="I342" s="30"/>
    </row>
    <row r="343" spans="9:9" ht="13.2">
      <c r="I343" s="30"/>
    </row>
    <row r="344" spans="9:9" ht="13.2">
      <c r="I344" s="30"/>
    </row>
    <row r="345" spans="9:9" ht="13.2">
      <c r="I345" s="30"/>
    </row>
    <row r="346" spans="9:9" ht="13.2">
      <c r="I346" s="30"/>
    </row>
    <row r="347" spans="9:9" ht="13.2">
      <c r="I347" s="30"/>
    </row>
    <row r="348" spans="9:9" ht="13.2">
      <c r="I348" s="30"/>
    </row>
    <row r="349" spans="9:9" ht="13.2">
      <c r="I349" s="30"/>
    </row>
    <row r="350" spans="9:9" ht="13.2">
      <c r="I350" s="30"/>
    </row>
    <row r="351" spans="9:9" ht="13.2">
      <c r="I351" s="30"/>
    </row>
    <row r="352" spans="9:9" ht="13.2">
      <c r="I352" s="30"/>
    </row>
    <row r="353" spans="9:9" ht="13.2">
      <c r="I353" s="30"/>
    </row>
    <row r="354" spans="9:9" ht="13.2">
      <c r="I354" s="30"/>
    </row>
    <row r="355" spans="9:9" ht="13.2">
      <c r="I355" s="30"/>
    </row>
    <row r="356" spans="9:9" ht="13.2">
      <c r="I356" s="30"/>
    </row>
    <row r="357" spans="9:9" ht="13.2">
      <c r="I357" s="30"/>
    </row>
    <row r="358" spans="9:9" ht="13.2">
      <c r="I358" s="30"/>
    </row>
    <row r="359" spans="9:9" ht="13.2">
      <c r="I359" s="30"/>
    </row>
    <row r="360" spans="9:9" ht="13.2">
      <c r="I360" s="30"/>
    </row>
    <row r="361" spans="9:9" ht="13.2">
      <c r="I361" s="30"/>
    </row>
    <row r="362" spans="9:9" ht="13.2">
      <c r="I362" s="30"/>
    </row>
    <row r="363" spans="9:9" ht="13.2">
      <c r="I363" s="30"/>
    </row>
    <row r="364" spans="9:9" ht="13.2">
      <c r="I364" s="30"/>
    </row>
    <row r="365" spans="9:9" ht="13.2">
      <c r="I365" s="30"/>
    </row>
    <row r="366" spans="9:9" ht="13.2">
      <c r="I366" s="30"/>
    </row>
    <row r="367" spans="9:9" ht="13.2">
      <c r="I367" s="30"/>
    </row>
    <row r="368" spans="9:9" ht="13.2">
      <c r="I368" s="30"/>
    </row>
    <row r="369" spans="9:9" ht="13.2">
      <c r="I369" s="30"/>
    </row>
    <row r="370" spans="9:9" ht="13.2">
      <c r="I370" s="30"/>
    </row>
    <row r="371" spans="9:9" ht="13.2">
      <c r="I371" s="30"/>
    </row>
    <row r="372" spans="9:9" ht="13.2">
      <c r="I372" s="30"/>
    </row>
    <row r="373" spans="9:9" ht="13.2">
      <c r="I373" s="30"/>
    </row>
    <row r="374" spans="9:9" ht="13.2">
      <c r="I374" s="30"/>
    </row>
    <row r="375" spans="9:9" ht="13.2">
      <c r="I375" s="30"/>
    </row>
    <row r="376" spans="9:9" ht="13.2">
      <c r="I376" s="30"/>
    </row>
    <row r="377" spans="9:9" ht="13.2">
      <c r="I377" s="30"/>
    </row>
    <row r="378" spans="9:9" ht="13.2">
      <c r="I378" s="30"/>
    </row>
    <row r="379" spans="9:9" ht="13.2">
      <c r="I379" s="30"/>
    </row>
    <row r="380" spans="9:9" ht="13.2">
      <c r="I380" s="30"/>
    </row>
    <row r="381" spans="9:9" ht="13.2">
      <c r="I381" s="30"/>
    </row>
    <row r="382" spans="9:9" ht="13.2">
      <c r="I382" s="30"/>
    </row>
    <row r="383" spans="9:9" ht="13.2">
      <c r="I383" s="30"/>
    </row>
    <row r="384" spans="9:9" ht="13.2">
      <c r="I384" s="30"/>
    </row>
    <row r="385" spans="9:9" ht="13.2">
      <c r="I385" s="30"/>
    </row>
    <row r="386" spans="9:9" ht="13.2">
      <c r="I386" s="30"/>
    </row>
    <row r="387" spans="9:9" ht="13.2">
      <c r="I387" s="30"/>
    </row>
    <row r="388" spans="9:9" ht="13.2">
      <c r="I388" s="30"/>
    </row>
    <row r="389" spans="9:9" ht="13.2">
      <c r="I389" s="30"/>
    </row>
    <row r="390" spans="9:9" ht="13.2">
      <c r="I390" s="30"/>
    </row>
    <row r="391" spans="9:9" ht="13.2">
      <c r="I391" s="30"/>
    </row>
    <row r="392" spans="9:9" ht="13.2">
      <c r="I392" s="30"/>
    </row>
    <row r="393" spans="9:9" ht="13.2">
      <c r="I393" s="30"/>
    </row>
    <row r="394" spans="9:9" ht="13.2">
      <c r="I394" s="30"/>
    </row>
    <row r="395" spans="9:9" ht="13.2">
      <c r="I395" s="30"/>
    </row>
    <row r="396" spans="9:9" ht="13.2">
      <c r="I396" s="30"/>
    </row>
    <row r="397" spans="9:9" ht="13.2">
      <c r="I397" s="30"/>
    </row>
    <row r="398" spans="9:9" ht="13.2">
      <c r="I398" s="30"/>
    </row>
    <row r="399" spans="9:9" ht="13.2">
      <c r="I399" s="30"/>
    </row>
    <row r="400" spans="9:9" ht="13.2">
      <c r="I400" s="30"/>
    </row>
    <row r="401" spans="9:9" ht="13.2">
      <c r="I401" s="30"/>
    </row>
    <row r="402" spans="9:9" ht="13.2">
      <c r="I402" s="30"/>
    </row>
    <row r="403" spans="9:9" ht="13.2">
      <c r="I403" s="30"/>
    </row>
    <row r="404" spans="9:9" ht="13.2">
      <c r="I404" s="30"/>
    </row>
    <row r="405" spans="9:9" ht="13.2">
      <c r="I405" s="30"/>
    </row>
    <row r="406" spans="9:9" ht="13.2">
      <c r="I406" s="30"/>
    </row>
    <row r="407" spans="9:9" ht="13.2">
      <c r="I407" s="30"/>
    </row>
    <row r="408" spans="9:9" ht="13.2">
      <c r="I408" s="30"/>
    </row>
    <row r="409" spans="9:9" ht="13.2">
      <c r="I409" s="30"/>
    </row>
    <row r="410" spans="9:9" ht="13.2">
      <c r="I410" s="30"/>
    </row>
    <row r="411" spans="9:9" ht="13.2">
      <c r="I411" s="30"/>
    </row>
    <row r="412" spans="9:9" ht="13.2">
      <c r="I412" s="30"/>
    </row>
    <row r="413" spans="9:9" ht="13.2">
      <c r="I413" s="30"/>
    </row>
    <row r="414" spans="9:9" ht="13.2">
      <c r="I414" s="30"/>
    </row>
    <row r="415" spans="9:9" ht="13.2">
      <c r="I415" s="30"/>
    </row>
    <row r="416" spans="9:9" ht="13.2">
      <c r="I416" s="30"/>
    </row>
    <row r="417" spans="9:9" ht="13.2">
      <c r="I417" s="30"/>
    </row>
    <row r="418" spans="9:9" ht="13.2">
      <c r="I418" s="30"/>
    </row>
    <row r="419" spans="9:9" ht="13.2">
      <c r="I419" s="30"/>
    </row>
    <row r="420" spans="9:9" ht="13.2">
      <c r="I420" s="30"/>
    </row>
    <row r="421" spans="9:9" ht="13.2">
      <c r="I421" s="30"/>
    </row>
    <row r="422" spans="9:9" ht="13.2">
      <c r="I422" s="30"/>
    </row>
    <row r="423" spans="9:9" ht="13.2">
      <c r="I423" s="30"/>
    </row>
    <row r="424" spans="9:9" ht="13.2">
      <c r="I424" s="30"/>
    </row>
    <row r="425" spans="9:9" ht="13.2">
      <c r="I425" s="30"/>
    </row>
    <row r="426" spans="9:9" ht="13.2">
      <c r="I426" s="30"/>
    </row>
    <row r="427" spans="9:9" ht="13.2">
      <c r="I427" s="30"/>
    </row>
    <row r="428" spans="9:9" ht="13.2">
      <c r="I428" s="30"/>
    </row>
    <row r="429" spans="9:9" ht="13.2">
      <c r="I429" s="30"/>
    </row>
    <row r="430" spans="9:9" ht="13.2">
      <c r="I430" s="30"/>
    </row>
    <row r="431" spans="9:9" ht="13.2">
      <c r="I431" s="30"/>
    </row>
    <row r="432" spans="9:9" ht="13.2">
      <c r="I432" s="30"/>
    </row>
    <row r="433" spans="9:9" ht="13.2">
      <c r="I433" s="30"/>
    </row>
    <row r="434" spans="9:9" ht="13.2">
      <c r="I434" s="30"/>
    </row>
    <row r="435" spans="9:9" ht="13.2">
      <c r="I435" s="30"/>
    </row>
    <row r="436" spans="9:9" ht="13.2">
      <c r="I436" s="30"/>
    </row>
    <row r="437" spans="9:9" ht="13.2">
      <c r="I437" s="30"/>
    </row>
    <row r="438" spans="9:9" ht="13.2">
      <c r="I438" s="30"/>
    </row>
    <row r="439" spans="9:9" ht="13.2">
      <c r="I439" s="30"/>
    </row>
    <row r="440" spans="9:9" ht="13.2">
      <c r="I440" s="30"/>
    </row>
    <row r="441" spans="9:9" ht="13.2">
      <c r="I441" s="30"/>
    </row>
    <row r="442" spans="9:9" ht="13.2">
      <c r="I442" s="30"/>
    </row>
    <row r="443" spans="9:9" ht="13.2">
      <c r="I443" s="30"/>
    </row>
    <row r="444" spans="9:9" ht="13.2">
      <c r="I444" s="30"/>
    </row>
    <row r="445" spans="9:9" ht="13.2">
      <c r="I445" s="30"/>
    </row>
    <row r="446" spans="9:9" ht="13.2">
      <c r="I446" s="30"/>
    </row>
    <row r="447" spans="9:9" ht="13.2">
      <c r="I447" s="30"/>
    </row>
    <row r="448" spans="9:9" ht="13.2">
      <c r="I448" s="30"/>
    </row>
    <row r="449" spans="9:9" ht="13.2">
      <c r="I449" s="30"/>
    </row>
    <row r="450" spans="9:9" ht="13.2">
      <c r="I450" s="30"/>
    </row>
    <row r="451" spans="9:9" ht="13.2">
      <c r="I451" s="30"/>
    </row>
    <row r="452" spans="9:9" ht="13.2">
      <c r="I452" s="30"/>
    </row>
    <row r="453" spans="9:9" ht="13.2">
      <c r="I453" s="30"/>
    </row>
    <row r="454" spans="9:9" ht="13.2">
      <c r="I454" s="30"/>
    </row>
    <row r="455" spans="9:9" ht="13.2">
      <c r="I455" s="30"/>
    </row>
    <row r="456" spans="9:9" ht="13.2">
      <c r="I456" s="30"/>
    </row>
    <row r="457" spans="9:9" ht="13.2">
      <c r="I457" s="30"/>
    </row>
    <row r="458" spans="9:9" ht="13.2">
      <c r="I458" s="30"/>
    </row>
    <row r="459" spans="9:9" ht="13.2">
      <c r="I459" s="30"/>
    </row>
    <row r="460" spans="9:9" ht="13.2">
      <c r="I460" s="30"/>
    </row>
    <row r="461" spans="9:9" ht="13.2">
      <c r="I461" s="30"/>
    </row>
    <row r="462" spans="9:9" ht="13.2">
      <c r="I462" s="30"/>
    </row>
    <row r="463" spans="9:9" ht="13.2">
      <c r="I463" s="30"/>
    </row>
    <row r="464" spans="9:9" ht="13.2">
      <c r="I464" s="30"/>
    </row>
    <row r="465" spans="9:9" ht="13.2">
      <c r="I465" s="30"/>
    </row>
    <row r="466" spans="9:9" ht="13.2">
      <c r="I466" s="30"/>
    </row>
    <row r="467" spans="9:9" ht="13.2">
      <c r="I467" s="30"/>
    </row>
    <row r="468" spans="9:9" ht="13.2">
      <c r="I468" s="30"/>
    </row>
    <row r="469" spans="9:9" ht="13.2">
      <c r="I469" s="30"/>
    </row>
    <row r="470" spans="9:9" ht="13.2">
      <c r="I470" s="30"/>
    </row>
    <row r="471" spans="9:9" ht="13.2">
      <c r="I471" s="30"/>
    </row>
    <row r="472" spans="9:9" ht="13.2">
      <c r="I472" s="30"/>
    </row>
    <row r="473" spans="9:9" ht="13.2">
      <c r="I473" s="30"/>
    </row>
    <row r="474" spans="9:9" ht="13.2">
      <c r="I474" s="30"/>
    </row>
    <row r="475" spans="9:9" ht="13.2">
      <c r="I475" s="30"/>
    </row>
    <row r="476" spans="9:9" ht="13.2">
      <c r="I476" s="30"/>
    </row>
    <row r="477" spans="9:9" ht="13.2">
      <c r="I477" s="30"/>
    </row>
    <row r="478" spans="9:9" ht="13.2">
      <c r="I478" s="30"/>
    </row>
    <row r="479" spans="9:9" ht="13.2">
      <c r="I479" s="30"/>
    </row>
    <row r="480" spans="9:9" ht="13.2">
      <c r="I480" s="30"/>
    </row>
    <row r="481" spans="9:9" ht="13.2">
      <c r="I481" s="30"/>
    </row>
    <row r="482" spans="9:9" ht="13.2">
      <c r="I482" s="30"/>
    </row>
    <row r="483" spans="9:9" ht="13.2">
      <c r="I483" s="30"/>
    </row>
    <row r="484" spans="9:9" ht="13.2">
      <c r="I484" s="30"/>
    </row>
    <row r="485" spans="9:9" ht="13.2">
      <c r="I485" s="30"/>
    </row>
    <row r="486" spans="9:9" ht="13.2">
      <c r="I486" s="30"/>
    </row>
    <row r="487" spans="9:9" ht="13.2">
      <c r="I487" s="30"/>
    </row>
    <row r="488" spans="9:9" ht="13.2">
      <c r="I488" s="30"/>
    </row>
    <row r="489" spans="9:9" ht="13.2">
      <c r="I489" s="30"/>
    </row>
    <row r="490" spans="9:9" ht="13.2">
      <c r="I490" s="30"/>
    </row>
    <row r="491" spans="9:9" ht="13.2">
      <c r="I491" s="30"/>
    </row>
    <row r="492" spans="9:9" ht="13.2">
      <c r="I492" s="30"/>
    </row>
    <row r="493" spans="9:9" ht="13.2">
      <c r="I493" s="30"/>
    </row>
    <row r="494" spans="9:9" ht="13.2">
      <c r="I494" s="30"/>
    </row>
    <row r="495" spans="9:9" ht="13.2">
      <c r="I495" s="30"/>
    </row>
    <row r="496" spans="9:9" ht="13.2">
      <c r="I496" s="30"/>
    </row>
    <row r="497" spans="9:9" ht="13.2">
      <c r="I497" s="30"/>
    </row>
    <row r="498" spans="9:9" ht="13.2">
      <c r="I498" s="30"/>
    </row>
    <row r="499" spans="9:9" ht="13.2">
      <c r="I499" s="30"/>
    </row>
    <row r="500" spans="9:9" ht="13.2">
      <c r="I500" s="30"/>
    </row>
    <row r="501" spans="9:9" ht="13.2">
      <c r="I501" s="30"/>
    </row>
    <row r="502" spans="9:9" ht="13.2">
      <c r="I502" s="30"/>
    </row>
    <row r="503" spans="9:9" ht="13.2">
      <c r="I503" s="30"/>
    </row>
    <row r="504" spans="9:9" ht="13.2">
      <c r="I504" s="30"/>
    </row>
    <row r="505" spans="9:9" ht="13.2">
      <c r="I505" s="30"/>
    </row>
    <row r="506" spans="9:9" ht="13.2">
      <c r="I506" s="30"/>
    </row>
    <row r="507" spans="9:9" ht="13.2">
      <c r="I507" s="30"/>
    </row>
    <row r="508" spans="9:9" ht="13.2">
      <c r="I508" s="30"/>
    </row>
    <row r="509" spans="9:9" ht="13.2">
      <c r="I509" s="30"/>
    </row>
    <row r="510" spans="9:9" ht="13.2">
      <c r="I510" s="30"/>
    </row>
    <row r="511" spans="9:9" ht="13.2">
      <c r="I511" s="30"/>
    </row>
    <row r="512" spans="9:9" ht="13.2">
      <c r="I512" s="30"/>
    </row>
    <row r="513" spans="9:9" ht="13.2">
      <c r="I513" s="30"/>
    </row>
    <row r="514" spans="9:9" ht="13.2">
      <c r="I514" s="30"/>
    </row>
    <row r="515" spans="9:9" ht="13.2">
      <c r="I515" s="30"/>
    </row>
    <row r="516" spans="9:9" ht="13.2">
      <c r="I516" s="30"/>
    </row>
    <row r="517" spans="9:9" ht="13.2">
      <c r="I517" s="30"/>
    </row>
    <row r="518" spans="9:9" ht="13.2">
      <c r="I518" s="30"/>
    </row>
    <row r="519" spans="9:9" ht="13.2">
      <c r="I519" s="30"/>
    </row>
    <row r="520" spans="9:9" ht="13.2">
      <c r="I520" s="30"/>
    </row>
    <row r="521" spans="9:9" ht="13.2">
      <c r="I521" s="30"/>
    </row>
    <row r="522" spans="9:9" ht="13.2">
      <c r="I522" s="30"/>
    </row>
    <row r="523" spans="9:9" ht="13.2">
      <c r="I523" s="30"/>
    </row>
    <row r="524" spans="9:9" ht="13.2">
      <c r="I524" s="30"/>
    </row>
    <row r="525" spans="9:9" ht="13.2">
      <c r="I525" s="30"/>
    </row>
    <row r="526" spans="9:9" ht="13.2">
      <c r="I526" s="30"/>
    </row>
    <row r="527" spans="9:9" ht="13.2">
      <c r="I527" s="30"/>
    </row>
    <row r="528" spans="9:9" ht="13.2">
      <c r="I528" s="30"/>
    </row>
    <row r="529" spans="9:9" ht="13.2">
      <c r="I529" s="30"/>
    </row>
    <row r="530" spans="9:9" ht="13.2">
      <c r="I530" s="30"/>
    </row>
    <row r="531" spans="9:9" ht="13.2">
      <c r="I531" s="30"/>
    </row>
    <row r="532" spans="9:9" ht="13.2">
      <c r="I532" s="30"/>
    </row>
    <row r="533" spans="9:9" ht="13.2">
      <c r="I533" s="30"/>
    </row>
    <row r="534" spans="9:9" ht="13.2">
      <c r="I534" s="30"/>
    </row>
    <row r="535" spans="9:9" ht="13.2">
      <c r="I535" s="30"/>
    </row>
    <row r="536" spans="9:9" ht="13.2">
      <c r="I536" s="30"/>
    </row>
    <row r="537" spans="9:9" ht="13.2">
      <c r="I537" s="30"/>
    </row>
    <row r="538" spans="9:9" ht="13.2">
      <c r="I538" s="30"/>
    </row>
    <row r="539" spans="9:9" ht="13.2">
      <c r="I539" s="30"/>
    </row>
    <row r="540" spans="9:9" ht="13.2">
      <c r="I540" s="30"/>
    </row>
    <row r="541" spans="9:9" ht="13.2">
      <c r="I541" s="30"/>
    </row>
    <row r="542" spans="9:9" ht="13.2">
      <c r="I542" s="30"/>
    </row>
    <row r="543" spans="9:9" ht="13.2">
      <c r="I543" s="30"/>
    </row>
    <row r="544" spans="9:9" ht="13.2">
      <c r="I544" s="30"/>
    </row>
    <row r="545" spans="9:9" ht="13.2">
      <c r="I545" s="30"/>
    </row>
    <row r="546" spans="9:9" ht="13.2">
      <c r="I546" s="30"/>
    </row>
    <row r="547" spans="9:9" ht="13.2">
      <c r="I547" s="30"/>
    </row>
    <row r="548" spans="9:9" ht="13.2">
      <c r="I548" s="30"/>
    </row>
    <row r="549" spans="9:9" ht="13.2">
      <c r="I549" s="30"/>
    </row>
    <row r="550" spans="9:9" ht="13.2">
      <c r="I550" s="30"/>
    </row>
    <row r="551" spans="9:9" ht="13.2">
      <c r="I551" s="30"/>
    </row>
    <row r="552" spans="9:9" ht="13.2">
      <c r="I552" s="30"/>
    </row>
    <row r="553" spans="9:9" ht="13.2">
      <c r="I553" s="30"/>
    </row>
    <row r="554" spans="9:9" ht="13.2">
      <c r="I554" s="30"/>
    </row>
    <row r="555" spans="9:9" ht="13.2">
      <c r="I555" s="30"/>
    </row>
    <row r="556" spans="9:9" ht="13.2">
      <c r="I556" s="30"/>
    </row>
    <row r="557" spans="9:9" ht="13.2">
      <c r="I557" s="30"/>
    </row>
    <row r="558" spans="9:9" ht="13.2">
      <c r="I558" s="30"/>
    </row>
    <row r="559" spans="9:9" ht="13.2">
      <c r="I559" s="30"/>
    </row>
    <row r="560" spans="9:9" ht="13.2">
      <c r="I560" s="30"/>
    </row>
    <row r="561" spans="9:9" ht="13.2">
      <c r="I561" s="30"/>
    </row>
    <row r="562" spans="9:9" ht="13.2">
      <c r="I562" s="30"/>
    </row>
    <row r="563" spans="9:9" ht="13.2">
      <c r="I563" s="30"/>
    </row>
    <row r="564" spans="9:9" ht="13.2">
      <c r="I564" s="30"/>
    </row>
    <row r="565" spans="9:9" ht="13.2">
      <c r="I565" s="30"/>
    </row>
    <row r="566" spans="9:9" ht="13.2">
      <c r="I566" s="30"/>
    </row>
    <row r="567" spans="9:9" ht="13.2">
      <c r="I567" s="30"/>
    </row>
    <row r="568" spans="9:9" ht="13.2">
      <c r="I568" s="30"/>
    </row>
    <row r="569" spans="9:9" ht="13.2">
      <c r="I569" s="30"/>
    </row>
    <row r="570" spans="9:9" ht="13.2">
      <c r="I570" s="30"/>
    </row>
    <row r="571" spans="9:9" ht="13.2">
      <c r="I571" s="30"/>
    </row>
    <row r="572" spans="9:9" ht="13.2">
      <c r="I572" s="30"/>
    </row>
    <row r="573" spans="9:9" ht="13.2">
      <c r="I573" s="30"/>
    </row>
    <row r="574" spans="9:9" ht="13.2">
      <c r="I574" s="30"/>
    </row>
    <row r="575" spans="9:9" ht="13.2">
      <c r="I575" s="30"/>
    </row>
    <row r="576" spans="9:9" ht="13.2">
      <c r="I576" s="30"/>
    </row>
    <row r="577" spans="9:9" ht="13.2">
      <c r="I577" s="30"/>
    </row>
    <row r="578" spans="9:9" ht="13.2">
      <c r="I578" s="30"/>
    </row>
    <row r="579" spans="9:9" ht="13.2">
      <c r="I579" s="30"/>
    </row>
    <row r="580" spans="9:9" ht="13.2">
      <c r="I580" s="30"/>
    </row>
    <row r="581" spans="9:9" ht="13.2">
      <c r="I581" s="30"/>
    </row>
    <row r="582" spans="9:9" ht="13.2">
      <c r="I582" s="30"/>
    </row>
    <row r="583" spans="9:9" ht="13.2">
      <c r="I583" s="30"/>
    </row>
    <row r="584" spans="9:9" ht="13.2">
      <c r="I584" s="30"/>
    </row>
    <row r="585" spans="9:9" ht="13.2">
      <c r="I585" s="30"/>
    </row>
    <row r="586" spans="9:9" ht="13.2">
      <c r="I586" s="30"/>
    </row>
    <row r="587" spans="9:9" ht="13.2">
      <c r="I587" s="30"/>
    </row>
    <row r="588" spans="9:9" ht="13.2">
      <c r="I588" s="30"/>
    </row>
    <row r="589" spans="9:9" ht="13.2">
      <c r="I589" s="30"/>
    </row>
    <row r="590" spans="9:9" ht="13.2">
      <c r="I590" s="30"/>
    </row>
    <row r="591" spans="9:9" ht="13.2">
      <c r="I591" s="30"/>
    </row>
    <row r="592" spans="9:9" ht="13.2">
      <c r="I592" s="30"/>
    </row>
    <row r="593" spans="9:9" ht="13.2">
      <c r="I593" s="30"/>
    </row>
    <row r="594" spans="9:9" ht="13.2">
      <c r="I594" s="30"/>
    </row>
    <row r="595" spans="9:9" ht="13.2">
      <c r="I595" s="30"/>
    </row>
    <row r="596" spans="9:9" ht="13.2">
      <c r="I596" s="30"/>
    </row>
    <row r="597" spans="9:9" ht="13.2">
      <c r="I597" s="30"/>
    </row>
    <row r="598" spans="9:9" ht="13.2">
      <c r="I598" s="30"/>
    </row>
    <row r="599" spans="9:9" ht="13.2">
      <c r="I599" s="30"/>
    </row>
    <row r="600" spans="9:9" ht="13.2">
      <c r="I600" s="30"/>
    </row>
    <row r="601" spans="9:9" ht="13.2">
      <c r="I601" s="30"/>
    </row>
    <row r="602" spans="9:9" ht="13.2">
      <c r="I602" s="30"/>
    </row>
    <row r="603" spans="9:9" ht="13.2">
      <c r="I603" s="30"/>
    </row>
    <row r="604" spans="9:9" ht="13.2">
      <c r="I604" s="30"/>
    </row>
    <row r="605" spans="9:9" ht="13.2">
      <c r="I605" s="30"/>
    </row>
    <row r="606" spans="9:9" ht="13.2">
      <c r="I606" s="30"/>
    </row>
    <row r="607" spans="9:9" ht="13.2">
      <c r="I607" s="30"/>
    </row>
    <row r="608" spans="9:9" ht="13.2">
      <c r="I608" s="30"/>
    </row>
    <row r="609" spans="9:9" ht="13.2">
      <c r="I609" s="30"/>
    </row>
    <row r="610" spans="9:9" ht="13.2">
      <c r="I610" s="30"/>
    </row>
    <row r="611" spans="9:9" ht="13.2">
      <c r="I611" s="30"/>
    </row>
    <row r="612" spans="9:9" ht="13.2">
      <c r="I612" s="30"/>
    </row>
    <row r="613" spans="9:9" ht="13.2">
      <c r="I613" s="30"/>
    </row>
    <row r="614" spans="9:9" ht="13.2">
      <c r="I614" s="30"/>
    </row>
    <row r="615" spans="9:9" ht="13.2">
      <c r="I615" s="30"/>
    </row>
    <row r="616" spans="9:9" ht="13.2">
      <c r="I616" s="30"/>
    </row>
    <row r="617" spans="9:9" ht="13.2">
      <c r="I617" s="30"/>
    </row>
    <row r="618" spans="9:9" ht="13.2">
      <c r="I618" s="30"/>
    </row>
    <row r="619" spans="9:9" ht="13.2">
      <c r="I619" s="30"/>
    </row>
    <row r="620" spans="9:9" ht="13.2">
      <c r="I620" s="30"/>
    </row>
    <row r="621" spans="9:9" ht="13.2">
      <c r="I621" s="30"/>
    </row>
    <row r="622" spans="9:9" ht="13.2">
      <c r="I622" s="30"/>
    </row>
    <row r="623" spans="9:9" ht="13.2">
      <c r="I623" s="30"/>
    </row>
    <row r="624" spans="9:9" ht="13.2">
      <c r="I624" s="30"/>
    </row>
    <row r="625" spans="9:9" ht="13.2">
      <c r="I625" s="30"/>
    </row>
    <row r="626" spans="9:9" ht="13.2">
      <c r="I626" s="30"/>
    </row>
    <row r="627" spans="9:9" ht="13.2">
      <c r="I627" s="30"/>
    </row>
    <row r="628" spans="9:9" ht="13.2">
      <c r="I628" s="30"/>
    </row>
    <row r="629" spans="9:9" ht="13.2">
      <c r="I629" s="30"/>
    </row>
    <row r="630" spans="9:9" ht="13.2">
      <c r="I630" s="30"/>
    </row>
    <row r="631" spans="9:9" ht="13.2">
      <c r="I631" s="30"/>
    </row>
    <row r="632" spans="9:9" ht="13.2">
      <c r="I632" s="30"/>
    </row>
    <row r="633" spans="9:9" ht="13.2">
      <c r="I633" s="30"/>
    </row>
    <row r="634" spans="9:9" ht="13.2">
      <c r="I634" s="30"/>
    </row>
    <row r="635" spans="9:9" ht="13.2">
      <c r="I635" s="30"/>
    </row>
    <row r="636" spans="9:9" ht="13.2">
      <c r="I636" s="30"/>
    </row>
    <row r="637" spans="9:9" ht="13.2">
      <c r="I637" s="30"/>
    </row>
    <row r="638" spans="9:9" ht="13.2">
      <c r="I638" s="30"/>
    </row>
    <row r="639" spans="9:9" ht="13.2">
      <c r="I639" s="30"/>
    </row>
    <row r="640" spans="9:9" ht="13.2">
      <c r="I640" s="30"/>
    </row>
    <row r="641" spans="9:9" ht="13.2">
      <c r="I641" s="30"/>
    </row>
    <row r="642" spans="9:9" ht="13.2">
      <c r="I642" s="30"/>
    </row>
    <row r="643" spans="9:9" ht="13.2">
      <c r="I643" s="30"/>
    </row>
    <row r="644" spans="9:9" ht="13.2">
      <c r="I644" s="30"/>
    </row>
    <row r="645" spans="9:9" ht="13.2">
      <c r="I645" s="30"/>
    </row>
    <row r="646" spans="9:9" ht="13.2">
      <c r="I646" s="30"/>
    </row>
    <row r="647" spans="9:9" ht="13.2">
      <c r="I647" s="30"/>
    </row>
    <row r="648" spans="9:9" ht="13.2">
      <c r="I648" s="30"/>
    </row>
    <row r="649" spans="9:9" ht="13.2">
      <c r="I649" s="30"/>
    </row>
    <row r="650" spans="9:9" ht="13.2">
      <c r="I650" s="30"/>
    </row>
    <row r="651" spans="9:9" ht="13.2">
      <c r="I651" s="30"/>
    </row>
    <row r="652" spans="9:9" ht="13.2">
      <c r="I652" s="30"/>
    </row>
    <row r="653" spans="9:9" ht="13.2">
      <c r="I653" s="30"/>
    </row>
    <row r="654" spans="9:9" ht="13.2">
      <c r="I654" s="30"/>
    </row>
    <row r="655" spans="9:9" ht="13.2">
      <c r="I655" s="30"/>
    </row>
    <row r="656" spans="9:9" ht="13.2">
      <c r="I656" s="30"/>
    </row>
    <row r="657" spans="9:9" ht="13.2">
      <c r="I657" s="30"/>
    </row>
    <row r="658" spans="9:9" ht="13.2">
      <c r="I658" s="30"/>
    </row>
    <row r="659" spans="9:9" ht="13.2">
      <c r="I659" s="30"/>
    </row>
    <row r="660" spans="9:9" ht="13.2">
      <c r="I660" s="30"/>
    </row>
    <row r="661" spans="9:9" ht="13.2">
      <c r="I661" s="30"/>
    </row>
    <row r="662" spans="9:9" ht="13.2">
      <c r="I662" s="30"/>
    </row>
    <row r="663" spans="9:9" ht="13.2">
      <c r="I663" s="30"/>
    </row>
    <row r="664" spans="9:9" ht="13.2">
      <c r="I664" s="30"/>
    </row>
    <row r="665" spans="9:9" ht="13.2">
      <c r="I665" s="30"/>
    </row>
    <row r="666" spans="9:9" ht="13.2">
      <c r="I666" s="30"/>
    </row>
    <row r="667" spans="9:9" ht="13.2">
      <c r="I667" s="30"/>
    </row>
    <row r="668" spans="9:9" ht="13.2">
      <c r="I668" s="30"/>
    </row>
    <row r="669" spans="9:9" ht="13.2">
      <c r="I669" s="30"/>
    </row>
    <row r="670" spans="9:9" ht="13.2">
      <c r="I670" s="30"/>
    </row>
    <row r="671" spans="9:9" ht="13.2">
      <c r="I671" s="30"/>
    </row>
    <row r="672" spans="9:9" ht="13.2">
      <c r="I672" s="30"/>
    </row>
    <row r="673" spans="9:9" ht="13.2">
      <c r="I673" s="30"/>
    </row>
    <row r="674" spans="9:9" ht="13.2">
      <c r="I674" s="30"/>
    </row>
    <row r="675" spans="9:9" ht="13.2">
      <c r="I675" s="30"/>
    </row>
    <row r="676" spans="9:9" ht="13.2">
      <c r="I676" s="30"/>
    </row>
    <row r="677" spans="9:9" ht="13.2">
      <c r="I677" s="30"/>
    </row>
    <row r="678" spans="9:9" ht="13.2">
      <c r="I678" s="30"/>
    </row>
    <row r="679" spans="9:9" ht="13.2">
      <c r="I679" s="30"/>
    </row>
    <row r="680" spans="9:9" ht="13.2">
      <c r="I680" s="30"/>
    </row>
    <row r="681" spans="9:9" ht="13.2">
      <c r="I681" s="30"/>
    </row>
    <row r="682" spans="9:9" ht="13.2">
      <c r="I682" s="30"/>
    </row>
    <row r="683" spans="9:9" ht="13.2">
      <c r="I683" s="30"/>
    </row>
    <row r="684" spans="9:9" ht="13.2">
      <c r="I684" s="30"/>
    </row>
    <row r="685" spans="9:9" ht="13.2">
      <c r="I685" s="30"/>
    </row>
    <row r="686" spans="9:9" ht="13.2">
      <c r="I686" s="30"/>
    </row>
    <row r="687" spans="9:9" ht="13.2">
      <c r="I687" s="30"/>
    </row>
    <row r="688" spans="9:9" ht="13.2">
      <c r="I688" s="30"/>
    </row>
    <row r="689" spans="9:9" ht="13.2">
      <c r="I689" s="30"/>
    </row>
    <row r="690" spans="9:9" ht="13.2">
      <c r="I690" s="30"/>
    </row>
    <row r="691" spans="9:9" ht="13.2">
      <c r="I691" s="30"/>
    </row>
    <row r="692" spans="9:9" ht="13.2">
      <c r="I692" s="30"/>
    </row>
    <row r="693" spans="9:9" ht="13.2">
      <c r="I693" s="30"/>
    </row>
    <row r="694" spans="9:9" ht="13.2">
      <c r="I694" s="30"/>
    </row>
    <row r="695" spans="9:9" ht="13.2">
      <c r="I695" s="30"/>
    </row>
    <row r="696" spans="9:9" ht="13.2">
      <c r="I696" s="30"/>
    </row>
    <row r="697" spans="9:9" ht="13.2">
      <c r="I697" s="30"/>
    </row>
    <row r="698" spans="9:9" ht="13.2">
      <c r="I698" s="30"/>
    </row>
    <row r="699" spans="9:9" ht="13.2">
      <c r="I699" s="30"/>
    </row>
    <row r="700" spans="9:9" ht="13.2">
      <c r="I700" s="30"/>
    </row>
    <row r="701" spans="9:9" ht="13.2">
      <c r="I701" s="30"/>
    </row>
    <row r="702" spans="9:9" ht="13.2">
      <c r="I702" s="30"/>
    </row>
    <row r="703" spans="9:9" ht="13.2">
      <c r="I703" s="30"/>
    </row>
    <row r="704" spans="9:9" ht="13.2">
      <c r="I704" s="30"/>
    </row>
    <row r="705" spans="9:9" ht="13.2">
      <c r="I705" s="30"/>
    </row>
    <row r="706" spans="9:9" ht="13.2">
      <c r="I706" s="30"/>
    </row>
    <row r="707" spans="9:9" ht="13.2">
      <c r="I707" s="30"/>
    </row>
    <row r="708" spans="9:9" ht="13.2">
      <c r="I708" s="30"/>
    </row>
    <row r="709" spans="9:9" ht="13.2">
      <c r="I709" s="30"/>
    </row>
    <row r="710" spans="9:9" ht="13.2">
      <c r="I710" s="30"/>
    </row>
    <row r="711" spans="9:9" ht="13.2">
      <c r="I711" s="30"/>
    </row>
    <row r="712" spans="9:9" ht="13.2">
      <c r="I712" s="30"/>
    </row>
    <row r="713" spans="9:9" ht="13.2">
      <c r="I713" s="30"/>
    </row>
    <row r="714" spans="9:9" ht="13.2">
      <c r="I714" s="30"/>
    </row>
    <row r="715" spans="9:9" ht="13.2">
      <c r="I715" s="30"/>
    </row>
    <row r="716" spans="9:9" ht="13.2">
      <c r="I716" s="30"/>
    </row>
    <row r="717" spans="9:9" ht="13.2">
      <c r="I717" s="30"/>
    </row>
    <row r="718" spans="9:9" ht="13.2">
      <c r="I718" s="30"/>
    </row>
    <row r="719" spans="9:9" ht="13.2">
      <c r="I719" s="30"/>
    </row>
    <row r="720" spans="9:9" ht="13.2">
      <c r="I720" s="30"/>
    </row>
    <row r="721" spans="9:9" ht="13.2">
      <c r="I721" s="30"/>
    </row>
    <row r="722" spans="9:9" ht="13.2">
      <c r="I722" s="30"/>
    </row>
    <row r="723" spans="9:9" ht="13.2">
      <c r="I723" s="30"/>
    </row>
    <row r="724" spans="9:9" ht="13.2">
      <c r="I724" s="30"/>
    </row>
    <row r="725" spans="9:9" ht="13.2">
      <c r="I725" s="30"/>
    </row>
    <row r="726" spans="9:9" ht="13.2">
      <c r="I726" s="30"/>
    </row>
    <row r="727" spans="9:9" ht="13.2">
      <c r="I727" s="30"/>
    </row>
    <row r="728" spans="9:9" ht="13.2">
      <c r="I728" s="30"/>
    </row>
    <row r="729" spans="9:9" ht="13.2">
      <c r="I729" s="30"/>
    </row>
    <row r="730" spans="9:9" ht="13.2">
      <c r="I730" s="30"/>
    </row>
    <row r="731" spans="9:9" ht="13.2">
      <c r="I731" s="30"/>
    </row>
    <row r="732" spans="9:9" ht="13.2">
      <c r="I732" s="30"/>
    </row>
    <row r="733" spans="9:9" ht="13.2">
      <c r="I733" s="30"/>
    </row>
    <row r="734" spans="9:9" ht="13.2">
      <c r="I734" s="30"/>
    </row>
    <row r="735" spans="9:9" ht="13.2">
      <c r="I735" s="30"/>
    </row>
    <row r="736" spans="9:9" ht="13.2">
      <c r="I736" s="30"/>
    </row>
    <row r="737" spans="9:9" ht="13.2">
      <c r="I737" s="30"/>
    </row>
    <row r="738" spans="9:9" ht="13.2">
      <c r="I738" s="30"/>
    </row>
    <row r="739" spans="9:9" ht="13.2">
      <c r="I739" s="30"/>
    </row>
    <row r="740" spans="9:9" ht="13.2">
      <c r="I740" s="30"/>
    </row>
    <row r="741" spans="9:9" ht="13.2">
      <c r="I741" s="30"/>
    </row>
    <row r="742" spans="9:9" ht="13.2">
      <c r="I742" s="30"/>
    </row>
    <row r="743" spans="9:9" ht="13.2">
      <c r="I743" s="30"/>
    </row>
    <row r="744" spans="9:9" ht="13.2">
      <c r="I744" s="30"/>
    </row>
    <row r="745" spans="9:9" ht="13.2">
      <c r="I745" s="30"/>
    </row>
    <row r="746" spans="9:9" ht="13.2">
      <c r="I746" s="30"/>
    </row>
    <row r="747" spans="9:9" ht="13.2">
      <c r="I747" s="30"/>
    </row>
    <row r="748" spans="9:9" ht="13.2">
      <c r="I748" s="30"/>
    </row>
    <row r="749" spans="9:9" ht="13.2">
      <c r="I749" s="30"/>
    </row>
    <row r="750" spans="9:9" ht="13.2">
      <c r="I750" s="30"/>
    </row>
    <row r="751" spans="9:9" ht="13.2">
      <c r="I751" s="30"/>
    </row>
    <row r="752" spans="9:9" ht="13.2">
      <c r="I752" s="30"/>
    </row>
    <row r="753" spans="9:9" ht="13.2">
      <c r="I753" s="30"/>
    </row>
    <row r="754" spans="9:9" ht="13.2">
      <c r="I754" s="30"/>
    </row>
    <row r="755" spans="9:9" ht="13.2">
      <c r="I755" s="30"/>
    </row>
    <row r="756" spans="9:9" ht="13.2">
      <c r="I756" s="30"/>
    </row>
    <row r="757" spans="9:9" ht="13.2">
      <c r="I757" s="30"/>
    </row>
    <row r="758" spans="9:9" ht="13.2">
      <c r="I758" s="30"/>
    </row>
    <row r="759" spans="9:9" ht="13.2">
      <c r="I759" s="30"/>
    </row>
    <row r="760" spans="9:9" ht="13.2">
      <c r="I760" s="30"/>
    </row>
    <row r="761" spans="9:9" ht="13.2">
      <c r="I761" s="30"/>
    </row>
    <row r="762" spans="9:9" ht="13.2">
      <c r="I762" s="30"/>
    </row>
    <row r="763" spans="9:9" ht="13.2">
      <c r="I763" s="30"/>
    </row>
    <row r="764" spans="9:9" ht="13.2">
      <c r="I764" s="30"/>
    </row>
    <row r="765" spans="9:9" ht="13.2">
      <c r="I765" s="30"/>
    </row>
    <row r="766" spans="9:9" ht="13.2">
      <c r="I766" s="30"/>
    </row>
    <row r="767" spans="9:9" ht="13.2">
      <c r="I767" s="30"/>
    </row>
    <row r="768" spans="9:9" ht="13.2">
      <c r="I768" s="30"/>
    </row>
    <row r="769" spans="9:9" ht="13.2">
      <c r="I769" s="30"/>
    </row>
    <row r="770" spans="9:9" ht="13.2">
      <c r="I770" s="30"/>
    </row>
    <row r="771" spans="9:9" ht="13.2">
      <c r="I771" s="30"/>
    </row>
    <row r="772" spans="9:9" ht="13.2">
      <c r="I772" s="30"/>
    </row>
    <row r="773" spans="9:9" ht="13.2">
      <c r="I773" s="30"/>
    </row>
    <row r="774" spans="9:9" ht="13.2">
      <c r="I774" s="30"/>
    </row>
    <row r="775" spans="9:9" ht="13.2">
      <c r="I775" s="30"/>
    </row>
    <row r="776" spans="9:9" ht="13.2">
      <c r="I776" s="30"/>
    </row>
    <row r="777" spans="9:9" ht="13.2">
      <c r="I777" s="30"/>
    </row>
    <row r="778" spans="9:9" ht="13.2">
      <c r="I778" s="30"/>
    </row>
    <row r="779" spans="9:9" ht="13.2">
      <c r="I779" s="30"/>
    </row>
    <row r="780" spans="9:9" ht="13.2">
      <c r="I780" s="30"/>
    </row>
    <row r="781" spans="9:9" ht="13.2">
      <c r="I781" s="30"/>
    </row>
    <row r="782" spans="9:9" ht="13.2">
      <c r="I782" s="30"/>
    </row>
    <row r="783" spans="9:9" ht="13.2">
      <c r="I783" s="30"/>
    </row>
    <row r="784" spans="9:9" ht="13.2">
      <c r="I784" s="30"/>
    </row>
    <row r="785" spans="9:9" ht="13.2">
      <c r="I785" s="30"/>
    </row>
    <row r="786" spans="9:9" ht="13.2">
      <c r="I786" s="30"/>
    </row>
    <row r="787" spans="9:9" ht="13.2">
      <c r="I787" s="30"/>
    </row>
    <row r="788" spans="9:9" ht="13.2">
      <c r="I788" s="30"/>
    </row>
    <row r="789" spans="9:9" ht="13.2">
      <c r="I789" s="30"/>
    </row>
    <row r="790" spans="9:9" ht="13.2">
      <c r="I790" s="30"/>
    </row>
    <row r="791" spans="9:9" ht="13.2">
      <c r="I791" s="30"/>
    </row>
    <row r="792" spans="9:9" ht="13.2">
      <c r="I792" s="30"/>
    </row>
    <row r="793" spans="9:9" ht="13.2">
      <c r="I793" s="30"/>
    </row>
    <row r="794" spans="9:9" ht="13.2">
      <c r="I794" s="30"/>
    </row>
    <row r="795" spans="9:9" ht="13.2">
      <c r="I795" s="30"/>
    </row>
    <row r="796" spans="9:9" ht="13.2">
      <c r="I796" s="30"/>
    </row>
    <row r="797" spans="9:9" ht="13.2">
      <c r="I797" s="30"/>
    </row>
    <row r="798" spans="9:9" ht="13.2">
      <c r="I798" s="30"/>
    </row>
    <row r="799" spans="9:9" ht="13.2">
      <c r="I799" s="30"/>
    </row>
    <row r="800" spans="9:9" ht="13.2">
      <c r="I800" s="30"/>
    </row>
    <row r="801" spans="9:9" ht="13.2">
      <c r="I801" s="30"/>
    </row>
    <row r="802" spans="9:9" ht="13.2">
      <c r="I802" s="30"/>
    </row>
    <row r="803" spans="9:9" ht="13.2">
      <c r="I803" s="30"/>
    </row>
    <row r="804" spans="9:9" ht="13.2">
      <c r="I804" s="30"/>
    </row>
    <row r="805" spans="9:9" ht="13.2">
      <c r="I805" s="30"/>
    </row>
    <row r="806" spans="9:9" ht="13.2">
      <c r="I806" s="30"/>
    </row>
    <row r="807" spans="9:9" ht="13.2">
      <c r="I807" s="30"/>
    </row>
    <row r="808" spans="9:9" ht="13.2">
      <c r="I808" s="30"/>
    </row>
    <row r="809" spans="9:9" ht="13.2">
      <c r="I809" s="30"/>
    </row>
    <row r="810" spans="9:9" ht="13.2">
      <c r="I810" s="30"/>
    </row>
    <row r="811" spans="9:9" ht="13.2">
      <c r="I811" s="30"/>
    </row>
    <row r="812" spans="9:9" ht="13.2">
      <c r="I812" s="30"/>
    </row>
    <row r="813" spans="9:9" ht="13.2">
      <c r="I813" s="30"/>
    </row>
    <row r="814" spans="9:9" ht="13.2">
      <c r="I814" s="30"/>
    </row>
    <row r="815" spans="9:9" ht="13.2">
      <c r="I815" s="30"/>
    </row>
    <row r="816" spans="9:9" ht="13.2">
      <c r="I816" s="30"/>
    </row>
    <row r="817" spans="9:9" ht="13.2">
      <c r="I817" s="30"/>
    </row>
    <row r="818" spans="9:9" ht="13.2">
      <c r="I818" s="30"/>
    </row>
    <row r="819" spans="9:9" ht="13.2">
      <c r="I819" s="30"/>
    </row>
    <row r="820" spans="9:9" ht="13.2">
      <c r="I820" s="30"/>
    </row>
    <row r="821" spans="9:9" ht="13.2">
      <c r="I821" s="30"/>
    </row>
    <row r="822" spans="9:9" ht="13.2">
      <c r="I822" s="30"/>
    </row>
    <row r="823" spans="9:9" ht="13.2">
      <c r="I823" s="30"/>
    </row>
    <row r="824" spans="9:9" ht="13.2">
      <c r="I824" s="30"/>
    </row>
    <row r="825" spans="9:9" ht="13.2">
      <c r="I825" s="30"/>
    </row>
    <row r="826" spans="9:9" ht="13.2">
      <c r="I826" s="30"/>
    </row>
    <row r="827" spans="9:9" ht="13.2">
      <c r="I827" s="30"/>
    </row>
    <row r="828" spans="9:9" ht="13.2">
      <c r="I828" s="30"/>
    </row>
    <row r="829" spans="9:9" ht="13.2">
      <c r="I829" s="30"/>
    </row>
    <row r="830" spans="9:9" ht="13.2">
      <c r="I830" s="30"/>
    </row>
    <row r="831" spans="9:9" ht="13.2">
      <c r="I831" s="30"/>
    </row>
    <row r="832" spans="9:9" ht="13.2">
      <c r="I832" s="30"/>
    </row>
    <row r="833" spans="9:9" ht="13.2">
      <c r="I833" s="30"/>
    </row>
    <row r="834" spans="9:9" ht="13.2">
      <c r="I834" s="30"/>
    </row>
    <row r="835" spans="9:9" ht="13.2">
      <c r="I835" s="30"/>
    </row>
    <row r="836" spans="9:9" ht="13.2">
      <c r="I836" s="30"/>
    </row>
    <row r="837" spans="9:9" ht="13.2">
      <c r="I837" s="30"/>
    </row>
    <row r="838" spans="9:9" ht="13.2">
      <c r="I838" s="30"/>
    </row>
    <row r="839" spans="9:9" ht="13.2">
      <c r="I839" s="30"/>
    </row>
    <row r="840" spans="9:9" ht="13.2">
      <c r="I840" s="30"/>
    </row>
    <row r="841" spans="9:9" ht="13.2">
      <c r="I841" s="30"/>
    </row>
    <row r="842" spans="9:9" ht="13.2">
      <c r="I842" s="30"/>
    </row>
    <row r="843" spans="9:9" ht="13.2">
      <c r="I843" s="30"/>
    </row>
    <row r="844" spans="9:9" ht="13.2">
      <c r="I844" s="30"/>
    </row>
    <row r="845" spans="9:9" ht="13.2">
      <c r="I845" s="30"/>
    </row>
    <row r="846" spans="9:9" ht="13.2">
      <c r="I846" s="30"/>
    </row>
    <row r="847" spans="9:9" ht="13.2">
      <c r="I847" s="30"/>
    </row>
    <row r="848" spans="9:9" ht="13.2">
      <c r="I848" s="30"/>
    </row>
    <row r="849" spans="9:9" ht="13.2">
      <c r="I849" s="30"/>
    </row>
    <row r="850" spans="9:9" ht="13.2">
      <c r="I850" s="30"/>
    </row>
    <row r="851" spans="9:9" ht="13.2">
      <c r="I851" s="30"/>
    </row>
    <row r="852" spans="9:9" ht="13.2">
      <c r="I852" s="30"/>
    </row>
    <row r="853" spans="9:9" ht="13.2">
      <c r="I853" s="30"/>
    </row>
    <row r="854" spans="9:9" ht="13.2">
      <c r="I854" s="30"/>
    </row>
    <row r="855" spans="9:9" ht="13.2">
      <c r="I855" s="30"/>
    </row>
    <row r="856" spans="9:9" ht="13.2">
      <c r="I856" s="30"/>
    </row>
    <row r="857" spans="9:9" ht="13.2">
      <c r="I857" s="30"/>
    </row>
    <row r="858" spans="9:9" ht="13.2">
      <c r="I858" s="30"/>
    </row>
    <row r="859" spans="9:9" ht="13.2">
      <c r="I859" s="30"/>
    </row>
    <row r="860" spans="9:9" ht="13.2">
      <c r="I860" s="30"/>
    </row>
    <row r="861" spans="9:9" ht="13.2">
      <c r="I861" s="30"/>
    </row>
    <row r="862" spans="9:9" ht="13.2">
      <c r="I862" s="30"/>
    </row>
    <row r="863" spans="9:9" ht="13.2">
      <c r="I863" s="30"/>
    </row>
    <row r="864" spans="9:9" ht="13.2">
      <c r="I864" s="30"/>
    </row>
    <row r="865" spans="9:9" ht="13.2">
      <c r="I865" s="30"/>
    </row>
    <row r="866" spans="9:9" ht="13.2">
      <c r="I866" s="30"/>
    </row>
    <row r="867" spans="9:9" ht="13.2">
      <c r="I867" s="30"/>
    </row>
    <row r="868" spans="9:9" ht="13.2">
      <c r="I868" s="30"/>
    </row>
    <row r="869" spans="9:9" ht="13.2">
      <c r="I869" s="30"/>
    </row>
    <row r="870" spans="9:9" ht="13.2">
      <c r="I870" s="30"/>
    </row>
    <row r="871" spans="9:9" ht="13.2">
      <c r="I871" s="30"/>
    </row>
    <row r="872" spans="9:9" ht="13.2">
      <c r="I872" s="30"/>
    </row>
    <row r="873" spans="9:9" ht="13.2">
      <c r="I873" s="30"/>
    </row>
    <row r="874" spans="9:9" ht="13.2">
      <c r="I874" s="30"/>
    </row>
    <row r="875" spans="9:9" ht="13.2">
      <c r="I875" s="30"/>
    </row>
    <row r="876" spans="9:9" ht="13.2">
      <c r="I876" s="30"/>
    </row>
    <row r="877" spans="9:9" ht="13.2">
      <c r="I877" s="30"/>
    </row>
    <row r="878" spans="9:9" ht="13.2">
      <c r="I878" s="30"/>
    </row>
    <row r="879" spans="9:9" ht="13.2">
      <c r="I879" s="30"/>
    </row>
    <row r="880" spans="9:9" ht="13.2">
      <c r="I880" s="30"/>
    </row>
    <row r="881" spans="9:9" ht="13.2">
      <c r="I881" s="30"/>
    </row>
    <row r="882" spans="9:9" ht="13.2">
      <c r="I882" s="30"/>
    </row>
    <row r="883" spans="9:9" ht="13.2">
      <c r="I883" s="30"/>
    </row>
    <row r="884" spans="9:9" ht="13.2">
      <c r="I884" s="30"/>
    </row>
    <row r="885" spans="9:9" ht="13.2">
      <c r="I885" s="30"/>
    </row>
    <row r="886" spans="9:9" ht="13.2">
      <c r="I886" s="30"/>
    </row>
    <row r="887" spans="9:9" ht="13.2">
      <c r="I887" s="30"/>
    </row>
    <row r="888" spans="9:9" ht="13.2">
      <c r="I888" s="30"/>
    </row>
    <row r="889" spans="9:9" ht="13.2">
      <c r="I889" s="30"/>
    </row>
    <row r="890" spans="9:9" ht="13.2">
      <c r="I890" s="30"/>
    </row>
    <row r="891" spans="9:9" ht="13.2">
      <c r="I891" s="30"/>
    </row>
    <row r="892" spans="9:9" ht="13.2">
      <c r="I892" s="30"/>
    </row>
    <row r="893" spans="9:9" ht="13.2">
      <c r="I893" s="30"/>
    </row>
    <row r="894" spans="9:9" ht="13.2">
      <c r="I894" s="30"/>
    </row>
    <row r="895" spans="9:9" ht="13.2">
      <c r="I895" s="30"/>
    </row>
    <row r="896" spans="9:9" ht="13.2">
      <c r="I896" s="30"/>
    </row>
    <row r="897" spans="9:9" ht="13.2">
      <c r="I897" s="30"/>
    </row>
    <row r="898" spans="9:9" ht="13.2">
      <c r="I898" s="30"/>
    </row>
    <row r="899" spans="9:9" ht="13.2">
      <c r="I899" s="30"/>
    </row>
    <row r="900" spans="9:9" ht="13.2">
      <c r="I900" s="30"/>
    </row>
    <row r="901" spans="9:9" ht="13.2">
      <c r="I901" s="30"/>
    </row>
    <row r="902" spans="9:9" ht="13.2">
      <c r="I902" s="30"/>
    </row>
    <row r="903" spans="9:9" ht="13.2">
      <c r="I903" s="30"/>
    </row>
    <row r="904" spans="9:9" ht="13.2">
      <c r="I904" s="30"/>
    </row>
    <row r="905" spans="9:9" ht="13.2">
      <c r="I905" s="30"/>
    </row>
    <row r="906" spans="9:9" ht="13.2">
      <c r="I906" s="30"/>
    </row>
    <row r="907" spans="9:9" ht="13.2">
      <c r="I907" s="30"/>
    </row>
    <row r="908" spans="9:9" ht="13.2">
      <c r="I908" s="30"/>
    </row>
    <row r="909" spans="9:9" ht="13.2">
      <c r="I909" s="30"/>
    </row>
    <row r="910" spans="9:9" ht="13.2">
      <c r="I910" s="30"/>
    </row>
    <row r="911" spans="9:9" ht="13.2">
      <c r="I911" s="30"/>
    </row>
    <row r="912" spans="9:9" ht="13.2">
      <c r="I912" s="30"/>
    </row>
    <row r="913" spans="9:9" ht="13.2">
      <c r="I913" s="30"/>
    </row>
    <row r="914" spans="9:9" ht="13.2">
      <c r="I914" s="30"/>
    </row>
    <row r="915" spans="9:9" ht="13.2">
      <c r="I915" s="30"/>
    </row>
    <row r="916" spans="9:9" ht="13.2">
      <c r="I916" s="30"/>
    </row>
    <row r="917" spans="9:9" ht="13.2">
      <c r="I917" s="30"/>
    </row>
    <row r="918" spans="9:9" ht="13.2">
      <c r="I918" s="30"/>
    </row>
    <row r="919" spans="9:9" ht="13.2">
      <c r="I919" s="30"/>
    </row>
    <row r="920" spans="9:9" ht="13.2">
      <c r="I920" s="30"/>
    </row>
    <row r="921" spans="9:9" ht="13.2">
      <c r="I921" s="30"/>
    </row>
    <row r="922" spans="9:9" ht="13.2">
      <c r="I922" s="30"/>
    </row>
    <row r="923" spans="9:9" ht="13.2">
      <c r="I923" s="30"/>
    </row>
    <row r="924" spans="9:9" ht="13.2">
      <c r="I924" s="30"/>
    </row>
    <row r="925" spans="9:9" ht="13.2">
      <c r="I925" s="30"/>
    </row>
    <row r="926" spans="9:9" ht="13.2">
      <c r="I926" s="30"/>
    </row>
    <row r="927" spans="9:9" ht="13.2">
      <c r="I927" s="30"/>
    </row>
    <row r="928" spans="9:9" ht="13.2">
      <c r="I928" s="30"/>
    </row>
    <row r="929" spans="9:9" ht="13.2">
      <c r="I929" s="30"/>
    </row>
    <row r="930" spans="9:9" ht="13.2">
      <c r="I930" s="30"/>
    </row>
    <row r="931" spans="9:9" ht="13.2">
      <c r="I931" s="30"/>
    </row>
    <row r="932" spans="9:9" ht="13.2">
      <c r="I932" s="30"/>
    </row>
    <row r="933" spans="9:9" ht="13.2">
      <c r="I933" s="30"/>
    </row>
    <row r="934" spans="9:9" ht="13.2">
      <c r="I934" s="30"/>
    </row>
    <row r="935" spans="9:9" ht="13.2">
      <c r="I935" s="30"/>
    </row>
    <row r="936" spans="9:9" ht="13.2">
      <c r="I936" s="30"/>
    </row>
    <row r="937" spans="9:9" ht="13.2">
      <c r="I937" s="30"/>
    </row>
    <row r="938" spans="9:9" ht="13.2">
      <c r="I938" s="30"/>
    </row>
    <row r="939" spans="9:9" ht="13.2">
      <c r="I939" s="30"/>
    </row>
    <row r="940" spans="9:9" ht="13.2">
      <c r="I940" s="30"/>
    </row>
    <row r="941" spans="9:9" ht="13.2">
      <c r="I941" s="30"/>
    </row>
    <row r="942" spans="9:9" ht="13.2">
      <c r="I942" s="30"/>
    </row>
    <row r="943" spans="9:9" ht="13.2">
      <c r="I943" s="30"/>
    </row>
    <row r="944" spans="9:9" ht="13.2">
      <c r="I944" s="30"/>
    </row>
    <row r="945" spans="9:9" ht="13.2">
      <c r="I945" s="30"/>
    </row>
    <row r="946" spans="9:9" ht="13.2">
      <c r="I946" s="30"/>
    </row>
    <row r="947" spans="9:9" ht="13.2">
      <c r="I947" s="30"/>
    </row>
    <row r="948" spans="9:9" ht="13.2">
      <c r="I948" s="30"/>
    </row>
    <row r="949" spans="9:9" ht="13.2">
      <c r="I949" s="30"/>
    </row>
    <row r="950" spans="9:9" ht="13.2">
      <c r="I950" s="30"/>
    </row>
    <row r="951" spans="9:9" ht="13.2">
      <c r="I951" s="30"/>
    </row>
    <row r="952" spans="9:9" ht="13.2">
      <c r="I952" s="30"/>
    </row>
    <row r="953" spans="9:9" ht="13.2">
      <c r="I953" s="30"/>
    </row>
    <row r="954" spans="9:9" ht="13.2">
      <c r="I954" s="30"/>
    </row>
    <row r="955" spans="9:9" ht="13.2">
      <c r="I955" s="30"/>
    </row>
    <row r="956" spans="9:9" ht="13.2">
      <c r="I956" s="30"/>
    </row>
    <row r="957" spans="9:9" ht="13.2">
      <c r="I957" s="30"/>
    </row>
    <row r="958" spans="9:9" ht="13.2">
      <c r="I958" s="30"/>
    </row>
    <row r="959" spans="9:9" ht="13.2">
      <c r="I959" s="30"/>
    </row>
    <row r="960" spans="9:9" ht="13.2">
      <c r="I960" s="30"/>
    </row>
    <row r="961" spans="9:9" ht="13.2">
      <c r="I961" s="30"/>
    </row>
    <row r="962" spans="9:9" ht="13.2">
      <c r="I962" s="30"/>
    </row>
    <row r="963" spans="9:9" ht="13.2">
      <c r="I963" s="30"/>
    </row>
    <row r="964" spans="9:9" ht="13.2">
      <c r="I964" s="30"/>
    </row>
    <row r="965" spans="9:9" ht="13.2">
      <c r="I965" s="30"/>
    </row>
    <row r="966" spans="9:9" ht="13.2">
      <c r="I966" s="30"/>
    </row>
    <row r="967" spans="9:9" ht="13.2">
      <c r="I967" s="30"/>
    </row>
    <row r="968" spans="9:9" ht="13.2">
      <c r="I968" s="30"/>
    </row>
    <row r="969" spans="9:9" ht="13.2">
      <c r="I969" s="30"/>
    </row>
    <row r="970" spans="9:9" ht="13.2">
      <c r="I970" s="30"/>
    </row>
    <row r="971" spans="9:9" ht="13.2">
      <c r="I971" s="30"/>
    </row>
    <row r="972" spans="9:9" ht="13.2">
      <c r="I972" s="30"/>
    </row>
    <row r="973" spans="9:9" ht="13.2">
      <c r="I973" s="30"/>
    </row>
    <row r="974" spans="9:9" ht="13.2">
      <c r="I974" s="30"/>
    </row>
    <row r="975" spans="9:9" ht="13.2">
      <c r="I975" s="30"/>
    </row>
    <row r="976" spans="9:9" ht="13.2">
      <c r="I976" s="30"/>
    </row>
    <row r="977" spans="9:9" ht="13.2">
      <c r="I977" s="30"/>
    </row>
    <row r="978" spans="9:9" ht="13.2">
      <c r="I978" s="30"/>
    </row>
    <row r="979" spans="9:9" ht="13.2">
      <c r="I979" s="30"/>
    </row>
    <row r="980" spans="9:9" ht="13.2">
      <c r="I980" s="30"/>
    </row>
    <row r="981" spans="9:9" ht="13.2">
      <c r="I981" s="30"/>
    </row>
    <row r="982" spans="9:9" ht="13.2">
      <c r="I982" s="30"/>
    </row>
    <row r="983" spans="9:9" ht="13.2">
      <c r="I983" s="30"/>
    </row>
    <row r="984" spans="9:9" ht="13.2">
      <c r="I984" s="30"/>
    </row>
    <row r="985" spans="9:9" ht="13.2">
      <c r="I985" s="30"/>
    </row>
    <row r="986" spans="9:9" ht="13.2">
      <c r="I986" s="30"/>
    </row>
    <row r="987" spans="9:9" ht="13.2">
      <c r="I987" s="30"/>
    </row>
    <row r="988" spans="9:9" ht="13.2">
      <c r="I988" s="30"/>
    </row>
    <row r="989" spans="9:9" ht="13.2">
      <c r="I989" s="30"/>
    </row>
    <row r="990" spans="9:9" ht="13.2">
      <c r="I990" s="30"/>
    </row>
    <row r="991" spans="9:9" ht="13.2">
      <c r="I991" s="30"/>
    </row>
    <row r="992" spans="9:9" ht="13.2">
      <c r="I992" s="30"/>
    </row>
    <row r="993" spans="9:9" ht="13.2">
      <c r="I993" s="30"/>
    </row>
    <row r="994" spans="9:9" ht="13.2">
      <c r="I994" s="30"/>
    </row>
    <row r="995" spans="9:9" ht="13.2">
      <c r="I995" s="30"/>
    </row>
    <row r="996" spans="9:9" ht="13.2">
      <c r="I996" s="30"/>
    </row>
    <row r="997" spans="9:9" ht="13.2">
      <c r="I997" s="30"/>
    </row>
    <row r="998" spans="9:9" ht="13.2">
      <c r="I998" s="30"/>
    </row>
    <row r="999" spans="9:9" ht="13.2">
      <c r="I999" s="30"/>
    </row>
    <row r="1000" spans="9:9" ht="13.2">
      <c r="I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Smart Rock Bill of Materials</vt:lpstr>
      <vt:lpstr>Mechanical Components</vt:lpstr>
      <vt:lpstr>Electrical Components</vt:lpstr>
      <vt:lpstr>PCBs</vt:lpstr>
      <vt:lpstr>Bulk 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Edwards</cp:lastModifiedBy>
  <dcterms:modified xsi:type="dcterms:W3CDTF">2019-11-04T17:58:40Z</dcterms:modified>
</cp:coreProperties>
</file>