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9DB15B3F-98BF-4507-8A03-EBACEF77D9B9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Power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M13" i="1" l="1"/>
  <c r="M32" i="1"/>
  <c r="M17" i="1" l="1"/>
  <c r="M3" i="1"/>
  <c r="M4" i="1"/>
  <c r="M5" i="1"/>
  <c r="M6" i="1"/>
  <c r="M8" i="1"/>
  <c r="M9" i="1"/>
  <c r="M10" i="1"/>
  <c r="M11" i="1"/>
  <c r="M12" i="1"/>
  <c r="M14" i="1"/>
  <c r="M15" i="1"/>
  <c r="M16" i="1"/>
  <c r="M19" i="1" l="1"/>
  <c r="M20" i="1" s="1"/>
</calcChain>
</file>

<file path=xl/sharedStrings.xml><?xml version="1.0" encoding="utf-8"?>
<sst xmlns="http://schemas.openxmlformats.org/spreadsheetml/2006/main" count="158" uniqueCount="61">
  <si>
    <t>Name</t>
  </si>
  <si>
    <t>Footprint</t>
  </si>
  <si>
    <t>Link</t>
  </si>
  <si>
    <t>Sparkfun logic level shifter</t>
  </si>
  <si>
    <t>DIP12</t>
  </si>
  <si>
    <t>12 pins angle female header</t>
  </si>
  <si>
    <t>Digikey</t>
  </si>
  <si>
    <t>Price</t>
  </si>
  <si>
    <t>SMD</t>
  </si>
  <si>
    <t>DIP2</t>
  </si>
  <si>
    <t>NOT gate - Inverter</t>
  </si>
  <si>
    <t>SOT753 - SC74A</t>
  </si>
  <si>
    <t>Note</t>
  </si>
  <si>
    <t>Low power</t>
  </si>
  <si>
    <t>Capacitor 100nF SMD</t>
  </si>
  <si>
    <t>C11, C12</t>
  </si>
  <si>
    <t>JST angle Connector</t>
  </si>
  <si>
    <t>C1 C2 C3 C4 C5 C6 C8 C10 C13 C14</t>
  </si>
  <si>
    <t>Flyback Diode for valves</t>
  </si>
  <si>
    <t>Through hole</t>
  </si>
  <si>
    <t>JST regular connector</t>
  </si>
  <si>
    <t>Motor Connector - Push in</t>
  </si>
  <si>
    <t>Unit Price</t>
  </si>
  <si>
    <t>20-SOIC</t>
  </si>
  <si>
    <t>DRV8871DDAR H Bridge</t>
  </si>
  <si>
    <t>8-SOIC</t>
  </si>
  <si>
    <t>C17, C18</t>
  </si>
  <si>
    <t>Total without PCB</t>
  </si>
  <si>
    <t>SOD123</t>
  </si>
  <si>
    <t>Ferrite Bead</t>
  </si>
  <si>
    <t>Ring</t>
  </si>
  <si>
    <t>Capacitor 100nF DIP 50V</t>
  </si>
  <si>
    <t>TPIC6B596</t>
  </si>
  <si>
    <t>Resistor 20K ohm</t>
  </si>
  <si>
    <t>Just for NOTE</t>
  </si>
  <si>
    <t>Part Number</t>
  </si>
  <si>
    <t>Amount</t>
  </si>
  <si>
    <t>1568-1209-ND</t>
  </si>
  <si>
    <t>S5448-ND</t>
  </si>
  <si>
    <t>PPC60.4KXCT-ND</t>
  </si>
  <si>
    <t>277-12184-ND</t>
  </si>
  <si>
    <t>TC4S584FLFCT-ND</t>
  </si>
  <si>
    <t>1276-1017-1-ND</t>
  </si>
  <si>
    <t>1N4148W-FDICT-ND</t>
  </si>
  <si>
    <t>CR1206-FX-2002ELFCT-ND</t>
  </si>
  <si>
    <t>296-1351-1-ND</t>
  </si>
  <si>
    <t>296-43024-1-ND</t>
  </si>
  <si>
    <t>399-4328-ND</t>
  </si>
  <si>
    <t>PCB</t>
  </si>
  <si>
    <t>Total with PCB</t>
  </si>
  <si>
    <t>Capacitor 470uF SMD 16V</t>
  </si>
  <si>
    <t>493-2181-1-ND</t>
  </si>
  <si>
    <t>C7 C15 C16</t>
  </si>
  <si>
    <t>Capacitor 150pF 50V</t>
  </si>
  <si>
    <t>BC1043CT-ND</t>
  </si>
  <si>
    <t>3 extra added</t>
  </si>
  <si>
    <t>2.5mm DIP</t>
  </si>
  <si>
    <t>455-2257-ND</t>
  </si>
  <si>
    <t>2.5 mm DIP</t>
  </si>
  <si>
    <t>455-2247-ND</t>
  </si>
  <si>
    <t>Resistor 64K ohm 3.5mm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</si>
</sst>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3">
    <xf numFmtId="0" fontId="0" fillId="0" borderId="0" xfId="0"/>
    <xf numFmtId="0" fontId="1" fillId="0" borderId="0" xfId="1"/>
    <xf numFmtId="0" fontId="0" fillId="0" borderId="0" xfId="0"/>
    <xf numFmtId="0" fontId="0" fillId="0" borderId="0" xfId="0" applyAlignment="1"/>
    <xf numFmtId="0" fontId="0" fillId="0" borderId="0" xfId="0"/>
    <xf numFmtId="2" fontId="2" fillId="0" borderId="0" xfId="0" applyNumberFormat="1" applyFont="1"/>
    <xf numFmtId="2" fontId="0" fillId="0" borderId="0" xfId="0" applyNumberFormat="1"/>
    <xf numFmtId="2" fontId="2" fillId="0" borderId="0" xfId="1" applyNumberFormat="1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0" fontId="1" fillId="0" borderId="0" xfId="1" applyFill="1"/>
    <xf numFmtId="0" fontId="3" fillId="2" borderId="0" xfId="2" applyFont="1" applyFill="1" applyAlignment="1">
      <alignment horizontal="left"/>
    </xf>
    <xf numFmtId="0" fontId="4" fillId="0" borderId="0" xfId="2" applyFont="1" applyAlignment="1"/>
    <xf numFmtId="0" fontId="3" fillId="2" borderId="0" xfId="2" applyFont="1" applyFill="1" applyAlignment="1">
      <alignment horizontal="left"/>
    </xf>
    <xf numFmtId="0" fontId="4" fillId="0" borderId="0" xfId="2" applyFont="1" applyAlignment="1"/>
    <xf numFmtId="0" fontId="5" fillId="0" borderId="0" xfId="0" applyFont="1" applyAlignment="1">
      <alignment vertical="center"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45E1A628-CA0F-407E-820F-B830A685F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aird-signal-integrity-products/28B0375-100/240-2067-ND/255586" TargetMode="External"/><Relationship Id="rId13" Type="http://schemas.openxmlformats.org/officeDocument/2006/relationships/hyperlink" Target="https://www.digikey.com/product-detail/en/sullins-connector-solutions/PPTC121LGBN-RC/S5448-ND/775906" TargetMode="External"/><Relationship Id="rId3" Type="http://schemas.openxmlformats.org/officeDocument/2006/relationships/hyperlink" Target="https://www.digikey.com/product-detail/en/samsung-electro-mechanics/CL31B104KBCNNNC/1276-1017-1-ND/3889103" TargetMode="External"/><Relationship Id="rId7" Type="http://schemas.openxmlformats.org/officeDocument/2006/relationships/hyperlink" Target="https://www.digikey.com/product-detail/en/diodes-incorporated/1N4148W-7-F/1N4148W-FDICT-ND/815280" TargetMode="External"/><Relationship Id="rId12" Type="http://schemas.openxmlformats.org/officeDocument/2006/relationships/hyperlink" Target="https://www.digikey.com/products/en?keywords=455-2247-N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toshiba-semiconductor-and-storage/TC4S584FLF/TC4S584FLFCT-ND/870444" TargetMode="External"/><Relationship Id="rId16" Type="http://schemas.openxmlformats.org/officeDocument/2006/relationships/hyperlink" Target="https://www.digikey.com/product-detail/en/jst-sales-america-inc/S2B-XH-A-LF-SN/455-2257-ND/1651055" TargetMode="External"/><Relationship Id="rId1" Type="http://schemas.openxmlformats.org/officeDocument/2006/relationships/hyperlink" Target="https://www.digikey.com/product-detail/en/phoenix-contact/1864286/277-12184-ND/6605434" TargetMode="External"/><Relationship Id="rId6" Type="http://schemas.openxmlformats.org/officeDocument/2006/relationships/hyperlink" Target="https://www.digikey.com/product-detail/en/texas-instruments/DRV8871DDAR/296-43024-1-ND/5722182" TargetMode="External"/><Relationship Id="rId11" Type="http://schemas.openxmlformats.org/officeDocument/2006/relationships/hyperlink" Target="https://www.digikey.com/product-detail/en/bourns-inc/CR1206-FX-2002ELF/CR1206-FX-2002ELFCT-ND/3767632" TargetMode="External"/><Relationship Id="rId5" Type="http://schemas.openxmlformats.org/officeDocument/2006/relationships/hyperlink" Target="https://www.digikey.com/products/en?mpart=BOB-12009&amp;v=1568" TargetMode="External"/><Relationship Id="rId15" Type="http://schemas.openxmlformats.org/officeDocument/2006/relationships/hyperlink" Target="https://www.digikey.com/product-detail/en/vishay-bc-components/K151J15C0GF5TH5/BC1043CT-ND/286665" TargetMode="External"/><Relationship Id="rId10" Type="http://schemas.openxmlformats.org/officeDocument/2006/relationships/hyperlink" Target="https://www.digikey.com/product-detail/en/vishay-bc-components/SFR16S0006042FR500/PPC60.4KXCT-ND/594861" TargetMode="External"/><Relationship Id="rId4" Type="http://schemas.openxmlformats.org/officeDocument/2006/relationships/hyperlink" Target="https://www.digikey.com/product-detail/en/texas-instruments/TPIC6B595DWR/296-1351-1-ND/404964" TargetMode="External"/><Relationship Id="rId9" Type="http://schemas.openxmlformats.org/officeDocument/2006/relationships/hyperlink" Target="https://www.digikey.com/product-detail/en/kemet/C322C104K1R5TA/399-4328-ND/818104" TargetMode="External"/><Relationship Id="rId14" Type="http://schemas.openxmlformats.org/officeDocument/2006/relationships/hyperlink" Target="https://www.digikey.com/product-detail/en/nichicon/UWT1C471MNL1GS/493-2181-1-ND/590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3"/>
  <sheetViews>
    <sheetView tabSelected="1" zoomScaleNormal="100" workbookViewId="0">
      <selection activeCell="H20" sqref="H20"/>
    </sheetView>
  </sheetViews>
  <sheetFormatPr defaultRowHeight="15" x14ac:dyDescent="0.25"/>
  <cols>
    <col min="8" max="8" width="16" style="9" customWidth="1"/>
    <col min="10" max="10" width="18.5703125" customWidth="1"/>
    <col min="12" max="12" width="9.5703125" style="2" bestFit="1" customWidth="1"/>
  </cols>
  <sheetData>
    <row r="2" spans="2:18" x14ac:dyDescent="0.25">
      <c r="B2" t="s">
        <v>0</v>
      </c>
      <c r="H2" s="9" t="s">
        <v>35</v>
      </c>
      <c r="I2" t="s">
        <v>36</v>
      </c>
      <c r="J2" t="s">
        <v>1</v>
      </c>
      <c r="K2" t="s">
        <v>2</v>
      </c>
      <c r="L2" s="2" t="s">
        <v>22</v>
      </c>
      <c r="M2" t="s">
        <v>7</v>
      </c>
      <c r="O2" s="2" t="s">
        <v>12</v>
      </c>
      <c r="P2" s="2"/>
      <c r="Q2" s="2"/>
      <c r="R2" s="2"/>
    </row>
    <row r="3" spans="2:18" x14ac:dyDescent="0.25">
      <c r="B3" s="20" t="s">
        <v>3</v>
      </c>
      <c r="C3" s="20"/>
      <c r="D3" s="20"/>
      <c r="E3" s="20"/>
      <c r="F3" s="20"/>
      <c r="G3" s="20"/>
      <c r="H3" s="9" t="s">
        <v>37</v>
      </c>
      <c r="I3">
        <v>1</v>
      </c>
      <c r="J3" s="8" t="s">
        <v>4</v>
      </c>
      <c r="K3" s="1" t="s">
        <v>6</v>
      </c>
      <c r="L3" s="5">
        <v>2.95</v>
      </c>
      <c r="M3" s="6">
        <f t="shared" ref="M3:M15" si="0">I3*L3</f>
        <v>2.95</v>
      </c>
      <c r="O3" s="2"/>
      <c r="P3" s="2"/>
      <c r="Q3" s="2"/>
      <c r="R3" s="2"/>
    </row>
    <row r="4" spans="2:18" x14ac:dyDescent="0.25">
      <c r="B4" s="20" t="s">
        <v>5</v>
      </c>
      <c r="C4" s="20"/>
      <c r="D4" s="20"/>
      <c r="E4" s="20"/>
      <c r="F4" s="20"/>
      <c r="G4" s="20"/>
      <c r="H4" s="9" t="s">
        <v>38</v>
      </c>
      <c r="I4">
        <v>1</v>
      </c>
      <c r="J4" s="8" t="s">
        <v>19</v>
      </c>
      <c r="K4" s="1" t="s">
        <v>6</v>
      </c>
      <c r="L4" s="5">
        <v>0.8</v>
      </c>
      <c r="M4" s="6">
        <f t="shared" si="0"/>
        <v>0.8</v>
      </c>
      <c r="O4" s="2"/>
      <c r="P4" s="2"/>
      <c r="Q4" s="2"/>
      <c r="R4" s="2"/>
    </row>
    <row r="5" spans="2:18" x14ac:dyDescent="0.25">
      <c r="B5" s="20" t="s">
        <v>31</v>
      </c>
      <c r="C5" s="20"/>
      <c r="D5" s="20"/>
      <c r="E5" s="20"/>
      <c r="F5" s="20"/>
      <c r="G5" s="20"/>
      <c r="H5" s="9" t="s">
        <v>47</v>
      </c>
      <c r="I5">
        <v>10</v>
      </c>
      <c r="J5" s="8" t="s">
        <v>19</v>
      </c>
      <c r="K5" s="1" t="s">
        <v>6</v>
      </c>
      <c r="L5" s="5">
        <v>0.29199999999999998</v>
      </c>
      <c r="M5" s="6">
        <f t="shared" si="0"/>
        <v>2.92</v>
      </c>
      <c r="O5" s="3" t="s">
        <v>17</v>
      </c>
      <c r="P5" s="3"/>
      <c r="Q5" s="3"/>
      <c r="R5" s="3"/>
    </row>
    <row r="6" spans="2:18" x14ac:dyDescent="0.25">
      <c r="B6" s="21" t="s">
        <v>60</v>
      </c>
      <c r="C6" s="21"/>
      <c r="D6" s="21"/>
      <c r="E6" s="21"/>
      <c r="F6" s="21"/>
      <c r="G6" s="21"/>
      <c r="H6" s="10" t="s">
        <v>39</v>
      </c>
      <c r="I6">
        <v>2</v>
      </c>
      <c r="J6" s="8" t="s">
        <v>19</v>
      </c>
      <c r="K6" s="1" t="s">
        <v>6</v>
      </c>
      <c r="L6" s="5">
        <v>0.2</v>
      </c>
      <c r="M6" s="6">
        <f t="shared" si="0"/>
        <v>0.4</v>
      </c>
      <c r="O6" s="2"/>
      <c r="P6" s="2"/>
      <c r="Q6" s="2"/>
      <c r="R6" s="2"/>
    </row>
    <row r="7" spans="2:18" s="12" customFormat="1" x14ac:dyDescent="0.25">
      <c r="B7" s="22" t="s">
        <v>50</v>
      </c>
      <c r="C7" s="22"/>
      <c r="D7" s="22"/>
      <c r="E7" s="22"/>
      <c r="F7" s="22"/>
      <c r="G7" s="22"/>
      <c r="H7" s="19" t="s">
        <v>51</v>
      </c>
      <c r="I7" s="19">
        <v>4</v>
      </c>
      <c r="J7" s="8" t="s">
        <v>8</v>
      </c>
      <c r="K7" s="1" t="s">
        <v>6</v>
      </c>
      <c r="L7" s="5">
        <v>0.51</v>
      </c>
      <c r="M7" s="6">
        <v>0.51</v>
      </c>
      <c r="O7" s="12" t="s">
        <v>52</v>
      </c>
    </row>
    <row r="8" spans="2:18" x14ac:dyDescent="0.25">
      <c r="B8" s="21" t="s">
        <v>21</v>
      </c>
      <c r="C8" s="21"/>
      <c r="D8" s="21"/>
      <c r="E8" s="21"/>
      <c r="F8" s="21"/>
      <c r="G8" s="21"/>
      <c r="H8" s="10" t="s">
        <v>40</v>
      </c>
      <c r="I8">
        <v>1</v>
      </c>
      <c r="J8" s="8" t="s">
        <v>9</v>
      </c>
      <c r="K8" s="1" t="s">
        <v>6</v>
      </c>
      <c r="L8" s="7">
        <v>0.96</v>
      </c>
      <c r="M8" s="6">
        <f t="shared" si="0"/>
        <v>0.96</v>
      </c>
      <c r="O8" s="2"/>
      <c r="P8" s="2"/>
      <c r="Q8" s="2"/>
      <c r="R8" s="2"/>
    </row>
    <row r="9" spans="2:18" x14ac:dyDescent="0.25">
      <c r="B9" s="21" t="s">
        <v>10</v>
      </c>
      <c r="C9" s="21"/>
      <c r="D9" s="21"/>
      <c r="E9" s="21"/>
      <c r="F9" s="21"/>
      <c r="G9" s="21"/>
      <c r="H9" s="10" t="s">
        <v>41</v>
      </c>
      <c r="I9">
        <v>2</v>
      </c>
      <c r="J9" s="8" t="s">
        <v>11</v>
      </c>
      <c r="K9" s="1" t="s">
        <v>6</v>
      </c>
      <c r="L9" s="7">
        <v>0.44</v>
      </c>
      <c r="M9" s="6">
        <f t="shared" si="0"/>
        <v>0.88</v>
      </c>
      <c r="O9" s="3" t="s">
        <v>13</v>
      </c>
      <c r="P9" s="3"/>
      <c r="Q9" s="3"/>
      <c r="R9" s="3"/>
    </row>
    <row r="10" spans="2:18" x14ac:dyDescent="0.25">
      <c r="B10" s="21" t="s">
        <v>14</v>
      </c>
      <c r="C10" s="21"/>
      <c r="D10" s="21"/>
      <c r="E10" s="21"/>
      <c r="F10" s="21"/>
      <c r="G10" s="21"/>
      <c r="H10" s="10" t="s">
        <v>42</v>
      </c>
      <c r="I10">
        <v>2</v>
      </c>
      <c r="J10" s="8">
        <v>1206</v>
      </c>
      <c r="K10" s="1" t="s">
        <v>6</v>
      </c>
      <c r="L10" s="7">
        <v>0.12</v>
      </c>
      <c r="M10" s="6">
        <f t="shared" si="0"/>
        <v>0.24</v>
      </c>
      <c r="O10" s="2" t="s">
        <v>15</v>
      </c>
      <c r="P10" s="2"/>
      <c r="Q10" s="2"/>
      <c r="R10" s="2"/>
    </row>
    <row r="11" spans="2:18" x14ac:dyDescent="0.25">
      <c r="B11" s="21" t="s">
        <v>16</v>
      </c>
      <c r="C11" s="21"/>
      <c r="D11" s="21"/>
      <c r="E11" s="21"/>
      <c r="F11" s="21"/>
      <c r="G11" s="21"/>
      <c r="H11" s="16" t="s">
        <v>57</v>
      </c>
      <c r="I11">
        <v>24</v>
      </c>
      <c r="J11" s="15" t="s">
        <v>56</v>
      </c>
      <c r="K11" s="1" t="s">
        <v>6</v>
      </c>
      <c r="L11" s="7">
        <v>0.161</v>
      </c>
      <c r="M11" s="6">
        <f t="shared" si="0"/>
        <v>3.8639999999999999</v>
      </c>
      <c r="O11" s="2"/>
      <c r="P11" s="2"/>
      <c r="Q11" s="2"/>
      <c r="R11" s="2"/>
    </row>
    <row r="12" spans="2:18" x14ac:dyDescent="0.25">
      <c r="B12" s="21" t="s">
        <v>20</v>
      </c>
      <c r="C12" s="21"/>
      <c r="D12" s="21"/>
      <c r="E12" s="21"/>
      <c r="F12" s="21"/>
      <c r="G12" s="21"/>
      <c r="H12" s="18" t="s">
        <v>59</v>
      </c>
      <c r="I12">
        <v>6</v>
      </c>
      <c r="J12" s="17" t="s">
        <v>58</v>
      </c>
      <c r="K12" s="1" t="s">
        <v>6</v>
      </c>
      <c r="L12" s="5">
        <v>0.15</v>
      </c>
      <c r="M12" s="6">
        <f>I12*L12</f>
        <v>0.89999999999999991</v>
      </c>
      <c r="O12" s="2"/>
      <c r="P12" s="2"/>
      <c r="Q12" s="2"/>
      <c r="R12" s="2"/>
    </row>
    <row r="13" spans="2:18" s="4" customFormat="1" x14ac:dyDescent="0.25">
      <c r="B13" s="22" t="s">
        <v>18</v>
      </c>
      <c r="C13" s="22"/>
      <c r="D13" s="22"/>
      <c r="E13" s="22"/>
      <c r="F13" s="22"/>
      <c r="G13" s="22"/>
      <c r="H13" s="11" t="s">
        <v>43</v>
      </c>
      <c r="I13" s="4">
        <v>33</v>
      </c>
      <c r="J13" s="8" t="s">
        <v>28</v>
      </c>
      <c r="K13" s="1" t="s">
        <v>6</v>
      </c>
      <c r="L13" s="7">
        <v>0.151</v>
      </c>
      <c r="M13" s="6">
        <f>I13*L13</f>
        <v>4.9829999999999997</v>
      </c>
      <c r="O13" s="4" t="s">
        <v>55</v>
      </c>
    </row>
    <row r="14" spans="2:18" x14ac:dyDescent="0.25">
      <c r="B14" s="20" t="s">
        <v>53</v>
      </c>
      <c r="C14" s="20"/>
      <c r="D14" s="20"/>
      <c r="E14" s="20"/>
      <c r="F14" s="20"/>
      <c r="G14" s="20"/>
      <c r="H14" s="13" t="s">
        <v>54</v>
      </c>
      <c r="I14">
        <v>2</v>
      </c>
      <c r="J14" s="8" t="s">
        <v>19</v>
      </c>
      <c r="K14" s="14" t="s">
        <v>6</v>
      </c>
      <c r="L14" s="7">
        <v>0.25</v>
      </c>
      <c r="M14" s="6">
        <f t="shared" si="0"/>
        <v>0.5</v>
      </c>
      <c r="O14" s="2" t="s">
        <v>26</v>
      </c>
      <c r="P14" s="2"/>
      <c r="Q14" s="2"/>
      <c r="R14" s="2"/>
    </row>
    <row r="15" spans="2:18" x14ac:dyDescent="0.25">
      <c r="B15" s="21" t="s">
        <v>33</v>
      </c>
      <c r="C15" s="21"/>
      <c r="D15" s="21"/>
      <c r="E15" s="21"/>
      <c r="F15" s="21"/>
      <c r="G15" s="21"/>
      <c r="H15" s="10" t="s">
        <v>44</v>
      </c>
      <c r="I15">
        <v>2</v>
      </c>
      <c r="J15" s="8">
        <v>1206</v>
      </c>
      <c r="K15" s="1" t="s">
        <v>6</v>
      </c>
      <c r="L15" s="5">
        <v>0.1</v>
      </c>
      <c r="M15" s="6">
        <f t="shared" si="0"/>
        <v>0.2</v>
      </c>
      <c r="O15" s="2"/>
      <c r="P15" s="2"/>
      <c r="Q15" s="2"/>
      <c r="R15" s="2"/>
    </row>
    <row r="16" spans="2:18" x14ac:dyDescent="0.25">
      <c r="B16" s="21" t="s">
        <v>32</v>
      </c>
      <c r="C16" s="21"/>
      <c r="D16" s="21"/>
      <c r="E16" s="21"/>
      <c r="F16" s="21"/>
      <c r="G16" s="21"/>
      <c r="H16" s="10" t="s">
        <v>45</v>
      </c>
      <c r="I16">
        <v>4</v>
      </c>
      <c r="J16" s="8" t="s">
        <v>23</v>
      </c>
      <c r="K16" s="1" t="s">
        <v>6</v>
      </c>
      <c r="L16" s="5">
        <v>1.42</v>
      </c>
      <c r="M16" s="6">
        <f>I16*L16</f>
        <v>5.68</v>
      </c>
      <c r="O16" s="2"/>
      <c r="P16" s="2"/>
      <c r="Q16" s="2"/>
      <c r="R16" s="2"/>
    </row>
    <row r="17" spans="2:18" x14ac:dyDescent="0.25">
      <c r="B17" s="21" t="s">
        <v>24</v>
      </c>
      <c r="C17" s="21"/>
      <c r="D17" s="21"/>
      <c r="E17" s="21"/>
      <c r="F17" s="21"/>
      <c r="G17" s="21"/>
      <c r="H17" s="10" t="s">
        <v>46</v>
      </c>
      <c r="I17">
        <v>2</v>
      </c>
      <c r="J17" s="8" t="s">
        <v>25</v>
      </c>
      <c r="K17" s="1" t="s">
        <v>6</v>
      </c>
      <c r="L17" s="5">
        <v>2.17</v>
      </c>
      <c r="M17" s="6">
        <f>I17*L17</f>
        <v>4.34</v>
      </c>
      <c r="O17" s="2"/>
      <c r="P17" s="2"/>
      <c r="Q17" s="2"/>
      <c r="R17" s="2"/>
    </row>
    <row r="18" spans="2:18" x14ac:dyDescent="0.25">
      <c r="B18" s="20"/>
      <c r="C18" s="20"/>
      <c r="D18" s="20"/>
      <c r="E18" s="20"/>
      <c r="F18" s="20"/>
      <c r="G18" s="20"/>
      <c r="L18" s="6"/>
      <c r="M18" s="6"/>
    </row>
    <row r="19" spans="2:18" x14ac:dyDescent="0.25">
      <c r="B19" s="20"/>
      <c r="C19" s="20"/>
      <c r="D19" s="20"/>
      <c r="E19" s="20"/>
      <c r="F19" s="20"/>
      <c r="G19" s="20"/>
      <c r="K19" t="s">
        <v>27</v>
      </c>
      <c r="L19" s="6"/>
      <c r="M19" s="6">
        <f>SUM(M3:M17)</f>
        <v>30.126999999999999</v>
      </c>
    </row>
    <row r="20" spans="2:18" x14ac:dyDescent="0.25">
      <c r="B20" s="21" t="s">
        <v>48</v>
      </c>
      <c r="C20" s="21"/>
      <c r="D20" s="21"/>
      <c r="E20" s="21"/>
      <c r="F20" s="21"/>
      <c r="G20" s="21"/>
      <c r="H20" s="6">
        <f>75.95/3</f>
        <v>25.316666666666666</v>
      </c>
      <c r="K20" t="s">
        <v>49</v>
      </c>
      <c r="M20" s="6">
        <f>M19+H20</f>
        <v>55.443666666666665</v>
      </c>
    </row>
    <row r="21" spans="2:18" x14ac:dyDescent="0.25">
      <c r="B21" s="20"/>
      <c r="C21" s="20"/>
      <c r="D21" s="20"/>
      <c r="E21" s="20"/>
      <c r="F21" s="20"/>
      <c r="G21" s="20"/>
    </row>
    <row r="32" spans="2:18" x14ac:dyDescent="0.25">
      <c r="B32" s="20" t="s">
        <v>29</v>
      </c>
      <c r="C32" s="20"/>
      <c r="D32" s="20"/>
      <c r="E32" s="20"/>
      <c r="F32" s="20"/>
      <c r="G32" s="20"/>
      <c r="I32">
        <v>1</v>
      </c>
      <c r="J32" t="s">
        <v>30</v>
      </c>
      <c r="K32" s="1" t="s">
        <v>6</v>
      </c>
      <c r="L32" s="2">
        <v>0.3</v>
      </c>
      <c r="M32">
        <f>0.3</f>
        <v>0.3</v>
      </c>
      <c r="O32" t="s">
        <v>34</v>
      </c>
    </row>
    <row r="33" spans="2:7" x14ac:dyDescent="0.25">
      <c r="B33" s="20"/>
      <c r="C33" s="20"/>
      <c r="D33" s="20"/>
      <c r="E33" s="20"/>
      <c r="F33" s="20"/>
      <c r="G33" s="20"/>
    </row>
  </sheetData>
  <mergeCells count="21">
    <mergeCell ref="B14:G14"/>
    <mergeCell ref="B3:G3"/>
    <mergeCell ref="B4:G4"/>
    <mergeCell ref="B5:G5"/>
    <mergeCell ref="B6:G6"/>
    <mergeCell ref="B8:G8"/>
    <mergeCell ref="B9:G9"/>
    <mergeCell ref="B10:G10"/>
    <mergeCell ref="B11:G11"/>
    <mergeCell ref="B12:G12"/>
    <mergeCell ref="B13:G13"/>
    <mergeCell ref="B7:G7"/>
    <mergeCell ref="B21:G21"/>
    <mergeCell ref="B32:G32"/>
    <mergeCell ref="B33:G33"/>
    <mergeCell ref="B15:G15"/>
    <mergeCell ref="B16:G16"/>
    <mergeCell ref="B17:G17"/>
    <mergeCell ref="B18:G18"/>
    <mergeCell ref="B19:G19"/>
    <mergeCell ref="B20:G20"/>
  </mergeCells>
  <hyperlinks>
    <hyperlink ref="K8" r:id="rId1" xr:uid="{1F1D9748-C83C-4310-AE3E-D64D2E98A1CF}"/>
    <hyperlink ref="K9" r:id="rId2" xr:uid="{69A88E45-CD6A-46CF-90B3-CE2CC3B0A40E}"/>
    <hyperlink ref="K10" r:id="rId3" xr:uid="{14841A6B-3C68-4F99-A717-775A69E84297}"/>
    <hyperlink ref="K16" r:id="rId4" xr:uid="{E47CEF3B-D9C4-421E-931F-2BF3E259F517}"/>
    <hyperlink ref="K3" r:id="rId5" xr:uid="{F8D7CECC-599E-48C7-BF9F-702EEA110979}"/>
    <hyperlink ref="K17" r:id="rId6" xr:uid="{82CD2FB1-43A6-4FF8-9BA1-48F33D177857}"/>
    <hyperlink ref="K13" r:id="rId7" xr:uid="{7E881456-4855-48B1-A498-4EE7038E6551}"/>
    <hyperlink ref="K32" r:id="rId8" xr:uid="{DA88F789-0E05-4465-992C-F79E87A031EC}"/>
    <hyperlink ref="K5" r:id="rId9" xr:uid="{E2491988-14AB-401B-9860-9F120E0ED3C1}"/>
    <hyperlink ref="K6" r:id="rId10" xr:uid="{DF35D8CC-26F9-456B-B1F9-89C0C7DD5024}"/>
    <hyperlink ref="K15" r:id="rId11" xr:uid="{F115952C-F079-4299-B12E-EEE101546227}"/>
    <hyperlink ref="K12" r:id="rId12" xr:uid="{139D09A8-91DD-4A30-B1EE-975C60FEC590}"/>
    <hyperlink ref="K4" r:id="rId13" xr:uid="{1413FA2B-3D15-42AD-B5AA-89A03D9F3EE7}"/>
    <hyperlink ref="K7" r:id="rId14" xr:uid="{2FD5A3C1-C940-4A52-AE0E-3366E5B8397F}"/>
    <hyperlink ref="K14" r:id="rId15" xr:uid="{D6401C08-0D6D-40F3-8C66-67FA2B3E7073}"/>
    <hyperlink ref="K11" r:id="rId16" xr:uid="{E944C816-73EC-4BD6-802D-BB52A0EC0603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2019-07-11T15:45:53Z</dcterms:modified>
</cp:coreProperties>
</file>