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SCIENCE\"/>
    </mc:Choice>
  </mc:AlternateContent>
  <xr:revisionPtr revIDLastSave="0" documentId="13_ncr:1_{5AE01617-FE6F-4A0F-9E7F-1CEF5BAA163E}" xr6:coauthVersionLast="47" xr6:coauthVersionMax="47" xr10:uidLastSave="{00000000-0000-0000-0000-000000000000}"/>
  <bookViews>
    <workbookView xWindow="-120" yWindow="-120" windowWidth="20730" windowHeight="11160" xr2:uid="{24D39405-1A2E-4110-AFA3-BEC10B9E0557}"/>
  </bookViews>
  <sheets>
    <sheet name="Main Raw Data" sheetId="1" r:id="rId1"/>
    <sheet name="Questions" sheetId="3" r:id="rId2"/>
    <sheet name="Sheet1" sheetId="6" r:id="rId3"/>
    <sheet name="Genre" sheetId="4" r:id="rId4"/>
    <sheet name="Distributors" sheetId="5" r:id="rId5"/>
  </sheets>
  <calcPr calcId="191029"/>
  <pivotCaches>
    <pivotCache cacheId="1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M5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5" i="1"/>
  <c r="X10" i="1" l="1"/>
  <c r="P6" i="1" s="1"/>
  <c r="P5" i="1"/>
  <c r="P13" i="1"/>
  <c r="P16" i="1"/>
  <c r="P12" i="1"/>
  <c r="P8" i="1"/>
  <c r="P17" i="1"/>
  <c r="P9" i="1"/>
  <c r="P20" i="1"/>
  <c r="P19" i="1"/>
  <c r="P15" i="1"/>
  <c r="P11" i="1"/>
  <c r="P18" i="1"/>
  <c r="P14" i="1"/>
  <c r="P10" i="1"/>
  <c r="P7" i="1" l="1"/>
</calcChain>
</file>

<file path=xl/sharedStrings.xml><?xml version="1.0" encoding="utf-8"?>
<sst xmlns="http://schemas.openxmlformats.org/spreadsheetml/2006/main" count="137" uniqueCount="47">
  <si>
    <t>MOVIE</t>
  </si>
  <si>
    <t>Distributor</t>
  </si>
  <si>
    <t>GENRE</t>
  </si>
  <si>
    <t>Transformers: Revenge of the Fallen</t>
  </si>
  <si>
    <t>Paramount Pictures</t>
  </si>
  <si>
    <t>Action</t>
  </si>
  <si>
    <t>Finding Nemo</t>
  </si>
  <si>
    <t>Walt Disney</t>
  </si>
  <si>
    <t>Adventure</t>
  </si>
  <si>
    <t>Batman Forever</t>
  </si>
  <si>
    <t>Warner Bros.</t>
  </si>
  <si>
    <t>Drama</t>
  </si>
  <si>
    <t>Titanic</t>
  </si>
  <si>
    <t>Independence Day</t>
  </si>
  <si>
    <t>20th Century Fox</t>
  </si>
  <si>
    <t>Pirates of the Caribbean: Dead Man’s Chest</t>
  </si>
  <si>
    <t>Harry Potter and the Sorcerer’s Stone</t>
  </si>
  <si>
    <t>Men in Black</t>
  </si>
  <si>
    <t>Sony Pictures</t>
  </si>
  <si>
    <t>Star Wars Ep. I: The Phantom Menace</t>
  </si>
  <si>
    <t>How the Grinch Stole Christmas</t>
  </si>
  <si>
    <t>Universal</t>
  </si>
  <si>
    <t>Spider-Man 3</t>
  </si>
  <si>
    <t>Shrek 2</t>
  </si>
  <si>
    <t>Dreamworks SKG</t>
  </si>
  <si>
    <t>The Dark Knight</t>
  </si>
  <si>
    <t>Spider-Man</t>
  </si>
  <si>
    <t>Star Wars Ep. III: Revenge of the Sith</t>
  </si>
  <si>
    <t>Toy Story 3</t>
  </si>
  <si>
    <t>Total</t>
  </si>
  <si>
    <t>Average</t>
  </si>
  <si>
    <t>Minimum</t>
  </si>
  <si>
    <t>Maximum</t>
  </si>
  <si>
    <t>Jul-21</t>
  </si>
  <si>
    <t>Aug-21</t>
  </si>
  <si>
    <t>Sep-21</t>
  </si>
  <si>
    <t>Oct-21</t>
  </si>
  <si>
    <t>Nov-21</t>
  </si>
  <si>
    <t>Dec-21</t>
  </si>
  <si>
    <t>Jan-22</t>
  </si>
  <si>
    <t>SALES REVENUE BETWEEN JULY 2021 -JANUARY 2022</t>
  </si>
  <si>
    <t>MoM</t>
  </si>
  <si>
    <t>Revenu Status</t>
  </si>
  <si>
    <t>Sum of Total</t>
  </si>
  <si>
    <t>Sum of Average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</si>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</sst>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₦&quot;* #,##0.00_-;\-&quot;₦&quot;* #,##0.00_-;_-&quot;₦&quot;* &quot;-&quot;??_-;_-@_-"/>
    <numFmt numFmtId="164" formatCode="_-[$$-409]* #,##0.00_ ;_-[$$-409]* \-#,##0.00\ ;_-[$$-409]* &quot;-&quot;??_ ;_-@_ "/>
    <numFmt numFmtId="168" formatCode="_-[$$-409]* #,##0_ ;_-[$$-409]* \-#,##0\ ;_-[$$-409]* &quot;-&quot;??_ ;_-@_ "/>
  </numFmts>
  <fonts count="7">
    <font>
      <sz val="11"/>
      <color theme="1"/>
      <name val="Calibri"/>
      <family val="2"/>
      <scheme val="minor"/>
    </font>
    <font>
      <sz val="11"/>
      <color rgb="FF222222"/>
      <name val="Google Sans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4" fillId="2" borderId="0" xfId="0" applyFont="1" applyFill="1"/>
    <xf numFmtId="17" fontId="4" fillId="2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64" fontId="0" fillId="0" borderId="0" xfId="0" applyNumberFormat="1"/>
    <xf numFmtId="0" fontId="4" fillId="3" borderId="0" xfId="0" applyFont="1" applyFill="1"/>
    <xf numFmtId="0" fontId="4" fillId="3" borderId="0" xfId="0" applyFont="1" applyFill="1" applyBorder="1"/>
    <xf numFmtId="0" fontId="5" fillId="4" borderId="0" xfId="0" applyFont="1" applyFill="1" applyAlignment="1">
      <alignment horizontal="center"/>
    </xf>
    <xf numFmtId="17" fontId="4" fillId="3" borderId="1" xfId="0" applyNumberFormat="1" applyFont="1" applyFill="1" applyBorder="1" applyAlignment="1">
      <alignment horizontal="center"/>
    </xf>
    <xf numFmtId="9" fontId="0" fillId="0" borderId="0" xfId="2" applyFont="1"/>
    <xf numFmtId="168" fontId="0" fillId="0" borderId="0" xfId="0" applyNumberFormat="1"/>
    <xf numFmtId="164" fontId="0" fillId="0" borderId="0" xfId="1" applyNumberFormat="1" applyFont="1"/>
    <xf numFmtId="168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17"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168" formatCode="_-[$$-409]* #,##0_ ;_-[$$-409]* \-#,##0\ ;_-[$$-409]* &quot;-&quot;??_ ;_-@_ "/>
    </dxf>
    <dxf>
      <numFmt numFmtId="168" formatCode="_-[$$-409]* #,##0_ ;_-[$$-409]* \-#,##0\ ;_-[$$-409]* &quot;-&quot;??_ ;_-@_ "/>
    </dxf>
    <dxf>
      <numFmt numFmtId="168" formatCode="_-[$$-409]* #,##0_ ;_-[$$-409]* \-#,##0\ ;_-[$$-409]* &quot;-&quot;??_ ;_-@_ "/>
    </dxf>
    <dxf>
      <numFmt numFmtId="168" formatCode="_-[$$-409]* #,##0_ ;_-[$$-409]* \-#,##0\ ;_-[$$-409]* &quot;-&quot;??_ ;_-@_ "/>
    </dxf>
    <dxf>
      <numFmt numFmtId="168" formatCode="_-[$$-409]* #,##0_ ;_-[$$-409]* \-#,##0\ ;_-[$$-409]* &quot;-&quot;??_ ;_-@_ "/>
    </dxf>
    <dxf>
      <numFmt numFmtId="168" formatCode="_-[$$-409]* #,##0_ ;_-[$$-409]* \-#,##0\ ;_-[$$-409]* &quot;-&quot;??_ ;_-@_ "/>
    </dxf>
    <dxf>
      <numFmt numFmtId="168" formatCode="_-[$$-409]* #,##0_ ;_-[$$-409]* \-#,##0\ ;_-[$$-409]* &quot;-&quot;??_ ;_-@_ "/>
    </dxf>
    <dxf>
      <numFmt numFmtId="168" formatCode="_-[$$-409]* #,##0_ ;_-[$$-409]* \-#,##0\ ;_-[$$-409]* &quot;-&quot;??_ ;_-@_ "/>
    </dxf>
    <dxf>
      <numFmt numFmtId="168" formatCode="_-[$$-409]* #,##0_ ;_-[$$-409]* \-#,##0\ ;_-[$$-409]* &quot;-&quot;??_ ;_-@_ "/>
    </dxf>
    <dxf>
      <numFmt numFmtId="168" formatCode="_-[$$-409]* #,##0_ ;_-[$$-409]* \-#,##0\ ;_-[$$-409]* &quot;-&quot;??_ ;_-@_ "/>
    </dxf>
    <dxf>
      <numFmt numFmtId="168" formatCode="_-[$$-409]* #,##0_ ;_-[$$-409]* \-#,##0\ ;_-[$$-409]* &quot;-&quot;??_ ;_-@_ "/>
    </dxf>
    <dxf>
      <numFmt numFmtId="168" formatCode="_-[$$-409]* #,##0_ ;_-[$$-409]* \-#,##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7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[Movies DB.xlsx]Sheet1!PivotTable2</c:name>
    <c:fmtId val="6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Vert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pattFill prst="narVert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Sheet1!$G$12</c:f>
              <c:strCache>
                <c:ptCount val="1"/>
                <c:pt idx="0">
                  <c:v>Sum of Total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Sheet1!$F$13:$F$20</c:f>
              <c:strCache>
                <c:ptCount val="7"/>
                <c:pt idx="0">
                  <c:v>20th Century Fox</c:v>
                </c:pt>
                <c:pt idx="1">
                  <c:v>Dreamworks SKG</c:v>
                </c:pt>
                <c:pt idx="2">
                  <c:v>Paramount Pictures</c:v>
                </c:pt>
                <c:pt idx="3">
                  <c:v>Sony Pictures</c:v>
                </c:pt>
                <c:pt idx="4">
                  <c:v>Universal</c:v>
                </c:pt>
                <c:pt idx="5">
                  <c:v>Walt Disney</c:v>
                </c:pt>
                <c:pt idx="6">
                  <c:v>Warner Bros.</c:v>
                </c:pt>
              </c:strCache>
            </c:strRef>
          </c:cat>
          <c:val>
            <c:numRef>
              <c:f>Sheet1!$G$13:$G$20</c:f>
              <c:numCache>
                <c:formatCode>General</c:formatCode>
                <c:ptCount val="7"/>
                <c:pt idx="0">
                  <c:v>75416</c:v>
                </c:pt>
                <c:pt idx="1">
                  <c:v>8877</c:v>
                </c:pt>
                <c:pt idx="2">
                  <c:v>8323259</c:v>
                </c:pt>
                <c:pt idx="3">
                  <c:v>40276</c:v>
                </c:pt>
                <c:pt idx="4">
                  <c:v>9117</c:v>
                </c:pt>
                <c:pt idx="5">
                  <c:v>4560931</c:v>
                </c:pt>
                <c:pt idx="6">
                  <c:v>2288216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2-4AE3-80D4-6563879991DF}"/>
            </c:ext>
          </c:extLst>
        </c:ser>
        <c:ser>
          <c:idx val="1"/>
          <c:order val="1"/>
          <c:tx>
            <c:strRef>
              <c:f>Sheet1!$H$12</c:f>
              <c:strCache>
                <c:ptCount val="1"/>
                <c:pt idx="0">
                  <c:v>Sum of Average</c:v>
                </c:pt>
              </c:strCache>
            </c:strRef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Sheet1!$F$13:$F$20</c:f>
              <c:strCache>
                <c:ptCount val="7"/>
                <c:pt idx="0">
                  <c:v>20th Century Fox</c:v>
                </c:pt>
                <c:pt idx="1">
                  <c:v>Dreamworks SKG</c:v>
                </c:pt>
                <c:pt idx="2">
                  <c:v>Paramount Pictures</c:v>
                </c:pt>
                <c:pt idx="3">
                  <c:v>Sony Pictures</c:v>
                </c:pt>
                <c:pt idx="4">
                  <c:v>Universal</c:v>
                </c:pt>
                <c:pt idx="5">
                  <c:v>Walt Disney</c:v>
                </c:pt>
                <c:pt idx="6">
                  <c:v>Warner Bros.</c:v>
                </c:pt>
              </c:strCache>
            </c:strRef>
          </c:cat>
          <c:val>
            <c:numRef>
              <c:f>Sheet1!$H$13:$H$20</c:f>
              <c:numCache>
                <c:formatCode>General</c:formatCode>
                <c:ptCount val="7"/>
                <c:pt idx="0">
                  <c:v>10773.714285714286</c:v>
                </c:pt>
                <c:pt idx="1">
                  <c:v>1268.1428571428571</c:v>
                </c:pt>
                <c:pt idx="2">
                  <c:v>1189037</c:v>
                </c:pt>
                <c:pt idx="3">
                  <c:v>5753.7142857142862</c:v>
                </c:pt>
                <c:pt idx="4">
                  <c:v>1302.4285714285713</c:v>
                </c:pt>
                <c:pt idx="5">
                  <c:v>651561.57142857148</c:v>
                </c:pt>
                <c:pt idx="6">
                  <c:v>326888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82-4AE3-80D4-6563879991D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966680416"/>
        <c:axId val="1966682080"/>
      </c:barChart>
      <c:catAx>
        <c:axId val="1966680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66682080"/>
        <c:crosses val="autoZero"/>
        <c:auto val="1"/>
        <c:lblAlgn val="ctr"/>
        <c:lblOffset val="100"/>
        <c:noMultiLvlLbl val="0"/>
      </c:catAx>
      <c:valAx>
        <c:axId val="196668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66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[Movies DB.xlsx]Sheet1!PivotTable3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Vert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Sheet1!$M$16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Sheet1!$L$17:$L$33</c:f>
              <c:strCache>
                <c:ptCount val="16"/>
                <c:pt idx="0">
                  <c:v>Batman Forever</c:v>
                </c:pt>
                <c:pt idx="1">
                  <c:v>Finding Nemo</c:v>
                </c:pt>
                <c:pt idx="2">
                  <c:v>Harry Potter and the Sorcerer’s Stone</c:v>
                </c:pt>
                <c:pt idx="3">
                  <c:v>How the Grinch Stole Christmas</c:v>
                </c:pt>
                <c:pt idx="4">
                  <c:v>Independence Day</c:v>
                </c:pt>
                <c:pt idx="5">
                  <c:v>Men in Black</c:v>
                </c:pt>
                <c:pt idx="6">
                  <c:v>Pirates of the Caribbean: Dead Man’s Chest</c:v>
                </c:pt>
                <c:pt idx="7">
                  <c:v>Shrek 2</c:v>
                </c:pt>
                <c:pt idx="8">
                  <c:v>Spider-Man</c:v>
                </c:pt>
                <c:pt idx="9">
                  <c:v>Spider-Man 3</c:v>
                </c:pt>
                <c:pt idx="10">
                  <c:v>Star Wars Ep. I: The Phantom Menace</c:v>
                </c:pt>
                <c:pt idx="11">
                  <c:v>Star Wars Ep. III: Revenge of the Sith</c:v>
                </c:pt>
                <c:pt idx="12">
                  <c:v>The Dark Knight</c:v>
                </c:pt>
                <c:pt idx="13">
                  <c:v>Titanic</c:v>
                </c:pt>
                <c:pt idx="14">
                  <c:v>Toy Story 3</c:v>
                </c:pt>
                <c:pt idx="15">
                  <c:v>Transformers: Revenge of the Fallen</c:v>
                </c:pt>
              </c:strCache>
            </c:strRef>
          </c:cat>
          <c:val>
            <c:numRef>
              <c:f>Sheet1!$M$17:$M$33</c:f>
              <c:numCache>
                <c:formatCode>General</c:formatCode>
                <c:ptCount val="16"/>
                <c:pt idx="0">
                  <c:v>2240742</c:v>
                </c:pt>
                <c:pt idx="1">
                  <c:v>4507412</c:v>
                </c:pt>
                <c:pt idx="2">
                  <c:v>38707</c:v>
                </c:pt>
                <c:pt idx="3">
                  <c:v>9117</c:v>
                </c:pt>
                <c:pt idx="4">
                  <c:v>55927</c:v>
                </c:pt>
                <c:pt idx="5">
                  <c:v>22657</c:v>
                </c:pt>
                <c:pt idx="6">
                  <c:v>44797</c:v>
                </c:pt>
                <c:pt idx="7">
                  <c:v>8877</c:v>
                </c:pt>
                <c:pt idx="8">
                  <c:v>8722</c:v>
                </c:pt>
                <c:pt idx="9">
                  <c:v>8897</c:v>
                </c:pt>
                <c:pt idx="10">
                  <c:v>10767</c:v>
                </c:pt>
                <c:pt idx="11">
                  <c:v>8722</c:v>
                </c:pt>
                <c:pt idx="12">
                  <c:v>8767</c:v>
                </c:pt>
                <c:pt idx="13">
                  <c:v>731267</c:v>
                </c:pt>
                <c:pt idx="14">
                  <c:v>8722</c:v>
                </c:pt>
                <c:pt idx="15">
                  <c:v>7591992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03-4E3B-83A8-5D3733C0412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960110672"/>
        <c:axId val="1960112752"/>
      </c:barChart>
      <c:catAx>
        <c:axId val="1960110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60112752"/>
        <c:crosses val="autoZero"/>
        <c:auto val="1"/>
        <c:lblAlgn val="ctr"/>
        <c:lblOffset val="100"/>
        <c:noMultiLvlLbl val="0"/>
      </c:catAx>
      <c:valAx>
        <c:axId val="196011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6011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[Movies DB.xlsx]Sheet1!PivotTable4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Sheet1!$C$26:$C$29</c:f>
              <c:strCache>
                <c:ptCount val="3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</c:strCache>
            </c:strRef>
          </c:cat>
          <c:val>
            <c:numRef>
              <c:f>Sheet1!$D$26:$D$29</c:f>
              <c:numCache>
                <c:formatCode>General</c:formatCode>
                <c:ptCount val="3"/>
                <c:pt idx="0">
                  <c:v>1093461.857142857</c:v>
                </c:pt>
                <c:pt idx="1">
                  <c:v>773016.71428571432</c:v>
                </c:pt>
                <c:pt idx="2">
                  <c:v>320106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B-4F33-8373-7523200E2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56440256"/>
        <c:axId val="1956440672"/>
      </c:barChart>
      <c:catAx>
        <c:axId val="195644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56440672"/>
        <c:crosses val="autoZero"/>
        <c:auto val="1"/>
        <c:lblAlgn val="ctr"/>
        <c:lblOffset val="100"/>
        <c:noMultiLvlLbl val="0"/>
      </c:catAx>
      <c:valAx>
        <c:axId val="19564406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5644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20</xdr:row>
      <xdr:rowOff>76199</xdr:rowOff>
    </xdr:from>
    <xdr:to>
      <xdr:col>4</xdr:col>
      <xdr:colOff>142875</xdr:colOff>
      <xdr:row>38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8A5F5C-F05C-40B7-B622-B11A442FF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409575</xdr:colOff>
      <xdr:row>20</xdr:row>
      <xdr:rowOff>171450</xdr:rowOff>
    </xdr:from>
    <xdr:to>
      <xdr:col>10</xdr:col>
      <xdr:colOff>304800</xdr:colOff>
      <xdr:row>38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9C2705-B631-4CB0-BE9C-291BB9639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4</xdr:col>
      <xdr:colOff>152400</xdr:colOff>
      <xdr:row>54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6EAB77-A62B-4D6E-A3E9-3A0ED2892A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622300</xdr:colOff>
      <xdr:row>3</xdr:row>
      <xdr:rowOff>50800</xdr:rowOff>
    </xdr:from>
    <xdr:to>
      <xdr:col>19</xdr:col>
      <xdr:colOff>317500</xdr:colOff>
      <xdr:row>42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D506E2-BADB-F54F-8847-F0D41F7052DD}"/>
            </a:ext>
          </a:extLst>
        </xdr:cNvPr>
        <xdr:cNvSpPr txBox="1"/>
      </xdr:nvSpPr>
      <xdr:spPr>
        <a:xfrm>
          <a:off x="3098800" y="622300"/>
          <a:ext cx="12903200" cy="740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800" b="1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Target</a:t>
          </a:r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A target market analysis is an assessment of how your product or service fits into a specific market and where it will gain the most.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 b="1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Task:</a:t>
          </a:r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Q1. Make the table look more professional; presentable to the business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Q2. Create Column</a:t>
          </a:r>
          <a:r>
            <a:rPr lang="en-GB" sz="1800" baseline="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 </a:t>
          </a:r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totals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Q3. Create an Average, Min and Max column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Q4. Create a month over month column for the latest month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Q5. Conditional format the MoM column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Q6. Sort the data by Totals; descending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Q7. Create a new column that has “above average” or “below average” text depending on the Total value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Q8. Join the Distributors </a:t>
          </a:r>
          <a:r>
            <a:rPr lang="en-GB" sz="1800" baseline="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and Genre</a:t>
          </a:r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 from</a:t>
          </a:r>
          <a:r>
            <a:rPr lang="en-GB" sz="1800" baseline="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 other worksheet</a:t>
          </a:r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. These new columns should be next to movie</a:t>
          </a:r>
          <a:r>
            <a:rPr lang="en-GB" sz="1800" baseline="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 title column</a:t>
          </a:r>
          <a:b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</a:br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Q9. Create a pivot table showing the sum and average values for Distributors</a:t>
          </a:r>
          <a:b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</a:br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Q10. Create a horizontal bar chart showing the totals by Movie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Q11. Create a vertical bar chart showing the average value by Genre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Q12. Create a pie chart showing the average value by Directors</a:t>
          </a:r>
        </a:p>
        <a:p>
          <a:pPr lvl="0"/>
          <a:r>
            <a:rPr lang="en-GB" sz="1800">
              <a:latin typeface="Cambria" panose="02040503050406030204" pitchFamily="18" charset="0"/>
            </a:rPr>
            <a:t>Q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966.510312962964" createdVersion="8" refreshedVersion="8" minRefreshableVersion="3" recordCount="16" xr:uid="{A639D439-145A-4BAD-B1D4-C104BCF7E2A6}">
  <cacheSource type="worksheet">
    <worksheetSource name="Table2"/>
  </cacheSource>
  <cacheFields count="16">
    <cacheField name="MOVIE" numFmtId="0">
      <sharedItems count="16">
        <s v="Transformers: Revenge of the Fallen"/>
        <s v="Finding Nemo"/>
        <s v="Batman Forever"/>
        <s v="Titanic"/>
        <s v="Independence Day"/>
        <s v="Pirates of the Caribbean: Dead Man’s Chest"/>
        <s v="Harry Potter and the Sorcerer’s Stone"/>
        <s v="Men in Black"/>
        <s v="Star Wars Ep. I: The Phantom Menace"/>
        <s v="How the Grinch Stole Christmas"/>
        <s v="Spider-Man 3"/>
        <s v="Shrek 2"/>
        <s v="The Dark Knight"/>
        <s v="Spider-Man"/>
        <s v="Star Wars Ep. III: Revenge of the Sith"/>
        <s v="Toy Story 3"/>
      </sharedItems>
    </cacheField>
    <cacheField name="Distributor" numFmtId="0">
      <sharedItems count="7">
        <s v="Paramount Pictures"/>
        <s v="Walt Disney"/>
        <s v="Warner Bros."/>
        <s v="20th Century Fox"/>
        <s v="Sony Pictures"/>
        <s v="Universal"/>
        <s v="Dreamworks SKG"/>
      </sharedItems>
    </cacheField>
    <cacheField name="GENRE" numFmtId="0">
      <sharedItems count="3">
        <s v="Action"/>
        <s v="Adventure"/>
        <s v="Drama"/>
      </sharedItems>
    </cacheField>
    <cacheField name="Jul-21" numFmtId="168">
      <sharedItems containsSemiMixedTypes="0" containsString="0" containsNumber="1" containsInteger="1" minValue="1246" maxValue="908851"/>
    </cacheField>
    <cacheField name="Aug-21" numFmtId="168">
      <sharedItems containsSemiMixedTypes="0" containsString="0" containsNumber="1" containsInteger="1" minValue="1246" maxValue="953741"/>
    </cacheField>
    <cacheField name="Sep-21" numFmtId="168">
      <sharedItems containsSemiMixedTypes="0" containsString="0" containsNumber="1" containsInteger="1" minValue="1246" maxValue="924366"/>
    </cacheField>
    <cacheField name="Oct-21" numFmtId="168">
      <sharedItems containsSemiMixedTypes="0" containsString="0" containsNumber="1" containsInteger="1" minValue="1246" maxValue="907576"/>
    </cacheField>
    <cacheField name="Nov-21" numFmtId="168">
      <sharedItems containsSemiMixedTypes="0" containsString="0" containsNumber="1" containsInteger="1" minValue="1246" maxValue="945771"/>
    </cacheField>
    <cacheField name="Dec-21" numFmtId="168">
      <sharedItems containsSemiMixedTypes="0" containsString="0" containsNumber="1" containsInteger="1" minValue="1246" maxValue="1928656"/>
    </cacheField>
    <cacheField name="Jan-22" numFmtId="168">
      <sharedItems containsSemiMixedTypes="0" containsString="0" containsNumber="1" containsInteger="1" minValue="1246" maxValue="1023031"/>
    </cacheField>
    <cacheField name="Total" numFmtId="168">
      <sharedItems containsSemiMixedTypes="0" containsString="0" containsNumber="1" containsInteger="1" minValue="8722" maxValue="7591992" count="14">
        <n v="7591992"/>
        <n v="4507412"/>
        <n v="2240742"/>
        <n v="731267"/>
        <n v="55927"/>
        <n v="44797"/>
        <n v="38707"/>
        <n v="22657"/>
        <n v="10767"/>
        <n v="9117"/>
        <n v="8897"/>
        <n v="8877"/>
        <n v="8767"/>
        <n v="8722"/>
      </sharedItems>
    </cacheField>
    <cacheField name="Average" numFmtId="168">
      <sharedItems containsSemiMixedTypes="0" containsString="0" containsNumber="1" minValue="1246" maxValue="1084570.2857142857" count="14">
        <n v="1084570.2857142857"/>
        <n v="643916"/>
        <n v="320106"/>
        <n v="104466.71428571429"/>
        <n v="7989.5714285714284"/>
        <n v="6399.5714285714284"/>
        <n v="5529.5714285714284"/>
        <n v="3236.7142857142858"/>
        <n v="1538.1428571428571"/>
        <n v="1302.4285714285713"/>
        <n v="1271"/>
        <n v="1268.1428571428571"/>
        <n v="1252.4285714285713"/>
        <n v="1246"/>
      </sharedItems>
    </cacheField>
    <cacheField name="Minimum" numFmtId="168">
      <sharedItems containsSemiMixedTypes="0" containsString="0" containsNumber="1" containsInteger="1" minValue="1246" maxValue="907576"/>
    </cacheField>
    <cacheField name="Maximum" numFmtId="168">
      <sharedItems containsSemiMixedTypes="0" containsString="0" containsNumber="1" containsInteger="1" minValue="1246" maxValue="1928656"/>
    </cacheField>
    <cacheField name="MoM" numFmtId="9">
      <sharedItems containsSemiMixedTypes="0" containsString="0" containsNumber="1" minValue="-0.49047717434747562" maxValue="3.6115569823435001E-2"/>
    </cacheField>
    <cacheField name="Revenu Status" numFmtId="168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n v="908851"/>
    <n v="953741"/>
    <n v="924366"/>
    <n v="907576"/>
    <n v="945771"/>
    <n v="1928656"/>
    <n v="1023031"/>
    <x v="0"/>
    <x v="0"/>
    <n v="907576"/>
    <n v="1928656"/>
    <n v="-0.46956274213753002"/>
    <s v="Above Average"/>
  </r>
  <r>
    <x v="1"/>
    <x v="1"/>
    <x v="1"/>
    <n v="544951"/>
    <n v="576636"/>
    <n v="564851"/>
    <n v="516416"/>
    <n v="558496"/>
    <n v="1139066"/>
    <n v="606996"/>
    <x v="1"/>
    <x v="1"/>
    <n v="516416"/>
    <n v="1139066"/>
    <n v="-0.46711077321243899"/>
    <s v="Above Average"/>
  </r>
  <r>
    <x v="2"/>
    <x v="2"/>
    <x v="2"/>
    <n v="259311"/>
    <n v="263611"/>
    <n v="263801"/>
    <n v="279256"/>
    <n v="283426"/>
    <n v="590476"/>
    <n v="300861"/>
    <x v="2"/>
    <x v="2"/>
    <n v="259311"/>
    <n v="590476"/>
    <n v="-0.49047717434747562"/>
    <s v="Above Average"/>
  </r>
  <r>
    <x v="3"/>
    <x v="0"/>
    <x v="1"/>
    <n v="81641"/>
    <n v="86581"/>
    <n v="78091"/>
    <n v="92076"/>
    <n v="94381"/>
    <n v="187256"/>
    <n v="111241"/>
    <x v="3"/>
    <x v="3"/>
    <n v="78091"/>
    <n v="187256"/>
    <n v="-0.40594159866706536"/>
    <s v="Below Average"/>
  </r>
  <r>
    <x v="4"/>
    <x v="3"/>
    <x v="1"/>
    <n v="14506"/>
    <n v="18876"/>
    <n v="8641"/>
    <n v="5236"/>
    <n v="5066"/>
    <n v="2286"/>
    <n v="1316"/>
    <x v="4"/>
    <x v="4"/>
    <n v="1316"/>
    <n v="18876"/>
    <n v="-0.42432195975503062"/>
    <s v="Below Average"/>
  </r>
  <r>
    <x v="5"/>
    <x v="1"/>
    <x v="0"/>
    <n v="5746"/>
    <n v="5816"/>
    <n v="5836"/>
    <n v="5671"/>
    <n v="5841"/>
    <n v="10066"/>
    <n v="5821"/>
    <x v="5"/>
    <x v="5"/>
    <n v="5671"/>
    <n v="10066"/>
    <n v="-0.42171666997814428"/>
    <s v="Below Average"/>
  </r>
  <r>
    <x v="6"/>
    <x v="2"/>
    <x v="1"/>
    <n v="7586"/>
    <n v="7081"/>
    <n v="8006"/>
    <n v="12296"/>
    <n v="1246"/>
    <n v="1246"/>
    <n v="1246"/>
    <x v="6"/>
    <x v="6"/>
    <n v="1246"/>
    <n v="12296"/>
    <n v="0"/>
    <s v="Below Average"/>
  </r>
  <r>
    <x v="7"/>
    <x v="4"/>
    <x v="1"/>
    <n v="2251"/>
    <n v="2286"/>
    <n v="2286"/>
    <n v="3756"/>
    <n v="4451"/>
    <n v="4956"/>
    <n v="2671"/>
    <x v="7"/>
    <x v="7"/>
    <n v="2251"/>
    <n v="4956"/>
    <n v="-0.46105730427764324"/>
    <s v="Below Average"/>
  </r>
  <r>
    <x v="8"/>
    <x v="3"/>
    <x v="1"/>
    <n v="1506"/>
    <n v="1501"/>
    <n v="1501"/>
    <n v="1516"/>
    <n v="1501"/>
    <n v="1746"/>
    <n v="1496"/>
    <x v="8"/>
    <x v="8"/>
    <n v="1496"/>
    <n v="1746"/>
    <n v="-0.14318442153493705"/>
    <s v="Below Average"/>
  </r>
  <r>
    <x v="9"/>
    <x v="5"/>
    <x v="1"/>
    <n v="1296"/>
    <n v="1296"/>
    <n v="1296"/>
    <n v="1291"/>
    <n v="1296"/>
    <n v="1346"/>
    <n v="1296"/>
    <x v="9"/>
    <x v="9"/>
    <n v="1291"/>
    <n v="1346"/>
    <n v="-3.7147102526002951E-2"/>
    <s v="Below Average"/>
  </r>
  <r>
    <x v="10"/>
    <x v="4"/>
    <x v="1"/>
    <n v="1246"/>
    <n v="1246"/>
    <n v="1246"/>
    <n v="1251"/>
    <n v="1256"/>
    <n v="1396"/>
    <n v="1256"/>
    <x v="10"/>
    <x v="10"/>
    <n v="1246"/>
    <n v="1396"/>
    <n v="-0.10028653295128942"/>
    <s v="Below Average"/>
  </r>
  <r>
    <x v="11"/>
    <x v="6"/>
    <x v="1"/>
    <n v="1271"/>
    <n v="1271"/>
    <n v="1271"/>
    <n v="1271"/>
    <n v="1271"/>
    <n v="1276"/>
    <n v="1246"/>
    <x v="11"/>
    <x v="11"/>
    <n v="1246"/>
    <n v="1276"/>
    <n v="-2.3510971786833812E-2"/>
    <s v="Below Average"/>
  </r>
  <r>
    <x v="12"/>
    <x v="2"/>
    <x v="1"/>
    <n v="1246"/>
    <n v="1246"/>
    <n v="1246"/>
    <n v="1246"/>
    <n v="1246"/>
    <n v="1246"/>
    <n v="1291"/>
    <x v="12"/>
    <x v="12"/>
    <n v="1246"/>
    <n v="1291"/>
    <n v="3.6115569823435001E-2"/>
    <s v="Below Average"/>
  </r>
  <r>
    <x v="13"/>
    <x v="4"/>
    <x v="1"/>
    <n v="1246"/>
    <n v="1246"/>
    <n v="1246"/>
    <n v="1246"/>
    <n v="1246"/>
    <n v="1246"/>
    <n v="1246"/>
    <x v="13"/>
    <x v="13"/>
    <n v="1246"/>
    <n v="1246"/>
    <n v="0"/>
    <s v="Below Average"/>
  </r>
  <r>
    <x v="14"/>
    <x v="3"/>
    <x v="0"/>
    <n v="1246"/>
    <n v="1246"/>
    <n v="1246"/>
    <n v="1246"/>
    <n v="1246"/>
    <n v="1246"/>
    <n v="1246"/>
    <x v="13"/>
    <x v="13"/>
    <n v="1246"/>
    <n v="1246"/>
    <n v="0"/>
    <s v="Below Average"/>
  </r>
  <r>
    <x v="15"/>
    <x v="1"/>
    <x v="0"/>
    <n v="1246"/>
    <n v="1246"/>
    <n v="1246"/>
    <n v="1246"/>
    <n v="1246"/>
    <n v="1246"/>
    <n v="1246"/>
    <x v="13"/>
    <x v="13"/>
    <n v="1246"/>
    <n v="1246"/>
    <n v="0"/>
    <s v="Below Averag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C0F3F3-759A-4FDD-A28C-F5B4ABF35BFE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C25:D29" firstHeaderRow="1" firstDataRow="1" firstDataCol="1"/>
  <pivotFields count="16">
    <pivotField showAll="0"/>
    <pivotField showAll="0">
      <items count="8">
        <item x="3"/>
        <item x="6"/>
        <item x="0"/>
        <item x="4"/>
        <item x="5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168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168" showAll="0"/>
    <pivotField numFmtId="168" showAll="0"/>
    <pivotField numFmtId="9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verage" fld="11" baseField="0" baseItem="0"/>
  </dataFields>
  <chartFormats count="5">
    <chartFormat chart="6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66EE64-F3AC-4058-89F0-8F4D05CBFD6B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L16:M33" firstHeaderRow="1" firstDataRow="1" firstDataCol="1"/>
  <pivotFields count="16">
    <pivotField axis="axisRow" showAll="0">
      <items count="17">
        <item x="2"/>
        <item x="1"/>
        <item x="6"/>
        <item x="9"/>
        <item x="4"/>
        <item x="7"/>
        <item x="5"/>
        <item x="11"/>
        <item x="13"/>
        <item x="10"/>
        <item x="8"/>
        <item x="14"/>
        <item x="12"/>
        <item x="3"/>
        <item x="15"/>
        <item x="0"/>
        <item t="default"/>
      </items>
    </pivotField>
    <pivotField showAll="0"/>
    <pivotField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dataField="1" numFmtId="168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168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168" showAll="0"/>
    <pivotField numFmtId="168" showAll="0"/>
    <pivotField numFmtId="9" showAll="0"/>
    <pivotField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Total" fld="10" baseField="0" baseItem="0"/>
  </dataFields>
  <chartFormats count="3">
    <chartFormat chart="9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C29AFC-99F4-4A98-AEB0-F811A67A99EE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F12:H20" firstHeaderRow="0" firstDataRow="1" firstDataCol="1"/>
  <pivotFields count="16">
    <pivotField showAll="0"/>
    <pivotField axis="axisRow" showAll="0">
      <items count="8">
        <item x="3"/>
        <item x="6"/>
        <item x="0"/>
        <item x="4"/>
        <item x="5"/>
        <item x="1"/>
        <item x="2"/>
        <item t="default"/>
      </items>
    </pivotField>
    <pivotField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dataField="1" numFmtId="168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168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168" showAll="0"/>
    <pivotField numFmtId="168" showAll="0"/>
    <pivotField numFmtId="9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10" baseField="0" baseItem="0"/>
    <dataField name="Sum of Average" fld="11" baseField="0" baseItem="0"/>
  </dataFields>
  <chartFormats count="16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311147-3D63-432B-A2EB-B7F2C1728315}" name="Table2" displayName="Table2" ref="A4:P20" totalsRowShown="0" headerRowDxfId="16">
  <autoFilter ref="A4:P20" xr:uid="{17311147-3D63-432B-A2EB-B7F2C1728315}"/>
  <sortState xmlns:xlrd2="http://schemas.microsoft.com/office/spreadsheetml/2017/richdata2" ref="A5:O20">
    <sortCondition descending="1" ref="K5:K20"/>
  </sortState>
  <tableColumns count="16">
    <tableColumn id="1" xr3:uid="{06D53AA7-3660-4F76-850C-766E22D7B132}" name="MOVIE"/>
    <tableColumn id="35" xr3:uid="{ADC27300-583D-4A47-8694-687A6917A405}" name="Distributor">
      <calculatedColumnFormula>VLOOKUP(Table2[[#This Row],[MOVIE]],Distributors!$A$1:$B$17,2,0)</calculatedColumnFormula>
    </tableColumn>
    <tableColumn id="36" xr3:uid="{4F400DEA-4949-4F23-BB12-B70EE94CEFD4}" name="GENRE" dataDxfId="0">
      <calculatedColumnFormula>VLOOKUP(Table2[[#This Row],[MOVIE]],Genre!$A$2:$B$17,2,0)</calculatedColumnFormula>
    </tableColumn>
    <tableColumn id="2" xr3:uid="{F372021C-49DD-415C-89F7-D2C0C40AE022}" name="Jul-21" dataDxfId="15"/>
    <tableColumn id="3" xr3:uid="{4CA162EB-9C6A-4AC3-9612-B47E7C9ABD3D}" name="Aug-21" dataDxfId="14"/>
    <tableColumn id="4" xr3:uid="{EF618585-1803-4D79-9171-A9778789961A}" name="Sep-21" dataDxfId="13"/>
    <tableColumn id="5" xr3:uid="{69AEC810-2C5E-4F86-8F3A-D42E2F06C41E}" name="Oct-21" dataDxfId="12"/>
    <tableColumn id="6" xr3:uid="{2F5BB49E-DB61-4E12-81ED-B1B9FEC6E5AC}" name="Nov-21" dataDxfId="11"/>
    <tableColumn id="21" xr3:uid="{D582DE70-1CD5-4B66-85B1-6FAAE05CD04D}" name="Dec-21" dataDxfId="10"/>
    <tableColumn id="22" xr3:uid="{2459BC5F-A005-4EEB-AE8A-F4095D635543}" name="Jan-22" dataDxfId="9"/>
    <tableColumn id="29" xr3:uid="{DC029699-7C8F-4799-A6A3-2408F6525C0E}" name="Total" dataDxfId="8">
      <calculatedColumnFormula>SUM(D5:J5)</calculatedColumnFormula>
    </tableColumn>
    <tableColumn id="30" xr3:uid="{3F6DC6FF-7B76-494A-824E-0516FCB443D1}" name="Average" dataDxfId="7">
      <calculatedColumnFormula>AVERAGE(D5:J5)</calculatedColumnFormula>
    </tableColumn>
    <tableColumn id="31" xr3:uid="{A993E961-79D8-431A-B887-78C02B2AF5E8}" name="Minimum" dataDxfId="6">
      <calculatedColumnFormula>MIN(D5:J5)</calculatedColumnFormula>
    </tableColumn>
    <tableColumn id="32" xr3:uid="{A0A297AA-974E-4D33-B8E5-A4133CBB4F94}" name="Maximum" dataDxfId="5">
      <calculatedColumnFormula>MAX(D5:J5)</calculatedColumnFormula>
    </tableColumn>
    <tableColumn id="33" xr3:uid="{BAFB1868-5743-4655-B9B5-063C18302A74}" name="MoM" dataCellStyle="Percent">
      <calculatedColumnFormula>(J5/I5)-1</calculatedColumnFormula>
    </tableColumn>
    <tableColumn id="34" xr3:uid="{AC597B1D-0449-47DB-A5B5-74D622CE32FC}" name="Revenu Status" dataDxfId="4">
      <calculatedColumnFormula>IF(K5&gt;X$10,"Above Average","Below Average")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75E6-FCA5-4FE8-B964-2CD11B93EC1B}">
  <dimension ref="A1:X21"/>
  <sheetViews>
    <sheetView tabSelected="1" topLeftCell="A2" workbookViewId="0">
      <selection activeCell="K22" sqref="K22"/>
    </sheetView>
  </sheetViews>
  <sheetFormatPr defaultColWidth="8.85546875" defaultRowHeight="15"/>
  <cols>
    <col min="1" max="1" width="39.85546875" customWidth="1"/>
    <col min="2" max="2" width="19.7109375" customWidth="1"/>
    <col min="3" max="3" width="12.42578125" customWidth="1"/>
    <col min="4" max="4" width="14.28515625" customWidth="1"/>
    <col min="5" max="5" width="15.85546875" customWidth="1"/>
    <col min="6" max="6" width="16.5703125" customWidth="1"/>
    <col min="7" max="7" width="12.42578125" customWidth="1"/>
    <col min="8" max="8" width="13.28515625" customWidth="1"/>
    <col min="9" max="10" width="16" bestFit="1" customWidth="1"/>
    <col min="11" max="11" width="14" customWidth="1"/>
    <col min="12" max="12" width="15.28515625" customWidth="1"/>
    <col min="13" max="13" width="17.28515625" customWidth="1"/>
    <col min="14" max="14" width="17.85546875" customWidth="1"/>
    <col min="15" max="15" width="19" customWidth="1"/>
    <col min="16" max="16" width="23.5703125" customWidth="1"/>
    <col min="24" max="24" width="13.140625" bestFit="1" customWidth="1"/>
  </cols>
  <sheetData>
    <row r="1" spans="1:24">
      <c r="A1" s="10" t="s">
        <v>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2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24" ht="23.25">
      <c r="A4" s="6" t="s">
        <v>0</v>
      </c>
      <c r="B4" s="6" t="s">
        <v>1</v>
      </c>
      <c r="C4" s="4" t="s">
        <v>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11" t="s">
        <v>38</v>
      </c>
      <c r="J4" s="11" t="s">
        <v>39</v>
      </c>
      <c r="K4" s="8" t="s">
        <v>29</v>
      </c>
      <c r="L4" s="8" t="s">
        <v>30</v>
      </c>
      <c r="M4" s="8" t="s">
        <v>31</v>
      </c>
      <c r="N4" s="9" t="s">
        <v>32</v>
      </c>
      <c r="O4" s="8" t="s">
        <v>41</v>
      </c>
      <c r="P4" s="8" t="s">
        <v>42</v>
      </c>
    </row>
    <row r="5" spans="1:24">
      <c r="A5" t="s">
        <v>3</v>
      </c>
      <c r="B5" t="str">
        <f>VLOOKUP(Table2[[#This Row],[MOVIE]],Distributors!$A$1:$B$17,2,0)</f>
        <v>Paramount Pictures</v>
      </c>
      <c r="C5" t="str">
        <f>VLOOKUP(Table2[[#This Row],[MOVIE]],Genre!$A$2:$B$17,2,0)</f>
        <v>Action</v>
      </c>
      <c r="D5" s="13">
        <v>908851</v>
      </c>
      <c r="E5" s="13">
        <v>953741</v>
      </c>
      <c r="F5" s="13">
        <v>924366</v>
      </c>
      <c r="G5" s="13">
        <v>907576</v>
      </c>
      <c r="H5" s="13">
        <v>945771</v>
      </c>
      <c r="I5" s="13">
        <v>1928656</v>
      </c>
      <c r="J5" s="13">
        <v>1023031</v>
      </c>
      <c r="K5" s="15">
        <f>SUM(D5:J5)</f>
        <v>7591992</v>
      </c>
      <c r="L5" s="13">
        <f>AVERAGE(D5:J5)</f>
        <v>1084570.2857142857</v>
      </c>
      <c r="M5" s="13">
        <f>MIN(D5:J5)</f>
        <v>907576</v>
      </c>
      <c r="N5" s="13">
        <f>MAX(D5:J5)</f>
        <v>1928656</v>
      </c>
      <c r="O5" s="12">
        <f>(J5/I5)-1</f>
        <v>-0.46956274213753002</v>
      </c>
      <c r="P5" s="13" t="str">
        <f>IF(K5&gt;X$10,"Above Average","Below Average")</f>
        <v>Above Average</v>
      </c>
    </row>
    <row r="6" spans="1:24">
      <c r="A6" t="s">
        <v>6</v>
      </c>
      <c r="B6" t="str">
        <f>VLOOKUP(Table2[[#This Row],[MOVIE]],Distributors!$A$1:$B$17,2,0)</f>
        <v>Walt Disney</v>
      </c>
      <c r="C6" t="str">
        <f>VLOOKUP(Table2[[#This Row],[MOVIE]],Genre!$A$2:$B$17,2,0)</f>
        <v>Adventure</v>
      </c>
      <c r="D6" s="13">
        <v>544951</v>
      </c>
      <c r="E6" s="13">
        <v>576636</v>
      </c>
      <c r="F6" s="13">
        <v>564851</v>
      </c>
      <c r="G6" s="13">
        <v>516416</v>
      </c>
      <c r="H6" s="13">
        <v>558496</v>
      </c>
      <c r="I6" s="13">
        <v>1139066</v>
      </c>
      <c r="J6" s="13">
        <v>606996</v>
      </c>
      <c r="K6" s="15">
        <f>SUM(D6:J6)</f>
        <v>4507412</v>
      </c>
      <c r="L6" s="13">
        <f>AVERAGE(D6:J6)</f>
        <v>643916</v>
      </c>
      <c r="M6" s="13">
        <f>MIN(D6:J6)</f>
        <v>516416</v>
      </c>
      <c r="N6" s="13">
        <f>MAX(D6:J6)</f>
        <v>1139066</v>
      </c>
      <c r="O6" s="12">
        <f>(J6/I6)-1</f>
        <v>-0.46711077321243899</v>
      </c>
      <c r="P6" s="13" t="str">
        <f t="shared" ref="P6:P20" si="0">IF(K6&gt;X$10,"Above Average","Below Average")</f>
        <v>Above Average</v>
      </c>
    </row>
    <row r="7" spans="1:24">
      <c r="A7" t="s">
        <v>9</v>
      </c>
      <c r="B7" t="str">
        <f>VLOOKUP(Table2[[#This Row],[MOVIE]],Distributors!$A$1:$B$17,2,0)</f>
        <v>Warner Bros.</v>
      </c>
      <c r="C7" t="str">
        <f>VLOOKUP(Table2[[#This Row],[MOVIE]],Genre!$A$2:$B$17,2,0)</f>
        <v>Drama</v>
      </c>
      <c r="D7" s="13">
        <v>259311</v>
      </c>
      <c r="E7" s="13">
        <v>263611</v>
      </c>
      <c r="F7" s="13">
        <v>263801</v>
      </c>
      <c r="G7" s="13">
        <v>279256</v>
      </c>
      <c r="H7" s="13">
        <v>283426</v>
      </c>
      <c r="I7" s="13">
        <v>590476</v>
      </c>
      <c r="J7" s="13">
        <v>300861</v>
      </c>
      <c r="K7" s="15">
        <f>SUM(D7:J7)</f>
        <v>2240742</v>
      </c>
      <c r="L7" s="13">
        <f>AVERAGE(D7:J7)</f>
        <v>320106</v>
      </c>
      <c r="M7" s="13">
        <f>MIN(D7:J7)</f>
        <v>259311</v>
      </c>
      <c r="N7" s="13">
        <f>MAX(D7:J7)</f>
        <v>590476</v>
      </c>
      <c r="O7" s="12">
        <f>(J7/I7)-1</f>
        <v>-0.49047717434747562</v>
      </c>
      <c r="P7" s="13" t="str">
        <f t="shared" si="0"/>
        <v>Above Average</v>
      </c>
    </row>
    <row r="8" spans="1:24">
      <c r="A8" t="s">
        <v>12</v>
      </c>
      <c r="B8" t="str">
        <f>VLOOKUP(Table2[[#This Row],[MOVIE]],Distributors!$A$1:$B$17,2,0)</f>
        <v>Paramount Pictures</v>
      </c>
      <c r="C8" t="str">
        <f>VLOOKUP(Table2[[#This Row],[MOVIE]],Genre!$A$2:$B$17,2,0)</f>
        <v>Adventure</v>
      </c>
      <c r="D8" s="13">
        <v>81641</v>
      </c>
      <c r="E8" s="13">
        <v>86581</v>
      </c>
      <c r="F8" s="13">
        <v>78091</v>
      </c>
      <c r="G8" s="13">
        <v>92076</v>
      </c>
      <c r="H8" s="13">
        <v>94381</v>
      </c>
      <c r="I8" s="13">
        <v>187256</v>
      </c>
      <c r="J8" s="13">
        <v>111241</v>
      </c>
      <c r="K8" s="15">
        <f>SUM(D8:J8)</f>
        <v>731267</v>
      </c>
      <c r="L8" s="13">
        <f>AVERAGE(D8:J8)</f>
        <v>104466.71428571429</v>
      </c>
      <c r="M8" s="13">
        <f>MIN(D8:J8)</f>
        <v>78091</v>
      </c>
      <c r="N8" s="13">
        <f>MAX(D8:J8)</f>
        <v>187256</v>
      </c>
      <c r="O8" s="12">
        <f>(J8/I8)-1</f>
        <v>-0.40594159866706536</v>
      </c>
      <c r="P8" s="13" t="str">
        <f t="shared" si="0"/>
        <v>Below Average</v>
      </c>
    </row>
    <row r="9" spans="1:24">
      <c r="A9" t="s">
        <v>13</v>
      </c>
      <c r="B9" t="str">
        <f>VLOOKUP(Table2[[#This Row],[MOVIE]],Distributors!$A$1:$B$17,2,0)</f>
        <v>20th Century Fox</v>
      </c>
      <c r="C9" t="str">
        <f>VLOOKUP(Table2[[#This Row],[MOVIE]],Genre!$A$2:$B$17,2,0)</f>
        <v>Adventure</v>
      </c>
      <c r="D9" s="13">
        <v>14506</v>
      </c>
      <c r="E9" s="13">
        <v>18876</v>
      </c>
      <c r="F9" s="13">
        <v>8641</v>
      </c>
      <c r="G9" s="13">
        <v>5236</v>
      </c>
      <c r="H9" s="13">
        <v>5066</v>
      </c>
      <c r="I9" s="13">
        <v>2286</v>
      </c>
      <c r="J9" s="13">
        <v>1316</v>
      </c>
      <c r="K9" s="15">
        <f>SUM(D9:J9)</f>
        <v>55927</v>
      </c>
      <c r="L9" s="13">
        <f>AVERAGE(D9:J9)</f>
        <v>7989.5714285714284</v>
      </c>
      <c r="M9" s="13">
        <f>MIN(D9:J9)</f>
        <v>1316</v>
      </c>
      <c r="N9" s="13">
        <f>MAX(D9:J9)</f>
        <v>18876</v>
      </c>
      <c r="O9" s="12">
        <f>(J9/I9)-1</f>
        <v>-0.42432195975503062</v>
      </c>
      <c r="P9" s="13" t="str">
        <f t="shared" si="0"/>
        <v>Below Average</v>
      </c>
    </row>
    <row r="10" spans="1:24">
      <c r="A10" t="s">
        <v>15</v>
      </c>
      <c r="B10" t="str">
        <f>VLOOKUP(Table2[[#This Row],[MOVIE]],Distributors!$A$1:$B$17,2,0)</f>
        <v>Walt Disney</v>
      </c>
      <c r="C10" t="str">
        <f>VLOOKUP(Table2[[#This Row],[MOVIE]],Genre!$A$2:$B$17,2,0)</f>
        <v>Action</v>
      </c>
      <c r="D10" s="13">
        <v>5746</v>
      </c>
      <c r="E10" s="13">
        <v>5816</v>
      </c>
      <c r="F10" s="13">
        <v>5836</v>
      </c>
      <c r="G10" s="13">
        <v>5671</v>
      </c>
      <c r="H10" s="13">
        <v>5841</v>
      </c>
      <c r="I10" s="13">
        <v>10066</v>
      </c>
      <c r="J10" s="13">
        <v>5821</v>
      </c>
      <c r="K10" s="15">
        <f>SUM(D10:J10)</f>
        <v>44797</v>
      </c>
      <c r="L10" s="13">
        <f>AVERAGE(D10:J10)</f>
        <v>6399.5714285714284</v>
      </c>
      <c r="M10" s="13">
        <f>MIN(D10:J10)</f>
        <v>5671</v>
      </c>
      <c r="N10" s="13">
        <f>MAX(D10:J10)</f>
        <v>10066</v>
      </c>
      <c r="O10" s="12">
        <f>(J10/I10)-1</f>
        <v>-0.42171666997814428</v>
      </c>
      <c r="P10" s="13" t="str">
        <f t="shared" si="0"/>
        <v>Below Average</v>
      </c>
      <c r="X10" s="14">
        <f>AVERAGE(K5:K20)</f>
        <v>956630.75</v>
      </c>
    </row>
    <row r="11" spans="1:24">
      <c r="A11" t="s">
        <v>16</v>
      </c>
      <c r="B11" t="str">
        <f>VLOOKUP(Table2[[#This Row],[MOVIE]],Distributors!$A$1:$B$17,2,0)</f>
        <v>Warner Bros.</v>
      </c>
      <c r="C11" t="str">
        <f>VLOOKUP(Table2[[#This Row],[MOVIE]],Genre!$A$2:$B$17,2,0)</f>
        <v>Adventure</v>
      </c>
      <c r="D11" s="13">
        <v>7586</v>
      </c>
      <c r="E11" s="13">
        <v>7081</v>
      </c>
      <c r="F11" s="13">
        <v>8006</v>
      </c>
      <c r="G11" s="13">
        <v>12296</v>
      </c>
      <c r="H11" s="13">
        <v>1246</v>
      </c>
      <c r="I11" s="13">
        <v>1246</v>
      </c>
      <c r="J11" s="13">
        <v>1246</v>
      </c>
      <c r="K11" s="15">
        <f>SUM(D11:J11)</f>
        <v>38707</v>
      </c>
      <c r="L11" s="13">
        <f>AVERAGE(D11:J11)</f>
        <v>5529.5714285714284</v>
      </c>
      <c r="M11" s="13">
        <f>MIN(D11:J11)</f>
        <v>1246</v>
      </c>
      <c r="N11" s="13">
        <f>MAX(D11:J11)</f>
        <v>12296</v>
      </c>
      <c r="O11" s="12">
        <f>(J11/I11)-1</f>
        <v>0</v>
      </c>
      <c r="P11" s="13" t="str">
        <f t="shared" si="0"/>
        <v>Below Average</v>
      </c>
    </row>
    <row r="12" spans="1:24">
      <c r="A12" t="s">
        <v>17</v>
      </c>
      <c r="B12" t="str">
        <f>VLOOKUP(Table2[[#This Row],[MOVIE]],Distributors!$A$1:$B$17,2,0)</f>
        <v>Sony Pictures</v>
      </c>
      <c r="C12" t="str">
        <f>VLOOKUP(Table2[[#This Row],[MOVIE]],Genre!$A$2:$B$17,2,0)</f>
        <v>Adventure</v>
      </c>
      <c r="D12" s="13">
        <v>2251</v>
      </c>
      <c r="E12" s="13">
        <v>2286</v>
      </c>
      <c r="F12" s="13">
        <v>2286</v>
      </c>
      <c r="G12" s="13">
        <v>3756</v>
      </c>
      <c r="H12" s="13">
        <v>4451</v>
      </c>
      <c r="I12" s="13">
        <v>4956</v>
      </c>
      <c r="J12" s="13">
        <v>2671</v>
      </c>
      <c r="K12" s="15">
        <f>SUM(D12:J12)</f>
        <v>22657</v>
      </c>
      <c r="L12" s="13">
        <f>AVERAGE(D12:J12)</f>
        <v>3236.7142857142858</v>
      </c>
      <c r="M12" s="13">
        <f>MIN(D12:J12)</f>
        <v>2251</v>
      </c>
      <c r="N12" s="13">
        <f>MAX(D12:J12)</f>
        <v>4956</v>
      </c>
      <c r="O12" s="12">
        <f>(J12/I12)-1</f>
        <v>-0.46105730427764324</v>
      </c>
      <c r="P12" s="13" t="str">
        <f t="shared" si="0"/>
        <v>Below Average</v>
      </c>
    </row>
    <row r="13" spans="1:24">
      <c r="A13" t="s">
        <v>19</v>
      </c>
      <c r="B13" t="str">
        <f>VLOOKUP(Table2[[#This Row],[MOVIE]],Distributors!$A$1:$B$17,2,0)</f>
        <v>20th Century Fox</v>
      </c>
      <c r="C13" t="str">
        <f>VLOOKUP(Table2[[#This Row],[MOVIE]],Genre!$A$2:$B$17,2,0)</f>
        <v>Adventure</v>
      </c>
      <c r="D13" s="13">
        <v>1506</v>
      </c>
      <c r="E13" s="13">
        <v>1501</v>
      </c>
      <c r="F13" s="13">
        <v>1501</v>
      </c>
      <c r="G13" s="13">
        <v>1516</v>
      </c>
      <c r="H13" s="13">
        <v>1501</v>
      </c>
      <c r="I13" s="13">
        <v>1746</v>
      </c>
      <c r="J13" s="13">
        <v>1496</v>
      </c>
      <c r="K13" s="15">
        <f>SUM(D13:J13)</f>
        <v>10767</v>
      </c>
      <c r="L13" s="13">
        <f>AVERAGE(D13:J13)</f>
        <v>1538.1428571428571</v>
      </c>
      <c r="M13" s="13">
        <f>MIN(D13:J13)</f>
        <v>1496</v>
      </c>
      <c r="N13" s="13">
        <f>MAX(D13:J13)</f>
        <v>1746</v>
      </c>
      <c r="O13" s="12">
        <f>(J13/I13)-1</f>
        <v>-0.14318442153493705</v>
      </c>
      <c r="P13" s="13" t="str">
        <f t="shared" si="0"/>
        <v>Below Average</v>
      </c>
    </row>
    <row r="14" spans="1:24">
      <c r="A14" t="s">
        <v>20</v>
      </c>
      <c r="B14" t="str">
        <f>VLOOKUP(Table2[[#This Row],[MOVIE]],Distributors!$A$1:$B$17,2,0)</f>
        <v>Universal</v>
      </c>
      <c r="C14" t="str">
        <f>VLOOKUP(Table2[[#This Row],[MOVIE]],Genre!$A$2:$B$17,2,0)</f>
        <v>Adventure</v>
      </c>
      <c r="D14" s="13">
        <v>1296</v>
      </c>
      <c r="E14" s="13">
        <v>1296</v>
      </c>
      <c r="F14" s="13">
        <v>1296</v>
      </c>
      <c r="G14" s="13">
        <v>1291</v>
      </c>
      <c r="H14" s="13">
        <v>1296</v>
      </c>
      <c r="I14" s="13">
        <v>1346</v>
      </c>
      <c r="J14" s="13">
        <v>1296</v>
      </c>
      <c r="K14" s="15">
        <f>SUM(D14:J14)</f>
        <v>9117</v>
      </c>
      <c r="L14" s="13">
        <f>AVERAGE(D14:J14)</f>
        <v>1302.4285714285713</v>
      </c>
      <c r="M14" s="13">
        <f>MIN(D14:J14)</f>
        <v>1291</v>
      </c>
      <c r="N14" s="13">
        <f>MAX(D14:J14)</f>
        <v>1346</v>
      </c>
      <c r="O14" s="12">
        <f>(J14/I14)-1</f>
        <v>-3.7147102526002951E-2</v>
      </c>
      <c r="P14" s="13" t="str">
        <f t="shared" si="0"/>
        <v>Below Average</v>
      </c>
    </row>
    <row r="15" spans="1:24">
      <c r="A15" t="s">
        <v>22</v>
      </c>
      <c r="B15" t="str">
        <f>VLOOKUP(Table2[[#This Row],[MOVIE]],Distributors!$A$1:$B$17,2,0)</f>
        <v>Sony Pictures</v>
      </c>
      <c r="C15" t="str">
        <f>VLOOKUP(Table2[[#This Row],[MOVIE]],Genre!$A$2:$B$17,2,0)</f>
        <v>Adventure</v>
      </c>
      <c r="D15" s="13">
        <v>1246</v>
      </c>
      <c r="E15" s="13">
        <v>1246</v>
      </c>
      <c r="F15" s="13">
        <v>1246</v>
      </c>
      <c r="G15" s="13">
        <v>1251</v>
      </c>
      <c r="H15" s="13">
        <v>1256</v>
      </c>
      <c r="I15" s="13">
        <v>1396</v>
      </c>
      <c r="J15" s="13">
        <v>1256</v>
      </c>
      <c r="K15" s="15">
        <f>SUM(D15:J15)</f>
        <v>8897</v>
      </c>
      <c r="L15" s="13">
        <f>AVERAGE(D15:J15)</f>
        <v>1271</v>
      </c>
      <c r="M15" s="13">
        <f>MIN(D15:J15)</f>
        <v>1246</v>
      </c>
      <c r="N15" s="13">
        <f>MAX(D15:J15)</f>
        <v>1396</v>
      </c>
      <c r="O15" s="12">
        <f>(J15/I15)-1</f>
        <v>-0.10028653295128942</v>
      </c>
      <c r="P15" s="13" t="str">
        <f t="shared" si="0"/>
        <v>Below Average</v>
      </c>
    </row>
    <row r="16" spans="1:24">
      <c r="A16" t="s">
        <v>23</v>
      </c>
      <c r="B16" t="str">
        <f>VLOOKUP(Table2[[#This Row],[MOVIE]],Distributors!$A$1:$B$17,2,0)</f>
        <v>Dreamworks SKG</v>
      </c>
      <c r="C16" t="str">
        <f>VLOOKUP(Table2[[#This Row],[MOVIE]],Genre!$A$2:$B$17,2,0)</f>
        <v>Adventure</v>
      </c>
      <c r="D16" s="13">
        <v>1271</v>
      </c>
      <c r="E16" s="13">
        <v>1271</v>
      </c>
      <c r="F16" s="13">
        <v>1271</v>
      </c>
      <c r="G16" s="13">
        <v>1271</v>
      </c>
      <c r="H16" s="13">
        <v>1271</v>
      </c>
      <c r="I16" s="13">
        <v>1276</v>
      </c>
      <c r="J16" s="13">
        <v>1246</v>
      </c>
      <c r="K16" s="15">
        <f>SUM(D16:J16)</f>
        <v>8877</v>
      </c>
      <c r="L16" s="13">
        <f>AVERAGE(D16:J16)</f>
        <v>1268.1428571428571</v>
      </c>
      <c r="M16" s="13">
        <f>MIN(D16:J16)</f>
        <v>1246</v>
      </c>
      <c r="N16" s="13">
        <f>MAX(D16:J16)</f>
        <v>1276</v>
      </c>
      <c r="O16" s="12">
        <f>(J16/I16)-1</f>
        <v>-2.3510971786833812E-2</v>
      </c>
      <c r="P16" s="13" t="str">
        <f t="shared" si="0"/>
        <v>Below Average</v>
      </c>
    </row>
    <row r="17" spans="1:16">
      <c r="A17" t="s">
        <v>25</v>
      </c>
      <c r="B17" t="str">
        <f>VLOOKUP(Table2[[#This Row],[MOVIE]],Distributors!$A$1:$B$17,2,0)</f>
        <v>Warner Bros.</v>
      </c>
      <c r="C17" t="str">
        <f>VLOOKUP(Table2[[#This Row],[MOVIE]],Genre!$A$2:$B$17,2,0)</f>
        <v>Adventure</v>
      </c>
      <c r="D17" s="13">
        <v>1246</v>
      </c>
      <c r="E17" s="13">
        <v>1246</v>
      </c>
      <c r="F17" s="13">
        <v>1246</v>
      </c>
      <c r="G17" s="13">
        <v>1246</v>
      </c>
      <c r="H17" s="13">
        <v>1246</v>
      </c>
      <c r="I17" s="13">
        <v>1246</v>
      </c>
      <c r="J17" s="13">
        <v>1291</v>
      </c>
      <c r="K17" s="15">
        <f>SUM(D17:J17)</f>
        <v>8767</v>
      </c>
      <c r="L17" s="13">
        <f>AVERAGE(D17:J17)</f>
        <v>1252.4285714285713</v>
      </c>
      <c r="M17" s="13">
        <f>MIN(D17:J17)</f>
        <v>1246</v>
      </c>
      <c r="N17" s="13">
        <f>MAX(D17:J17)</f>
        <v>1291</v>
      </c>
      <c r="O17" s="12">
        <f>(J17/I17)-1</f>
        <v>3.6115569823435001E-2</v>
      </c>
      <c r="P17" s="13" t="str">
        <f t="shared" si="0"/>
        <v>Below Average</v>
      </c>
    </row>
    <row r="18" spans="1:16">
      <c r="A18" t="s">
        <v>26</v>
      </c>
      <c r="B18" t="str">
        <f>VLOOKUP(Table2[[#This Row],[MOVIE]],Distributors!$A$1:$B$17,2,0)</f>
        <v>Sony Pictures</v>
      </c>
      <c r="C18" t="str">
        <f>VLOOKUP(Table2[[#This Row],[MOVIE]],Genre!$A$2:$B$17,2,0)</f>
        <v>Adventure</v>
      </c>
      <c r="D18" s="13">
        <v>1246</v>
      </c>
      <c r="E18" s="13">
        <v>1246</v>
      </c>
      <c r="F18" s="13">
        <v>1246</v>
      </c>
      <c r="G18" s="13">
        <v>1246</v>
      </c>
      <c r="H18" s="13">
        <v>1246</v>
      </c>
      <c r="I18" s="13">
        <v>1246</v>
      </c>
      <c r="J18" s="13">
        <v>1246</v>
      </c>
      <c r="K18" s="15">
        <f>SUM(D18:J18)</f>
        <v>8722</v>
      </c>
      <c r="L18" s="13">
        <f>AVERAGE(D18:J18)</f>
        <v>1246</v>
      </c>
      <c r="M18" s="13">
        <f>MIN(D18:J18)</f>
        <v>1246</v>
      </c>
      <c r="N18" s="13">
        <f>MAX(D18:J18)</f>
        <v>1246</v>
      </c>
      <c r="O18" s="12">
        <f>(J18/I18)-1</f>
        <v>0</v>
      </c>
      <c r="P18" s="13" t="str">
        <f t="shared" si="0"/>
        <v>Below Average</v>
      </c>
    </row>
    <row r="19" spans="1:16">
      <c r="A19" t="s">
        <v>27</v>
      </c>
      <c r="B19" t="str">
        <f>VLOOKUP(Table2[[#This Row],[MOVIE]],Distributors!$A$1:$B$17,2,0)</f>
        <v>20th Century Fox</v>
      </c>
      <c r="C19" t="str">
        <f>VLOOKUP(Table2[[#This Row],[MOVIE]],Genre!$A$2:$B$17,2,0)</f>
        <v>Action</v>
      </c>
      <c r="D19" s="13">
        <v>1246</v>
      </c>
      <c r="E19" s="13">
        <v>1246</v>
      </c>
      <c r="F19" s="13">
        <v>1246</v>
      </c>
      <c r="G19" s="13">
        <v>1246</v>
      </c>
      <c r="H19" s="13">
        <v>1246</v>
      </c>
      <c r="I19" s="13">
        <v>1246</v>
      </c>
      <c r="J19" s="13">
        <v>1246</v>
      </c>
      <c r="K19" s="15">
        <f>SUM(D19:J19)</f>
        <v>8722</v>
      </c>
      <c r="L19" s="13">
        <f>AVERAGE(D19:J19)</f>
        <v>1246</v>
      </c>
      <c r="M19" s="13">
        <f>MIN(D19:J19)</f>
        <v>1246</v>
      </c>
      <c r="N19" s="13">
        <f>MAX(D19:J19)</f>
        <v>1246</v>
      </c>
      <c r="O19" s="12">
        <f>(J19/I19)-1</f>
        <v>0</v>
      </c>
      <c r="P19" s="13" t="str">
        <f t="shared" si="0"/>
        <v>Below Average</v>
      </c>
    </row>
    <row r="20" spans="1:16">
      <c r="A20" t="s">
        <v>28</v>
      </c>
      <c r="B20" t="str">
        <f>VLOOKUP(Table2[[#This Row],[MOVIE]],Distributors!$A$1:$B$17,2,0)</f>
        <v>Walt Disney</v>
      </c>
      <c r="C20" t="str">
        <f>VLOOKUP(Table2[[#This Row],[MOVIE]],Genre!$A$2:$B$17,2,0)</f>
        <v>Action</v>
      </c>
      <c r="D20" s="13">
        <v>1246</v>
      </c>
      <c r="E20" s="13">
        <v>1246</v>
      </c>
      <c r="F20" s="13">
        <v>1246</v>
      </c>
      <c r="G20" s="13">
        <v>1246</v>
      </c>
      <c r="H20" s="13">
        <v>1246</v>
      </c>
      <c r="I20" s="13">
        <v>1246</v>
      </c>
      <c r="J20" s="13">
        <v>1246</v>
      </c>
      <c r="K20" s="15">
        <f>SUM(D20:J20)</f>
        <v>8722</v>
      </c>
      <c r="L20" s="13">
        <f>AVERAGE(D20:J20)</f>
        <v>1246</v>
      </c>
      <c r="M20" s="13">
        <f>MIN(D20:J20)</f>
        <v>1246</v>
      </c>
      <c r="N20" s="13">
        <f>MAX(D20:J20)</f>
        <v>1246</v>
      </c>
      <c r="O20" s="12">
        <f>(J20/I20)-1</f>
        <v>0</v>
      </c>
      <c r="P20" s="13" t="str">
        <f t="shared" si="0"/>
        <v>Below Average</v>
      </c>
    </row>
    <row r="21" spans="1:16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</sheetData>
  <mergeCells count="1">
    <mergeCell ref="A1:N2"/>
  </mergeCells>
  <phoneticPr fontId="6" type="noConversion"/>
  <conditionalFormatting sqref="O5:O20">
    <cfRule type="cellIs" dxfId="3" priority="1" operator="between">
      <formula>0</formula>
      <formula>0.01</formula>
    </cfRule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{647D345E-D01B-44B4-B459-4551AEDFA1B5}</x14:id>
        </ext>
      </extLst>
    </cfRule>
    <cfRule type="cellIs" dxfId="2" priority="3" operator="lessThan">
      <formula>0</formula>
    </cfRule>
    <cfRule type="cellIs" dxfId="1" priority="4" operator="greaterThan">
      <formula>0</formula>
    </cfRule>
  </conditionalFormatting>
  <pageMargins left="0.7" right="0.7" top="0.75" bottom="0.75" header="0.3" footer="0.3"/>
  <pageSetup orientation="portrait" horizontalDpi="300" verticalDpi="300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7D345E-D01B-44B4-B459-4551AEDFA1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O5:O20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ADA9-C865-D945-A222-A1CADAA2A3B3}">
  <dimension ref="G15:G17"/>
  <sheetViews>
    <sheetView topLeftCell="D22" workbookViewId="0">
      <selection activeCell="C41" sqref="C41"/>
    </sheetView>
  </sheetViews>
  <sheetFormatPr defaultColWidth="11.42578125" defaultRowHeight="15"/>
  <sheetData>
    <row r="15" spans="7:7">
      <c r="G15" s="1"/>
    </row>
    <row r="16" spans="7:7">
      <c r="G16" s="2"/>
    </row>
    <row r="17" spans="7:7">
      <c r="G17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ACA4-AD82-4885-B6F1-9CC5E3DDC397}">
  <dimension ref="C12:M33"/>
  <sheetViews>
    <sheetView topLeftCell="A15" workbookViewId="0">
      <selection activeCell="I17" sqref="I17"/>
    </sheetView>
  </sheetViews>
  <sheetFormatPr defaultRowHeight="15"/>
  <cols>
    <col min="3" max="3" width="13.140625" bestFit="1" customWidth="1"/>
    <col min="4" max="4" width="15" bestFit="1" customWidth="1"/>
    <col min="6" max="6" width="18.5703125" bestFit="1" customWidth="1"/>
    <col min="7" max="7" width="12" bestFit="1" customWidth="1"/>
    <col min="8" max="8" width="15" bestFit="1" customWidth="1"/>
    <col min="9" max="9" width="18.5703125" bestFit="1" customWidth="1"/>
    <col min="10" max="10" width="12.85546875" bestFit="1" customWidth="1"/>
    <col min="11" max="11" width="12" bestFit="1" customWidth="1"/>
    <col min="12" max="12" width="40" bestFit="1" customWidth="1"/>
    <col min="13" max="14" width="12" bestFit="1" customWidth="1"/>
    <col min="15" max="17" width="7.7109375" bestFit="1" customWidth="1"/>
    <col min="18" max="22" width="8.7109375" bestFit="1" customWidth="1"/>
    <col min="23" max="23" width="9.7109375" bestFit="1" customWidth="1"/>
    <col min="24" max="26" width="11.28515625" bestFit="1" customWidth="1"/>
    <col min="27" max="27" width="12.42578125" bestFit="1" customWidth="1"/>
    <col min="28" max="28" width="33.85546875" bestFit="1" customWidth="1"/>
    <col min="29" max="29" width="11.28515625" bestFit="1" customWidth="1"/>
  </cols>
  <sheetData>
    <row r="12" spans="6:13">
      <c r="F12" s="16" t="s">
        <v>45</v>
      </c>
      <c r="G12" t="s">
        <v>43</v>
      </c>
      <c r="H12" t="s">
        <v>44</v>
      </c>
    </row>
    <row r="13" spans="6:13">
      <c r="F13" s="17" t="s">
        <v>14</v>
      </c>
      <c r="G13" s="3">
        <v>75416</v>
      </c>
      <c r="H13" s="3">
        <v>10773.714285714286</v>
      </c>
    </row>
    <row r="14" spans="6:13">
      <c r="F14" s="17" t="s">
        <v>24</v>
      </c>
      <c r="G14" s="3">
        <v>8877</v>
      </c>
      <c r="H14" s="3">
        <v>1268.1428571428571</v>
      </c>
    </row>
    <row r="15" spans="6:13">
      <c r="F15" s="17" t="s">
        <v>4</v>
      </c>
      <c r="G15" s="3">
        <v>8323259</v>
      </c>
      <c r="H15" s="3">
        <v>1189037</v>
      </c>
    </row>
    <row r="16" spans="6:13">
      <c r="F16" s="17" t="s">
        <v>18</v>
      </c>
      <c r="G16" s="3">
        <v>40276</v>
      </c>
      <c r="H16" s="3">
        <v>5753.7142857142862</v>
      </c>
      <c r="L16" s="16" t="s">
        <v>45</v>
      </c>
      <c r="M16" t="s">
        <v>43</v>
      </c>
    </row>
    <row r="17" spans="3:13">
      <c r="F17" s="17" t="s">
        <v>21</v>
      </c>
      <c r="G17" s="3">
        <v>9117</v>
      </c>
      <c r="H17" s="3">
        <v>1302.4285714285713</v>
      </c>
      <c r="L17" s="17" t="s">
        <v>9</v>
      </c>
      <c r="M17" s="3">
        <v>2240742</v>
      </c>
    </row>
    <row r="18" spans="3:13">
      <c r="F18" s="17" t="s">
        <v>7</v>
      </c>
      <c r="G18" s="3">
        <v>4560931</v>
      </c>
      <c r="H18" s="3">
        <v>651561.57142857148</v>
      </c>
      <c r="L18" s="17" t="s">
        <v>6</v>
      </c>
      <c r="M18" s="3">
        <v>4507412</v>
      </c>
    </row>
    <row r="19" spans="3:13">
      <c r="F19" s="17" t="s">
        <v>10</v>
      </c>
      <c r="G19" s="3">
        <v>2288216</v>
      </c>
      <c r="H19" s="3">
        <v>326888</v>
      </c>
      <c r="L19" s="17" t="s">
        <v>16</v>
      </c>
      <c r="M19" s="3">
        <v>38707</v>
      </c>
    </row>
    <row r="20" spans="3:13">
      <c r="F20" s="17" t="s">
        <v>46</v>
      </c>
      <c r="G20" s="3">
        <v>15306092</v>
      </c>
      <c r="H20" s="3">
        <v>2186584.5714285714</v>
      </c>
      <c r="L20" s="17" t="s">
        <v>20</v>
      </c>
      <c r="M20" s="3">
        <v>9117</v>
      </c>
    </row>
    <row r="21" spans="3:13">
      <c r="L21" s="17" t="s">
        <v>13</v>
      </c>
      <c r="M21" s="3">
        <v>55927</v>
      </c>
    </row>
    <row r="22" spans="3:13">
      <c r="L22" s="17" t="s">
        <v>17</v>
      </c>
      <c r="M22" s="3">
        <v>22657</v>
      </c>
    </row>
    <row r="23" spans="3:13">
      <c r="L23" s="17" t="s">
        <v>15</v>
      </c>
      <c r="M23" s="3">
        <v>44797</v>
      </c>
    </row>
    <row r="24" spans="3:13">
      <c r="L24" s="17" t="s">
        <v>23</v>
      </c>
      <c r="M24" s="3">
        <v>8877</v>
      </c>
    </row>
    <row r="25" spans="3:13">
      <c r="C25" s="16" t="s">
        <v>45</v>
      </c>
      <c r="D25" t="s">
        <v>44</v>
      </c>
      <c r="L25" s="17" t="s">
        <v>26</v>
      </c>
      <c r="M25" s="3">
        <v>8722</v>
      </c>
    </row>
    <row r="26" spans="3:13">
      <c r="C26" s="17" t="s">
        <v>5</v>
      </c>
      <c r="D26" s="3">
        <v>1093461.857142857</v>
      </c>
      <c r="L26" s="17" t="s">
        <v>22</v>
      </c>
      <c r="M26" s="3">
        <v>8897</v>
      </c>
    </row>
    <row r="27" spans="3:13">
      <c r="C27" s="17" t="s">
        <v>8</v>
      </c>
      <c r="D27" s="3">
        <v>773016.71428571432</v>
      </c>
      <c r="L27" s="17" t="s">
        <v>19</v>
      </c>
      <c r="M27" s="3">
        <v>10767</v>
      </c>
    </row>
    <row r="28" spans="3:13">
      <c r="C28" s="17" t="s">
        <v>11</v>
      </c>
      <c r="D28" s="3">
        <v>320106</v>
      </c>
      <c r="L28" s="17" t="s">
        <v>27</v>
      </c>
      <c r="M28" s="3">
        <v>8722</v>
      </c>
    </row>
    <row r="29" spans="3:13">
      <c r="C29" s="17" t="s">
        <v>46</v>
      </c>
      <c r="D29" s="3">
        <v>2186584.5714285714</v>
      </c>
      <c r="L29" s="17" t="s">
        <v>25</v>
      </c>
      <c r="M29" s="3">
        <v>8767</v>
      </c>
    </row>
    <row r="30" spans="3:13">
      <c r="L30" s="17" t="s">
        <v>12</v>
      </c>
      <c r="M30" s="3">
        <v>731267</v>
      </c>
    </row>
    <row r="31" spans="3:13">
      <c r="L31" s="17" t="s">
        <v>28</v>
      </c>
      <c r="M31" s="3">
        <v>8722</v>
      </c>
    </row>
    <row r="32" spans="3:13">
      <c r="L32" s="17" t="s">
        <v>3</v>
      </c>
      <c r="M32" s="3">
        <v>7591992</v>
      </c>
    </row>
    <row r="33" spans="12:13">
      <c r="L33" s="17" t="s">
        <v>46</v>
      </c>
      <c r="M33" s="3">
        <v>15306092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8EF3-A399-3B4A-A85B-94E31CCEDF5E}">
  <dimension ref="A1:B17"/>
  <sheetViews>
    <sheetView workbookViewId="0">
      <selection activeCell="B1" sqref="B1:B17"/>
    </sheetView>
  </sheetViews>
  <sheetFormatPr defaultColWidth="11.42578125" defaultRowHeight="15"/>
  <sheetData>
    <row r="1" spans="1:2">
      <c r="A1" t="s">
        <v>0</v>
      </c>
      <c r="B1" t="s">
        <v>2</v>
      </c>
    </row>
    <row r="2" spans="1:2">
      <c r="A2" t="s">
        <v>3</v>
      </c>
      <c r="B2" t="s">
        <v>5</v>
      </c>
    </row>
    <row r="3" spans="1:2">
      <c r="A3" t="s">
        <v>6</v>
      </c>
      <c r="B3" t="s">
        <v>8</v>
      </c>
    </row>
    <row r="4" spans="1:2">
      <c r="A4" t="s">
        <v>9</v>
      </c>
      <c r="B4" t="s">
        <v>11</v>
      </c>
    </row>
    <row r="5" spans="1:2">
      <c r="A5" t="s">
        <v>12</v>
      </c>
      <c r="B5" t="s">
        <v>8</v>
      </c>
    </row>
    <row r="6" spans="1:2">
      <c r="A6" t="s">
        <v>13</v>
      </c>
      <c r="B6" t="s">
        <v>8</v>
      </c>
    </row>
    <row r="7" spans="1:2">
      <c r="A7" t="s">
        <v>15</v>
      </c>
      <c r="B7" t="s">
        <v>5</v>
      </c>
    </row>
    <row r="8" spans="1:2">
      <c r="A8" t="s">
        <v>16</v>
      </c>
      <c r="B8" t="s">
        <v>8</v>
      </c>
    </row>
    <row r="9" spans="1:2">
      <c r="A9" t="s">
        <v>17</v>
      </c>
      <c r="B9" t="s">
        <v>8</v>
      </c>
    </row>
    <row r="10" spans="1:2">
      <c r="A10" t="s">
        <v>19</v>
      </c>
      <c r="B10" t="s">
        <v>8</v>
      </c>
    </row>
    <row r="11" spans="1:2">
      <c r="A11" t="s">
        <v>20</v>
      </c>
      <c r="B11" t="s">
        <v>8</v>
      </c>
    </row>
    <row r="12" spans="1:2">
      <c r="A12" t="s">
        <v>22</v>
      </c>
      <c r="B12" t="s">
        <v>8</v>
      </c>
    </row>
    <row r="13" spans="1:2">
      <c r="A13" t="s">
        <v>23</v>
      </c>
      <c r="B13" t="s">
        <v>8</v>
      </c>
    </row>
    <row r="14" spans="1:2">
      <c r="A14" t="s">
        <v>25</v>
      </c>
      <c r="B14" t="s">
        <v>8</v>
      </c>
    </row>
    <row r="15" spans="1:2">
      <c r="A15" t="s">
        <v>26</v>
      </c>
      <c r="B15" t="s">
        <v>8</v>
      </c>
    </row>
    <row r="16" spans="1:2">
      <c r="A16" t="s">
        <v>27</v>
      </c>
      <c r="B16" t="s">
        <v>5</v>
      </c>
    </row>
    <row r="17" spans="1:2">
      <c r="A17" t="s">
        <v>28</v>
      </c>
      <c r="B1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DAC2-98E6-D546-B6BA-0055E3860C80}">
  <dimension ref="A1:B17"/>
  <sheetViews>
    <sheetView workbookViewId="0">
      <selection activeCell="G4" sqref="G4"/>
    </sheetView>
  </sheetViews>
  <sheetFormatPr defaultColWidth="11.42578125" defaultRowHeight="15"/>
  <cols>
    <col min="2" max="2" width="18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6</v>
      </c>
      <c r="B3" t="s">
        <v>7</v>
      </c>
    </row>
    <row r="4" spans="1:2">
      <c r="A4" t="s">
        <v>9</v>
      </c>
      <c r="B4" t="s">
        <v>10</v>
      </c>
    </row>
    <row r="5" spans="1:2">
      <c r="A5" t="s">
        <v>12</v>
      </c>
      <c r="B5" t="s">
        <v>4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7</v>
      </c>
    </row>
    <row r="8" spans="1:2">
      <c r="A8" t="s">
        <v>16</v>
      </c>
      <c r="B8" t="s">
        <v>10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14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18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10</v>
      </c>
    </row>
    <row r="15" spans="1:2">
      <c r="A15" t="s">
        <v>26</v>
      </c>
      <c r="B15" t="s">
        <v>18</v>
      </c>
    </row>
    <row r="16" spans="1:2">
      <c r="A16" t="s">
        <v>27</v>
      </c>
      <c r="B16" t="s">
        <v>14</v>
      </c>
    </row>
    <row r="17" spans="1:2">
      <c r="A17" t="s">
        <v>28</v>
      </c>
      <c r="B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Raw Data</vt:lpstr>
      <vt:lpstr>Questions</vt:lpstr>
      <vt:lpstr>Sheet1</vt:lpstr>
      <vt:lpstr>Genre</vt:lpstr>
      <vt:lpstr>Distributors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HP</cp:lastModifiedBy>
  <dcterms:created xsi:type="dcterms:W3CDTF">2022-01-23T11:02:10Z</dcterms:created>
  <dcterms:modified xsi:type="dcterms:W3CDTF">2023-02-09T12:11:59Z</dcterms:modified>
</cp:coreProperties>
</file>