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xl/comments12.xml" ContentType="application/vnd.openxmlformats-officedocument.spreadsheetml.comments+xml"/>
  <Override PartName="/xl/drawings/vmlDrawing2.vml" ContentType="application/vnd.openxmlformats-officedocument.vmlDrawing"/>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_rels/drawing4.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_rels/externalLink3.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_rels/sheet12.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List of tables " sheetId="1" state="visible" r:id="rId2"/>
    <sheet name="T1  nets and rods numbers 2014" sheetId="2" state="visible" r:id="rId3"/>
    <sheet name="T2- Catches and Con.TAC 2014" sheetId="3" state="visible" r:id="rId4"/>
    <sheet name="T2a- Compliance of CLs" sheetId="4" state="visible" r:id="rId5"/>
    <sheet name="T3 - catch per fishery" sheetId="5" state="visible" r:id="rId6"/>
    <sheet name="T4-SPM 2014" sheetId="6" state="visible" r:id="rId7"/>
    <sheet name="T5- yearly catches " sheetId="7" state="visible" r:id="rId8"/>
    <sheet name="T6 - CPUE rod and net" sheetId="8" state="visible" r:id="rId9"/>
    <sheet name="T7-Exploitation rate " sheetId="9" state="visible" r:id="rId10"/>
    <sheet name="T8- Spawners, eggs vs CL" sheetId="10" state="visible" r:id="rId11"/>
    <sheet name="T9- Index rivers " sheetId="11" state="visible" r:id="rId12"/>
    <sheet name="T10-Stockings" sheetId="12" state="visible" r:id="rId13"/>
    <sheet name="T11-Tags &amp; Marks" sheetId="13" state="visible" r:id="rId14"/>
    <sheet name="T12-Anisakis infestation (2)" sheetId="14" state="visible" r:id="rId15"/>
  </sheets>
  <externalReferences>
    <externalReference r:id="rId16"/>
    <externalReference r:id="rId17"/>
    <externalReference r:id="rId18"/>
  </externalReferences>
  <definedNames>
    <definedName function="false" hidden="false" localSheetId="1" name="_xlnm.Print_Area" vbProcedure="false">'T1  nets and rods numbers 2014'!$A$2:$J$57</definedName>
    <definedName function="false" hidden="false" localSheetId="11" name="_xlnm.Print_Area" vbProcedure="false">'T10-Stockings'!$B$43:$K$86</definedName>
    <definedName function="false" hidden="false" localSheetId="13" name="_xlnm.Print_Area" vbProcedure="false">'T12-Anisakis infestation (2)'!$B$30:$K$63</definedName>
    <definedName function="false" hidden="false" localSheetId="2" name="_xlnm.Print_Area" vbProcedure="false">'T2- Catches and Con.TAC 2014'!$A$2:$M$76</definedName>
    <definedName function="false" hidden="false" localSheetId="3" name="_xlnm.Print_Area" vbProcedure="false">'T2a- Compliance of CLs'!$A$1:$J$30</definedName>
    <definedName function="false" hidden="false" localSheetId="4" name="_xlnm.Print_Area" vbProcedure="false">'T3 - catch per fishery'!$A$1:$M$37</definedName>
    <definedName function="false" hidden="false" localSheetId="5" name="_xlnm.Print_Area" vbProcedure="false">'T4-SPM 2014'!$A$2:$I$43</definedName>
    <definedName function="false" hidden="false" localSheetId="6" name="_xlnm.Print_Area" vbProcedure="false">'T5- yearly catches '!$I$5:$P$38</definedName>
    <definedName function="false" hidden="false" localSheetId="7" name="_xlnm.Print_Area" vbProcedure="false">'T6 - CPUE rod and net'!$AB$9:$AJ$39</definedName>
    <definedName function="false" hidden="false" localSheetId="8" name="_xlnm.Print_Area" vbProcedure="false">'T7-Exploitation rate '!$AB$6:$AJ$49</definedName>
    <definedName function="false" hidden="false" localSheetId="9" name="_xlnm.Print_Area" vbProcedure="false">'T8- Spawners, eggs vs CL'!$AN$42:$AV$70</definedName>
    <definedName function="false" hidden="false" localSheetId="10" name="_xlnm.Print_Area" vbProcedure="false">'T9- Index rivers '!$BC$7:$BL$42</definedName>
    <definedName function="false" hidden="false" name="lg" vbProcedure="false">'[2]HISTO-LONG SAT 84-99'!$E$2:$E$32</definedName>
    <definedName function="false" hidden="false" name="truite" vbProcedure="false">#REF!</definedName>
    <definedName function="false" hidden="false" name="_xlnm.Extract" vbProcedure="false">'[1]autres sp'!$G$108</definedName>
    <definedName function="false" hidden="false" localSheetId="1" name="_xlnm.Print_Area" vbProcedure="false">'T1  nets and rods numbers 2014'!$A$2:$J$57</definedName>
    <definedName function="false" hidden="false" localSheetId="2" name="_xlnm.Print_Area" vbProcedure="false">'T2- Catches and Con.TAC 2014'!$A$2:$M$76</definedName>
    <definedName function="false" hidden="false" localSheetId="3" name="_xlnm.Print_Area" vbProcedure="false">'T2a- Compliance of CLs'!$A$1:$J$30</definedName>
    <definedName function="false" hidden="false" localSheetId="4" name="_xlnm.Print_Area" vbProcedure="false">'T3 - catch per fishery'!$A$1:$M$37</definedName>
    <definedName function="false" hidden="false" localSheetId="5" name="_xlnm.Print_Area" vbProcedure="false">'T4-SPM 2014'!$A$2:$I$43</definedName>
    <definedName function="false" hidden="false" localSheetId="6" name="_xlnm.Print_Area" vbProcedure="false">'T5- yearly catches '!$I$5:$P$38</definedName>
    <definedName function="false" hidden="false" localSheetId="7" name="_xlnm.Print_Area" vbProcedure="false">'T6 - CPUE rod and net'!$AB$9:$AJ$39</definedName>
    <definedName function="false" hidden="false" localSheetId="8" name="_xlnm.Print_Area" vbProcedure="false">'T7-Exploitation rate '!$AB$6:$AJ$49</definedName>
    <definedName function="false" hidden="false" localSheetId="9" name="_xlnm.Print_Area" vbProcedure="false">'T8- Spawners, eggs vs CL'!$AN$42:$AV$70</definedName>
    <definedName function="false" hidden="false" localSheetId="10" name="_xlnm.Print_Area" vbProcedure="false">'T9- Index rivers '!$BC$7:$BL$42</definedName>
    <definedName function="false" hidden="false" localSheetId="11" name="_xlnm.Print_Area" vbProcedure="false">'T10-Stockings'!$B$43:$K$86</definedName>
    <definedName function="false" hidden="false" localSheetId="13" name="_xlnm.Print_Area" vbProcedure="false">'T12-Anisakis infestation (2)'!$B$30:$K$63</definedName>
  </definedName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
  </authors>
  <commentList>
    <comment ref="S11" authorId="0">
      <text>
        <r>
          <rPr>
            <b val="true"/>
            <sz val="9"/>
            <color rgb="FF000000"/>
            <rFont val="Tahoma"/>
            <family val="2"/>
            <charset val="1"/>
          </rPr>
          <t xml:space="preserve">LEGRAND Marion:
</t>
        </r>
        <r>
          <rPr>
            <sz val="9"/>
            <color rgb="FF000000"/>
            <rFont val="Tahoma"/>
            <family val="2"/>
            <charset val="1"/>
          </rPr>
          <t xml:space="preserve">idem allier
</t>
        </r>
      </text>
    </comment>
    <comment ref="U11" authorId="0">
      <text>
        <r>
          <rPr>
            <b val="true"/>
            <sz val="9"/>
            <color rgb="FF000000"/>
            <rFont val="Tahoma"/>
            <family val="2"/>
            <charset val="1"/>
          </rPr>
          <t xml:space="preserve">LEGRAND Marion:
</t>
        </r>
        <r>
          <rPr>
            <sz val="9"/>
            <color rgb="FF000000"/>
            <rFont val="Tahoma"/>
            <family val="2"/>
            <charset val="1"/>
          </rPr>
          <t xml:space="preserve">idem allier</t>
        </r>
      </text>
    </comment>
  </commentList>
</comments>
</file>

<file path=xl/comments3.xml><?xml version="1.0" encoding="utf-8"?>
<comments xmlns="http://schemas.openxmlformats.org/spreadsheetml/2006/main" xmlns:xdr="http://schemas.openxmlformats.org/drawingml/2006/spreadsheetDrawing">
  <authors>
    <author/>
  </authors>
  <commentList>
    <comment ref="B13" authorId="0">
      <text>
        <r>
          <rPr>
            <b val="true"/>
            <sz val="8"/>
            <color rgb="FF000000"/>
            <rFont val="Tahoma"/>
            <family val="2"/>
            <charset val="1"/>
          </rPr>
          <t xml:space="preserve">gilles.euzenat:
</t>
        </r>
        <r>
          <rPr>
            <sz val="8"/>
            <color rgb="FF000000"/>
            <rFont val="Tahoma"/>
            <family val="2"/>
            <charset val="1"/>
          </rPr>
          <t xml:space="preserve">  Factor 4 on MSW fish and factor 19 on grilse fish, on the basis of average of 2009-10 and 2011 data . Ref : ONEMA-Field station of Eu, River BRESLE.</t>
        </r>
      </text>
    </comment>
  </commentList>
</comments>
</file>

<file path=xl/sharedStrings.xml><?xml version="1.0" encoding="utf-8"?>
<sst xmlns="http://schemas.openxmlformats.org/spreadsheetml/2006/main" count="747" uniqueCount="464">
  <si>
    <t xml:space="preserve">TABLES</t>
  </si>
  <si>
    <t xml:space="preserve">Table 1 - rods and nets numbers, 1982-2014.</t>
  </si>
  <si>
    <t xml:space="preserve">Table 2 -  2014 rod catch and consumption rate of TACs </t>
  </si>
  <si>
    <t xml:space="preserve">Table 2 a - Assessment &amp; attainment of CLs in salmon rivers, France, 2015.</t>
  </si>
  <si>
    <t xml:space="preserve">Table 3 - Weight (tons) and % catch per fishery -  1995-2015</t>
  </si>
  <si>
    <t xml:space="preserve">Table 4 - St Pierre &amp; Miquelon : nets numbers and landings (tonnes), 1990-2015</t>
  </si>
  <si>
    <t xml:space="preserve">Table 5 - Yearly catch by sea-age, 1987-2015</t>
  </si>
  <si>
    <t xml:space="preserve">Table 6 - CPUE of rod and net fisheries, 1987-2015</t>
  </si>
  <si>
    <t xml:space="preserve">Table 7 - Exploitation rate in river Scorff and system Adour-Gaves  - 1995-2015</t>
  </si>
  <si>
    <t xml:space="preserve">Table 8 - Spawning stock, egg deposition and attainment of CLs, 1987-2015</t>
  </si>
  <si>
    <t xml:space="preserve">Table 9 - Index-rivers : juvenile and adult salmon numbers, in-river return rate, 1992-2015</t>
  </si>
  <si>
    <t xml:space="preserve">Table 10 - 2014 stockings</t>
  </si>
  <si>
    <t xml:space="preserve">Table 11-  2014 taggings and markings</t>
  </si>
  <si>
    <t xml:space="preserve">Table 12 - Anisakis infestation in rivers Bresle and Scorff, 2008-2014</t>
  </si>
  <si>
    <t xml:space="preserve">Table 1- Rods and Nets numbers, 1982-2014</t>
  </si>
  <si>
    <t xml:space="preserve">freshwater</t>
  </si>
  <si>
    <t xml:space="preserve">estuary</t>
  </si>
  <si>
    <t xml:space="preserve">Year</t>
  </si>
  <si>
    <t xml:space="preserve">rods</t>
  </si>
  <si>
    <t xml:space="preserve">nets</t>
  </si>
  <si>
    <t xml:space="preserve">drift nets</t>
  </si>
  <si>
    <t xml:space="preserve">average 33 y</t>
  </si>
  <si>
    <t xml:space="preserve">ave. 2004-2013</t>
  </si>
  <si>
    <t xml:space="preserve">2014 change</t>
  </si>
  <si>
    <t xml:space="preserve">ave.2009-2013</t>
  </si>
  <si>
    <t xml:space="preserve">2014 change </t>
  </si>
  <si>
    <r>
      <rPr>
        <vertAlign val="superscript"/>
        <sz val="8"/>
        <rFont val="Arial"/>
        <family val="2"/>
        <charset val="1"/>
      </rPr>
      <t xml:space="preserve">1 </t>
    </r>
    <r>
      <rPr>
        <sz val="8"/>
        <rFont val="Arial"/>
        <family val="2"/>
        <charset val="1"/>
      </rPr>
      <t xml:space="preserve">Lower Adour only since 1994, after fishery closed in the Loire-Allier Basin.</t>
    </r>
  </si>
  <si>
    <r>
      <rPr>
        <vertAlign val="superscript"/>
        <sz val="8"/>
        <rFont val="Arial"/>
        <family val="2"/>
        <charset val="1"/>
      </rPr>
      <t xml:space="preserve">2  </t>
    </r>
    <r>
      <rPr>
        <sz val="8"/>
        <rFont val="Arial"/>
        <family val="2"/>
        <charset val="1"/>
      </rPr>
      <t xml:space="preserve">Adour estuary+ coast (South West)). Fishermen who target really salmon are fewer, by a factor 0,8  
</t>
    </r>
  </si>
  <si>
    <r>
      <rPr>
        <vertAlign val="superscript"/>
        <sz val="8"/>
        <rFont val="Arial"/>
        <family val="2"/>
        <charset val="1"/>
      </rPr>
      <t xml:space="preserve">3 </t>
    </r>
    <r>
      <rPr>
        <sz val="8"/>
        <rFont val="Arial"/>
        <family val="2"/>
        <charset val="1"/>
      </rPr>
      <t xml:space="preserve">Common licence for salmon and sea trout introduced in 1986, inducing a short-term increase </t>
    </r>
  </si>
  <si>
    <r>
      <rPr>
        <vertAlign val="superscript"/>
        <sz val="8"/>
        <rFont val="Arial"/>
        <family val="2"/>
        <charset val="1"/>
      </rPr>
      <t xml:space="preserve">4 </t>
    </r>
    <r>
      <rPr>
        <sz val="8"/>
        <rFont val="Arial"/>
        <family val="2"/>
        <charset val="1"/>
      </rPr>
      <t xml:space="preserve">Specific salmon licence and compulsory declaration of salmon catches in freshwater since 1987.</t>
    </r>
  </si>
  <si>
    <r>
      <rPr>
        <vertAlign val="superscript"/>
        <sz val="8"/>
        <rFont val="Arial"/>
        <family val="2"/>
        <charset val="1"/>
      </rPr>
      <t xml:space="preserve">5</t>
    </r>
    <r>
      <rPr>
        <sz val="8"/>
        <rFont val="Arial"/>
        <family val="2"/>
        <charset val="1"/>
      </rPr>
      <t xml:space="preserve"> Large number of new, inexperienced anglers in 1997 because cheaper licences were introduced.</t>
    </r>
  </si>
  <si>
    <r>
      <rPr>
        <vertAlign val="superscript"/>
        <sz val="8"/>
        <rFont val="Arial"/>
        <family val="2"/>
        <charset val="1"/>
      </rPr>
      <t xml:space="preserve">6 </t>
    </r>
    <r>
      <rPr>
        <sz val="8"/>
        <rFont val="Arial"/>
        <family val="2"/>
        <charset val="1"/>
      </rPr>
      <t xml:space="preserve">Before 2000, number of salmon licenses sold. From 2000, estimated from "migratory salmonid" licences sold.</t>
    </r>
  </si>
  <si>
    <r>
      <rPr>
        <vertAlign val="superscript"/>
        <sz val="9"/>
        <rFont val="Arial"/>
        <family val="2"/>
        <charset val="1"/>
      </rPr>
      <t xml:space="preserve">7 </t>
    </r>
    <r>
      <rPr>
        <sz val="8"/>
        <rFont val="Arial"/>
        <family val="2"/>
        <charset val="1"/>
      </rPr>
      <t xml:space="preserve">On a total of 25 authorized boats, only 20 were fishing</t>
    </r>
  </si>
  <si>
    <t xml:space="preserve">sources : ONEMA before 2008, FNPF (French National Federation for River Angling and Conservation) </t>
  </si>
  <si>
    <t xml:space="preserve">Conseil Général des Pyréenées -atlantiques (Service Environnement), </t>
  </si>
  <si>
    <t xml:space="preserve">Comité Régional des Pêches Maritimes et d'Aquaculture d'Aquitaine- CRPMA</t>
  </si>
  <si>
    <t xml:space="preserve">RODS</t>
  </si>
  <si>
    <r>
      <rPr>
        <b val="true"/>
        <sz val="11"/>
        <color rgb="FF000000"/>
        <rFont val="Calibri"/>
        <family val="2"/>
        <charset val="1"/>
      </rPr>
      <t xml:space="preserve">RIVER
T</t>
    </r>
    <r>
      <rPr>
        <b val="true"/>
        <sz val="8"/>
        <color rgb="FF000000"/>
        <rFont val="Calibri"/>
        <family val="2"/>
        <charset val="1"/>
      </rPr>
      <t xml:space="preserve">otal by Region &amp; large area</t>
    </r>
  </si>
  <si>
    <t xml:space="preserve">CATCHES</t>
  </si>
  <si>
    <t xml:space="preserve">TAC</t>
  </si>
  <si>
    <t xml:space="preserve">Reported (N)</t>
  </si>
  <si>
    <t xml:space="preserve">Estimated or not (N)</t>
  </si>
  <si>
    <t xml:space="preserve">Target (N)</t>
  </si>
  <si>
    <t xml:space="preserve">Consumption Rate (%)</t>
  </si>
  <si>
    <t xml:space="preserve">MSW</t>
  </si>
  <si>
    <t xml:space="preserve">1SW</t>
  </si>
  <si>
    <t xml:space="preserve">Total</t>
  </si>
  <si>
    <t xml:space="preserve">PHM</t>
  </si>
  <si>
    <t xml:space="preserve">MSW + 1SW
eggs 10³</t>
  </si>
  <si>
    <t xml:space="preserve">MSW + 1SW </t>
  </si>
  <si>
    <t xml:space="preserve">CANCHE</t>
  </si>
  <si>
    <t xml:space="preserve">no TAC</t>
  </si>
  <si>
    <t xml:space="preserve">AUTHIE</t>
  </si>
  <si>
    <t xml:space="preserve">Total Artois-Picardy</t>
  </si>
  <si>
    <t xml:space="preserve">BRESLE</t>
  </si>
  <si>
    <t xml:space="preserve">ARQUES</t>
  </si>
  <si>
    <t xml:space="preserve">total Upper-Normandy</t>
  </si>
  <si>
    <t xml:space="preserve">TOUQUES</t>
  </si>
  <si>
    <t xml:space="preserve">VIRE</t>
  </si>
  <si>
    <t xml:space="preserve">ORNE</t>
  </si>
  <si>
    <t xml:space="preserve">SAIRE</t>
  </si>
  <si>
    <t xml:space="preserve">SIENNE</t>
  </si>
  <si>
    <t xml:space="preserve">SEE - SELUNE</t>
  </si>
  <si>
    <t xml:space="preserve">Total Lower Normandy</t>
  </si>
  <si>
    <t xml:space="preserve">COUESNON</t>
  </si>
  <si>
    <t xml:space="preserve">GOUET</t>
  </si>
  <si>
    <t xml:space="preserve">LEFF</t>
  </si>
  <si>
    <t xml:space="preserve">TRIEUX</t>
  </si>
  <si>
    <t xml:space="preserve">JAUDY</t>
  </si>
  <si>
    <t xml:space="preserve">LEGUER</t>
  </si>
  <si>
    <t xml:space="preserve">DOURON</t>
  </si>
  <si>
    <t xml:space="preserve">QUEFFLEUTH</t>
  </si>
  <si>
    <t xml:space="preserve">PENZE</t>
  </si>
  <si>
    <t xml:space="preserve">DOURDUFF</t>
  </si>
  <si>
    <t xml:space="preserve">JARLOT</t>
  </si>
  <si>
    <t xml:space="preserve">FLECHE</t>
  </si>
  <si>
    <t xml:space="preserve">ABER-ILDUT</t>
  </si>
  <si>
    <t xml:space="preserve">ABER-BENOIT</t>
  </si>
  <si>
    <t xml:space="preserve">ABER-WRACH</t>
  </si>
  <si>
    <t xml:space="preserve">ELORN</t>
  </si>
  <si>
    <t xml:space="preserve">DAOULAS</t>
  </si>
  <si>
    <t xml:space="preserve">AULNE</t>
  </si>
  <si>
    <t xml:space="preserve">Total North Brittany</t>
  </si>
  <si>
    <t xml:space="preserve">GOYEN</t>
  </si>
  <si>
    <t xml:space="preserve">ODET+JET+STEIR</t>
  </si>
  <si>
    <t xml:space="preserve">BELON</t>
  </si>
  <si>
    <t xml:space="preserve">AVEN</t>
  </si>
  <si>
    <t xml:space="preserve">ELLE+ISOLE+LAITA</t>
  </si>
  <si>
    <t xml:space="preserve">SCORFF</t>
  </si>
  <si>
    <t xml:space="preserve">BLAVET</t>
  </si>
  <si>
    <t xml:space="preserve">KERGROIX</t>
  </si>
  <si>
    <t xml:space="preserve">Total South Brittany</t>
  </si>
  <si>
    <t xml:space="preserve">Total Brittany</t>
  </si>
  <si>
    <t xml:space="preserve">ADOUR</t>
  </si>
  <si>
    <t xml:space="preserve">GAVE OLORON</t>
  </si>
  <si>
    <t xml:space="preserve">"</t>
  </si>
  <si>
    <t xml:space="preserve">GAVE MAULEON</t>
  </si>
  <si>
    <t xml:space="preserve">GAVE PAU</t>
  </si>
  <si>
    <t xml:space="preserve">GAVES Réunis</t>
  </si>
  <si>
    <t xml:space="preserve">NIVE</t>
  </si>
  <si>
    <t xml:space="preserve">NIVELLE</t>
  </si>
  <si>
    <t xml:space="preserve">Total Aquitaine</t>
  </si>
  <si>
    <t xml:space="preserve">Total National</t>
  </si>
  <si>
    <t xml:space="preserve">NETS- Adour-Gaves Basin</t>
  </si>
  <si>
    <t xml:space="preserve">In-river</t>
  </si>
  <si>
    <t xml:space="preserve">Estuary</t>
  </si>
  <si>
    <t xml:space="preserve">Coast</t>
  </si>
  <si>
    <t xml:space="preserve">recreational</t>
  </si>
  <si>
    <t xml:space="preserve">n/a</t>
  </si>
  <si>
    <t xml:space="preserve">professional</t>
  </si>
  <si>
    <t xml:space="preserve">Overall</t>
  </si>
  <si>
    <t xml:space="preserve">data sources :  ONEMA Cnics Rennes for compulsory registration by rods; CRPMA Aquitaine for net landings numbers in the SW area. </t>
  </si>
  <si>
    <t xml:space="preserve">legend about assessment quality</t>
  </si>
  <si>
    <t xml:space="preserve">italic numbers in blank areas : no-estimated numbers</t>
  </si>
  <si>
    <t xml:space="preserve">straight numbers in shaded areas: assessed numbers</t>
  </si>
  <si>
    <t xml:space="preserve">numbers</t>
  </si>
  <si>
    <t xml:space="preserve">region</t>
  </si>
  <si>
    <t xml:space="preserve">rivers</t>
  </si>
  <si>
    <t xml:space="preserve">with CLs</t>
  </si>
  <si>
    <t xml:space="preserve">assessed</t>
  </si>
  <si>
    <t xml:space="preserve">attaiining CL</t>
  </si>
  <si>
    <t xml:space="preserve">% attaining CL</t>
  </si>
  <si>
    <t xml:space="preserve">North-Straits of Dover</t>
  </si>
  <si>
    <t xml:space="preserve">Upper-Normandy</t>
  </si>
  <si>
    <t xml:space="preserve">Lower-Normandy</t>
  </si>
  <si>
    <t xml:space="preserve">3+(2)</t>
  </si>
  <si>
    <t xml:space="preserve">Brittany</t>
  </si>
  <si>
    <r>
      <rPr>
        <sz val="10"/>
        <rFont val="Arial"/>
        <family val="0"/>
        <charset val="1"/>
      </rPr>
      <t xml:space="preserve">26</t>
    </r>
    <r>
      <rPr>
        <vertAlign val="superscript"/>
        <sz val="10"/>
        <rFont val="Arial"/>
        <family val="2"/>
        <charset val="1"/>
      </rPr>
      <t xml:space="preserve">a</t>
    </r>
  </si>
  <si>
    <t xml:space="preserve">Central</t>
  </si>
  <si>
    <t xml:space="preserve">Aquitaine</t>
  </si>
  <si>
    <t xml:space="preserve">total</t>
  </si>
  <si>
    <t xml:space="preserve">(2) : rivers with dominant sea trout population. TAC "theoric"…</t>
  </si>
  <si>
    <t xml:space="preserve">a : addition of 4 very small rivers, without catch in 2014.</t>
  </si>
  <si>
    <t xml:space="preserve">attaining : considered as respecting CL</t>
  </si>
  <si>
    <t xml:space="preserve">Table 3 - Weight (tons) and % of catch per fishery</t>
  </si>
  <si>
    <t xml:space="preserve">Catch</t>
  </si>
  <si>
    <r>
      <rPr>
        <sz val="8"/>
        <rFont val="Arial"/>
        <family val="2"/>
        <charset val="1"/>
      </rPr>
      <t xml:space="preserve">Coast </t>
    </r>
    <r>
      <rPr>
        <vertAlign val="superscript"/>
        <sz val="8"/>
        <rFont val="Arial"/>
        <family val="2"/>
        <charset val="1"/>
      </rPr>
      <t xml:space="preserve">1</t>
    </r>
  </si>
  <si>
    <t xml:space="preserve">River</t>
  </si>
  <si>
    <t xml:space="preserve">Weight</t>
  </si>
  <si>
    <t xml:space="preserve">%</t>
  </si>
  <si>
    <t xml:space="preserve">20 y. average</t>
  </si>
  <si>
    <t xml:space="preserve">2004-13 ave.</t>
  </si>
  <si>
    <t xml:space="preserve">2009-13 ave.</t>
  </si>
  <si>
    <r>
      <rPr>
        <vertAlign val="superscript"/>
        <sz val="8"/>
        <rFont val="Arial"/>
        <family val="2"/>
        <charset val="1"/>
      </rPr>
      <t xml:space="preserve">1  </t>
    </r>
    <r>
      <rPr>
        <sz val="8"/>
        <rFont val="Arial"/>
        <family val="2"/>
        <charset val="1"/>
      </rPr>
      <t xml:space="preserve"> net catches on coast are unknown, except some years in the Mont St Michel Bay, Lower Normandy and since 2009</t>
    </r>
  </si>
  <si>
    <t xml:space="preserve">on Aquitaine coast (SW) through survey by the Aquitaine Board for Sea Fisheries</t>
  </si>
  <si>
    <t xml:space="preserve">Licences ( numbers)</t>
  </si>
  <si>
    <t xml:space="preserve">Landings (tonnes)</t>
  </si>
  <si>
    <t xml:space="preserve">year</t>
  </si>
  <si>
    <t xml:space="preserve">Prof.</t>
  </si>
  <si>
    <t xml:space="preserve">Rec.</t>
  </si>
  <si>
    <t xml:space="preserve">Prof. </t>
  </si>
  <si>
    <t xml:space="preserve">Recre.</t>
  </si>
  <si>
    <t xml:space="preserve">average</t>
  </si>
  <si>
    <t xml:space="preserve">ave. 04-13</t>
  </si>
  <si>
    <t xml:space="preserve">2014 change,%</t>
  </si>
  <si>
    <t xml:space="preserve">ave. 09-13</t>
  </si>
  <si>
    <r>
      <rPr>
        <sz val="8"/>
        <rFont val="Arial"/>
        <family val="2"/>
        <charset val="1"/>
      </rPr>
      <t xml:space="preserve">2014 change,%</t>
    </r>
    <r>
      <rPr>
        <vertAlign val="superscript"/>
        <sz val="8"/>
        <rFont val="Arial"/>
        <family val="2"/>
        <charset val="1"/>
      </rPr>
      <t xml:space="preserve"> </t>
    </r>
    <r>
      <rPr>
        <sz val="8"/>
        <rFont val="Arial"/>
        <family val="2"/>
        <charset val="1"/>
      </rPr>
      <t xml:space="preserve"> </t>
    </r>
  </si>
  <si>
    <t xml:space="preserve">Table 5 -Yearly catches per sea age.1987-2014</t>
  </si>
  <si>
    <t xml:space="preserve">1SW / tot.</t>
  </si>
  <si>
    <t xml:space="preserve">87</t>
  </si>
  <si>
    <t xml:space="preserve">88</t>
  </si>
  <si>
    <t xml:space="preserve">89</t>
  </si>
  <si>
    <t xml:space="preserve">90</t>
  </si>
  <si>
    <t xml:space="preserve">91</t>
  </si>
  <si>
    <t xml:space="preserve">92</t>
  </si>
  <si>
    <t xml:space="preserve">93</t>
  </si>
  <si>
    <t xml:space="preserve">94</t>
  </si>
  <si>
    <t xml:space="preserve">96</t>
  </si>
  <si>
    <t xml:space="preserve">97</t>
  </si>
  <si>
    <t xml:space="preserve">98</t>
  </si>
  <si>
    <t xml:space="preserve">99</t>
  </si>
  <si>
    <t xml:space="preserve">00</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</si>
  <si>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</si>
  <si>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</si>
  <si>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</si>
  <si>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</si>
  <si>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</si>
  <si>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</si>
  <si>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</si>
  <si>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</si>
  <si>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</si>
  <si>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</si>
  <si>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</si>
  <si>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</si>
  <si>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13</t>
  </si>
  <si>
    <t xml:space="preserve">14</t>
  </si>
  <si>
    <t xml:space="preserve">28y. average</t>
  </si>
  <si>
    <t xml:space="preserve"> </t>
  </si>
  <si>
    <t xml:space="preserve">ave 2004-13 </t>
  </si>
  <si>
    <t xml:space="preserve">ave 2009-13</t>
  </si>
  <si>
    <t xml:space="preserve">s</t>
  </si>
  <si>
    <t xml:space="preserve">Table 6.</t>
  </si>
  <si>
    <t xml:space="preserve"> CPUE of rod and net fisheries, 1987-2014.</t>
  </si>
  <si>
    <t xml:space="preserve">Rods</t>
  </si>
  <si>
    <t xml:space="preserve">Nets</t>
  </si>
  <si>
    <t xml:space="preserve">voluntary logbooks</t>
  </si>
  <si>
    <t xml:space="preserve">national catch</t>
  </si>
  <si>
    <t xml:space="preserve">Adour River : estuary and lower river</t>
  </si>
  <si>
    <t xml:space="preserve">N. hours</t>
  </si>
  <si>
    <t xml:space="preserve">N.hours</t>
  </si>
  <si>
    <t xml:space="preserve">Mean effort</t>
  </si>
  <si>
    <t xml:space="preserve">Catch per</t>
  </si>
  <si>
    <t xml:space="preserve">catch</t>
  </si>
  <si>
    <t xml:space="preserve">net-days</t>
  </si>
  <si>
    <t xml:space="preserve">catch per</t>
  </si>
  <si>
    <t xml:space="preserve">per catch</t>
  </si>
  <si>
    <t xml:space="preserve">per season</t>
  </si>
  <si>
    <t xml:space="preserve">angler.season</t>
  </si>
  <si>
    <t xml:space="preserve">declared</t>
  </si>
  <si>
    <t xml:space="preserve">net.day</t>
  </si>
  <si>
    <t xml:space="preserve">March-May</t>
  </si>
  <si>
    <t xml:space="preserve">June-October</t>
  </si>
  <si>
    <t xml:space="preserve">whole season</t>
  </si>
  <si>
    <t xml:space="preserve">hours</t>
  </si>
  <si>
    <t xml:space="preserve">number</t>
  </si>
  <si>
    <t xml:space="preserve">ave 2004-13</t>
  </si>
  <si>
    <t xml:space="preserve">20124change</t>
  </si>
  <si>
    <r>
      <rPr>
        <sz val="8"/>
        <rFont val="Arial"/>
        <family val="2"/>
        <charset val="1"/>
      </rPr>
      <t xml:space="preserve"> </t>
    </r>
    <r>
      <rPr>
        <vertAlign val="superscript"/>
        <sz val="8"/>
        <rFont val="Arial"/>
        <family val="2"/>
        <charset val="1"/>
      </rPr>
      <t xml:space="preserve">1</t>
    </r>
    <r>
      <rPr>
        <sz val="8"/>
        <rFont val="Arial"/>
        <family val="2"/>
        <charset val="1"/>
      </rPr>
      <t xml:space="preserve"> Large number of new, inexperienced anglers in 1997 because cheaper licences were introduced.</t>
    </r>
  </si>
  <si>
    <t xml:space="preserve">Table 7 - Exploitation rate in the rivers Scorff and Adour-Gaves - 1995-2014</t>
  </si>
  <si>
    <t xml:space="preserve">année</t>
  </si>
  <si>
    <t xml:space="preserve">River Scorff </t>
  </si>
  <si>
    <t xml:space="preserve">Adour-Gaves </t>
  </si>
  <si>
    <r>
      <rPr>
        <b val="true"/>
        <sz val="10"/>
        <rFont val="Arial"/>
        <family val="2"/>
        <charset val="1"/>
      </rPr>
      <t xml:space="preserve">nets </t>
    </r>
    <r>
      <rPr>
        <b val="true"/>
        <sz val="8"/>
        <rFont val="Arial"/>
        <family val="2"/>
        <charset val="1"/>
      </rPr>
      <t xml:space="preserve">(est.+ river)</t>
    </r>
  </si>
  <si>
    <t xml:space="preserve">(85)</t>
  </si>
  <si>
    <t xml:space="preserve">(66)</t>
  </si>
  <si>
    <t xml:space="preserve">Average 20 y</t>
  </si>
  <si>
    <t xml:space="preserve">Mean 2004-2013</t>
  </si>
  <si>
    <t xml:space="preserve">Mean 2008-2013</t>
  </si>
  <si>
    <t xml:space="preserve">ATTENTION ::rod and net rates in river Adour-Gaves are highly dependent on accuracy of adult runs and net catch reporting,</t>
  </si>
  <si>
    <t xml:space="preserve">both lacking of reliability. Numbers have been revised  by considering the low values of estimated runs in facilities</t>
  </si>
  <si>
    <t xml:space="preserve">by G. Euzenat with D. Baraccou, february 2014. Shown by shaded ares</t>
  </si>
  <si>
    <t xml:space="preserve">Table 8 - Index rivers :spawning stock, egg deposition and attainment of CLs 1987-2014</t>
  </si>
  <si>
    <t xml:space="preserve">River Bresle</t>
  </si>
  <si>
    <t xml:space="preserve">River Oir</t>
  </si>
  <si>
    <t xml:space="preserve">(data by F. Fournel,G. Euzenat,J-L. Fagard ONEMA)</t>
  </si>
  <si>
    <t xml:space="preserve">(data by J.L. Baglinière and F. Marchand, INRA / R. Delanoë, ONEMA))</t>
  </si>
  <si>
    <t xml:space="preserve">UPDATING in 2013 !</t>
  </si>
  <si>
    <t xml:space="preserve">updated</t>
  </si>
  <si>
    <t xml:space="preserve">spawners </t>
  </si>
  <si>
    <t xml:space="preserve">eggs</t>
  </si>
  <si>
    <t xml:space="preserve">eggs/CL</t>
  </si>
  <si>
    <t xml:space="preserve">(million)</t>
  </si>
  <si>
    <t xml:space="preserve">Conservation Limit =</t>
  </si>
  <si>
    <t xml:space="preserve">awaiting asessment of adult run ( bad trapping)</t>
  </si>
  <si>
    <t xml:space="preserve">28 y. average</t>
  </si>
  <si>
    <t xml:space="preserve">27 y. average</t>
  </si>
  <si>
    <t xml:space="preserve">ave. '09-13</t>
  </si>
  <si>
    <t xml:space="preserve">change 2014</t>
  </si>
  <si>
    <t xml:space="preserve">ave.'04-13</t>
  </si>
  <si>
    <t xml:space="preserve">River Scorff</t>
  </si>
  <si>
    <t xml:space="preserve">River Nivelle</t>
  </si>
  <si>
    <t xml:space="preserve">(data by E. Prévost and N. Jeannot, INRA)</t>
  </si>
  <si>
    <t xml:space="preserve">(data by E.Prévost and F. Lange, INRA)</t>
  </si>
  <si>
    <t xml:space="preserve">spawners</t>
  </si>
  <si>
    <t xml:space="preserve">21 y. average</t>
  </si>
  <si>
    <t xml:space="preserve">26 y. average</t>
  </si>
  <si>
    <t xml:space="preserve">Table 9 - juvenile and adult salmon  numbers (estim.), in-river return rate in the monitored rivers, 1992-2014.</t>
  </si>
  <si>
    <t xml:space="preserve">smolt
year</t>
  </si>
  <si>
    <t xml:space="preserve">R. Nivelle</t>
  </si>
  <si>
    <t xml:space="preserve">R. Oir (Sélune trib.)</t>
  </si>
  <si>
    <t xml:space="preserve">R. Bresle</t>
  </si>
  <si>
    <t xml:space="preserve">R. Scorff</t>
  </si>
  <si>
    <t xml:space="preserve"> 0+ parr </t>
  </si>
  <si>
    <t xml:space="preserve">adults</t>
  </si>
  <si>
    <t xml:space="preserve">survival rate </t>
  </si>
  <si>
    <t xml:space="preserve">smolt</t>
  </si>
  <si>
    <t xml:space="preserve">survival rate</t>
  </si>
  <si>
    <t xml:space="preserve">homew.</t>
  </si>
  <si>
    <t xml:space="preserve">freshw.</t>
  </si>
  <si>
    <t xml:space="preserve">revised</t>
  </si>
  <si>
    <t xml:space="preserve">&gt; 8.3</t>
  </si>
  <si>
    <t xml:space="preserve">&gt; 7.2</t>
  </si>
  <si>
    <t xml:space="preserve">&gt; 2.3</t>
  </si>
  <si>
    <t xml:space="preserve">&gt; 4.4</t>
  </si>
  <si>
    <t xml:space="preserve">nd</t>
  </si>
  <si>
    <t xml:space="preserve">&gt; 3.4</t>
  </si>
  <si>
    <t xml:space="preserve">&gt; 2.7</t>
  </si>
  <si>
    <t xml:space="preserve">&gt; 2.9</t>
  </si>
  <si>
    <t xml:space="preserve">&gt; 2.8</t>
  </si>
  <si>
    <t xml:space="preserve">na</t>
  </si>
  <si>
    <t xml:space="preserve">&gt; 0.4</t>
  </si>
  <si>
    <t xml:space="preserve">&gt; 0.8</t>
  </si>
  <si>
    <t xml:space="preserve">&gt; 0.6</t>
  </si>
  <si>
    <t xml:space="preserve">92-14 ave.
</t>
  </si>
  <si>
    <t xml:space="preserve">04-13 ave.</t>
  </si>
  <si>
    <t xml:space="preserve">  </t>
  </si>
  <si>
    <t xml:space="preserve">09-13 ave.</t>
  </si>
  <si>
    <r>
      <rPr>
        <b val="true"/>
        <sz val="8"/>
        <rFont val="Arial"/>
        <family val="2"/>
        <charset val="1"/>
      </rPr>
      <t xml:space="preserve">Nota </t>
    </r>
    <r>
      <rPr>
        <sz val="8"/>
        <rFont val="Arial"/>
        <family val="2"/>
        <charset val="1"/>
      </rPr>
      <t xml:space="preserve">: juvenile fish are smolts, except in r. Nivelle (parrs O+). Adult numbers refer to the smolt year N: runs of N+1 and N+2 </t>
    </r>
  </si>
  <si>
    <t xml:space="preserve"> These are estimated trap-return numbers of wild fish, except in 94-95 years in Nivelle, when some stocked fish returned. Stocking is considered to adjust numbers</t>
  </si>
  <si>
    <t xml:space="preserve">Numbers in italic are only rough estimates or provisional</t>
  </si>
  <si>
    <t xml:space="preserve">NB : all series have been revised recently.</t>
  </si>
  <si>
    <t xml:space="preserve">Table 10- stockings in 2014 and last 5-year average- adult numbers (returns)-</t>
  </si>
  <si>
    <t xml:space="preserve">WEST</t>
  </si>
  <si>
    <t xml:space="preserve">SOUTH-WEST</t>
  </si>
  <si>
    <t xml:space="preserve">CENTRAL</t>
  </si>
  <si>
    <t xml:space="preserve">EAST</t>
  </si>
  <si>
    <t xml:space="preserve">AULNE+ trib.</t>
  </si>
  <si>
    <t xml:space="preserve">G. PAU</t>
  </si>
  <si>
    <t xml:space="preserve">G. OLORON</t>
  </si>
  <si>
    <t xml:space="preserve">GARONNE</t>
  </si>
  <si>
    <t xml:space="preserve">DORDOGNE</t>
  </si>
  <si>
    <t xml:space="preserve">ALLIER + trib.</t>
  </si>
  <si>
    <t xml:space="preserve">GARTEMPE</t>
  </si>
  <si>
    <t xml:space="preserve">ARROUX</t>
  </si>
  <si>
    <t xml:space="preserve">RHIN</t>
  </si>
  <si>
    <t xml:space="preserve">last 5y</t>
  </si>
  <si>
    <t xml:space="preserve">3 years</t>
  </si>
  <si>
    <r>
      <rPr>
        <b val="true"/>
        <sz val="10"/>
        <rFont val="Arial"/>
        <family val="2"/>
        <charset val="1"/>
      </rPr>
      <t xml:space="preserve">Stocking </t>
    </r>
    <r>
      <rPr>
        <b val="true"/>
        <sz val="8"/>
        <rFont val="Arial"/>
        <family val="2"/>
        <charset val="1"/>
      </rPr>
      <t xml:space="preserve">(X1000)</t>
    </r>
  </si>
  <si>
    <t xml:space="preserve">end 2010</t>
  </si>
  <si>
    <t xml:space="preserve">end 2013</t>
  </si>
  <si>
    <t xml:space="preserve">end?</t>
  </si>
  <si>
    <t xml:space="preserve">egg</t>
  </si>
  <si>
    <t xml:space="preserve">fry</t>
  </si>
  <si>
    <t xml:space="preserve">fed Fry</t>
  </si>
  <si>
    <t xml:space="preserve">parr 0+</t>
  </si>
  <si>
    <t xml:space="preserve">Smolt 1</t>
  </si>
  <si>
    <t xml:space="preserve">parr 1+</t>
  </si>
  <si>
    <t xml:space="preserve">equiv-smolt</t>
  </si>
  <si>
    <t xml:space="preserve">fry-smolt survival</t>
  </si>
  <si>
    <t xml:space="preserve">Stock, return</t>
  </si>
  <si>
    <t xml:space="preserve">-a-</t>
  </si>
  <si>
    <t xml:space="preserve">MSW%</t>
  </si>
  <si>
    <t xml:space="preserve">return rate (/1000)</t>
  </si>
  <si>
    <r>
      <rPr>
        <sz val="8"/>
        <rFont val="Arial"/>
        <family val="2"/>
        <charset val="1"/>
      </rPr>
      <t xml:space="preserve">egg- 1HM or</t>
    </r>
    <r>
      <rPr>
        <u val="single"/>
        <sz val="8"/>
        <rFont val="Arial"/>
        <family val="2"/>
        <charset val="1"/>
      </rPr>
      <t xml:space="preserve"> PHM</t>
    </r>
  </si>
  <si>
    <r>
      <rPr>
        <sz val="8"/>
        <rFont val="Arial"/>
        <family val="2"/>
        <charset val="1"/>
      </rPr>
      <t xml:space="preserve">fry-1HM or</t>
    </r>
    <r>
      <rPr>
        <u val="single"/>
        <sz val="8"/>
        <rFont val="Arial"/>
        <family val="2"/>
        <charset val="1"/>
      </rPr>
      <t xml:space="preserve"> PHM</t>
    </r>
  </si>
  <si>
    <t xml:space="preserve">0,39-0,97</t>
  </si>
  <si>
    <r>
      <rPr>
        <sz val="8"/>
        <rFont val="Arial"/>
        <family val="2"/>
        <charset val="1"/>
      </rPr>
      <t xml:space="preserve">P0+- 1HM or </t>
    </r>
    <r>
      <rPr>
        <u val="single"/>
        <sz val="8"/>
        <rFont val="Arial"/>
        <family val="2"/>
        <charset val="1"/>
      </rPr>
      <t xml:space="preserve">PHM</t>
    </r>
  </si>
  <si>
    <t xml:space="preserve">&gt;0,32</t>
  </si>
  <si>
    <t xml:space="preserve">&gt;0,07</t>
  </si>
  <si>
    <t xml:space="preserve">&gt;0,39</t>
  </si>
  <si>
    <r>
      <rPr>
        <sz val="8"/>
        <rFont val="Arial"/>
        <family val="2"/>
        <charset val="1"/>
      </rPr>
      <t xml:space="preserve">smolt-1HM or </t>
    </r>
    <r>
      <rPr>
        <u val="single"/>
        <sz val="8"/>
        <rFont val="Arial"/>
        <family val="2"/>
        <charset val="1"/>
      </rPr>
      <t xml:space="preserve">PHM</t>
    </r>
  </si>
  <si>
    <t xml:space="preserve">last 5y : 2009-2013 average</t>
  </si>
  <si>
    <r>
      <rPr>
        <sz val="8"/>
        <rFont val="Arial"/>
        <family val="2"/>
        <charset val="1"/>
      </rPr>
      <t xml:space="preserve"> mainly wild stock</t>
    </r>
    <r>
      <rPr>
        <b val="true"/>
        <sz val="8"/>
        <rFont val="Arial"/>
        <family val="2"/>
        <charset val="1"/>
      </rPr>
      <t xml:space="preserve"> No evaluation of return of stocked fish, except in some cases( branch or year) </t>
    </r>
  </si>
  <si>
    <t xml:space="preserve">Numbers from Gambsheim dam  facility because Iffezheim dam one is under maintenance works on last 5y.. Counting numbers are approximate.</t>
  </si>
  <si>
    <t xml:space="preserve">Table 11 - tags and marks in 2014</t>
  </si>
  <si>
    <t xml:space="preserve">Primary Tag or Mark</t>
  </si>
  <si>
    <t xml:space="preserve">Origin</t>
  </si>
  <si>
    <t xml:space="preserve">microtag</t>
  </si>
  <si>
    <t xml:space="preserve">external mark</t>
  </si>
  <si>
    <t xml:space="preserve">adip. clip</t>
  </si>
  <si>
    <t xml:space="preserve">other </t>
  </si>
  <si>
    <t xml:space="preserve">Hatchery juvenile</t>
  </si>
  <si>
    <t xml:space="preserve">Wild juvenile</t>
  </si>
  <si>
    <t xml:space="preserve">3000 (a)</t>
  </si>
  <si>
    <t xml:space="preserve">a : vis implant</t>
  </si>
  <si>
    <t xml:space="preserve">Adult</t>
  </si>
  <si>
    <t xml:space="preserve">Total fish marked</t>
  </si>
  <si>
    <t xml:space="preserve">Marking Agency</t>
  </si>
  <si>
    <t xml:space="preserve">Age</t>
  </si>
  <si>
    <t xml:space="preserve">Stage</t>
  </si>
  <si>
    <t xml:space="preserve">H/W</t>
  </si>
  <si>
    <t xml:space="preserve">Stock Origin</t>
  </si>
  <si>
    <t xml:space="preserve">Primary tag or mark</t>
  </si>
  <si>
    <t xml:space="preserve">Number </t>
  </si>
  <si>
    <t xml:space="preserve">Code or Serial</t>
  </si>
  <si>
    <t xml:space="preserve">Secondary tag or mark</t>
  </si>
  <si>
    <t xml:space="preserve">Release Date</t>
  </si>
  <si>
    <t xml:space="preserve">Release Location</t>
  </si>
  <si>
    <t xml:space="preserve">Comment</t>
  </si>
  <si>
    <t xml:space="preserve">WEST - Sélune (Oir), Scorff</t>
  </si>
  <si>
    <t xml:space="preserve">INRA 1- ONEMA</t>
  </si>
  <si>
    <t xml:space="preserve">2-4 years</t>
  </si>
  <si>
    <t xml:space="preserve">adult</t>
  </si>
  <si>
    <t xml:space="preserve">W</t>
  </si>
  <si>
    <t xml:space="preserve">R.Sée-Séllune</t>
  </si>
  <si>
    <t xml:space="preserve">Pit-Tag</t>
  </si>
  <si>
    <t xml:space="preserve">dye jet</t>
  </si>
  <si>
    <t xml:space="preserve">march-dec.</t>
  </si>
  <si>
    <t xml:space="preserve">R. Oir</t>
  </si>
  <si>
    <t xml:space="preserve"> Sélune trib.</t>
  </si>
  <si>
    <t xml:space="preserve">0+</t>
  </si>
  <si>
    <t xml:space="preserve">parr</t>
  </si>
  <si>
    <t xml:space="preserve">pelvic fin clip</t>
  </si>
  <si>
    <t xml:space="preserve">october</t>
  </si>
  <si>
    <t xml:space="preserve">R. Oir </t>
  </si>
  <si>
    <t xml:space="preserve">FDAPPMA 35</t>
  </si>
  <si>
    <t xml:space="preserve">R.Couesnon</t>
  </si>
  <si>
    <t xml:space="preserve">no</t>
  </si>
  <si>
    <t xml:space="preserve">R. Couesnon</t>
  </si>
  <si>
    <t xml:space="preserve">stocking halt</t>
  </si>
  <si>
    <t xml:space="preserve">FDAPPMA 29</t>
  </si>
  <si>
    <t xml:space="preserve">1+</t>
  </si>
  <si>
    <t xml:space="preserve">H</t>
  </si>
  <si>
    <t xml:space="preserve">R.Aulne</t>
  </si>
  <si>
    <t xml:space="preserve">adip.clip</t>
  </si>
  <si>
    <t xml:space="preserve">march</t>
  </si>
  <si>
    <t xml:space="preserve">R. Aulne</t>
  </si>
  <si>
    <t xml:space="preserve">R.Elorn</t>
  </si>
  <si>
    <t xml:space="preserve">adip clip</t>
  </si>
  <si>
    <t xml:space="preserve">march-april</t>
  </si>
  <si>
    <t xml:space="preserve">R. Elorn</t>
  </si>
  <si>
    <t xml:space="preserve">(a)</t>
  </si>
  <si>
    <t xml:space="preserve">INRA  2</t>
  </si>
  <si>
    <t xml:space="preserve">2-5 years</t>
  </si>
  <si>
    <t xml:space="preserve">R.Scorff</t>
  </si>
  <si>
    <t xml:space="preserve">march-nov.</t>
  </si>
  <si>
    <t xml:space="preserve">Pit tag</t>
  </si>
  <si>
    <t xml:space="preserve">1+/2+</t>
  </si>
  <si>
    <t xml:space="preserve">vis. Implant</t>
  </si>
  <si>
    <t xml:space="preserve">Pelvic fin clip</t>
  </si>
  <si>
    <t xml:space="preserve">march-may</t>
  </si>
  <si>
    <t xml:space="preserve">0+ </t>
  </si>
  <si>
    <t xml:space="preserve">september</t>
  </si>
  <si>
    <t xml:space="preserve">2+</t>
  </si>
  <si>
    <t xml:space="preserve">CENTRAL- Loire Allier</t>
  </si>
  <si>
    <t xml:space="preserve">CNSS</t>
  </si>
  <si>
    <t xml:space="preserve">R.Allier</t>
  </si>
  <si>
    <t xml:space="preserve">february</t>
  </si>
  <si>
    <t xml:space="preserve">R.Allier </t>
  </si>
  <si>
    <t xml:space="preserve">b</t>
  </si>
  <si>
    <t xml:space="preserve">november</t>
  </si>
  <si>
    <t xml:space="preserve">c</t>
  </si>
  <si>
    <t xml:space="preserve">R.Arroux</t>
  </si>
  <si>
    <t xml:space="preserve">Loire trib.</t>
  </si>
  <si>
    <t xml:space="preserve">R.Gartempe</t>
  </si>
  <si>
    <t xml:space="preserve">SOUTH-WEST- Garonne , Dordogne and Gaves</t>
  </si>
  <si>
    <t xml:space="preserve">MIGADO</t>
  </si>
  <si>
    <t xml:space="preserve">fed fry</t>
  </si>
  <si>
    <t xml:space="preserve">R.Gar-Dord.</t>
  </si>
  <si>
    <t xml:space="preserve">gene ident.</t>
  </si>
  <si>
    <t xml:space="preserve">no relevant</t>
  </si>
  <si>
    <t xml:space="preserve">late july</t>
  </si>
  <si>
    <t xml:space="preserve">R.Ariège</t>
  </si>
  <si>
    <t xml:space="preserve">Garonne trib.</t>
  </si>
  <si>
    <t xml:space="preserve">R.Dordogne</t>
  </si>
  <si>
    <t xml:space="preserve">may</t>
  </si>
  <si>
    <t xml:space="preserve">MIGRADOUR</t>
  </si>
  <si>
    <t xml:space="preserve">R. Gaves</t>
  </si>
  <si>
    <t xml:space="preserve">august</t>
  </si>
  <si>
    <t xml:space="preserve">G. de Pau</t>
  </si>
  <si>
    <t xml:space="preserve">INRA 3</t>
  </si>
  <si>
    <t xml:space="preserve">R.Nivelle</t>
  </si>
  <si>
    <t xml:space="preserve">no?</t>
  </si>
  <si>
    <t xml:space="preserve">EAST- Rhine</t>
  </si>
  <si>
    <t xml:space="preserve">SAUMON RHIN</t>
  </si>
  <si>
    <t xml:space="preserve">0+, 5m.</t>
  </si>
  <si>
    <t xml:space="preserve">Rhin</t>
  </si>
  <si>
    <t xml:space="preserve">early july</t>
  </si>
  <si>
    <t xml:space="preserve">R.Bruche</t>
  </si>
  <si>
    <t xml:space="preserve">Rhine trib.</t>
  </si>
  <si>
    <t xml:space="preserve">R. Fecht</t>
  </si>
  <si>
    <t xml:space="preserve">R. Lièpvrette</t>
  </si>
  <si>
    <t xml:space="preserve">INRA 2, Field Station of Pont-Scorff on the Scorff river</t>
  </si>
  <si>
    <t xml:space="preserve">FDAPPMA 35 : Federation of Angling and River Conservation Associations, Ille et Vilaine area</t>
  </si>
  <si>
    <t xml:space="preserve">INRA 3, Station of St Pée sur Nivelle</t>
  </si>
  <si>
    <t xml:space="preserve">FDAPPMA 29 : Federation of Angling and River Conservation Associations, Finistère area</t>
  </si>
  <si>
    <t xml:space="preserve">CSNN : National Facility for Salmon Conservation- Chanteuges Hatchery, river Allier.</t>
  </si>
  <si>
    <t xml:space="preserve">SAUMON RHIN : Association for Salmon Conservation on river Rhine</t>
  </si>
  <si>
    <t xml:space="preserve">MIGADO : association for Salmon Conservation on rivers Garonne and Dordogne</t>
  </si>
  <si>
    <t xml:space="preserve">MIGRADOUR : association for Salmon Conservation on rivers Adour and Gaves</t>
  </si>
  <si>
    <t xml:space="preserve">b :  release upstream Poutes dam in the refuge area, never stocked before, to evaluate downstream passage</t>
  </si>
  <si>
    <t xml:space="preserve">c : some doubt about these fish : 2013 or 2014?  </t>
  </si>
  <si>
    <t xml:space="preserve">Table 12 - Anisakis infestation rate in rivers Bresle and Scorff, 2008-2014 ( in %)</t>
  </si>
  <si>
    <t xml:space="preserve">r. BRESLE</t>
  </si>
  <si>
    <t xml:space="preserve">period</t>
  </si>
  <si>
    <t xml:space="preserve">09-13</t>
  </si>
  <si>
    <t xml:space="preserve">infestation status</t>
  </si>
  <si>
    <t xml:space="preserve">aver.</t>
  </si>
  <si>
    <t xml:space="preserve">change</t>
  </si>
  <si>
    <t xml:space="preserve">0</t>
  </si>
  <si>
    <t xml:space="preserve">1</t>
  </si>
  <si>
    <t xml:space="preserve">2</t>
  </si>
  <si>
    <t xml:space="preserve">3</t>
  </si>
  <si>
    <t xml:space="preserve">r. SCORFF</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</si>
</sst>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0.000"/>
    <numFmt numFmtId="167" formatCode="#,##0"/>
    <numFmt numFmtId="168" formatCode="0"/>
    <numFmt numFmtId="169" formatCode="0%"/>
    <numFmt numFmtId="170" formatCode="0.0"/>
    <numFmt numFmtId="171" formatCode="0.00"/>
    <numFmt numFmtId="172" formatCode="0.0%"/>
    <numFmt numFmtId="173" formatCode="_-* #,##0.00\ _€_-;\-* #,##0.00\ _€_-;_-* \-??\ _€_-;_-@_-"/>
    <numFmt numFmtId="174" formatCode="#,##0.00"/>
    <numFmt numFmtId="175" formatCode="#,##0_ ;[RED]\-#,##0\ "/>
    <numFmt numFmtId="176" formatCode="@"/>
    <numFmt numFmtId="177" formatCode="0.00%"/>
    <numFmt numFmtId="178" formatCode="#,##0.00&quot; €&quot;;[RED]\-#,##0.00&quot; €&quot;"/>
    <numFmt numFmtId="179" formatCode="MMM\-YY"/>
  </numFmts>
  <fonts count="81">
    <font>
      <sz val="10"/>
      <name val="Arial"/>
      <family val="0"/>
      <charset val="1"/>
    </font>
    <font>
      <sz val="10"/>
      <name val="Arial"/>
      <family val="0"/>
    </font>
    <font>
      <sz val="10"/>
      <name val="Arial"/>
      <family val="0"/>
    </font>
    <font>
      <sz val="10"/>
      <name val="Arial"/>
      <family val="0"/>
    </font>
    <font>
      <sz val="10"/>
      <name val="Arial"/>
      <family val="2"/>
      <charset val="1"/>
    </font>
    <font>
      <sz val="8"/>
      <name val="Arial MT"/>
      <family val="0"/>
      <charset val="1"/>
    </font>
    <font>
      <b val="true"/>
      <sz val="12"/>
      <color rgb="FF008080"/>
      <name val="Arial"/>
      <family val="2"/>
      <charset val="1"/>
    </font>
    <font>
      <sz val="9"/>
      <name val="Arial"/>
      <family val="2"/>
      <charset val="1"/>
    </font>
    <font>
      <b val="true"/>
      <sz val="10"/>
      <name val="Arial"/>
      <family val="2"/>
      <charset val="1"/>
    </font>
    <font>
      <b val="true"/>
      <sz val="9"/>
      <name val="Arial"/>
      <family val="2"/>
      <charset val="1"/>
    </font>
    <font>
      <b val="true"/>
      <sz val="10"/>
      <color rgb="FFFF0000"/>
      <name val="Arial"/>
      <family val="2"/>
      <charset val="1"/>
    </font>
    <font>
      <sz val="10"/>
      <color rgb="FFFF0000"/>
      <name val="Arial"/>
      <family val="2"/>
      <charset val="1"/>
    </font>
    <font>
      <sz val="12"/>
      <color rgb="FF008080"/>
      <name val="Arial"/>
      <family val="2"/>
      <charset val="1"/>
    </font>
    <font>
      <b val="true"/>
      <sz val="9"/>
      <color rgb="FF008080"/>
      <name val="Arial"/>
      <family val="2"/>
      <charset val="1"/>
    </font>
    <font>
      <sz val="9"/>
      <color rgb="FF008080"/>
      <name val="Arial"/>
      <family val="2"/>
      <charset val="1"/>
    </font>
    <font>
      <sz val="10"/>
      <color rgb="FF008080"/>
      <name val="Arial"/>
      <family val="2"/>
      <charset val="1"/>
    </font>
    <font>
      <i val="true"/>
      <sz val="10"/>
      <name val="Arial"/>
      <family val="2"/>
      <charset val="1"/>
    </font>
    <font>
      <i val="true"/>
      <sz val="9"/>
      <name val="Arial"/>
      <family val="2"/>
      <charset val="1"/>
    </font>
    <font>
      <i val="true"/>
      <sz val="9"/>
      <color rgb="FF008080"/>
      <name val="Arial"/>
      <family val="2"/>
      <charset val="1"/>
    </font>
    <font>
      <b val="true"/>
      <i val="true"/>
      <sz val="9"/>
      <color rgb="FF008080"/>
      <name val="Arial"/>
      <family val="2"/>
      <charset val="1"/>
    </font>
    <font>
      <sz val="8"/>
      <name val="Arial"/>
      <family val="2"/>
      <charset val="1"/>
    </font>
    <font>
      <b val="true"/>
      <sz val="8"/>
      <name val="Arial"/>
      <family val="2"/>
      <charset val="1"/>
    </font>
    <font>
      <b val="true"/>
      <i val="true"/>
      <sz val="9"/>
      <name val="Arial"/>
      <family val="2"/>
      <charset val="1"/>
    </font>
    <font>
      <vertAlign val="superscript"/>
      <sz val="8"/>
      <name val="Arial"/>
      <family val="2"/>
      <charset val="1"/>
    </font>
    <font>
      <vertAlign val="superscript"/>
      <sz val="9"/>
      <name val="Arial"/>
      <family val="2"/>
      <charset val="1"/>
    </font>
    <font>
      <i val="true"/>
      <sz val="8"/>
      <name val="Arial"/>
      <family val="2"/>
      <charset val="1"/>
    </font>
    <font>
      <b val="true"/>
      <sz val="10"/>
      <name val="Calibri"/>
      <family val="2"/>
      <charset val="1"/>
    </font>
    <font>
      <b val="true"/>
      <sz val="11"/>
      <color rgb="FF000000"/>
      <name val="Calibri"/>
      <family val="2"/>
      <charset val="1"/>
    </font>
    <font>
      <b val="true"/>
      <sz val="8"/>
      <color rgb="FF000000"/>
      <name val="Calibri"/>
      <family val="2"/>
      <charset val="1"/>
    </font>
    <font>
      <b val="true"/>
      <sz val="9"/>
      <color rgb="FF000000"/>
      <name val="Calibri"/>
      <family val="2"/>
      <charset val="1"/>
    </font>
    <font>
      <b val="true"/>
      <sz val="9"/>
      <name val="Calibri"/>
      <family val="2"/>
      <charset val="1"/>
    </font>
    <font>
      <sz val="9"/>
      <name val="Calibri"/>
      <family val="2"/>
      <charset val="1"/>
    </font>
    <font>
      <sz val="8"/>
      <name val="Calibri"/>
      <family val="2"/>
      <charset val="1"/>
    </font>
    <font>
      <sz val="10"/>
      <name val="Calibri"/>
      <family val="2"/>
      <charset val="1"/>
    </font>
    <font>
      <i val="true"/>
      <sz val="9"/>
      <name val="Calibri"/>
      <family val="2"/>
      <charset val="1"/>
    </font>
    <font>
      <b val="true"/>
      <sz val="10"/>
      <color rgb="FF000000"/>
      <name val="Calibri"/>
      <family val="2"/>
      <charset val="1"/>
    </font>
    <font>
      <b val="true"/>
      <i val="true"/>
      <sz val="9"/>
      <color rgb="FF000000"/>
      <name val="Calibri"/>
      <family val="2"/>
      <charset val="1"/>
    </font>
    <font>
      <sz val="10"/>
      <color rgb="FF000000"/>
      <name val="Calibri"/>
      <family val="2"/>
      <charset val="1"/>
    </font>
    <font>
      <i val="true"/>
      <sz val="9"/>
      <color rgb="FF000000"/>
      <name val="Calibri"/>
      <family val="2"/>
      <charset val="1"/>
    </font>
    <font>
      <sz val="9"/>
      <color rgb="FF000000"/>
      <name val="Calibri"/>
      <family val="2"/>
      <charset val="1"/>
    </font>
    <font>
      <b val="true"/>
      <i val="true"/>
      <sz val="9"/>
      <name val="Calibri"/>
      <family val="2"/>
      <charset val="1"/>
    </font>
    <font>
      <b val="true"/>
      <i val="true"/>
      <sz val="8"/>
      <name val="Calibri"/>
      <family val="2"/>
      <charset val="1"/>
    </font>
    <font>
      <i val="true"/>
      <sz val="8"/>
      <name val="Calibri"/>
      <family val="2"/>
      <charset val="1"/>
    </font>
    <font>
      <b val="true"/>
      <i val="true"/>
      <sz val="8"/>
      <name val="Arial"/>
      <family val="2"/>
      <charset val="1"/>
    </font>
    <font>
      <i val="true"/>
      <sz val="10"/>
      <color rgb="FF000000"/>
      <name val="Calibri"/>
      <family val="2"/>
      <charset val="1"/>
    </font>
    <font>
      <b val="true"/>
      <sz val="8"/>
      <color rgb="FF000000"/>
      <name val="Tahoma"/>
      <family val="2"/>
      <charset val="1"/>
    </font>
    <font>
      <sz val="8"/>
      <color rgb="FF000000"/>
      <name val="Tahoma"/>
      <family val="2"/>
      <charset val="1"/>
    </font>
    <font>
      <b val="true"/>
      <sz val="12"/>
      <color rgb="FF000000"/>
      <name val="Arial"/>
      <family val="0"/>
    </font>
    <font>
      <b val="true"/>
      <sz val="12"/>
      <color rgb="FF008080"/>
      <name val="Arial"/>
      <family val="0"/>
    </font>
    <font>
      <sz val="12"/>
      <color rgb="FF008080"/>
      <name val="Arial"/>
      <family val="0"/>
    </font>
    <font>
      <sz val="10"/>
      <color rgb="FF000000"/>
      <name val="Arial"/>
      <family val="0"/>
    </font>
    <font>
      <vertAlign val="superscript"/>
      <sz val="10"/>
      <name val="Arial"/>
      <family val="2"/>
      <charset val="1"/>
    </font>
    <font>
      <sz val="8"/>
      <color rgb="FFFF0000"/>
      <name val="Arial"/>
      <family val="2"/>
      <charset val="1"/>
    </font>
    <font>
      <b val="true"/>
      <sz val="12"/>
      <color rgb="FF008000"/>
      <name val="Arial"/>
      <family val="0"/>
    </font>
    <font>
      <sz val="8"/>
      <color rgb="FF000000"/>
      <name val="Arial"/>
      <family val="2"/>
    </font>
    <font>
      <sz val="8.45"/>
      <color rgb="FF000000"/>
      <name val="Arial"/>
      <family val="2"/>
    </font>
    <font>
      <sz val="10"/>
      <color rgb="FF000000"/>
      <name val="Arial"/>
      <family val="2"/>
    </font>
    <font>
      <b val="true"/>
      <sz val="14"/>
      <color rgb="FF008080"/>
      <name val="Calibri"/>
      <family val="2"/>
      <charset val="1"/>
    </font>
    <font>
      <i val="true"/>
      <sz val="10"/>
      <color rgb="FFFF0000"/>
      <name val="Arial"/>
      <family val="2"/>
      <charset val="1"/>
    </font>
    <font>
      <b val="true"/>
      <i val="true"/>
      <sz val="10"/>
      <name val="Arial"/>
      <family val="2"/>
      <charset val="1"/>
    </font>
    <font>
      <sz val="10"/>
      <color rgb="FF0000FF"/>
      <name val="Arial"/>
      <family val="2"/>
      <charset val="1"/>
    </font>
    <font>
      <b val="true"/>
      <sz val="11"/>
      <name val="Arial"/>
      <family val="2"/>
      <charset val="1"/>
    </font>
    <font>
      <sz val="12"/>
      <name val="Arial"/>
      <family val="2"/>
      <charset val="1"/>
    </font>
    <font>
      <b val="true"/>
      <sz val="12"/>
      <name val="Arial"/>
      <family val="2"/>
      <charset val="1"/>
    </font>
    <font>
      <b val="true"/>
      <sz val="8"/>
      <name val="Calibri"/>
      <family val="2"/>
      <charset val="1"/>
    </font>
    <font>
      <i val="true"/>
      <sz val="12"/>
      <name val="Arial"/>
      <family val="2"/>
      <charset val="1"/>
    </font>
    <font>
      <b val="true"/>
      <sz val="14"/>
      <name val="Arial"/>
      <family val="2"/>
      <charset val="1"/>
    </font>
    <font>
      <b val="true"/>
      <sz val="9"/>
      <color rgb="FFFF0000"/>
      <name val="Arial"/>
      <family val="2"/>
      <charset val="1"/>
    </font>
    <font>
      <sz val="11"/>
      <name val="Arial"/>
      <family val="2"/>
      <charset val="1"/>
    </font>
    <font>
      <b val="true"/>
      <sz val="8"/>
      <color rgb="FF008080"/>
      <name val="Arial"/>
      <family val="2"/>
      <charset val="1"/>
    </font>
    <font>
      <sz val="8"/>
      <color rgb="FF000000"/>
      <name val="Arial"/>
      <family val="2"/>
      <charset val="1"/>
    </font>
    <font>
      <b val="true"/>
      <sz val="8"/>
      <color rgb="FF000000"/>
      <name val="Arial"/>
      <family val="2"/>
      <charset val="1"/>
    </font>
    <font>
      <u val="single"/>
      <sz val="8"/>
      <name val="Arial"/>
      <family val="2"/>
      <charset val="1"/>
    </font>
    <font>
      <b val="true"/>
      <sz val="9"/>
      <color rgb="FF000000"/>
      <name val="Tahoma"/>
      <family val="2"/>
      <charset val="1"/>
    </font>
    <font>
      <sz val="9"/>
      <color rgb="FF000000"/>
      <name val="Tahoma"/>
      <family val="2"/>
      <charset val="1"/>
    </font>
    <font>
      <b val="true"/>
      <sz val="12"/>
      <color rgb="FF008080"/>
      <name val="Arial"/>
      <family val="2"/>
    </font>
    <font>
      <b val="true"/>
      <sz val="8"/>
      <color rgb="FF000000"/>
      <name val="Arial"/>
      <family val="2"/>
    </font>
    <font>
      <sz val="6.75"/>
      <color rgb="FF000000"/>
      <name val="Arial"/>
      <family val="2"/>
    </font>
    <font>
      <b val="true"/>
      <sz val="12"/>
      <color rgb="FF008080"/>
      <name val="Times New Roman"/>
      <family val="1"/>
      <charset val="1"/>
    </font>
    <font>
      <i val="true"/>
      <sz val="8"/>
      <color rgb="FF000000"/>
      <name val="Arial"/>
      <family val="2"/>
      <charset val="1"/>
    </font>
    <font>
      <b val="true"/>
      <sz val="11"/>
      <color rgb="FF00808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99CC00"/>
        <bgColor rgb="FFFFCC00"/>
      </patternFill>
    </fill>
    <fill>
      <patternFill patternType="solid">
        <fgColor rgb="FFFFCC00"/>
        <bgColor rgb="FFFFFF00"/>
      </patternFill>
    </fill>
    <fill>
      <patternFill patternType="solid">
        <fgColor rgb="FFFF00FF"/>
        <bgColor rgb="FFFF00FF"/>
      </patternFill>
    </fill>
  </fills>
  <borders count="6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medium"/>
      <top style="hair"/>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medium"/>
      <top style="hair"/>
      <bottom/>
      <diagonal/>
    </border>
    <border diagonalUp="false" diagonalDown="false">
      <left style="medium"/>
      <right style="hair"/>
      <top style="hair"/>
      <bottom/>
      <diagonal/>
    </border>
    <border diagonalUp="false" diagonalDown="false">
      <left style="hair"/>
      <right style="medium"/>
      <top style="hair"/>
      <bottom/>
      <diagonal/>
    </border>
    <border diagonalUp="false" diagonalDown="false">
      <left style="medium"/>
      <right style="medium"/>
      <top/>
      <bottom style="medium"/>
      <diagonal/>
    </border>
    <border diagonalUp="false" diagonalDown="false">
      <left style="medium"/>
      <right style="medium"/>
      <top style="medium"/>
      <bottom style="hair"/>
      <diagonal/>
    </border>
    <border diagonalUp="false" diagonalDown="false">
      <left/>
      <right style="hair"/>
      <top style="medium"/>
      <bottom style="hair"/>
      <diagonal/>
    </border>
    <border diagonalUp="false" diagonalDown="false">
      <left style="hair"/>
      <right/>
      <top style="medium"/>
      <bottom style="hair"/>
      <diagonal/>
    </border>
    <border diagonalUp="false" diagonalDown="false">
      <left/>
      <right style="medium"/>
      <top style="medium"/>
      <bottom style="hair"/>
      <diagonal/>
    </border>
    <border diagonalUp="false" diagonalDown="false">
      <left style="medium"/>
      <right/>
      <top style="medium"/>
      <bottom style="hair"/>
      <diagonal/>
    </border>
    <border diagonalUp="false" diagonalDown="false">
      <left style="hair"/>
      <right style="medium"/>
      <top style="medium"/>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style="medium"/>
      <top style="hair"/>
      <bottom style="hair"/>
      <diagonal/>
    </border>
    <border diagonalUp="false" diagonalDown="false">
      <left style="medium"/>
      <right/>
      <top style="hair"/>
      <bottom style="hair"/>
      <diagonal/>
    </border>
    <border diagonalUp="false" diagonalDown="false">
      <left style="medium"/>
      <right style="medium"/>
      <top style="hair"/>
      <bottom style="medium"/>
      <diagonal/>
    </border>
    <border diagonalUp="false" diagonalDown="false">
      <left/>
      <right style="hair"/>
      <top style="hair"/>
      <bottom style="medium"/>
      <diagonal/>
    </border>
    <border diagonalUp="false" diagonalDown="false">
      <left/>
      <right/>
      <top style="hair"/>
      <bottom style="medium"/>
      <diagonal/>
    </border>
    <border diagonalUp="false" diagonalDown="false">
      <left style="medium"/>
      <right style="hair"/>
      <top style="hair"/>
      <bottom style="medium"/>
      <diagonal/>
    </border>
    <border diagonalUp="false" diagonalDown="false">
      <left style="medium"/>
      <right/>
      <top style="hair"/>
      <bottom style="medium"/>
      <diagonal/>
    </border>
    <border diagonalUp="false" diagonalDown="false">
      <left/>
      <right style="medium"/>
      <top style="hair"/>
      <bottom style="medium"/>
      <diagonal/>
    </border>
    <border diagonalUp="false" diagonalDown="false">
      <left style="hair"/>
      <right style="medium"/>
      <top style="hair"/>
      <bottom style="medium"/>
      <diagonal/>
    </border>
    <border diagonalUp="false" diagonalDown="false">
      <left/>
      <right/>
      <top style="medium"/>
      <bottom/>
      <diagonal/>
    </border>
    <border diagonalUp="false" diagonalDown="false">
      <left style="medium"/>
      <right style="thin"/>
      <top/>
      <bottom/>
      <diagonal/>
    </border>
    <border diagonalUp="false" diagonalDown="false">
      <left style="medium"/>
      <right style="thin"/>
      <top/>
      <bottom style="medium"/>
      <diagonal/>
    </border>
    <border diagonalUp="false" diagonalDown="false">
      <left/>
      <right style="thin"/>
      <top/>
      <bottom style="medium"/>
      <diagonal/>
    </border>
    <border diagonalUp="false" diagonalDown="false">
      <left/>
      <right style="thin"/>
      <top/>
      <bottom/>
      <diagonal/>
    </border>
    <border diagonalUp="false" diagonalDown="false">
      <left/>
      <right/>
      <top style="medium"/>
      <bottom style="thin"/>
      <diagonal/>
    </border>
    <border diagonalUp="false" diagonalDown="false">
      <left/>
      <right/>
      <top style="thin"/>
      <botto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right style="medium"/>
      <top style="medium"/>
      <bottom style="thin"/>
      <diagonal/>
    </border>
    <border diagonalUp="false" diagonalDown="false">
      <left/>
      <right/>
      <top style="thin"/>
      <bottom style="medium"/>
      <diagonal/>
    </border>
    <border diagonalUp="false" diagonalDown="false">
      <left/>
      <right style="medium"/>
      <top/>
      <bottom style="thin"/>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medium"/>
      <diagonal/>
    </border>
    <border diagonalUp="false" diagonalDown="false">
      <left style="thin"/>
      <right/>
      <top style="medium"/>
      <bottom/>
      <diagonal/>
    </border>
    <border diagonalUp="false" diagonalDown="false">
      <left style="thin"/>
      <right/>
      <top/>
      <bottom/>
      <diagonal/>
    </border>
    <border diagonalUp="false" diagonalDown="false">
      <left style="thin"/>
      <right/>
      <top/>
      <bottom style="medium"/>
      <diagonal/>
    </border>
    <border diagonalUp="false" diagonalDown="false">
      <left style="medium"/>
      <right/>
      <top style="medium"/>
      <bottom style="thin"/>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3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14"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tru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7" fontId="4"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false">
      <alignment horizontal="center" vertical="bottom" textRotation="0" wrapText="false" indent="0" shrinkToFit="false"/>
      <protection locked="true" hidden="false"/>
    </xf>
    <xf numFmtId="167"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0" fillId="4" borderId="2" xfId="0" applyFont="true" applyBorder="true" applyAlignment="true" applyProtection="false">
      <alignment horizontal="center" vertical="bottom" textRotation="0" wrapText="false" indent="0" shrinkToFit="false"/>
      <protection locked="true" hidden="false"/>
    </xf>
    <xf numFmtId="167" fontId="16" fillId="4" borderId="2" xfId="0" applyFont="true" applyBorder="tru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16" fillId="4" borderId="2" xfId="0" applyFont="true" applyBorder="true" applyAlignment="true" applyProtection="false">
      <alignment horizontal="center" vertical="bottom" textRotation="0" wrapText="false" indent="0" shrinkToFit="false"/>
      <protection locked="true" hidden="false"/>
    </xf>
    <xf numFmtId="164" fontId="20" fillId="4" borderId="2" xfId="0" applyFont="true" applyBorder="true" applyAlignment="true" applyProtection="false">
      <alignment horizontal="center" vertical="center" textRotation="0" wrapText="false" indent="0" shrinkToFit="false"/>
      <protection locked="true" hidden="false"/>
    </xf>
    <xf numFmtId="167" fontId="4" fillId="0" borderId="0"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8" fontId="20" fillId="0" borderId="0" xfId="0" applyFont="true" applyBorder="true" applyAlignment="true" applyProtection="false">
      <alignment horizontal="center"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20" fillId="0" borderId="0" xfId="0" applyFont="true" applyBorder="true" applyAlignment="true" applyProtection="false">
      <alignment horizontal="center" vertical="bottom" textRotation="0" wrapText="false" indent="0" shrinkToFit="false"/>
      <protection locked="true" hidden="false"/>
    </xf>
    <xf numFmtId="169" fontId="22" fillId="0" borderId="0"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bottom" textRotation="0" wrapText="false" indent="0" shrinkToFit="false"/>
      <protection locked="true" hidden="false"/>
    </xf>
    <xf numFmtId="169" fontId="22" fillId="0" borderId="2" xfId="0" applyFont="true" applyBorder="true" applyAlignment="true" applyProtection="false">
      <alignment horizontal="center" vertical="bottom" textRotation="0" wrapText="false" indent="0" shrinkToFit="false"/>
      <protection locked="true" hidden="false"/>
    </xf>
    <xf numFmtId="169"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70" fontId="4" fillId="0" borderId="0" xfId="0" applyFont="true" applyBorder="true" applyAlignment="false" applyProtection="false">
      <alignment horizontal="general" vertical="bottom"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center"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false" indent="1" shrinkToFit="false"/>
      <protection locked="true" hidden="false"/>
    </xf>
    <xf numFmtId="168" fontId="27" fillId="3" borderId="4" xfId="0" applyFont="true" applyBorder="true" applyAlignment="true" applyProtection="false">
      <alignment horizontal="left" vertical="center" textRotation="0" wrapText="true" indent="1" shrinkToFit="false"/>
      <protection locked="true" hidden="false"/>
    </xf>
    <xf numFmtId="164" fontId="27" fillId="3" borderId="5" xfId="0" applyFont="true" applyBorder="true" applyAlignment="true" applyProtection="false">
      <alignment horizontal="center" vertical="center" textRotation="0" wrapText="false" indent="0" shrinkToFit="false"/>
      <protection locked="true" hidden="false"/>
    </xf>
    <xf numFmtId="164" fontId="27" fillId="3" borderId="4"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29" fillId="3" borderId="4" xfId="0" applyFont="true" applyBorder="true" applyAlignment="true" applyProtection="false">
      <alignment horizontal="center" vertical="center" textRotation="0" wrapText="false" indent="0" shrinkToFit="false"/>
      <protection locked="true" hidden="false"/>
    </xf>
    <xf numFmtId="164" fontId="30" fillId="3" borderId="4" xfId="0" applyFont="true" applyBorder="true" applyAlignment="true" applyProtection="false">
      <alignment horizontal="center" vertical="center" textRotation="0" wrapText="false" indent="0" shrinkToFit="false"/>
      <protection locked="true" hidden="false"/>
    </xf>
    <xf numFmtId="164" fontId="29" fillId="3" borderId="4"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31" fillId="0" borderId="6" xfId="0" applyFont="true" applyBorder="true" applyAlignment="true" applyProtection="false">
      <alignment horizontal="center" vertical="center" textRotation="0" wrapText="false" indent="0" shrinkToFit="false"/>
      <protection locked="true" hidden="false"/>
    </xf>
    <xf numFmtId="164" fontId="31" fillId="0" borderId="7" xfId="0" applyFont="true" applyBorder="true" applyAlignment="true" applyProtection="false">
      <alignment horizontal="center" vertical="center" textRotation="0" wrapText="false" indent="0" shrinkToFit="false"/>
      <protection locked="true" hidden="false"/>
    </xf>
    <xf numFmtId="164" fontId="31" fillId="0" borderId="8" xfId="0" applyFont="true" applyBorder="true" applyAlignment="true" applyProtection="false">
      <alignment horizontal="center" vertical="center" textRotation="0" wrapText="false" indent="0" shrinkToFit="false"/>
      <protection locked="true" hidden="false"/>
    </xf>
    <xf numFmtId="164" fontId="31" fillId="0" borderId="6" xfId="0" applyFont="true" applyBorder="true" applyAlignment="true" applyProtection="false">
      <alignment horizontal="center" vertical="center" textRotation="0" wrapText="true" indent="0" shrinkToFit="false"/>
      <protection locked="true" hidden="false"/>
    </xf>
    <xf numFmtId="164" fontId="32" fillId="0" borderId="8"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1" fillId="0" borderId="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8" fontId="33" fillId="0" borderId="10" xfId="0" applyFont="true" applyBorder="true" applyAlignment="true" applyProtection="false">
      <alignment horizontal="left" vertical="center" textRotation="0" wrapText="false" indent="1" shrinkToFit="false"/>
      <protection locked="true" hidden="false"/>
    </xf>
    <xf numFmtId="168" fontId="34" fillId="0" borderId="11" xfId="0" applyFont="true" applyBorder="true" applyAlignment="true" applyProtection="false">
      <alignment horizontal="right" vertical="center" textRotation="0" wrapText="false" indent="3" shrinkToFit="false"/>
      <protection locked="true" hidden="false"/>
    </xf>
    <xf numFmtId="168" fontId="34" fillId="0" borderId="0" xfId="0" applyFont="true" applyBorder="true" applyAlignment="true" applyProtection="false">
      <alignment horizontal="right" vertical="center" textRotation="0" wrapText="false" indent="3" shrinkToFit="false"/>
      <protection locked="true" hidden="false"/>
    </xf>
    <xf numFmtId="168" fontId="34" fillId="0" borderId="9" xfId="0" applyFont="true" applyBorder="true" applyAlignment="true" applyProtection="false">
      <alignment horizontal="right" vertical="center" textRotation="0" wrapText="false" indent="3" shrinkToFit="false"/>
      <protection locked="true" hidden="false"/>
    </xf>
    <xf numFmtId="164" fontId="31" fillId="0" borderId="5" xfId="0" applyFont="true" applyBorder="true" applyAlignment="true" applyProtection="false">
      <alignment horizontal="center" vertical="center" textRotation="0" wrapText="false" indent="0" shrinkToFit="false"/>
      <protection locked="true" hidden="false"/>
    </xf>
    <xf numFmtId="164" fontId="31" fillId="2" borderId="12" xfId="0" applyFont="true" applyBorder="true" applyAlignment="true" applyProtection="false">
      <alignment horizontal="right" vertical="center" textRotation="0" wrapText="false" indent="3" shrinkToFit="false"/>
      <protection locked="true" hidden="false"/>
    </xf>
    <xf numFmtId="164" fontId="31" fillId="2" borderId="13" xfId="0" applyFont="true" applyBorder="true" applyAlignment="true" applyProtection="false">
      <alignment horizontal="right" vertical="center" textRotation="0" wrapText="false" indent="3" shrinkToFit="false"/>
      <protection locked="true" hidden="false"/>
    </xf>
    <xf numFmtId="164" fontId="31" fillId="0" borderId="0" xfId="0" applyFont="true" applyBorder="true" applyAlignment="true" applyProtection="false">
      <alignment horizontal="right" vertical="center" textRotation="0" wrapText="false" indent="3" shrinkToFit="false"/>
      <protection locked="true" hidden="false"/>
    </xf>
    <xf numFmtId="164" fontId="31" fillId="0" borderId="10" xfId="0" applyFont="true" applyBorder="true" applyAlignment="true" applyProtection="false">
      <alignment horizontal="center" vertical="center" textRotation="0" wrapText="false" indent="0" shrinkToFit="false"/>
      <protection locked="true" hidden="false"/>
    </xf>
    <xf numFmtId="164" fontId="31" fillId="2" borderId="11" xfId="0" applyFont="true" applyBorder="true" applyAlignment="true" applyProtection="false">
      <alignment horizontal="right" vertical="center" textRotation="0" wrapText="false" indent="3" shrinkToFit="false"/>
      <protection locked="true" hidden="false"/>
    </xf>
    <xf numFmtId="164" fontId="31" fillId="2" borderId="9" xfId="0" applyFont="true" applyBorder="true" applyAlignment="true" applyProtection="false">
      <alignment horizontal="right" vertical="center" textRotation="0" wrapText="false" indent="3" shrinkToFit="false"/>
      <protection locked="true" hidden="false"/>
    </xf>
    <xf numFmtId="168" fontId="35" fillId="4" borderId="10" xfId="0" applyFont="true" applyBorder="true" applyAlignment="true" applyProtection="false">
      <alignment horizontal="left" vertical="center" textRotation="0" wrapText="false" indent="1" shrinkToFit="false"/>
      <protection locked="true" hidden="false"/>
    </xf>
    <xf numFmtId="168" fontId="29" fillId="4" borderId="11" xfId="0" applyFont="true" applyBorder="true" applyAlignment="true" applyProtection="false">
      <alignment horizontal="right" vertical="center" textRotation="0" wrapText="false" indent="3" shrinkToFit="false"/>
      <protection locked="true" hidden="false"/>
    </xf>
    <xf numFmtId="168" fontId="29" fillId="4" borderId="0" xfId="0" applyFont="true" applyBorder="true" applyAlignment="true" applyProtection="false">
      <alignment horizontal="right" vertical="center" textRotation="0" wrapText="false" indent="3" shrinkToFit="false"/>
      <protection locked="true" hidden="false"/>
    </xf>
    <xf numFmtId="168" fontId="29" fillId="4" borderId="9" xfId="0" applyFont="true" applyBorder="true" applyAlignment="true" applyProtection="false">
      <alignment horizontal="right" vertical="center" textRotation="0" wrapText="false" indent="3" shrinkToFit="false"/>
      <protection locked="true" hidden="false"/>
    </xf>
    <xf numFmtId="168" fontId="36" fillId="4" borderId="11" xfId="0" applyFont="true" applyBorder="true" applyAlignment="true" applyProtection="false">
      <alignment horizontal="right" vertical="center" textRotation="0" wrapText="false" indent="3" shrinkToFit="false"/>
      <protection locked="true" hidden="false"/>
    </xf>
    <xf numFmtId="168" fontId="36" fillId="4" borderId="0" xfId="0" applyFont="true" applyBorder="true" applyAlignment="true" applyProtection="false">
      <alignment horizontal="right" vertical="center" textRotation="0" wrapText="false" indent="3" shrinkToFit="false"/>
      <protection locked="true" hidden="false"/>
    </xf>
    <xf numFmtId="168" fontId="36" fillId="4" borderId="9" xfId="0" applyFont="true" applyBorder="true" applyAlignment="true" applyProtection="false">
      <alignment horizontal="right" vertical="center" textRotation="0" wrapText="false" indent="3" shrinkToFit="false"/>
      <protection locked="true" hidden="false"/>
    </xf>
    <xf numFmtId="164" fontId="29" fillId="4" borderId="11" xfId="0" applyFont="true" applyBorder="true" applyAlignment="true" applyProtection="false">
      <alignment horizontal="right" vertical="center" textRotation="0" wrapText="false" indent="3" shrinkToFit="false"/>
      <protection locked="true" hidden="false"/>
    </xf>
    <xf numFmtId="164" fontId="29" fillId="4" borderId="9" xfId="0" applyFont="true" applyBorder="true" applyAlignment="true" applyProtection="false">
      <alignment horizontal="right" vertical="center" textRotation="0" wrapText="false" indent="3" shrinkToFit="false"/>
      <protection locked="true" hidden="false"/>
    </xf>
    <xf numFmtId="164" fontId="29" fillId="0" borderId="0" xfId="0" applyFont="true" applyBorder="true" applyAlignment="true" applyProtection="false">
      <alignment horizontal="right" vertical="center" textRotation="0" wrapText="false" indent="3" shrinkToFit="false"/>
      <protection locked="true" hidden="false"/>
    </xf>
    <xf numFmtId="170" fontId="29" fillId="0" borderId="0" xfId="0" applyFont="true" applyBorder="true" applyAlignment="true" applyProtection="false">
      <alignment horizontal="right" vertical="center" textRotation="0" wrapText="false" indent="3"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8" fontId="37" fillId="0" borderId="10" xfId="0" applyFont="true" applyBorder="true" applyAlignment="true" applyProtection="false">
      <alignment horizontal="left" vertical="center" textRotation="0" wrapText="false" indent="1" shrinkToFit="false"/>
      <protection locked="true" hidden="false"/>
    </xf>
    <xf numFmtId="168" fontId="38" fillId="0" borderId="11" xfId="0" applyFont="true" applyBorder="true" applyAlignment="true" applyProtection="false">
      <alignment horizontal="right" vertical="center" textRotation="0" wrapText="false" indent="3" shrinkToFit="false"/>
      <protection locked="true" hidden="false"/>
    </xf>
    <xf numFmtId="168" fontId="38" fillId="0" borderId="0" xfId="0" applyFont="true" applyBorder="true" applyAlignment="true" applyProtection="false">
      <alignment horizontal="right" vertical="center" textRotation="0" wrapText="false" indent="3" shrinkToFit="false"/>
      <protection locked="true" hidden="false"/>
    </xf>
    <xf numFmtId="168" fontId="38" fillId="0" borderId="9" xfId="0" applyFont="true" applyBorder="true" applyAlignment="true" applyProtection="false">
      <alignment horizontal="right" vertical="center" textRotation="0" wrapText="false" indent="3" shrinkToFit="false"/>
      <protection locked="true" hidden="false"/>
    </xf>
    <xf numFmtId="168" fontId="39" fillId="3" borderId="11" xfId="0" applyFont="true" applyBorder="true" applyAlignment="true" applyProtection="false">
      <alignment horizontal="right" vertical="center" textRotation="0" wrapText="false" indent="3" shrinkToFit="false"/>
      <protection locked="true" hidden="false"/>
    </xf>
    <xf numFmtId="168" fontId="39" fillId="3" borderId="0" xfId="0" applyFont="true" applyBorder="true" applyAlignment="true" applyProtection="false">
      <alignment horizontal="right" vertical="center" textRotation="0" wrapText="false" indent="3" shrinkToFit="false"/>
      <protection locked="true" hidden="false"/>
    </xf>
    <xf numFmtId="168" fontId="39" fillId="3" borderId="9" xfId="0" applyFont="true" applyBorder="true" applyAlignment="true" applyProtection="false">
      <alignment horizontal="right" vertical="center" textRotation="0" wrapText="false" indent="3" shrinkToFit="false"/>
      <protection locked="true" hidden="false"/>
    </xf>
    <xf numFmtId="164" fontId="29" fillId="0" borderId="11" xfId="0" applyFont="true" applyBorder="true" applyAlignment="true" applyProtection="false">
      <alignment horizontal="right" vertical="center" textRotation="0" wrapText="false" indent="3" shrinkToFit="false"/>
      <protection locked="true" hidden="false"/>
    </xf>
    <xf numFmtId="168" fontId="32" fillId="0" borderId="0" xfId="0" applyFont="true" applyBorder="false" applyAlignment="true" applyProtection="false">
      <alignment horizontal="right" vertical="center" textRotation="0" wrapText="false" indent="3" shrinkToFit="false"/>
      <protection locked="true" hidden="false"/>
    </xf>
    <xf numFmtId="168" fontId="39" fillId="0" borderId="11" xfId="0" applyFont="true" applyBorder="true" applyAlignment="true" applyProtection="false">
      <alignment horizontal="right" vertical="center" textRotation="0" wrapText="false" indent="3" shrinkToFit="false"/>
      <protection locked="true" hidden="false"/>
    </xf>
    <xf numFmtId="168" fontId="39" fillId="0" borderId="9" xfId="0" applyFont="true" applyBorder="true" applyAlignment="true" applyProtection="false">
      <alignment horizontal="right" vertical="center" textRotation="0" wrapText="false" indent="3" shrinkToFit="false"/>
      <protection locked="true" hidden="false"/>
    </xf>
    <xf numFmtId="168" fontId="39" fillId="0" borderId="0" xfId="0" applyFont="true" applyBorder="true" applyAlignment="true" applyProtection="false">
      <alignment horizontal="right" vertical="center" textRotation="0" wrapText="false" indent="3" shrinkToFit="false"/>
      <protection locked="true" hidden="false"/>
    </xf>
    <xf numFmtId="170" fontId="39" fillId="0" borderId="0" xfId="0" applyFont="true" applyBorder="true" applyAlignment="true" applyProtection="false">
      <alignment horizontal="center" vertical="center" textRotation="0" wrapText="false" indent="0" shrinkToFit="false"/>
      <protection locked="true" hidden="false"/>
    </xf>
    <xf numFmtId="168" fontId="34" fillId="3" borderId="11" xfId="0" applyFont="true" applyBorder="true" applyAlignment="true" applyProtection="false">
      <alignment horizontal="right" vertical="center" textRotation="0" wrapText="false" indent="3" shrinkToFit="false"/>
      <protection locked="true" hidden="false"/>
    </xf>
    <xf numFmtId="168" fontId="34" fillId="3" borderId="0" xfId="0" applyFont="true" applyBorder="true" applyAlignment="true" applyProtection="false">
      <alignment horizontal="right" vertical="center" textRotation="0" wrapText="false" indent="3" shrinkToFit="false"/>
      <protection locked="true" hidden="false"/>
    </xf>
    <xf numFmtId="168" fontId="34" fillId="3" borderId="9" xfId="0" applyFont="true" applyBorder="true" applyAlignment="true" applyProtection="false">
      <alignment horizontal="right" vertical="center" textRotation="0" wrapText="false" indent="3" shrinkToFit="false"/>
      <protection locked="true" hidden="false"/>
    </xf>
    <xf numFmtId="168" fontId="32" fillId="0" borderId="11" xfId="0" applyFont="true" applyBorder="true" applyAlignment="true" applyProtection="false">
      <alignment horizontal="right" vertical="center" textRotation="0" wrapText="false" indent="3" shrinkToFit="false"/>
      <protection locked="true" hidden="false"/>
    </xf>
    <xf numFmtId="168" fontId="38" fillId="0" borderId="11" xfId="19" applyFont="true" applyBorder="true" applyAlignment="true" applyProtection="true">
      <alignment horizontal="right" vertical="center" textRotation="0" wrapText="false" indent="3" shrinkToFit="false"/>
      <protection locked="true" hidden="false"/>
    </xf>
    <xf numFmtId="168" fontId="39" fillId="0" borderId="9" xfId="19" applyFont="true" applyBorder="true" applyAlignment="true" applyProtection="true">
      <alignment horizontal="right" vertical="center" textRotation="0" wrapText="false" indent="3" shrinkToFit="false"/>
      <protection locked="true" hidden="false"/>
    </xf>
    <xf numFmtId="168" fontId="39" fillId="0" borderId="0" xfId="19" applyFont="true" applyBorder="true" applyAlignment="true" applyProtection="true">
      <alignment horizontal="right" vertical="center" textRotation="0" wrapText="false" indent="3" shrinkToFit="false"/>
      <protection locked="true" hidden="false"/>
    </xf>
    <xf numFmtId="170" fontId="39" fillId="0" borderId="0" xfId="19" applyFont="true" applyBorder="true" applyAlignment="true" applyProtection="true">
      <alignment horizontal="center" vertical="center"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26" fillId="4" borderId="10" xfId="0" applyFont="true" applyBorder="true" applyAlignment="true" applyProtection="false">
      <alignment horizontal="left" vertical="center" textRotation="0" wrapText="false" indent="1" shrinkToFit="false"/>
      <protection locked="true" hidden="false"/>
    </xf>
    <xf numFmtId="168" fontId="30" fillId="4" borderId="11" xfId="0" applyFont="true" applyBorder="true" applyAlignment="true" applyProtection="false">
      <alignment horizontal="right" vertical="center" textRotation="0" wrapText="false" indent="3" shrinkToFit="false"/>
      <protection locked="true" hidden="false"/>
    </xf>
    <xf numFmtId="168" fontId="30" fillId="4" borderId="0" xfId="0" applyFont="true" applyBorder="true" applyAlignment="true" applyProtection="false">
      <alignment horizontal="right" vertical="center" textRotation="0" wrapText="false" indent="3" shrinkToFit="false"/>
      <protection locked="true" hidden="false"/>
    </xf>
    <xf numFmtId="168" fontId="30" fillId="4" borderId="9" xfId="0" applyFont="true" applyBorder="true" applyAlignment="true" applyProtection="false">
      <alignment horizontal="right" vertical="center" textRotation="0" wrapText="false" indent="3" shrinkToFit="false"/>
      <protection locked="true" hidden="false"/>
    </xf>
    <xf numFmtId="168" fontId="40" fillId="4" borderId="11" xfId="0" applyFont="true" applyBorder="true" applyAlignment="true" applyProtection="false">
      <alignment horizontal="right" vertical="center" textRotation="0" wrapText="false" indent="3" shrinkToFit="false"/>
      <protection locked="true" hidden="false"/>
    </xf>
    <xf numFmtId="168" fontId="40" fillId="4" borderId="0" xfId="0" applyFont="true" applyBorder="true" applyAlignment="true" applyProtection="false">
      <alignment horizontal="right" vertical="center" textRotation="0" wrapText="false" indent="3" shrinkToFit="false"/>
      <protection locked="true" hidden="false"/>
    </xf>
    <xf numFmtId="168" fontId="40" fillId="4" borderId="9" xfId="0" applyFont="true" applyBorder="true" applyAlignment="true" applyProtection="false">
      <alignment horizontal="right" vertical="center" textRotation="0" wrapText="false" indent="3" shrinkToFit="false"/>
      <protection locked="true" hidden="false"/>
    </xf>
    <xf numFmtId="168" fontId="31" fillId="4" borderId="11" xfId="0" applyFont="true" applyBorder="true" applyAlignment="true" applyProtection="false">
      <alignment horizontal="right" vertical="center" textRotation="0" wrapText="false" indent="3" shrinkToFit="false"/>
      <protection locked="true" hidden="false"/>
    </xf>
    <xf numFmtId="168" fontId="32" fillId="4" borderId="0" xfId="0" applyFont="true" applyBorder="false" applyAlignment="true" applyProtection="false">
      <alignment horizontal="right" vertical="center" textRotation="0" wrapText="false" indent="3" shrinkToFit="false"/>
      <protection locked="true" hidden="false"/>
    </xf>
    <xf numFmtId="168" fontId="39" fillId="4" borderId="11" xfId="19" applyFont="true" applyBorder="true" applyAlignment="true" applyProtection="true">
      <alignment horizontal="right" vertical="center" textRotation="0" wrapText="false" indent="3" shrinkToFit="false"/>
      <protection locked="true" hidden="false"/>
    </xf>
    <xf numFmtId="168" fontId="39" fillId="4" borderId="9" xfId="19" applyFont="true" applyBorder="true" applyAlignment="true" applyProtection="true">
      <alignment horizontal="right" vertical="center" textRotation="0" wrapText="false" indent="3" shrinkToFit="false"/>
      <protection locked="true" hidden="false"/>
    </xf>
    <xf numFmtId="168" fontId="31" fillId="0" borderId="11" xfId="0" applyFont="true" applyBorder="true" applyAlignment="true" applyProtection="false">
      <alignment horizontal="right" vertical="center" textRotation="0" wrapText="false" indent="3" shrinkToFit="false"/>
      <protection locked="true" hidden="false"/>
    </xf>
    <xf numFmtId="168" fontId="32" fillId="0" borderId="0" xfId="0" applyFont="true" applyBorder="false" applyAlignment="true" applyProtection="false">
      <alignment horizontal="right" vertical="center" textRotation="0" wrapText="false" indent="3" shrinkToFit="false"/>
      <protection locked="true" hidden="false"/>
    </xf>
    <xf numFmtId="168" fontId="38" fillId="0" borderId="9" xfId="19" applyFont="true" applyBorder="true" applyAlignment="true" applyProtection="true">
      <alignment horizontal="right" vertical="center" textRotation="0" wrapText="false" indent="3" shrinkToFit="false"/>
      <protection locked="true" hidden="false"/>
    </xf>
    <xf numFmtId="168" fontId="38" fillId="0" borderId="0" xfId="19" applyFont="true" applyBorder="true" applyAlignment="true" applyProtection="true">
      <alignment horizontal="right" vertical="center" textRotation="0" wrapText="false" indent="3" shrinkToFit="false"/>
      <protection locked="true" hidden="false"/>
    </xf>
    <xf numFmtId="170" fontId="38" fillId="0" borderId="0" xfId="19" applyFont="true" applyBorder="true" applyAlignment="true" applyProtection="true">
      <alignment horizontal="center" vertical="center" textRotation="0" wrapText="false" indent="0" shrinkToFit="false"/>
      <protection locked="true" hidden="false"/>
    </xf>
    <xf numFmtId="168" fontId="31" fillId="0" borderId="10" xfId="0" applyFont="true" applyBorder="true" applyAlignment="true" applyProtection="false">
      <alignment horizontal="center" vertical="center" textRotation="0" wrapText="false" indent="0" shrinkToFit="false"/>
      <protection locked="true" hidden="false"/>
    </xf>
    <xf numFmtId="168" fontId="31" fillId="0" borderId="0" xfId="0" applyFont="true" applyBorder="true" applyAlignment="true" applyProtection="false">
      <alignment horizontal="right" vertical="center" textRotation="0" wrapText="false" indent="3" shrinkToFit="false"/>
      <protection locked="true" hidden="false"/>
    </xf>
    <xf numFmtId="168" fontId="31" fillId="0" borderId="9" xfId="0" applyFont="true" applyBorder="true" applyAlignment="true" applyProtection="false">
      <alignment horizontal="right" vertical="center" textRotation="0" wrapText="false" indent="3" shrinkToFit="false"/>
      <protection locked="true" hidden="false"/>
    </xf>
    <xf numFmtId="168" fontId="31" fillId="3" borderId="11" xfId="0" applyFont="true" applyBorder="true" applyAlignment="true" applyProtection="false">
      <alignment horizontal="right" vertical="center" textRotation="0" wrapText="false" indent="3" shrinkToFit="false"/>
      <protection locked="true" hidden="false"/>
    </xf>
    <xf numFmtId="168" fontId="31" fillId="3" borderId="0" xfId="0" applyFont="true" applyBorder="true" applyAlignment="true" applyProtection="false">
      <alignment horizontal="right" vertical="center" textRotation="0" wrapText="false" indent="3" shrinkToFit="false"/>
      <protection locked="true" hidden="false"/>
    </xf>
    <xf numFmtId="168" fontId="31" fillId="3" borderId="9" xfId="0" applyFont="true" applyBorder="true" applyAlignment="true" applyProtection="false">
      <alignment horizontal="right" vertical="center" textRotation="0" wrapText="false" indent="3" shrinkToFit="false"/>
      <protection locked="true" hidden="false"/>
    </xf>
    <xf numFmtId="168" fontId="31" fillId="0" borderId="11" xfId="0" applyFont="true" applyBorder="true" applyAlignment="true" applyProtection="false">
      <alignment horizontal="right" vertical="center" textRotation="0" wrapText="false" indent="3" shrinkToFit="false"/>
      <protection locked="true" hidden="false"/>
    </xf>
    <xf numFmtId="168" fontId="39" fillId="0" borderId="11" xfId="19" applyFont="true" applyBorder="true" applyAlignment="true" applyProtection="true">
      <alignment horizontal="right" vertical="center" textRotation="0" wrapText="false" indent="3" shrinkToFit="false"/>
      <protection locked="true" hidden="false"/>
    </xf>
    <xf numFmtId="168" fontId="35" fillId="4" borderId="10" xfId="0" applyFont="true" applyBorder="true" applyAlignment="true" applyProtection="false">
      <alignment horizontal="left" vertical="center" textRotation="0" wrapText="true" indent="1" shrinkToFit="false"/>
      <protection locked="true" hidden="false"/>
    </xf>
    <xf numFmtId="168" fontId="39" fillId="4" borderId="11" xfId="0" applyFont="true" applyBorder="true" applyAlignment="true" applyProtection="false">
      <alignment horizontal="right" vertical="center" textRotation="0" wrapText="false" indent="3" shrinkToFit="false"/>
      <protection locked="true" hidden="false"/>
    </xf>
    <xf numFmtId="168" fontId="39" fillId="4" borderId="0" xfId="0" applyFont="true" applyBorder="true" applyAlignment="true" applyProtection="false">
      <alignment horizontal="right" vertical="center" textRotation="0" wrapText="false" indent="3" shrinkToFit="false"/>
      <protection locked="true" hidden="false"/>
    </xf>
    <xf numFmtId="168" fontId="41" fillId="4" borderId="0" xfId="0" applyFont="true" applyBorder="false" applyAlignment="true" applyProtection="false">
      <alignment horizontal="right" vertical="center" textRotation="0" wrapText="false" indent="3" shrinkToFit="false"/>
      <protection locked="true" hidden="false"/>
    </xf>
    <xf numFmtId="168" fontId="36" fillId="4" borderId="11" xfId="19" applyFont="true" applyBorder="true" applyAlignment="true" applyProtection="true">
      <alignment horizontal="right" vertical="center" textRotation="0" wrapText="false" indent="3" shrinkToFit="false"/>
      <protection locked="true" hidden="false"/>
    </xf>
    <xf numFmtId="168" fontId="36" fillId="4" borderId="9" xfId="19" applyFont="true" applyBorder="true" applyAlignment="true" applyProtection="true">
      <alignment horizontal="right" vertical="center" textRotation="0" wrapText="false" indent="3" shrinkToFit="false"/>
      <protection locked="true" hidden="false"/>
    </xf>
    <xf numFmtId="170" fontId="36" fillId="0" borderId="0" xfId="19" applyFont="true" applyBorder="true" applyAlignment="true" applyProtection="true">
      <alignment horizontal="center" vertical="center" textRotation="0" wrapText="false" indent="0" shrinkToFit="false"/>
      <protection locked="true" hidden="false"/>
    </xf>
    <xf numFmtId="168" fontId="37" fillId="0" borderId="10" xfId="0" applyFont="true" applyBorder="true" applyAlignment="true" applyProtection="false">
      <alignment horizontal="left" vertical="center" textRotation="0" wrapText="true" indent="1" shrinkToFit="false"/>
      <protection locked="true" hidden="false"/>
    </xf>
    <xf numFmtId="168" fontId="29" fillId="0" borderId="11" xfId="19" applyFont="true" applyBorder="true" applyAlignment="true" applyProtection="true">
      <alignment horizontal="right" vertical="center" textRotation="0" wrapText="false" indent="3" shrinkToFit="false"/>
      <protection locked="true" hidden="false"/>
    </xf>
    <xf numFmtId="168" fontId="29" fillId="0" borderId="9" xfId="19" applyFont="true" applyBorder="true" applyAlignment="true" applyProtection="true">
      <alignment horizontal="right" vertical="center" textRotation="0" wrapText="false" indent="3" shrinkToFit="false"/>
      <protection locked="true" hidden="false"/>
    </xf>
    <xf numFmtId="168" fontId="29" fillId="0" borderId="0" xfId="19" applyFont="true" applyBorder="true" applyAlignment="true" applyProtection="true">
      <alignment horizontal="right" vertical="center" textRotation="0" wrapText="false" indent="3" shrinkToFit="false"/>
      <protection locked="true" hidden="false"/>
    </xf>
    <xf numFmtId="170" fontId="29" fillId="0" borderId="0" xfId="19" applyFont="true" applyBorder="true" applyAlignment="true" applyProtection="true">
      <alignment horizontal="center" vertical="center" textRotation="0" wrapText="false" indent="0" shrinkToFit="false"/>
      <protection locked="true" hidden="false"/>
    </xf>
    <xf numFmtId="168" fontId="34" fillId="0" borderId="0" xfId="0" applyFont="true" applyBorder="true" applyAlignment="true" applyProtection="false">
      <alignment horizontal="right" vertical="center" textRotation="0" wrapText="false" indent="3" shrinkToFit="false"/>
      <protection locked="true" hidden="false"/>
    </xf>
    <xf numFmtId="168" fontId="34" fillId="0" borderId="9" xfId="0" applyFont="true" applyBorder="true" applyAlignment="true" applyProtection="false">
      <alignment horizontal="right" vertical="center" textRotation="0" wrapText="false" indent="3" shrinkToFit="false"/>
      <protection locked="true" hidden="false"/>
    </xf>
    <xf numFmtId="168" fontId="34" fillId="0" borderId="11" xfId="0" applyFont="true" applyBorder="true" applyAlignment="true" applyProtection="false">
      <alignment horizontal="right" vertical="center" textRotation="0" wrapText="false" indent="3" shrinkToFit="false"/>
      <protection locked="true" hidden="false"/>
    </xf>
    <xf numFmtId="168" fontId="35" fillId="5" borderId="10" xfId="0" applyFont="true" applyBorder="true" applyAlignment="true" applyProtection="false">
      <alignment horizontal="left" vertical="center" textRotation="0" wrapText="true" indent="1" shrinkToFit="false"/>
      <protection locked="true" hidden="false"/>
    </xf>
    <xf numFmtId="168" fontId="39" fillId="5" borderId="11" xfId="0" applyFont="true" applyBorder="true" applyAlignment="true" applyProtection="false">
      <alignment horizontal="right" vertical="center" textRotation="0" wrapText="false" indent="3" shrinkToFit="false"/>
      <protection locked="true" hidden="false"/>
    </xf>
    <xf numFmtId="168" fontId="39" fillId="5" borderId="0" xfId="0" applyFont="true" applyBorder="true" applyAlignment="true" applyProtection="false">
      <alignment horizontal="right" vertical="center" textRotation="0" wrapText="false" indent="3" shrinkToFit="false"/>
      <protection locked="true" hidden="false"/>
    </xf>
    <xf numFmtId="168" fontId="39" fillId="5" borderId="9" xfId="0" applyFont="true" applyBorder="true" applyAlignment="true" applyProtection="false">
      <alignment horizontal="right" vertical="center" textRotation="0" wrapText="false" indent="3" shrinkToFit="false"/>
      <protection locked="true" hidden="false"/>
    </xf>
    <xf numFmtId="168" fontId="38" fillId="5" borderId="11" xfId="0" applyFont="true" applyBorder="true" applyAlignment="true" applyProtection="false">
      <alignment horizontal="right" vertical="center" textRotation="0" wrapText="false" indent="3" shrinkToFit="false"/>
      <protection locked="true" hidden="false"/>
    </xf>
    <xf numFmtId="168" fontId="38" fillId="5" borderId="0" xfId="0" applyFont="true" applyBorder="true" applyAlignment="true" applyProtection="false">
      <alignment horizontal="right" vertical="center" textRotation="0" wrapText="false" indent="3" shrinkToFit="false"/>
      <protection locked="true" hidden="false"/>
    </xf>
    <xf numFmtId="168" fontId="38" fillId="5" borderId="9" xfId="0" applyFont="true" applyBorder="true" applyAlignment="true" applyProtection="false">
      <alignment horizontal="right" vertical="center" textRotation="0" wrapText="false" indent="3" shrinkToFit="false"/>
      <protection locked="true" hidden="false"/>
    </xf>
    <xf numFmtId="168" fontId="42" fillId="0" borderId="0" xfId="0" applyFont="true" applyBorder="false" applyAlignment="true" applyProtection="false">
      <alignment horizontal="right" vertical="center" textRotation="0" wrapText="false" indent="3" shrinkToFit="false"/>
      <protection locked="true" hidden="false"/>
    </xf>
    <xf numFmtId="168" fontId="31" fillId="0" borderId="0" xfId="0" applyFont="true" applyBorder="true" applyAlignment="true" applyProtection="false">
      <alignment horizontal="right" vertical="center" textRotation="0" wrapText="false" indent="3" shrinkToFit="false"/>
      <protection locked="true" hidden="false"/>
    </xf>
    <xf numFmtId="168" fontId="31" fillId="0" borderId="9" xfId="0" applyFont="true" applyBorder="true" applyAlignment="true" applyProtection="false">
      <alignment horizontal="right" vertical="center" textRotation="0" wrapText="false" indent="3" shrinkToFit="false"/>
      <protection locked="true" hidden="false"/>
    </xf>
    <xf numFmtId="168" fontId="31" fillId="0" borderId="10" xfId="0" applyFont="true" applyBorder="true" applyAlignment="true" applyProtection="false">
      <alignment horizontal="left" vertical="center" textRotation="0" wrapText="false" indent="1" shrinkToFit="false"/>
      <protection locked="true" hidden="false"/>
    </xf>
    <xf numFmtId="168" fontId="30" fillId="0" borderId="11" xfId="0" applyFont="true" applyBorder="true" applyAlignment="true" applyProtection="false">
      <alignment horizontal="right" vertical="center" textRotation="0" wrapText="false" indent="3" shrinkToFit="false"/>
      <protection locked="true" hidden="false"/>
    </xf>
    <xf numFmtId="168" fontId="30" fillId="0" borderId="0" xfId="0" applyFont="true" applyBorder="true" applyAlignment="true" applyProtection="false">
      <alignment horizontal="right" vertical="center" textRotation="0" wrapText="false" indent="3" shrinkToFit="false"/>
      <protection locked="true" hidden="false"/>
    </xf>
    <xf numFmtId="168" fontId="40" fillId="0" borderId="11" xfId="0" applyFont="true" applyBorder="true" applyAlignment="true" applyProtection="false">
      <alignment horizontal="right" vertical="center" textRotation="0" wrapText="false" indent="3" shrinkToFit="false"/>
      <protection locked="true" hidden="false"/>
    </xf>
    <xf numFmtId="168" fontId="40" fillId="0" borderId="0" xfId="0" applyFont="true" applyBorder="true" applyAlignment="true" applyProtection="false">
      <alignment horizontal="right" vertical="center" textRotation="0" wrapText="false" indent="3" shrinkToFit="false"/>
      <protection locked="true" hidden="false"/>
    </xf>
    <xf numFmtId="168" fontId="31" fillId="5" borderId="11" xfId="0" applyFont="true" applyBorder="true" applyAlignment="true" applyProtection="false">
      <alignment horizontal="right" vertical="center" textRotation="0" wrapText="false" indent="3" shrinkToFit="false"/>
      <protection locked="true" hidden="false"/>
    </xf>
    <xf numFmtId="168" fontId="31" fillId="5" borderId="0" xfId="0" applyFont="true" applyBorder="true" applyAlignment="true" applyProtection="false">
      <alignment horizontal="right" vertical="center" textRotation="0" wrapText="false" indent="3" shrinkToFit="false"/>
      <protection locked="true" hidden="false"/>
    </xf>
    <xf numFmtId="168" fontId="31" fillId="5" borderId="9" xfId="0" applyFont="true" applyBorder="true" applyAlignment="true" applyProtection="false">
      <alignment horizontal="right" vertical="center" textRotation="0" wrapText="false" indent="3" shrinkToFit="false"/>
      <protection locked="true" hidden="false"/>
    </xf>
    <xf numFmtId="168" fontId="36" fillId="5" borderId="11" xfId="19" applyFont="true" applyBorder="true" applyAlignment="true" applyProtection="true">
      <alignment horizontal="right" vertical="center" textRotation="0" wrapText="false" indent="3" shrinkToFit="false"/>
      <protection locked="true" hidden="false"/>
    </xf>
    <xf numFmtId="168" fontId="36" fillId="5" borderId="9" xfId="19" applyFont="true" applyBorder="true" applyAlignment="true" applyProtection="true">
      <alignment horizontal="right" vertical="center" textRotation="0" wrapText="false" indent="3" shrinkToFit="false"/>
      <protection locked="true" hidden="false"/>
    </xf>
    <xf numFmtId="168" fontId="36" fillId="0" borderId="0" xfId="19" applyFont="true" applyBorder="true" applyAlignment="true" applyProtection="true">
      <alignment horizontal="right" vertical="center" textRotation="0" wrapText="false" indent="3" shrinkToFit="false"/>
      <protection locked="true" hidden="false"/>
    </xf>
    <xf numFmtId="170" fontId="36" fillId="0" borderId="0" xfId="19" applyFont="true" applyBorder="true" applyAlignment="true" applyProtection="true">
      <alignment horizontal="right" vertical="center" textRotation="0" wrapText="false" indent="3" shrinkToFit="false"/>
      <protection locked="true" hidden="false"/>
    </xf>
    <xf numFmtId="168" fontId="35" fillId="0" borderId="10" xfId="0" applyFont="true" applyBorder="true" applyAlignment="true" applyProtection="false">
      <alignment horizontal="left" vertical="center" textRotation="0" wrapText="true" indent="1" shrinkToFit="false"/>
      <protection locked="true" hidden="false"/>
    </xf>
    <xf numFmtId="168" fontId="36" fillId="0" borderId="11" xfId="0" applyFont="true" applyBorder="true" applyAlignment="true" applyProtection="false">
      <alignment horizontal="right" vertical="center" textRotation="0" wrapText="false" indent="3" shrinkToFit="false"/>
      <protection locked="true" hidden="false"/>
    </xf>
    <xf numFmtId="168" fontId="36" fillId="0" borderId="0" xfId="0" applyFont="true" applyBorder="true" applyAlignment="true" applyProtection="false">
      <alignment horizontal="right" vertical="center" textRotation="0" wrapText="false" indent="3" shrinkToFit="false"/>
      <protection locked="true" hidden="false"/>
    </xf>
    <xf numFmtId="164" fontId="31" fillId="2" borderId="14" xfId="0" applyFont="true" applyBorder="true" applyAlignment="true" applyProtection="false">
      <alignment horizontal="center" vertical="center" textRotation="0" wrapText="false" indent="0" shrinkToFit="false"/>
      <protection locked="true" hidden="false"/>
    </xf>
    <xf numFmtId="168" fontId="36" fillId="0" borderId="11" xfId="19" applyFont="true" applyBorder="true" applyAlignment="true" applyProtection="true">
      <alignment horizontal="right" vertical="center" textRotation="0" wrapText="false" indent="3" shrinkToFit="false"/>
      <protection locked="true" hidden="false"/>
    </xf>
    <xf numFmtId="168" fontId="36" fillId="0" borderId="9" xfId="19" applyFont="true" applyBorder="true" applyAlignment="true" applyProtection="true">
      <alignment horizontal="right" vertical="center" textRotation="0" wrapText="false" indent="3"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9" fontId="29" fillId="2" borderId="15" xfId="19" applyFont="true" applyBorder="true" applyAlignment="true" applyProtection="true">
      <alignment horizontal="right" vertical="center" textRotation="0" wrapText="false" indent="3" shrinkToFit="false"/>
      <protection locked="true" hidden="false"/>
    </xf>
    <xf numFmtId="169" fontId="29" fillId="2" borderId="16" xfId="19" applyFont="true" applyBorder="true" applyAlignment="true" applyProtection="true">
      <alignment horizontal="right" vertical="center" textRotation="0" wrapText="false" indent="3" shrinkToFit="false"/>
      <protection locked="true" hidden="false"/>
    </xf>
    <xf numFmtId="169" fontId="29" fillId="0" borderId="0" xfId="19" applyFont="true" applyBorder="true" applyAlignment="true" applyProtection="true">
      <alignment horizontal="right" vertical="center" textRotation="0" wrapText="false" indent="3" shrinkToFit="false"/>
      <protection locked="true" hidden="false"/>
    </xf>
    <xf numFmtId="170" fontId="29" fillId="0" borderId="0" xfId="19" applyFont="true" applyBorder="true" applyAlignment="true" applyProtection="true">
      <alignment horizontal="right" vertical="center" textRotation="0" wrapText="false" indent="3" shrinkToFit="false"/>
      <protection locked="true" hidden="false"/>
    </xf>
    <xf numFmtId="164" fontId="20" fillId="0" borderId="14" xfId="0" applyFont="true" applyBorder="true" applyAlignment="true" applyProtection="false">
      <alignment horizontal="center" vertical="bottom" textRotation="0" wrapText="false" indent="0" shrinkToFit="false"/>
      <protection locked="true" hidden="false"/>
    </xf>
    <xf numFmtId="168" fontId="31" fillId="2" borderId="17" xfId="0" applyFont="true" applyBorder="true" applyAlignment="true" applyProtection="false">
      <alignment horizontal="center" vertical="center" textRotation="0" wrapText="false" indent="0" shrinkToFit="false"/>
      <protection locked="true" hidden="false"/>
    </xf>
    <xf numFmtId="169" fontId="29" fillId="2" borderId="18" xfId="19" applyFont="true" applyBorder="true" applyAlignment="true" applyProtection="true">
      <alignment horizontal="right" vertical="center" textRotation="0" wrapText="false" indent="3" shrinkToFit="false"/>
      <protection locked="true" hidden="false"/>
    </xf>
    <xf numFmtId="169" fontId="29" fillId="2" borderId="19" xfId="19" applyFont="true" applyBorder="true" applyAlignment="true" applyProtection="true">
      <alignment horizontal="right" vertical="center" textRotation="0" wrapText="false" indent="3" shrinkToFit="false"/>
      <protection locked="true" hidden="false"/>
    </xf>
    <xf numFmtId="164" fontId="26" fillId="4" borderId="10" xfId="0" applyFont="true" applyBorder="true" applyAlignment="true" applyProtection="false">
      <alignment horizontal="left" vertical="center" textRotation="0" wrapText="false" indent="1" shrinkToFit="false"/>
      <protection locked="true" hidden="false"/>
    </xf>
    <xf numFmtId="168" fontId="20" fillId="4" borderId="11" xfId="0" applyFont="true" applyBorder="true" applyAlignment="true" applyProtection="false">
      <alignment horizontal="right" vertical="center" textRotation="0" wrapText="false" indent="3" shrinkToFit="false"/>
      <protection locked="true" hidden="false"/>
    </xf>
    <xf numFmtId="168" fontId="20" fillId="4" borderId="0" xfId="0" applyFont="true" applyBorder="true" applyAlignment="true" applyProtection="false">
      <alignment horizontal="right" vertical="center" textRotation="0" wrapText="false" indent="3" shrinkToFit="false"/>
      <protection locked="true" hidden="false"/>
    </xf>
    <xf numFmtId="168" fontId="25" fillId="4" borderId="11" xfId="0" applyFont="true" applyBorder="true" applyAlignment="true" applyProtection="false">
      <alignment horizontal="right" vertical="center" textRotation="0" wrapText="false" indent="3" shrinkToFit="false"/>
      <protection locked="true" hidden="false"/>
    </xf>
    <xf numFmtId="168" fontId="25" fillId="4" borderId="0" xfId="0" applyFont="true" applyBorder="true" applyAlignment="true" applyProtection="false">
      <alignment horizontal="right" vertical="center" textRotation="0" wrapText="false" indent="3"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left" vertical="center" textRotation="0" wrapText="false" indent="1" shrinkToFit="false"/>
      <protection locked="true" hidden="false"/>
    </xf>
    <xf numFmtId="168" fontId="20" fillId="0" borderId="0" xfId="0" applyFont="true" applyBorder="true" applyAlignment="true" applyProtection="false">
      <alignment horizontal="right" vertical="center" textRotation="0" wrapText="false" indent="3" shrinkToFit="false"/>
      <protection locked="true" hidden="false"/>
    </xf>
    <xf numFmtId="168" fontId="43" fillId="0" borderId="11" xfId="0" applyFont="true" applyBorder="true" applyAlignment="true" applyProtection="false">
      <alignment horizontal="right" vertical="center" textRotation="0" wrapText="false" indent="3" shrinkToFit="false"/>
      <protection locked="true" hidden="false"/>
    </xf>
    <xf numFmtId="168" fontId="43" fillId="0" borderId="0" xfId="0" applyFont="true" applyBorder="true" applyAlignment="true" applyProtection="false">
      <alignment horizontal="right" vertical="center" textRotation="0" wrapText="false" indent="3" shrinkToFit="false"/>
      <protection locked="true" hidden="false"/>
    </xf>
    <xf numFmtId="168" fontId="43" fillId="0" borderId="9" xfId="0" applyFont="true" applyBorder="true" applyAlignment="true" applyProtection="false">
      <alignment horizontal="right" vertical="center" textRotation="0" wrapText="false" indent="3"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8" fontId="35" fillId="4" borderId="20" xfId="0" applyFont="true" applyBorder="true" applyAlignment="true" applyProtection="false">
      <alignment horizontal="left" vertical="center" textRotation="0" wrapText="false" indent="1" shrinkToFit="false"/>
      <protection locked="true" hidden="false"/>
    </xf>
    <xf numFmtId="168" fontId="39" fillId="4" borderId="7" xfId="0" applyFont="true" applyBorder="true" applyAlignment="true" applyProtection="false">
      <alignment horizontal="right" vertical="center" textRotation="0" wrapText="false" indent="3" shrinkToFit="false"/>
      <protection locked="true" hidden="false"/>
    </xf>
    <xf numFmtId="168" fontId="36" fillId="4" borderId="6" xfId="0" applyFont="true" applyBorder="true" applyAlignment="true" applyProtection="false">
      <alignment horizontal="right" vertical="center" textRotation="0" wrapText="false" indent="3" shrinkToFit="false"/>
      <protection locked="true" hidden="false"/>
    </xf>
    <xf numFmtId="168" fontId="36" fillId="4" borderId="7" xfId="0" applyFont="true" applyBorder="true" applyAlignment="true" applyProtection="false">
      <alignment horizontal="right" vertical="center" textRotation="0" wrapText="false" indent="3" shrinkToFit="false"/>
      <protection locked="true" hidden="false"/>
    </xf>
    <xf numFmtId="168" fontId="36" fillId="4" borderId="8" xfId="0" applyFont="true" applyBorder="true" applyAlignment="true" applyProtection="false">
      <alignment horizontal="right" vertical="center" textRotation="0" wrapText="false" indent="3" shrinkToFit="false"/>
      <protection locked="true" hidden="false"/>
    </xf>
    <xf numFmtId="168" fontId="29" fillId="4" borderId="7" xfId="0" applyFont="true" applyBorder="true" applyAlignment="true" applyProtection="false">
      <alignment horizontal="right" vertical="center" textRotation="0" wrapText="false" indent="3" shrinkToFit="false"/>
      <protection locked="true" hidden="false"/>
    </xf>
    <xf numFmtId="172" fontId="29" fillId="4" borderId="6" xfId="19" applyFont="true" applyBorder="true" applyAlignment="true" applyProtection="true">
      <alignment horizontal="right" vertical="center" textRotation="0" wrapText="false" indent="3" shrinkToFit="false"/>
      <protection locked="true" hidden="false"/>
    </xf>
    <xf numFmtId="172" fontId="29" fillId="4" borderId="8" xfId="19" applyFont="true" applyBorder="true" applyAlignment="true" applyProtection="true">
      <alignment horizontal="right" vertical="center" textRotation="0" wrapText="false" indent="3" shrinkToFit="false"/>
      <protection locked="true" hidden="false"/>
    </xf>
    <xf numFmtId="172" fontId="29" fillId="0" borderId="0" xfId="19" applyFont="true" applyBorder="true" applyAlignment="true" applyProtection="true">
      <alignment horizontal="right" vertical="center" textRotation="0" wrapText="false" indent="3" shrinkToFit="false"/>
      <protection locked="true" hidden="false"/>
    </xf>
    <xf numFmtId="168" fontId="4" fillId="0" borderId="0" xfId="0" applyFont="true" applyBorder="false" applyAlignment="true" applyProtection="false">
      <alignment horizontal="left" vertical="center" textRotation="0" wrapText="false" indent="1" shrinkToFit="false"/>
      <protection locked="true" hidden="false"/>
    </xf>
    <xf numFmtId="164" fontId="0" fillId="0" borderId="0" xfId="0" applyFont="true" applyBorder="false" applyAlignment="true" applyProtection="false">
      <alignment horizontal="right" vertical="center" textRotation="0" wrapText="false" indent="3" shrinkToFit="false"/>
      <protection locked="true" hidden="false"/>
    </xf>
    <xf numFmtId="164" fontId="0" fillId="0" borderId="0" xfId="0" applyFont="true" applyBorder="false" applyAlignment="true" applyProtection="false">
      <alignment horizontal="right" vertical="center" textRotation="0" wrapText="false" indent="3" shrinkToFit="false"/>
      <protection locked="true" hidden="false"/>
    </xf>
    <xf numFmtId="168" fontId="35" fillId="0" borderId="0" xfId="0" applyFont="true" applyBorder="false" applyAlignment="true" applyProtection="false">
      <alignment horizontal="left" vertical="center" textRotation="0" wrapText="false" indent="1" shrinkToFit="false"/>
      <protection locked="true" hidden="false"/>
    </xf>
    <xf numFmtId="168" fontId="20" fillId="0" borderId="21" xfId="0" applyFont="true" applyBorder="true" applyAlignment="true" applyProtection="false">
      <alignment horizontal="left" vertical="center" textRotation="0" wrapText="false" indent="1" shrinkToFit="false"/>
      <protection locked="true" hidden="false"/>
    </xf>
    <xf numFmtId="164" fontId="31" fillId="0" borderId="22" xfId="0" applyFont="true" applyBorder="true" applyAlignment="true" applyProtection="false">
      <alignment horizontal="right" vertical="center" textRotation="0" wrapText="false" indent="3" shrinkToFit="false"/>
      <protection locked="true" hidden="false"/>
    </xf>
    <xf numFmtId="164" fontId="31" fillId="0" borderId="23" xfId="0" applyFont="true" applyBorder="true" applyAlignment="true" applyProtection="false">
      <alignment horizontal="right" vertical="center" textRotation="0" wrapText="false" indent="3" shrinkToFit="false"/>
      <protection locked="true" hidden="false"/>
    </xf>
    <xf numFmtId="164" fontId="31" fillId="0" borderId="24" xfId="0" applyFont="true" applyBorder="true" applyAlignment="true" applyProtection="false">
      <alignment horizontal="right" vertical="center" textRotation="0" wrapText="false" indent="3" shrinkToFit="false"/>
      <protection locked="true" hidden="false"/>
    </xf>
    <xf numFmtId="164" fontId="34" fillId="0" borderId="22" xfId="0" applyFont="true" applyBorder="true" applyAlignment="true" applyProtection="false">
      <alignment horizontal="right" vertical="center" textRotation="0" wrapText="false" indent="3" shrinkToFit="false"/>
      <protection locked="true" hidden="false"/>
    </xf>
    <xf numFmtId="164" fontId="34" fillId="0" borderId="23" xfId="0" applyFont="true" applyBorder="true" applyAlignment="true" applyProtection="false">
      <alignment horizontal="right" vertical="center" textRotation="0" wrapText="false" indent="3" shrinkToFit="false"/>
      <protection locked="true" hidden="false"/>
    </xf>
    <xf numFmtId="164" fontId="34" fillId="0" borderId="24" xfId="0" applyFont="true" applyBorder="true" applyAlignment="true" applyProtection="false">
      <alignment horizontal="right" vertical="center" textRotation="0" wrapText="false" indent="3" shrinkToFit="false"/>
      <protection locked="true" hidden="false"/>
    </xf>
    <xf numFmtId="164" fontId="0" fillId="2" borderId="25" xfId="0" applyFont="true" applyBorder="true" applyAlignment="true" applyProtection="false">
      <alignment horizontal="right" vertical="center" textRotation="0" wrapText="false" indent="3" shrinkToFit="false"/>
      <protection locked="true" hidden="false"/>
    </xf>
    <xf numFmtId="164" fontId="0" fillId="2" borderId="24" xfId="0" applyFont="true" applyBorder="true" applyAlignment="true" applyProtection="false">
      <alignment horizontal="right" vertical="center" textRotation="0" wrapText="false" indent="3" shrinkToFit="false"/>
      <protection locked="true" hidden="false"/>
    </xf>
    <xf numFmtId="164" fontId="0" fillId="2" borderId="22" xfId="0" applyFont="true" applyBorder="true" applyAlignment="true" applyProtection="false">
      <alignment horizontal="right" vertical="center" textRotation="0" wrapText="false" indent="3" shrinkToFit="false"/>
      <protection locked="true" hidden="false"/>
    </xf>
    <xf numFmtId="164" fontId="0" fillId="2" borderId="26" xfId="0" applyFont="true" applyBorder="true" applyAlignment="true" applyProtection="false">
      <alignment horizontal="right" vertical="center" textRotation="0" wrapText="false" indent="3" shrinkToFit="false"/>
      <protection locked="true" hidden="false"/>
    </xf>
    <xf numFmtId="164" fontId="0" fillId="0" borderId="0" xfId="0" applyFont="true" applyBorder="true" applyAlignment="true" applyProtection="false">
      <alignment horizontal="right" vertical="center" textRotation="0" wrapText="false" indent="3" shrinkToFit="false"/>
      <protection locked="true" hidden="false"/>
    </xf>
    <xf numFmtId="168" fontId="20" fillId="0" borderId="14" xfId="0" applyFont="true" applyBorder="true" applyAlignment="true" applyProtection="false">
      <alignment horizontal="left" vertical="center" textRotation="0" wrapText="false" indent="1" shrinkToFit="false"/>
      <protection locked="true" hidden="false"/>
    </xf>
    <xf numFmtId="164" fontId="31" fillId="0" borderId="27" xfId="0" applyFont="true" applyBorder="true" applyAlignment="true" applyProtection="false">
      <alignment horizontal="right" vertical="center" textRotation="0" wrapText="false" indent="3" shrinkToFit="false"/>
      <protection locked="true" hidden="false"/>
    </xf>
    <xf numFmtId="164" fontId="31" fillId="0" borderId="28" xfId="0" applyFont="true" applyBorder="true" applyAlignment="true" applyProtection="false">
      <alignment horizontal="right" vertical="center" textRotation="0" wrapText="false" indent="3" shrinkToFit="false"/>
      <protection locked="true" hidden="false"/>
    </xf>
    <xf numFmtId="164" fontId="31" fillId="0" borderId="29" xfId="0" applyFont="true" applyBorder="true" applyAlignment="true" applyProtection="false">
      <alignment horizontal="right" vertical="center" textRotation="0" wrapText="false" indent="3" shrinkToFit="false"/>
      <protection locked="true" hidden="false"/>
    </xf>
    <xf numFmtId="164" fontId="34" fillId="0" borderId="27" xfId="0" applyFont="true" applyBorder="true" applyAlignment="true" applyProtection="false">
      <alignment horizontal="right" vertical="center" textRotation="0" wrapText="false" indent="3" shrinkToFit="false"/>
      <protection locked="true" hidden="false"/>
    </xf>
    <xf numFmtId="164" fontId="34" fillId="0" borderId="28" xfId="0" applyFont="true" applyBorder="true" applyAlignment="true" applyProtection="false">
      <alignment horizontal="right" vertical="center" textRotation="0" wrapText="false" indent="3" shrinkToFit="false"/>
      <protection locked="true" hidden="false"/>
    </xf>
    <xf numFmtId="164" fontId="34" fillId="0" borderId="29" xfId="0" applyFont="true" applyBorder="true" applyAlignment="true" applyProtection="false">
      <alignment horizontal="right" vertical="center" textRotation="0" wrapText="false" indent="3" shrinkToFit="false"/>
      <protection locked="true" hidden="false"/>
    </xf>
    <xf numFmtId="164" fontId="0" fillId="2" borderId="30" xfId="0" applyFont="true" applyBorder="true" applyAlignment="true" applyProtection="false">
      <alignment horizontal="right" vertical="center" textRotation="0" wrapText="false" indent="3" shrinkToFit="false"/>
      <protection locked="true" hidden="false"/>
    </xf>
    <xf numFmtId="164" fontId="0" fillId="2" borderId="29" xfId="0" applyFont="true" applyBorder="true" applyAlignment="true" applyProtection="false">
      <alignment horizontal="right" vertical="center" textRotation="0" wrapText="false" indent="3" shrinkToFit="false"/>
      <protection locked="true" hidden="false"/>
    </xf>
    <xf numFmtId="164" fontId="0" fillId="2" borderId="27" xfId="0" applyFont="true" applyBorder="true" applyAlignment="true" applyProtection="false">
      <alignment horizontal="right" vertical="center" textRotation="0" wrapText="false" indent="3" shrinkToFit="false"/>
      <protection locked="true" hidden="false"/>
    </xf>
    <xf numFmtId="164" fontId="0" fillId="2" borderId="16" xfId="0" applyFont="true" applyBorder="true" applyAlignment="true" applyProtection="false">
      <alignment horizontal="right" vertical="center" textRotation="0" wrapText="false" indent="3" shrinkToFit="false"/>
      <protection locked="true" hidden="false"/>
    </xf>
    <xf numFmtId="168" fontId="20" fillId="2" borderId="14" xfId="0" applyFont="true" applyBorder="true" applyAlignment="true" applyProtection="false">
      <alignment horizontal="left" vertical="center" textRotation="0" wrapText="false" indent="1" shrinkToFit="false"/>
      <protection locked="true" hidden="false"/>
    </xf>
    <xf numFmtId="168" fontId="34" fillId="2" borderId="14" xfId="0" applyFont="true" applyBorder="true" applyAlignment="true" applyProtection="false">
      <alignment horizontal="right" vertical="center" textRotation="0" wrapText="false" indent="1" shrinkToFit="false"/>
      <protection locked="true" hidden="false"/>
    </xf>
    <xf numFmtId="168" fontId="44" fillId="0" borderId="14" xfId="0" applyFont="true" applyBorder="true" applyAlignment="true" applyProtection="false">
      <alignment horizontal="right" vertical="center" textRotation="0" wrapText="false" indent="1" shrinkToFit="false"/>
      <protection locked="true" hidden="false"/>
    </xf>
    <xf numFmtId="168" fontId="35" fillId="4" borderId="31" xfId="0" applyFont="true" applyBorder="true" applyAlignment="true" applyProtection="false">
      <alignment horizontal="left" vertical="center" textRotation="0" wrapText="false" indent="1" shrinkToFit="false"/>
      <protection locked="true" hidden="false"/>
    </xf>
    <xf numFmtId="164" fontId="29" fillId="4" borderId="32" xfId="0" applyFont="true" applyBorder="true" applyAlignment="true" applyProtection="false">
      <alignment horizontal="right" vertical="center" textRotation="0" wrapText="false" indent="3" shrinkToFit="false"/>
      <protection locked="true" hidden="false"/>
    </xf>
    <xf numFmtId="164" fontId="29" fillId="4" borderId="33" xfId="0" applyFont="true" applyBorder="true" applyAlignment="true" applyProtection="false">
      <alignment horizontal="right" vertical="center" textRotation="0" wrapText="false" indent="3" shrinkToFit="false"/>
      <protection locked="true" hidden="false"/>
    </xf>
    <xf numFmtId="164" fontId="36" fillId="4" borderId="34" xfId="0" applyFont="true" applyBorder="true" applyAlignment="true" applyProtection="false">
      <alignment horizontal="right" vertical="center" textRotation="0" wrapText="false" indent="3" shrinkToFit="false"/>
      <protection locked="true" hidden="false"/>
    </xf>
    <xf numFmtId="164" fontId="36" fillId="4" borderId="32" xfId="0" applyFont="true" applyBorder="true" applyAlignment="true" applyProtection="false">
      <alignment horizontal="right" vertical="center" textRotation="0" wrapText="false" indent="3" shrinkToFit="false"/>
      <protection locked="true" hidden="false"/>
    </xf>
    <xf numFmtId="164" fontId="7" fillId="4" borderId="35" xfId="0" applyFont="true" applyBorder="true" applyAlignment="true" applyProtection="false">
      <alignment horizontal="right" vertical="center" textRotation="0" wrapText="false" indent="3" shrinkToFit="false"/>
      <protection locked="true" hidden="false"/>
    </xf>
    <xf numFmtId="164" fontId="7" fillId="4" borderId="36" xfId="0" applyFont="true" applyBorder="true" applyAlignment="true" applyProtection="false">
      <alignment horizontal="right" vertical="center" textRotation="0" wrapText="false" indent="3" shrinkToFit="false"/>
      <protection locked="true" hidden="false"/>
    </xf>
    <xf numFmtId="164" fontId="7" fillId="4" borderId="32" xfId="0" applyFont="true" applyBorder="true" applyAlignment="true" applyProtection="false">
      <alignment horizontal="right" vertical="center" textRotation="0" wrapText="false" indent="3" shrinkToFit="false"/>
      <protection locked="true" hidden="false"/>
    </xf>
    <xf numFmtId="164" fontId="7" fillId="4" borderId="37" xfId="0" applyFont="true" applyBorder="true" applyAlignment="true" applyProtection="false">
      <alignment horizontal="right" vertical="center" textRotation="0" wrapText="false" indent="3" shrinkToFit="false"/>
      <protection locked="true" hidden="false"/>
    </xf>
    <xf numFmtId="164" fontId="7" fillId="0" borderId="0" xfId="0" applyFont="true" applyBorder="true" applyAlignment="true" applyProtection="false">
      <alignment horizontal="right" vertical="center" textRotation="0" wrapText="false" indent="3" shrinkToFit="false"/>
      <protection locked="true" hidden="false"/>
    </xf>
    <xf numFmtId="164" fontId="31" fillId="0" borderId="0" xfId="0" applyFont="true" applyBorder="false" applyAlignment="true" applyProtection="false">
      <alignment horizontal="right" vertical="center" textRotation="0" wrapText="false" indent="3" shrinkToFit="false"/>
      <protection locked="true" hidden="false"/>
    </xf>
    <xf numFmtId="164" fontId="7" fillId="0" borderId="0" xfId="0" applyFont="true" applyBorder="false" applyAlignment="true" applyProtection="false">
      <alignment horizontal="right" vertical="center" textRotation="0" wrapText="false" indent="3" shrinkToFit="false"/>
      <protection locked="true" hidden="false"/>
    </xf>
    <xf numFmtId="164" fontId="7" fillId="0" borderId="0" xfId="0" applyFont="true" applyBorder="false" applyAlignment="true" applyProtection="false">
      <alignment horizontal="right" vertical="center" textRotation="0" wrapText="false" indent="3" shrinkToFit="false"/>
      <protection locked="true" hidden="false"/>
    </xf>
    <xf numFmtId="168" fontId="29" fillId="0" borderId="0" xfId="0" applyFont="true" applyBorder="true" applyAlignment="true" applyProtection="false">
      <alignment horizontal="right" vertical="center" textRotation="0" wrapText="false" indent="3" shrinkToFit="false"/>
      <protection locked="true" hidden="false"/>
    </xf>
    <xf numFmtId="168" fontId="35" fillId="0" borderId="0" xfId="0" applyFont="true" applyBorder="true" applyAlignment="true" applyProtection="false">
      <alignment horizontal="left" vertical="center" textRotation="0" wrapText="false" indent="1"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3" xfId="0" applyFont="false" applyBorder="true" applyAlignment="false" applyProtection="false">
      <alignment horizontal="general" vertical="bottom" textRotation="0" wrapText="false" indent="0" shrinkToFit="false"/>
      <protection locked="true" hidden="false"/>
    </xf>
    <xf numFmtId="164" fontId="0" fillId="3" borderId="13" xfId="0" applyFont="true" applyBorder="true" applyAlignment="true" applyProtection="false">
      <alignment horizontal="center" vertical="bottom" textRotation="0" wrapText="false" indent="0" shrinkToFit="false"/>
      <protection locked="true" hidden="false"/>
    </xf>
    <xf numFmtId="164" fontId="0" fillId="3" borderId="38" xfId="0" applyFont="fals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3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3" borderId="6" xfId="0" applyFont="false" applyBorder="true" applyAlignment="false" applyProtection="false">
      <alignment horizontal="general" vertical="bottom" textRotation="0" wrapText="false" indent="0" shrinkToFit="false"/>
      <protection locked="true" hidden="false"/>
    </xf>
    <xf numFmtId="164" fontId="0" fillId="3" borderId="40" xfId="0" applyFont="false" applyBorder="true" applyAlignment="false" applyProtection="false">
      <alignment horizontal="general" vertical="bottom" textRotation="0" wrapText="false" indent="0" shrinkToFit="false"/>
      <protection locked="true" hidden="false"/>
    </xf>
    <xf numFmtId="164" fontId="0" fillId="3" borderId="41"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0" fillId="0" borderId="39" xfId="0" applyFont="false" applyBorder="true" applyAlignment="true" applyProtection="false">
      <alignment horizontal="center" vertical="bottom" textRotation="0" wrapText="false" indent="0" shrinkToFit="false"/>
      <protection locked="true" hidden="false"/>
    </xf>
    <xf numFmtId="164" fontId="0" fillId="0" borderId="42"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3" borderId="39" xfId="0" applyFont="false" applyBorder="true" applyAlignment="true" applyProtection="false">
      <alignment horizontal="center" vertical="bottom" textRotation="0" wrapText="false" indent="0" shrinkToFit="false"/>
      <protection locked="true" hidden="false"/>
    </xf>
    <xf numFmtId="164" fontId="0" fillId="3" borderId="42" xfId="0" applyFont="false" applyBorder="true" applyAlignment="true" applyProtection="false">
      <alignment horizontal="center" vertical="bottom" textRotation="0" wrapText="false" indent="0" shrinkToFit="false"/>
      <protection locked="true" hidden="false"/>
    </xf>
    <xf numFmtId="164" fontId="0" fillId="3" borderId="9" xfId="0" applyFont="fals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true" applyProtection="false">
      <alignment horizontal="center" vertical="bottom" textRotation="0" wrapText="false" indent="0" shrinkToFit="false"/>
      <protection locked="true" hidden="false"/>
    </xf>
    <xf numFmtId="164" fontId="0" fillId="0" borderId="41"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16" fillId="0" borderId="39"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38" xfId="0" applyFont="true" applyBorder="true" applyAlignment="false" applyProtection="false">
      <alignment horizontal="general" vertical="bottom" textRotation="0" wrapText="false" indent="0" shrinkToFit="false"/>
      <protection locked="true" hidden="false"/>
    </xf>
    <xf numFmtId="164" fontId="4" fillId="0" borderId="43" xfId="0" applyFont="true" applyBorder="true" applyAlignment="false" applyProtection="false">
      <alignment horizontal="general" vertical="bottom" textRotation="0" wrapText="false" indent="0" shrinkToFit="false"/>
      <protection locked="true" hidden="false"/>
    </xf>
    <xf numFmtId="164" fontId="4" fillId="0" borderId="43"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44" xfId="0" applyFont="true" applyBorder="true" applyAlignment="true" applyProtection="false">
      <alignment horizontal="center" vertical="bottom" textRotation="0" wrapText="false" indent="0" shrinkToFit="false"/>
      <protection locked="true" hidden="false"/>
    </xf>
    <xf numFmtId="164" fontId="20" fillId="0" borderId="2" xfId="0" applyFont="true" applyBorder="true" applyAlignment="true" applyProtection="false">
      <alignment horizontal="center" vertical="bottom" textRotation="0" wrapText="false" indent="0" shrinkToFit="false"/>
      <protection locked="true" hidden="false"/>
    </xf>
    <xf numFmtId="168" fontId="20" fillId="0" borderId="0" xfId="0" applyFont="true" applyBorder="true" applyAlignment="true" applyProtection="false">
      <alignment horizontal="center" vertical="bottom" textRotation="0" wrapText="true" indent="0" shrinkToFit="false"/>
      <protection locked="true" hidden="false"/>
    </xf>
    <xf numFmtId="170" fontId="20" fillId="0" borderId="0" xfId="0" applyFont="true" applyBorder="false" applyAlignment="true" applyProtection="false">
      <alignment horizontal="center" vertical="bottom" textRotation="0" wrapText="false" indent="0" shrinkToFit="false"/>
      <protection locked="true" hidden="false"/>
    </xf>
    <xf numFmtId="171" fontId="20" fillId="0" borderId="0" xfId="0" applyFont="true" applyBorder="true" applyAlignment="true" applyProtection="false">
      <alignment horizontal="center" vertical="bottom" textRotation="0" wrapText="true" indent="0" shrinkToFit="false"/>
      <protection locked="true" hidden="false"/>
    </xf>
    <xf numFmtId="168" fontId="20" fillId="0" borderId="0" xfId="0" applyFont="true" applyBorder="false" applyAlignment="true" applyProtection="false">
      <alignment horizontal="right" vertical="center" textRotation="0" wrapText="false" indent="1" shrinkToFit="false"/>
      <protection locked="true" hidden="false"/>
    </xf>
    <xf numFmtId="170" fontId="20" fillId="0" borderId="0" xfId="0" applyFont="true" applyBorder="true" applyAlignment="true" applyProtection="false">
      <alignment horizontal="center" vertical="bottom" textRotation="0" wrapText="false" indent="0" shrinkToFit="false"/>
      <protection locked="true" hidden="false"/>
    </xf>
    <xf numFmtId="171" fontId="21" fillId="0" borderId="0" xfId="0" applyFont="true" applyBorder="true" applyAlignment="true" applyProtection="false">
      <alignment horizontal="right" vertical="center" textRotation="0" wrapText="false" indent="3" shrinkToFit="false"/>
      <protection locked="true" hidden="false"/>
    </xf>
    <xf numFmtId="171" fontId="20" fillId="0" borderId="0" xfId="0" applyFont="true" applyBorder="true" applyAlignment="true" applyProtection="false">
      <alignment horizontal="center" vertical="center" textRotation="0" wrapText="false" indent="0" shrinkToFit="false"/>
      <protection locked="true" hidden="false"/>
    </xf>
    <xf numFmtId="171" fontId="4" fillId="0" borderId="0" xfId="0" applyFont="true" applyBorder="true" applyAlignment="true" applyProtection="false">
      <alignment horizontal="right"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1" fontId="25" fillId="0" borderId="0" xfId="0" applyFont="true" applyBorder="true" applyAlignment="true" applyProtection="false">
      <alignment horizontal="center" vertical="center" textRotation="0" wrapText="false" indent="0" shrinkToFit="false"/>
      <protection locked="true" hidden="false"/>
    </xf>
    <xf numFmtId="168" fontId="25" fillId="0" borderId="0" xfId="0" applyFont="true" applyBorder="false" applyAlignment="true" applyProtection="false">
      <alignment horizontal="right" vertical="center" textRotation="0" wrapText="false" indent="1" shrinkToFit="false"/>
      <protection locked="true" hidden="false"/>
    </xf>
    <xf numFmtId="171" fontId="20" fillId="0" borderId="0" xfId="0" applyFont="true" applyBorder="true" applyAlignment="true" applyProtection="false">
      <alignment horizontal="center" vertical="center" textRotation="0" wrapText="false" indent="0" shrinkToFit="false"/>
      <protection locked="true" hidden="false"/>
    </xf>
    <xf numFmtId="168" fontId="20" fillId="0" borderId="0" xfId="0" applyFont="true" applyBorder="false" applyAlignment="true" applyProtection="false">
      <alignment horizontal="right" vertical="center" textRotation="0" wrapText="false" indent="1" shrinkToFit="false"/>
      <protection locked="true" hidden="false"/>
    </xf>
    <xf numFmtId="170" fontId="20" fillId="0" borderId="0" xfId="0" applyFont="true" applyBorder="true" applyAlignment="true" applyProtection="false">
      <alignment horizontal="center" vertical="bottom" textRotation="0" wrapText="false" indent="0" shrinkToFit="false"/>
      <protection locked="true" hidden="false"/>
    </xf>
    <xf numFmtId="171" fontId="20" fillId="0" borderId="0" xfId="0" applyFont="true" applyBorder="true" applyAlignment="true" applyProtection="false">
      <alignment horizontal="center" vertical="bottom" textRotation="0" wrapText="true" indent="0" shrinkToFit="false"/>
      <protection locked="true" hidden="false"/>
    </xf>
    <xf numFmtId="171" fontId="21" fillId="0" borderId="0" xfId="0" applyFont="true" applyBorder="true" applyAlignment="true" applyProtection="false">
      <alignment horizontal="right" vertical="center" textRotation="0" wrapText="false" indent="3" shrinkToFit="false"/>
      <protection locked="true" hidden="false"/>
    </xf>
    <xf numFmtId="171" fontId="25" fillId="0" borderId="0" xfId="0" applyFont="true" applyBorder="true" applyAlignment="true" applyProtection="false">
      <alignment horizontal="center" vertical="center" textRotation="0" wrapText="false" indent="0" shrinkToFit="false"/>
      <protection locked="true" hidden="false"/>
    </xf>
    <xf numFmtId="170" fontId="21" fillId="0" borderId="0" xfId="0" applyFont="true" applyBorder="true" applyAlignment="true" applyProtection="false">
      <alignment horizontal="center" vertical="bottom" textRotation="0" wrapText="false" indent="0" shrinkToFit="false"/>
      <protection locked="true" hidden="false"/>
    </xf>
    <xf numFmtId="171" fontId="25" fillId="4" borderId="2" xfId="0" applyFont="true" applyBorder="true" applyAlignment="true" applyProtection="false">
      <alignment horizontal="center" vertical="center" textRotation="0" wrapText="false" indent="0" shrinkToFit="false"/>
      <protection locked="true" hidden="false"/>
    </xf>
    <xf numFmtId="168" fontId="20" fillId="4" borderId="2" xfId="0" applyFont="true" applyBorder="true" applyAlignment="true" applyProtection="false">
      <alignment horizontal="right" vertical="center" textRotation="0" wrapText="false" indent="1" shrinkToFit="false"/>
      <protection locked="true" hidden="false"/>
    </xf>
    <xf numFmtId="170" fontId="20" fillId="4" borderId="2" xfId="0" applyFont="true" applyBorder="true" applyAlignment="true" applyProtection="false">
      <alignment horizontal="center" vertical="bottom" textRotation="0" wrapText="false" indent="0" shrinkToFit="false"/>
      <protection locked="true" hidden="false"/>
    </xf>
    <xf numFmtId="171" fontId="20" fillId="4" borderId="2" xfId="0" applyFont="true" applyBorder="true" applyAlignment="true" applyProtection="false">
      <alignment horizontal="center" vertical="bottom" textRotation="0" wrapText="true" indent="0" shrinkToFit="false"/>
      <protection locked="true" hidden="false"/>
    </xf>
    <xf numFmtId="171" fontId="21" fillId="4" borderId="2" xfId="0" applyFont="true" applyBorder="true" applyAlignment="true" applyProtection="false">
      <alignment horizontal="right" vertical="center" textRotation="0" wrapText="false" indent="3" shrinkToFit="false"/>
      <protection locked="true" hidden="false"/>
    </xf>
    <xf numFmtId="164" fontId="0" fillId="0" borderId="0" xfId="0" applyFont="false" applyBorder="false" applyAlignment="true" applyProtection="false">
      <alignment horizontal="right" vertical="center" textRotation="0" wrapText="false" indent="1" shrinkToFit="false"/>
      <protection locked="true" hidden="false"/>
    </xf>
    <xf numFmtId="171" fontId="0" fillId="0" borderId="0" xfId="0" applyFont="false" applyBorder="false" applyAlignment="true" applyProtection="false">
      <alignment horizontal="right" vertical="center" textRotation="0" wrapText="false" indent="1" shrinkToFit="false"/>
      <protection locked="true" hidden="false"/>
    </xf>
    <xf numFmtId="168" fontId="20" fillId="0" borderId="0" xfId="0" applyFont="true" applyBorder="false" applyAlignment="true" applyProtection="false">
      <alignment horizontal="center" vertical="center" textRotation="0" wrapText="false" indent="0" shrinkToFit="false"/>
      <protection locked="true" hidden="false"/>
    </xf>
    <xf numFmtId="171" fontId="43" fillId="0" borderId="0" xfId="0" applyFont="true" applyBorder="true" applyAlignment="true" applyProtection="false">
      <alignment horizontal="center" vertical="center" textRotation="0" wrapText="false" indent="0" shrinkToFit="false"/>
      <protection locked="true" hidden="false"/>
    </xf>
    <xf numFmtId="168" fontId="43" fillId="0" borderId="0" xfId="0" applyFont="true" applyBorder="true" applyAlignment="true" applyProtection="false">
      <alignment horizontal="center" vertical="center" textRotation="0" wrapText="false" indent="0" shrinkToFit="false"/>
      <protection locked="true" hidden="false"/>
    </xf>
    <xf numFmtId="168" fontId="20" fillId="0" borderId="0" xfId="19" applyFont="true" applyBorder="true" applyAlignment="true" applyProtection="true">
      <alignment horizontal="right" vertical="center" textRotation="0" wrapText="false" indent="1"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8" fontId="20" fillId="0" borderId="0"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9" fontId="25" fillId="0"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center" vertical="bottom" textRotation="0" wrapText="true" indent="0" shrinkToFit="false"/>
      <protection locked="true" hidden="false"/>
    </xf>
    <xf numFmtId="168" fontId="25" fillId="0" borderId="0" xfId="0" applyFont="true" applyBorder="true" applyAlignment="true" applyProtection="false">
      <alignment horizontal="center" vertical="center" textRotation="0" wrapText="false" indent="0" shrinkToFit="false"/>
      <protection locked="true" hidden="false"/>
    </xf>
    <xf numFmtId="164" fontId="21" fillId="0" borderId="7" xfId="0" applyFont="true" applyBorder="true" applyAlignment="true" applyProtection="false">
      <alignment horizontal="center" vertical="bottom" textRotation="0" wrapText="false" indent="0" shrinkToFit="false"/>
      <protection locked="true" hidden="false"/>
    </xf>
    <xf numFmtId="169" fontId="20" fillId="0" borderId="7"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3"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0" fillId="3" borderId="45" xfId="0" applyFont="false" applyBorder="true" applyAlignment="true" applyProtection="false">
      <alignment horizontal="center" vertical="bottom" textRotation="0" wrapText="false" indent="0" shrinkToFit="false"/>
      <protection locked="true" hidden="false"/>
    </xf>
    <xf numFmtId="164" fontId="0" fillId="3" borderId="45" xfId="0" applyFont="true" applyBorder="true" applyAlignment="true" applyProtection="false">
      <alignment horizontal="right" vertical="center" textRotation="0" wrapText="false" indent="3"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0" fillId="3" borderId="4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3"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71" fontId="21" fillId="0" borderId="0" xfId="0" applyFont="true" applyBorder="false" applyAlignment="true" applyProtection="false">
      <alignment horizontal="right" vertical="center" textRotation="0" wrapText="false" indent="3" shrinkToFit="false"/>
      <protection locked="true" hidden="false"/>
    </xf>
    <xf numFmtId="164" fontId="21" fillId="0" borderId="0" xfId="0" applyFont="true" applyBorder="false" applyAlignment="true" applyProtection="false">
      <alignment horizontal="right" vertical="center" textRotation="0" wrapText="false" indent="3"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71" fontId="21" fillId="0" borderId="0" xfId="0" applyFont="true" applyBorder="false" applyAlignment="true" applyProtection="false">
      <alignment horizontal="right" vertical="center" textRotation="0" wrapText="false" indent="3"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21" fillId="4" borderId="0" xfId="0" applyFont="true" applyBorder="false" applyAlignment="true" applyProtection="false">
      <alignment horizontal="right" vertical="center" textRotation="0" wrapText="false" indent="3" shrinkToFit="false"/>
      <protection locked="true" hidden="false"/>
    </xf>
    <xf numFmtId="164" fontId="43" fillId="4" borderId="0" xfId="0" applyFont="true" applyBorder="false" applyAlignment="true" applyProtection="false">
      <alignment horizontal="right" vertical="center" textRotation="0" wrapText="false" indent="3"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71" fontId="21" fillId="4" borderId="0" xfId="0" applyFont="true" applyBorder="false" applyAlignment="true" applyProtection="false">
      <alignment horizontal="right" vertical="center" textRotation="0" wrapText="false" indent="3" shrinkToFit="false"/>
      <protection locked="true" hidden="false"/>
    </xf>
    <xf numFmtId="164" fontId="7" fillId="0" borderId="44" xfId="0" applyFont="true" applyBorder="true" applyAlignment="true" applyProtection="false">
      <alignment horizontal="center" vertical="bottom" textRotation="0" wrapText="false" indent="0" shrinkToFit="false"/>
      <protection locked="true" hidden="false"/>
    </xf>
    <xf numFmtId="164" fontId="21" fillId="0" borderId="44" xfId="0" applyFont="true" applyBorder="true" applyAlignment="true" applyProtection="false">
      <alignment horizontal="right" vertical="center" textRotation="0" wrapText="false" indent="3"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71" fontId="21" fillId="0" borderId="44" xfId="0" applyFont="true" applyBorder="true" applyAlignment="true" applyProtection="false">
      <alignment horizontal="right" vertical="center" textRotation="0" wrapText="false" indent="3"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8" fontId="21" fillId="0" borderId="0" xfId="0" applyFont="true" applyBorder="true" applyAlignment="true" applyProtection="false">
      <alignment horizontal="right" vertical="center" textRotation="0" wrapText="false" indent="3" shrinkToFit="false"/>
      <protection locked="true" hidden="false"/>
    </xf>
    <xf numFmtId="164" fontId="21" fillId="0" borderId="0" xfId="0" applyFont="true" applyBorder="true" applyAlignment="true" applyProtection="false">
      <alignment horizontal="right" vertical="center" textRotation="0" wrapText="false" indent="3"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8" fontId="20" fillId="0" borderId="44" xfId="0" applyFont="true" applyBorder="true" applyAlignment="true" applyProtection="false">
      <alignment horizontal="center" vertical="bottom" textRotation="0" wrapText="false" indent="0" shrinkToFit="false"/>
      <protection locked="true" hidden="false"/>
    </xf>
    <xf numFmtId="168" fontId="20" fillId="0" borderId="44" xfId="0" applyFont="true" applyBorder="true" applyAlignment="true" applyProtection="false">
      <alignment horizontal="center" vertical="center" textRotation="0" wrapText="false" indent="0" shrinkToFit="false"/>
      <protection locked="true" hidden="false"/>
    </xf>
    <xf numFmtId="171" fontId="20" fillId="0" borderId="44" xfId="0" applyFont="true" applyBorder="true" applyAlignment="true" applyProtection="false">
      <alignment horizontal="right" vertical="center" textRotation="0" wrapText="false" indent="3" shrinkToFit="false"/>
      <protection locked="true" hidden="false"/>
    </xf>
    <xf numFmtId="164" fontId="20" fillId="0" borderId="2" xfId="0" applyFont="true" applyBorder="true" applyAlignment="true" applyProtection="false">
      <alignment horizontal="center" vertical="bottom" textRotation="0" wrapText="false" indent="0" shrinkToFit="false"/>
      <protection locked="true" hidden="false"/>
    </xf>
    <xf numFmtId="169" fontId="21" fillId="0" borderId="2"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true" applyAlignment="true" applyProtection="false">
      <alignment horizontal="center" vertical="top" textRotation="0" wrapText="true" indent="0" shrinkToFit="false"/>
      <protection locked="true" hidden="false"/>
    </xf>
    <xf numFmtId="167" fontId="8" fillId="3" borderId="3" xfId="0" applyFont="true" applyBorder="true" applyAlignment="true" applyProtection="false">
      <alignment horizontal="center" vertical="center" textRotation="0" wrapText="false" indent="0" shrinkToFit="false"/>
      <protection locked="true" hidden="false"/>
    </xf>
    <xf numFmtId="167" fontId="8" fillId="3" borderId="3" xfId="0" applyFont="true" applyBorder="true" applyAlignment="true" applyProtection="false">
      <alignment horizontal="center" vertical="center" textRotation="0" wrapText="tru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7" fontId="7" fillId="0" borderId="0" xfId="0" applyFont="true" applyBorder="true" applyAlignment="true" applyProtection="false">
      <alignment horizontal="right" vertical="center" textRotation="0" wrapText="true" indent="3" shrinkToFit="false"/>
      <protection locked="true" hidden="false"/>
    </xf>
    <xf numFmtId="167" fontId="9" fillId="0" borderId="0" xfId="0" applyFont="true" applyBorder="true" applyAlignment="true" applyProtection="false">
      <alignment horizontal="right" vertical="center" textRotation="0" wrapText="true" indent="3" shrinkToFit="false"/>
      <protection locked="true" hidden="false"/>
    </xf>
    <xf numFmtId="171" fontId="7" fillId="0" borderId="0" xfId="0" applyFont="true" applyBorder="true" applyAlignment="true" applyProtection="false">
      <alignment horizontal="center" vertical="top" textRotation="0" wrapText="true" indent="0" shrinkToFit="false"/>
      <protection locked="true" hidden="false"/>
    </xf>
    <xf numFmtId="167" fontId="7" fillId="0" borderId="0" xfId="0" applyFont="true" applyBorder="true" applyAlignment="true" applyProtection="false">
      <alignment horizontal="right" vertical="center" textRotation="0" wrapText="false" indent="3" shrinkToFit="false"/>
      <protection locked="true" hidden="false"/>
    </xf>
    <xf numFmtId="168" fontId="7" fillId="0" borderId="0" xfId="0" applyFont="true" applyBorder="true" applyAlignment="true" applyProtection="false">
      <alignment horizontal="center" vertical="top" textRotation="0" wrapText="true" indent="0" shrinkToFit="false"/>
      <protection locked="true" hidden="false"/>
    </xf>
    <xf numFmtId="168" fontId="7" fillId="0" borderId="0" xfId="0" applyFont="true" applyBorder="true" applyAlignment="true" applyProtection="false">
      <alignment horizontal="center" vertical="top" textRotation="0" wrapText="true" indent="0" shrinkToFit="false"/>
      <protection locked="true" hidden="false"/>
    </xf>
    <xf numFmtId="167" fontId="7" fillId="0" borderId="0" xfId="0" applyFont="true" applyBorder="true" applyAlignment="true" applyProtection="false">
      <alignment horizontal="right" vertical="center" textRotation="0" wrapText="false" indent="3" shrinkToFit="false"/>
      <protection locked="true" hidden="false"/>
    </xf>
    <xf numFmtId="167" fontId="16" fillId="0" borderId="0" xfId="0" applyFont="true" applyBorder="false" applyAlignment="true" applyProtection="false">
      <alignment horizontal="left" vertical="bottom" textRotation="0" wrapText="false" indent="0" shrinkToFit="false"/>
      <protection locked="true" hidden="false"/>
    </xf>
    <xf numFmtId="167" fontId="7" fillId="0" borderId="0" xfId="15" applyFont="true" applyBorder="true" applyAlignment="true" applyProtection="true">
      <alignment horizontal="right" vertical="center" textRotation="0" wrapText="false" indent="3" shrinkToFit="false"/>
      <protection locked="true" hidden="false"/>
    </xf>
    <xf numFmtId="167" fontId="58"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right" vertical="center" textRotation="0" wrapText="false" indent="3" shrinkToFit="false"/>
      <protection locked="true" hidden="false"/>
    </xf>
    <xf numFmtId="167" fontId="7" fillId="0" borderId="0" xfId="0" applyFont="true" applyBorder="false" applyAlignment="true" applyProtection="false">
      <alignment horizontal="right" vertical="center" textRotation="0" wrapText="false" indent="3" shrinkToFit="false"/>
      <protection locked="true" hidden="false"/>
    </xf>
    <xf numFmtId="167" fontId="9" fillId="0" borderId="0" xfId="0" applyFont="true" applyBorder="true" applyAlignment="true" applyProtection="false">
      <alignment horizontal="right" vertical="center" textRotation="0" wrapText="true" indent="3" shrinkToFit="false"/>
      <protection locked="true" hidden="false"/>
    </xf>
    <xf numFmtId="171" fontId="7" fillId="0" borderId="0" xfId="0" applyFont="true" applyBorder="true" applyAlignment="true" applyProtection="false">
      <alignment horizontal="center" vertical="top" textRotation="0" wrapText="true" indent="0" shrinkToFit="false"/>
      <protection locked="true" hidden="false"/>
    </xf>
    <xf numFmtId="168" fontId="59" fillId="0" borderId="0" xfId="0" applyFont="true" applyBorder="true" applyAlignment="true" applyProtection="false">
      <alignment horizontal="right" vertical="top" textRotation="0" wrapText="false" indent="0" shrinkToFit="false"/>
      <protection locked="true" hidden="false"/>
    </xf>
    <xf numFmtId="171" fontId="7" fillId="0" borderId="0" xfId="0" applyFont="true" applyBorder="tru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8" fontId="7" fillId="4" borderId="2" xfId="0" applyFont="true" applyBorder="true" applyAlignment="true" applyProtection="false">
      <alignment horizontal="center" vertical="top" textRotation="0" wrapText="true" indent="0" shrinkToFit="false"/>
      <protection locked="true" hidden="false"/>
    </xf>
    <xf numFmtId="167" fontId="7" fillId="4" borderId="2" xfId="0" applyFont="true" applyBorder="true" applyAlignment="true" applyProtection="false">
      <alignment horizontal="right" vertical="center" textRotation="0" wrapText="false" indent="3" shrinkToFit="false"/>
      <protection locked="true" hidden="false"/>
    </xf>
    <xf numFmtId="167" fontId="9" fillId="4" borderId="2" xfId="0" applyFont="true" applyBorder="true" applyAlignment="true" applyProtection="false">
      <alignment horizontal="right" vertical="center" textRotation="0" wrapText="true" indent="3" shrinkToFit="false"/>
      <protection locked="true" hidden="false"/>
    </xf>
    <xf numFmtId="171" fontId="7" fillId="4" borderId="2" xfId="0" applyFont="true" applyBorder="true" applyAlignment="true" applyProtection="false">
      <alignment horizontal="center" vertical="center" textRotation="0" wrapText="true" indent="0" shrinkToFit="false"/>
      <protection locked="true" hidden="false"/>
    </xf>
    <xf numFmtId="167" fontId="59" fillId="0" borderId="0" xfId="0" applyFont="true" applyBorder="false" applyAlignment="true" applyProtection="false">
      <alignment horizontal="right" vertical="bottom" textRotation="0" wrapText="false" indent="0" shrinkToFit="false"/>
      <protection locked="true" hidden="false"/>
    </xf>
    <xf numFmtId="169" fontId="7" fillId="0" borderId="0" xfId="0" applyFont="true" applyBorder="true" applyAlignment="true" applyProtection="false">
      <alignment horizontal="center" vertical="top" textRotation="0" wrapText="tru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7" fontId="60" fillId="0" borderId="0" xfId="0" applyFont="true" applyBorder="false" applyAlignment="true" applyProtection="false">
      <alignment horizontal="center" vertical="bottom" textRotation="0" wrapText="false" indent="0" shrinkToFit="false"/>
      <protection locked="true" hidden="false"/>
    </xf>
    <xf numFmtId="168" fontId="21" fillId="0" borderId="0" xfId="0" applyFont="true" applyBorder="true" applyAlignment="true" applyProtection="false">
      <alignment horizontal="center" vertical="center" textRotation="0" wrapText="true" indent="0" shrinkToFit="false"/>
      <protection locked="true" hidden="false"/>
    </xf>
    <xf numFmtId="167" fontId="9" fillId="0" borderId="0" xfId="0" applyFont="true" applyBorder="true" applyAlignment="true" applyProtection="false">
      <alignment horizontal="right" vertical="center" textRotation="0" wrapText="false" indent="3" shrinkToFit="false"/>
      <protection locked="true" hidden="false"/>
    </xf>
    <xf numFmtId="174" fontId="9" fillId="0" borderId="0" xfId="0" applyFont="true" applyBorder="true" applyAlignment="true" applyProtection="false">
      <alignment horizontal="right" vertical="center" textRotation="0" wrapText="false" indent="3" shrinkToFit="false"/>
      <protection locked="true" hidden="false"/>
    </xf>
    <xf numFmtId="171" fontId="9" fillId="0" borderId="0" xfId="0" applyFont="true" applyBorder="true" applyAlignment="true" applyProtection="false">
      <alignment horizontal="center" vertical="center" textRotation="0" wrapText="true" indent="0" shrinkToFit="false"/>
      <protection locked="true" hidden="false"/>
    </xf>
    <xf numFmtId="168" fontId="20" fillId="0" borderId="0" xfId="0" applyFont="true" applyBorder="true" applyAlignment="true" applyProtection="false">
      <alignment horizontal="center" vertical="center" textRotation="0" wrapText="true" indent="0" shrinkToFit="false"/>
      <protection locked="true" hidden="false"/>
    </xf>
    <xf numFmtId="167" fontId="7" fillId="0" borderId="0" xfId="0" applyFont="true" applyBorder="true" applyAlignment="true" applyProtection="false">
      <alignment horizontal="right" vertical="center" textRotation="0" wrapText="true" indent="3" shrinkToFit="false"/>
      <protection locked="true" hidden="false"/>
    </xf>
    <xf numFmtId="174" fontId="7" fillId="0" borderId="0" xfId="0" applyFont="true" applyBorder="true" applyAlignment="true" applyProtection="false">
      <alignment horizontal="right" vertical="center" textRotation="0" wrapText="true" indent="3" shrinkToFit="false"/>
      <protection locked="true" hidden="false"/>
    </xf>
    <xf numFmtId="167" fontId="43" fillId="0" borderId="0" xfId="0" applyFont="true" applyBorder="true" applyAlignment="true" applyProtection="false">
      <alignment horizontal="center" vertical="bottom" textRotation="0" wrapText="false" indent="0" shrinkToFit="false"/>
      <protection locked="true" hidden="false"/>
    </xf>
    <xf numFmtId="169" fontId="43" fillId="0" borderId="0" xfId="0" applyFont="true" applyBorder="true" applyAlignment="true" applyProtection="false">
      <alignment horizontal="right" vertical="center" textRotation="0" wrapText="false" indent="3" shrinkToFit="false"/>
      <protection locked="true" hidden="false"/>
    </xf>
    <xf numFmtId="169" fontId="43" fillId="0" borderId="0" xfId="0" applyFont="true" applyBorder="true" applyAlignment="true" applyProtection="false">
      <alignment horizontal="center" vertical="center" textRotation="0" wrapText="false" indent="0" shrinkToFit="false"/>
      <protection locked="true" hidden="false"/>
    </xf>
    <xf numFmtId="174" fontId="7" fillId="0" borderId="0" xfId="0" applyFont="true" applyBorder="false" applyAlignment="true" applyProtection="false">
      <alignment horizontal="right" vertical="center" textRotation="0" wrapText="false" indent="3" shrinkToFit="false"/>
      <protection locked="true" hidden="false"/>
    </xf>
    <xf numFmtId="168" fontId="43" fillId="0" borderId="2" xfId="0" applyFont="true" applyBorder="true" applyAlignment="true" applyProtection="false">
      <alignment horizontal="center" vertical="top" textRotation="0" wrapText="true" indent="0" shrinkToFit="false"/>
      <protection locked="true" hidden="false"/>
    </xf>
    <xf numFmtId="169" fontId="43" fillId="0" borderId="2" xfId="0" applyFont="true" applyBorder="true" applyAlignment="true" applyProtection="false">
      <alignment horizontal="right" vertical="center" textRotation="0" wrapText="false" indent="3" shrinkToFit="false"/>
      <protection locked="true" hidden="false"/>
    </xf>
    <xf numFmtId="167" fontId="61"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71" fontId="12" fillId="0" borderId="0" xfId="0" applyFont="true" applyBorder="false" applyAlignment="true" applyProtection="false">
      <alignment horizontal="center" vertical="bottom" textRotation="0" wrapText="false" indent="0" shrinkToFit="false"/>
      <protection locked="true" hidden="false"/>
    </xf>
    <xf numFmtId="166" fontId="12" fillId="0" borderId="0" xfId="0" applyFont="true" applyBorder="false" applyAlignment="true" applyProtection="false">
      <alignment horizontal="center"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center" vertical="bottom" textRotation="0" wrapText="false" indent="0" shrinkToFit="false"/>
      <protection locked="true" hidden="false"/>
    </xf>
    <xf numFmtId="164" fontId="63" fillId="0" borderId="0" xfId="0" applyFont="true" applyBorder="false" applyAlignment="true" applyProtection="false">
      <alignment horizontal="left" vertical="bottom" textRotation="0" wrapText="false" indent="0" shrinkToFit="false"/>
      <protection locked="true" hidden="false"/>
    </xf>
    <xf numFmtId="166" fontId="62" fillId="0" borderId="0" xfId="0" applyFont="true" applyBorder="false" applyAlignment="true" applyProtection="false">
      <alignment horizontal="center" vertical="bottom" textRotation="0" wrapText="false" indent="0" shrinkToFit="false"/>
      <protection locked="true" hidden="false"/>
    </xf>
    <xf numFmtId="171" fontId="62" fillId="0" borderId="0" xfId="0" applyFont="true" applyBorder="false" applyAlignment="true" applyProtection="false">
      <alignment horizontal="center" vertical="bottom" textRotation="0" wrapText="false" indent="0" shrinkToFit="false"/>
      <protection locked="true" hidden="false"/>
    </xf>
    <xf numFmtId="164" fontId="8" fillId="3" borderId="38" xfId="0" applyFont="true" applyBorder="true" applyAlignment="true" applyProtection="false">
      <alignment horizontal="center" vertical="bottom" textRotation="0" wrapText="false" indent="0" shrinkToFit="false"/>
      <protection locked="true" hidden="false"/>
    </xf>
    <xf numFmtId="166" fontId="8" fillId="3" borderId="43" xfId="0" applyFont="true" applyBorder="true" applyAlignment="true" applyProtection="false">
      <alignment horizontal="center" vertical="center" textRotation="0" wrapText="false" indent="0" shrinkToFit="false"/>
      <protection locked="true" hidden="false"/>
    </xf>
    <xf numFmtId="164" fontId="8" fillId="3" borderId="38" xfId="0" applyFont="true" applyBorder="true" applyAlignment="true" applyProtection="false">
      <alignment horizontal="center" vertical="center" textRotation="0" wrapText="false" indent="0" shrinkToFit="false"/>
      <protection locked="true" hidden="false"/>
    </xf>
    <xf numFmtId="164" fontId="8" fillId="3" borderId="43"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6" fontId="21" fillId="3" borderId="2" xfId="0" applyFont="true" applyBorder="true" applyAlignment="true" applyProtection="false">
      <alignment horizontal="center" vertical="center" textRotation="0" wrapText="false" indent="0" shrinkToFit="false"/>
      <protection locked="true" hidden="false"/>
    </xf>
    <xf numFmtId="164" fontId="20" fillId="3" borderId="3" xfId="0" applyFont="true" applyBorder="true" applyAlignment="true" applyProtection="false">
      <alignment horizontal="general" vertical="bottom" textRotation="0" wrapText="false" indent="0" shrinkToFit="false"/>
      <protection locked="true" hidden="false"/>
    </xf>
    <xf numFmtId="164" fontId="21" fillId="3" borderId="2"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bottom" textRotation="0" wrapText="false" indent="0" shrinkToFit="false"/>
      <protection locked="true" hidden="false"/>
    </xf>
    <xf numFmtId="164" fontId="21" fillId="3" borderId="3" xfId="0" applyFont="true" applyBorder="true" applyAlignment="true" applyProtection="false">
      <alignment horizontal="center" vertical="center" textRotation="0" wrapText="false" indent="0" shrinkToFit="false"/>
      <protection locked="true" hidden="false"/>
    </xf>
    <xf numFmtId="166" fontId="64" fillId="0" borderId="0" xfId="0" applyFont="true" applyBorder="true" applyAlignment="true" applyProtection="false">
      <alignment horizontal="center" vertical="bottom" textRotation="0" wrapText="false" indent="0" shrinkToFit="false"/>
      <protection locked="true" hidden="false"/>
    </xf>
    <xf numFmtId="164" fontId="64" fillId="0" borderId="0" xfId="0" applyFont="true" applyBorder="true" applyAlignment="false" applyProtection="false">
      <alignment horizontal="general" vertical="bottom" textRotation="0" wrapText="false" indent="0" shrinkToFit="false"/>
      <protection locked="true" hidden="false"/>
    </xf>
    <xf numFmtId="164" fontId="64" fillId="0" borderId="0" xfId="0" applyFont="true" applyBorder="false" applyAlignment="true" applyProtection="false">
      <alignment horizontal="center"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6" fontId="64" fillId="0" borderId="44" xfId="0" applyFont="true" applyBorder="true" applyAlignment="true" applyProtection="false">
      <alignment horizontal="center" vertical="bottom" textRotation="0" wrapText="false" indent="0" shrinkToFit="false"/>
      <protection locked="true" hidden="false"/>
    </xf>
    <xf numFmtId="164" fontId="64" fillId="0" borderId="44" xfId="0" applyFont="true" applyBorder="true" applyAlignment="true" applyProtection="false">
      <alignment horizontal="center" vertical="bottom" textRotation="0" wrapText="false" indent="0" shrinkToFit="false"/>
      <protection locked="true" hidden="false"/>
    </xf>
    <xf numFmtId="164" fontId="64" fillId="0" borderId="3" xfId="0" applyFont="true" applyBorder="true" applyAlignment="true" applyProtection="false">
      <alignment horizontal="center" vertical="top" textRotation="0" wrapText="true" indent="0" shrinkToFit="false"/>
      <protection locked="true" hidden="false"/>
    </xf>
    <xf numFmtId="166" fontId="64" fillId="0" borderId="2" xfId="0" applyFont="true" applyBorder="true" applyAlignment="true" applyProtection="false">
      <alignment horizontal="center" vertical="bottom" textRotation="0" wrapText="false" indent="0" shrinkToFit="false"/>
      <protection locked="true" hidden="false"/>
    </xf>
    <xf numFmtId="164" fontId="64" fillId="0" borderId="0" xfId="0" applyFont="true" applyBorder="true" applyAlignment="true" applyProtection="false">
      <alignment horizontal="center" vertical="bottom" textRotation="0" wrapText="false" indent="0" shrinkToFit="false"/>
      <protection locked="true" hidden="false"/>
    </xf>
    <xf numFmtId="164" fontId="64" fillId="0" borderId="2"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6" fontId="32" fillId="0" borderId="2" xfId="0" applyFont="true" applyBorder="true" applyAlignment="true" applyProtection="false">
      <alignment horizontal="center" vertical="bottom" textRotation="0" wrapText="false" indent="0" shrinkToFit="false"/>
      <protection locked="true" hidden="false"/>
    </xf>
    <xf numFmtId="171" fontId="32" fillId="0" borderId="2" xfId="0" applyFont="true" applyBorder="true" applyAlignment="true" applyProtection="false">
      <alignment horizontal="center"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4" fontId="32" fillId="0" borderId="2" xfId="0" applyFont="true" applyBorder="true" applyAlignment="true" applyProtection="false">
      <alignment horizontal="center" vertical="bottom" textRotation="0" wrapText="false" indent="0" shrinkToFit="false"/>
      <protection locked="true" hidden="false"/>
    </xf>
    <xf numFmtId="166" fontId="32" fillId="0" borderId="3" xfId="0" applyFont="true" applyBorder="true" applyAlignment="true" applyProtection="false">
      <alignment horizontal="center"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1" shrinkToFit="false"/>
      <protection locked="true" hidden="false"/>
    </xf>
    <xf numFmtId="171" fontId="21" fillId="0" borderId="0" xfId="0" applyFont="true" applyBorder="false" applyAlignment="true" applyProtection="false">
      <alignment horizontal="right" vertical="center" textRotation="0" wrapText="false" indent="1" shrinkToFit="false"/>
      <protection locked="true" hidden="false"/>
    </xf>
    <xf numFmtId="164" fontId="21" fillId="0" borderId="0" xfId="0" applyFont="true" applyBorder="true" applyAlignment="true" applyProtection="false">
      <alignment horizontal="right" vertical="center" textRotation="0" wrapText="false" indent="1" shrinkToFit="false"/>
      <protection locked="true" hidden="false"/>
    </xf>
    <xf numFmtId="170" fontId="20" fillId="0" borderId="0" xfId="0" applyFont="true" applyBorder="false" applyAlignment="true" applyProtection="false">
      <alignment horizontal="right" vertical="center" textRotation="0" wrapText="false" indent="1" shrinkToFit="false"/>
      <protection locked="true" hidden="false"/>
    </xf>
    <xf numFmtId="168" fontId="20" fillId="0" borderId="0" xfId="0" applyFont="true" applyBorder="true" applyAlignment="true" applyProtection="false">
      <alignment horizontal="right" vertical="center" textRotation="0" wrapText="false" indent="1" shrinkToFit="false"/>
      <protection locked="true" hidden="false"/>
    </xf>
    <xf numFmtId="164" fontId="20" fillId="0" borderId="0" xfId="0" applyFont="true" applyBorder="true" applyAlignment="true" applyProtection="false">
      <alignment horizontal="right" vertical="center" textRotation="0" wrapText="false" indent="1" shrinkToFit="false"/>
      <protection locked="true" hidden="false"/>
    </xf>
    <xf numFmtId="171" fontId="21" fillId="0" borderId="0" xfId="0" applyFont="true" applyBorder="true" applyAlignment="true" applyProtection="false">
      <alignment horizontal="right" vertical="center" textRotation="0" wrapText="false" indent="1" shrinkToFit="false"/>
      <protection locked="true" hidden="false"/>
    </xf>
    <xf numFmtId="168" fontId="20" fillId="0" borderId="0" xfId="0" applyFont="true" applyBorder="true" applyAlignment="true" applyProtection="true">
      <alignment horizontal="right" vertical="center" textRotation="0" wrapText="false" indent="1"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right" vertical="center" textRotation="0" wrapText="false" indent="1" shrinkToFit="false"/>
      <protection locked="true" hidden="false"/>
    </xf>
    <xf numFmtId="175" fontId="20" fillId="0" borderId="0" xfId="0" applyFont="true" applyBorder="false" applyAlignment="true" applyProtection="false">
      <alignment horizontal="right" vertical="center" textRotation="0" wrapText="false" indent="1" shrinkToFit="false"/>
      <protection locked="true" hidden="false"/>
    </xf>
    <xf numFmtId="171" fontId="21" fillId="0" borderId="0" xfId="0" applyFont="true" applyBorder="true" applyAlignment="true" applyProtection="false">
      <alignment horizontal="center" vertical="bottom" textRotation="0" wrapText="false" indent="0" shrinkToFit="false"/>
      <protection locked="true" hidden="false"/>
    </xf>
    <xf numFmtId="171" fontId="21" fillId="0" borderId="0" xfId="0" applyFont="true" applyBorder="true" applyAlignment="true" applyProtection="false">
      <alignment horizontal="right" vertical="center" textRotation="0" wrapText="false" indent="1" shrinkToFit="false"/>
      <protection locked="true" hidden="false"/>
    </xf>
    <xf numFmtId="170" fontId="20" fillId="0" borderId="0" xfId="0" applyFont="true" applyBorder="true" applyAlignment="true" applyProtection="false">
      <alignment horizontal="right" vertical="center" textRotation="0" wrapText="false" indent="1" shrinkToFit="false"/>
      <protection locked="true" hidden="false"/>
    </xf>
    <xf numFmtId="171" fontId="21" fillId="0" borderId="0" xfId="0" applyFont="true" applyBorder="true" applyAlignment="true" applyProtection="false">
      <alignment horizontal="center" vertical="bottom" textRotation="0" wrapText="false" indent="0" shrinkToFit="false"/>
      <protection locked="true" hidden="false"/>
    </xf>
    <xf numFmtId="168" fontId="21" fillId="0" borderId="0" xfId="0" applyFont="true" applyBorder="true" applyAlignment="true" applyProtection="false">
      <alignment horizontal="center" vertical="bottom" textRotation="0" wrapText="false" indent="0" shrinkToFit="false"/>
      <protection locked="true" hidden="false"/>
    </xf>
    <xf numFmtId="167" fontId="20" fillId="0" borderId="0" xfId="0" applyFont="true" applyBorder="false" applyAlignment="true" applyProtection="false">
      <alignment horizontal="right" vertical="center" textRotation="0" wrapText="false" indent="1"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8" fontId="20" fillId="0" borderId="0" xfId="0" applyFont="true" applyBorder="true" applyAlignment="true" applyProtection="false">
      <alignment horizontal="right" vertical="center" textRotation="0" wrapText="false" indent="1" shrinkToFit="false"/>
      <protection locked="true" hidden="false"/>
    </xf>
    <xf numFmtId="164" fontId="20" fillId="0" borderId="0" xfId="0" applyFont="true" applyBorder="true" applyAlignment="true" applyProtection="false">
      <alignment horizontal="right" vertical="center" textRotation="0" wrapText="false" indent="1" shrinkToFit="false"/>
      <protection locked="true" hidden="false"/>
    </xf>
    <xf numFmtId="164" fontId="20" fillId="0" borderId="0" xfId="0" applyFont="true" applyBorder="false" applyAlignment="true" applyProtection="false">
      <alignment horizontal="right" vertical="center" textRotation="0" wrapText="false" indent="1" shrinkToFit="false"/>
      <protection locked="true" hidden="false"/>
    </xf>
    <xf numFmtId="164" fontId="20" fillId="0" borderId="0" xfId="0" applyFont="true" applyBorder="true" applyAlignment="true" applyProtection="false">
      <alignment horizontal="right" vertical="center" textRotation="0" wrapText="false" indent="1" shrinkToFit="false"/>
      <protection locked="true" hidden="false"/>
    </xf>
    <xf numFmtId="170" fontId="20" fillId="0" borderId="0" xfId="0" applyFont="true" applyBorder="true" applyAlignment="true" applyProtection="false">
      <alignment horizontal="right" vertical="center" textRotation="0" wrapText="false" indent="1" shrinkToFit="false"/>
      <protection locked="true" hidden="false"/>
    </xf>
    <xf numFmtId="175" fontId="20" fillId="0" borderId="0" xfId="0" applyFont="true" applyBorder="false" applyAlignment="true" applyProtection="false">
      <alignment horizontal="right" vertical="center" textRotation="0" wrapText="false" indent="1" shrinkToFit="false"/>
      <protection locked="true" hidden="false"/>
    </xf>
    <xf numFmtId="164" fontId="21" fillId="0" borderId="0" xfId="0" applyFont="true" applyBorder="true" applyAlignment="true" applyProtection="false">
      <alignment horizontal="right" vertical="center" textRotation="0" wrapText="false" indent="1" shrinkToFit="false"/>
      <protection locked="true" hidden="false"/>
    </xf>
    <xf numFmtId="170" fontId="21" fillId="0" borderId="0" xfId="0" applyFont="true" applyBorder="true" applyAlignment="true" applyProtection="false">
      <alignment horizontal="right" vertical="center" textRotation="0" wrapText="false" indent="1" shrinkToFit="false"/>
      <protection locked="true" hidden="false"/>
    </xf>
    <xf numFmtId="175" fontId="25" fillId="0" borderId="0" xfId="0" applyFont="true" applyBorder="false" applyAlignment="true" applyProtection="false">
      <alignment horizontal="right" vertical="center" textRotation="0" wrapText="false" indent="1" shrinkToFit="false"/>
      <protection locked="true" hidden="false"/>
    </xf>
    <xf numFmtId="164" fontId="25" fillId="0" borderId="0" xfId="0" applyFont="true" applyBorder="false" applyAlignment="true" applyProtection="false">
      <alignment horizontal="right" vertical="center" textRotation="0" wrapText="false" indent="1" shrinkToFit="false"/>
      <protection locked="true" hidden="false"/>
    </xf>
    <xf numFmtId="171" fontId="21" fillId="0" borderId="0" xfId="0" applyFont="true" applyBorder="false" applyAlignment="true" applyProtection="false">
      <alignment horizontal="right" vertical="center" textRotation="0" wrapText="false" indent="1" shrinkToFit="false"/>
      <protection locked="true" hidden="false"/>
    </xf>
    <xf numFmtId="168" fontId="21" fillId="0" borderId="0" xfId="0" applyFont="true" applyBorder="true" applyAlignment="true" applyProtection="false">
      <alignment horizontal="right" vertical="center" textRotation="0" wrapText="false" indent="1" shrinkToFit="false"/>
      <protection locked="true" hidden="false"/>
    </xf>
    <xf numFmtId="164" fontId="21" fillId="0" borderId="0" xfId="0" applyFont="true" applyBorder="true" applyAlignment="true" applyProtection="false">
      <alignment horizontal="right" vertical="center" textRotation="0" wrapText="false" indent="1" shrinkToFit="false"/>
      <protection locked="true" hidden="false"/>
    </xf>
    <xf numFmtId="164" fontId="21" fillId="0" borderId="0" xfId="0" applyFont="true" applyBorder="false" applyAlignment="true" applyProtection="false">
      <alignment horizontal="right" vertical="center" textRotation="0" wrapText="false" indent="1" shrinkToFit="false"/>
      <protection locked="true" hidden="false"/>
    </xf>
    <xf numFmtId="175" fontId="43" fillId="0" borderId="0" xfId="0" applyFont="true" applyBorder="false" applyAlignment="true" applyProtection="false">
      <alignment horizontal="right" vertical="center" textRotation="0" wrapText="false" indent="1" shrinkToFit="false"/>
      <protection locked="true" hidden="false"/>
    </xf>
    <xf numFmtId="164" fontId="43" fillId="0" borderId="0" xfId="0" applyFont="true" applyBorder="false" applyAlignment="true" applyProtection="false">
      <alignment horizontal="right" vertical="center" textRotation="0" wrapText="false" indent="1" shrinkToFit="false"/>
      <protection locked="true" hidden="false"/>
    </xf>
    <xf numFmtId="164" fontId="21" fillId="6" borderId="2" xfId="0" applyFont="true" applyBorder="true" applyAlignment="true" applyProtection="false">
      <alignment horizontal="center" vertical="bottom" textRotation="0" wrapText="false" indent="0" shrinkToFit="false"/>
      <protection locked="true" hidden="false"/>
    </xf>
    <xf numFmtId="168" fontId="21" fillId="6" borderId="2" xfId="0" applyFont="true" applyBorder="true" applyAlignment="true" applyProtection="false">
      <alignment horizontal="right" vertical="center" textRotation="0" wrapText="false" indent="1" shrinkToFit="false"/>
      <protection locked="true" hidden="false"/>
    </xf>
    <xf numFmtId="164" fontId="21" fillId="6" borderId="2" xfId="0" applyFont="true" applyBorder="true" applyAlignment="true" applyProtection="false">
      <alignment horizontal="right" vertical="center" textRotation="0" wrapText="false" indent="1" shrinkToFit="false"/>
      <protection locked="true" hidden="false"/>
    </xf>
    <xf numFmtId="164" fontId="21" fillId="6" borderId="2" xfId="0" applyFont="true" applyBorder="true" applyAlignment="true" applyProtection="false">
      <alignment horizontal="right" vertical="center" textRotation="0" wrapText="false" indent="1" shrinkToFit="false"/>
      <protection locked="true" hidden="false"/>
    </xf>
    <xf numFmtId="171" fontId="21" fillId="4" borderId="2" xfId="0" applyFont="true" applyBorder="true" applyAlignment="true" applyProtection="false">
      <alignment horizontal="right" vertical="center" textRotation="0" wrapText="false" indent="1" shrinkToFit="false"/>
      <protection locked="true" hidden="false"/>
    </xf>
    <xf numFmtId="164" fontId="21" fillId="4" borderId="2" xfId="0" applyFont="true" applyBorder="true" applyAlignment="true" applyProtection="false">
      <alignment horizontal="right" vertical="center" textRotation="0" wrapText="false" indent="1" shrinkToFit="false"/>
      <protection locked="true" hidden="false"/>
    </xf>
    <xf numFmtId="170" fontId="21" fillId="4" borderId="2" xfId="0" applyFont="true" applyBorder="true" applyAlignment="true" applyProtection="false">
      <alignment horizontal="right" vertical="center" textRotation="0" wrapText="false" indent="1" shrinkToFit="false"/>
      <protection locked="true" hidden="false"/>
    </xf>
    <xf numFmtId="175" fontId="43" fillId="4" borderId="2" xfId="0" applyFont="true" applyBorder="true" applyAlignment="true" applyProtection="false">
      <alignment horizontal="right" vertical="center" textRotation="0" wrapText="false" indent="1" shrinkToFit="false"/>
      <protection locked="true" hidden="false"/>
    </xf>
    <xf numFmtId="164" fontId="43" fillId="4" borderId="2" xfId="0" applyFont="true" applyBorder="true" applyAlignment="true" applyProtection="false">
      <alignment horizontal="right" vertical="center" textRotation="0" wrapText="false" indent="1" shrinkToFit="false"/>
      <protection locked="true" hidden="false"/>
    </xf>
    <xf numFmtId="164" fontId="25" fillId="4" borderId="2" xfId="0" applyFont="true" applyBorder="true" applyAlignment="true" applyProtection="false">
      <alignment horizontal="right" vertical="center" textRotation="0" wrapText="false" indent="1"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75" fontId="21" fillId="0" borderId="0" xfId="0" applyFont="true" applyBorder="false" applyAlignment="true" applyProtection="false">
      <alignment horizontal="right" vertical="center" textRotation="0" wrapText="false" indent="1" shrinkToFit="false"/>
      <protection locked="true" hidden="false"/>
    </xf>
    <xf numFmtId="168" fontId="21" fillId="0" borderId="0" xfId="0" applyFont="true" applyBorder="false" applyAlignment="true" applyProtection="false">
      <alignment horizontal="center" vertical="center" textRotation="0" wrapText="false" indent="0" shrinkToFit="false"/>
      <protection locked="true" hidden="false"/>
    </xf>
    <xf numFmtId="171" fontId="20" fillId="0" borderId="0" xfId="0" applyFont="true" applyBorder="true" applyAlignment="true" applyProtection="false">
      <alignment horizontal="right" vertical="center" textRotation="0" wrapText="false" indent="1"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71" fontId="21" fillId="0" borderId="0" xfId="0" applyFont="true" applyBorder="false" applyAlignment="true" applyProtection="false">
      <alignment horizontal="center" vertical="center" textRotation="0" wrapText="false" indent="0" shrinkToFit="false"/>
      <protection locked="true" hidden="false"/>
    </xf>
    <xf numFmtId="175" fontId="21" fillId="0" borderId="0" xfId="0" applyFont="true" applyBorder="true" applyAlignment="true" applyProtection="false">
      <alignment horizontal="right" vertical="center" textRotation="0" wrapText="false" indent="1"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9" fontId="43" fillId="0" borderId="0" xfId="0" applyFont="true" applyBorder="true" applyAlignment="true" applyProtection="false">
      <alignment horizontal="right" vertical="center" textRotation="0" wrapText="false" indent="1" shrinkToFit="false"/>
      <protection locked="true" hidden="false"/>
    </xf>
    <xf numFmtId="169" fontId="59" fillId="0" borderId="0" xfId="0" applyFont="true" applyBorder="true" applyAlignment="false" applyProtection="false">
      <alignment horizontal="general" vertical="bottom" textRotation="0" wrapText="false" indent="0" shrinkToFit="false"/>
      <protection locked="true" hidden="false"/>
    </xf>
    <xf numFmtId="168" fontId="9" fillId="0" borderId="0" xfId="0" applyFont="true" applyBorder="true" applyAlignment="true" applyProtection="false">
      <alignment horizontal="right" vertical="center" textRotation="0" wrapText="false" indent="1" shrinkToFit="false"/>
      <protection locked="true" hidden="false"/>
    </xf>
    <xf numFmtId="164" fontId="9" fillId="0" borderId="0" xfId="0" applyFont="true" applyBorder="true" applyAlignment="true" applyProtection="false">
      <alignment horizontal="right" vertical="center" textRotation="0" wrapText="false" indent="1" shrinkToFit="false"/>
      <protection locked="true" hidden="false"/>
    </xf>
    <xf numFmtId="164" fontId="9" fillId="0" borderId="0" xfId="0" applyFont="true" applyBorder="true" applyAlignment="true" applyProtection="false">
      <alignment horizontal="right" vertical="center" textRotation="0" wrapText="false" indent="1" shrinkToFit="false"/>
      <protection locked="true" hidden="false"/>
    </xf>
    <xf numFmtId="171" fontId="9" fillId="0" borderId="0" xfId="0" applyFont="true" applyBorder="true" applyAlignment="true" applyProtection="false">
      <alignment horizontal="right" vertical="center" textRotation="0" wrapText="false" indent="1" shrinkToFit="false"/>
      <protection locked="true" hidden="false"/>
    </xf>
    <xf numFmtId="170" fontId="9" fillId="0" borderId="0" xfId="0" applyFont="true" applyBorder="false" applyAlignment="true" applyProtection="false">
      <alignment horizontal="right" vertical="center" textRotation="0" wrapText="false" indent="1"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center" vertical="bottom" textRotation="0" wrapText="false" indent="0" shrinkToFit="false"/>
      <protection locked="true" hidden="false"/>
    </xf>
    <xf numFmtId="169" fontId="43" fillId="0" borderId="7" xfId="0" applyFont="true" applyBorder="true" applyAlignment="true" applyProtection="false">
      <alignment horizontal="right" vertical="center" textRotation="0" wrapText="false" indent="1" shrinkToFit="false"/>
      <protection locked="true" hidden="false"/>
    </xf>
    <xf numFmtId="169" fontId="59"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6" fontId="20" fillId="0" borderId="0" xfId="0" applyFont="true" applyBorder="false" applyAlignment="true" applyProtection="false">
      <alignment horizontal="center" vertical="bottom" textRotation="0" wrapText="false" indent="0" shrinkToFit="false"/>
      <protection locked="true" hidden="false"/>
    </xf>
    <xf numFmtId="171" fontId="20" fillId="0" borderId="0" xfId="0" applyFont="true" applyBorder="fals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8" fillId="0" borderId="3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8" fontId="7" fillId="0" borderId="0" xfId="0" applyFont="true" applyBorder="false" applyAlignment="true" applyProtection="false">
      <alignment horizontal="right" vertical="center" textRotation="0" wrapText="false" indent="3" shrinkToFit="false"/>
      <protection locked="true" hidden="false"/>
    </xf>
    <xf numFmtId="168" fontId="9" fillId="0" borderId="0" xfId="0" applyFont="true" applyBorder="false" applyAlignment="true" applyProtection="false">
      <alignment horizontal="right" vertical="center" textRotation="0" wrapText="false" indent="3" shrinkToFit="false"/>
      <protection locked="true" hidden="false"/>
    </xf>
    <xf numFmtId="168" fontId="0" fillId="0" borderId="0" xfId="0" applyFont="false" applyBorder="true" applyAlignment="true" applyProtection="false">
      <alignment horizontal="right" vertical="center" textRotation="0" wrapText="false" indent="3" shrinkToFit="false"/>
      <protection locked="true" hidden="false"/>
    </xf>
    <xf numFmtId="168" fontId="0" fillId="0" borderId="0" xfId="0" applyFont="false" applyBorder="false" applyAlignment="true" applyProtection="false">
      <alignment horizontal="right" vertical="center" textRotation="0" wrapText="false" indent="3" shrinkToFit="false"/>
      <protection locked="true" hidden="false"/>
    </xf>
    <xf numFmtId="168" fontId="9" fillId="0" borderId="0" xfId="0" applyFont="true" applyBorder="false" applyAlignment="true" applyProtection="false">
      <alignment horizontal="right" vertical="center" textRotation="0" wrapText="false" indent="3" shrinkToFit="false"/>
      <protection locked="true" hidden="false"/>
    </xf>
    <xf numFmtId="168" fontId="0" fillId="0" borderId="0" xfId="0" applyFont="false" applyBorder="true" applyAlignment="true" applyProtection="false">
      <alignment horizontal="right" vertical="center" textRotation="0" wrapText="false" indent="3" shrinkToFit="false"/>
      <protection locked="true" hidden="false"/>
    </xf>
    <xf numFmtId="168" fontId="16" fillId="0" borderId="0" xfId="0" applyFont="true" applyBorder="false" applyAlignment="true" applyProtection="false">
      <alignment horizontal="right" vertical="center" textRotation="0" wrapText="false" indent="3" shrinkToFit="false"/>
      <protection locked="true" hidden="false"/>
    </xf>
    <xf numFmtId="168" fontId="17" fillId="0" borderId="0" xfId="0" applyFont="true" applyBorder="false" applyAlignment="true" applyProtection="false">
      <alignment horizontal="right" vertical="center" textRotation="0" wrapText="false" indent="3" shrinkToFit="false"/>
      <protection locked="true" hidden="false"/>
    </xf>
    <xf numFmtId="168" fontId="59" fillId="0" borderId="0" xfId="0" applyFont="true" applyBorder="false" applyAlignment="true" applyProtection="false">
      <alignment horizontal="right" vertical="center" textRotation="0" wrapText="false" indent="3" shrinkToFit="false"/>
      <protection locked="true" hidden="false"/>
    </xf>
    <xf numFmtId="168" fontId="4" fillId="0" borderId="0" xfId="0" applyFont="true" applyBorder="true" applyAlignment="true" applyProtection="false">
      <alignment horizontal="right" vertical="center" textRotation="0" wrapText="false" indent="3" shrinkToFit="false"/>
      <protection locked="true" hidden="false"/>
    </xf>
    <xf numFmtId="168" fontId="16" fillId="0" borderId="0" xfId="0" applyFont="true" applyBorder="true" applyAlignment="true" applyProtection="false">
      <alignment horizontal="right" vertical="center" textRotation="0" wrapText="false" indent="3"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8" fontId="7" fillId="0" borderId="0" xfId="0" applyFont="true" applyBorder="true" applyAlignment="true" applyProtection="false">
      <alignment horizontal="right" vertical="center" textRotation="0" wrapText="false" indent="3" shrinkToFit="false"/>
      <protection locked="true" hidden="false"/>
    </xf>
    <xf numFmtId="168" fontId="9" fillId="0" borderId="0" xfId="0" applyFont="true" applyBorder="true" applyAlignment="true" applyProtection="false">
      <alignment horizontal="right" vertical="center" textRotation="0" wrapText="false" indent="3"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8" fontId="9" fillId="4" borderId="2" xfId="0" applyFont="true" applyBorder="true" applyAlignment="true" applyProtection="false">
      <alignment horizontal="right" vertical="center" textRotation="0" wrapText="false" indent="3" shrinkToFit="false"/>
      <protection locked="true" hidden="false"/>
    </xf>
    <xf numFmtId="168" fontId="59" fillId="4" borderId="2" xfId="0" applyFont="true" applyBorder="true" applyAlignment="true" applyProtection="false">
      <alignment horizontal="right" vertical="center" textRotation="0" wrapText="false" indent="3" shrinkToFit="false"/>
      <protection locked="true" hidden="false"/>
    </xf>
    <xf numFmtId="168" fontId="7" fillId="0" borderId="0" xfId="0" applyFont="true" applyBorder="true" applyAlignment="true" applyProtection="false">
      <alignment horizontal="right" vertical="center" textRotation="0" wrapText="false" indent="3"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8" fontId="8" fillId="0" borderId="0" xfId="0" applyFont="true" applyBorder="true" applyAlignment="true" applyProtection="false">
      <alignment horizontal="right" vertical="center" textRotation="0" wrapText="false" indent="3"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8" fontId="17" fillId="0" borderId="0" xfId="0" applyFont="true" applyBorder="true" applyAlignment="true" applyProtection="false">
      <alignment horizontal="right" vertical="center" textRotation="0" wrapText="false" indent="3"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3" shrinkToFit="false"/>
      <protection locked="true" hidden="false"/>
    </xf>
    <xf numFmtId="169" fontId="9" fillId="0" borderId="0" xfId="0" applyFont="true" applyBorder="true" applyAlignment="true" applyProtection="false">
      <alignment horizontal="right" vertical="center" textRotation="0" wrapText="false" indent="3"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6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67" fillId="0"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71" fontId="67"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0" borderId="44"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71" fontId="20" fillId="0" borderId="44"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center" vertical="center" textRotation="0" wrapText="false" indent="0" shrinkToFit="false"/>
      <protection locked="true" hidden="false"/>
    </xf>
    <xf numFmtId="171" fontId="20" fillId="0" borderId="2"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right" vertical="bottom" textRotation="0" wrapText="false" indent="0" shrinkToFit="false"/>
      <protection locked="true" hidden="false"/>
    </xf>
    <xf numFmtId="171" fontId="21" fillId="0" borderId="2" xfId="0" applyFont="true" applyBorder="true" applyAlignment="true" applyProtection="false">
      <alignment horizontal="center" vertical="bottom" textRotation="0" wrapText="false" indent="0" shrinkToFit="false"/>
      <protection locked="true" hidden="false"/>
    </xf>
    <xf numFmtId="164" fontId="21" fillId="0" borderId="2" xfId="0" applyFont="true" applyBorder="true" applyAlignment="true" applyProtection="false">
      <alignment horizontal="center" vertical="bottom" textRotation="0" wrapText="false" indent="0" shrinkToFit="false"/>
      <protection locked="true" hidden="false"/>
    </xf>
    <xf numFmtId="171" fontId="21" fillId="0" borderId="2" xfId="0" applyFont="true" applyBorder="true" applyAlignment="true" applyProtection="false">
      <alignment horizontal="center" vertical="bottom" textRotation="0" wrapText="false" indent="0" shrinkToFit="false"/>
      <protection locked="true" hidden="false"/>
    </xf>
    <xf numFmtId="171" fontId="20" fillId="0" borderId="0" xfId="0" applyFont="true" applyBorder="false" applyAlignment="true" applyProtection="false">
      <alignment horizontal="right" vertical="center" textRotation="0" wrapText="false" indent="1" shrinkToFit="false"/>
      <protection locked="true" hidden="false"/>
    </xf>
    <xf numFmtId="164" fontId="68" fillId="0" borderId="0" xfId="0" applyFont="true" applyBorder="true" applyAlignment="false" applyProtection="false">
      <alignment horizontal="general" vertical="bottom" textRotation="0" wrapText="false" indent="0" shrinkToFit="false"/>
      <protection locked="true" hidden="false"/>
    </xf>
    <xf numFmtId="171" fontId="20" fillId="0" borderId="0" xfId="0" applyFont="true" applyBorder="false" applyAlignment="true" applyProtection="false">
      <alignment horizontal="right" vertical="center" textRotation="0" wrapText="false" indent="1" shrinkToFit="false"/>
      <protection locked="true" hidden="false"/>
    </xf>
    <xf numFmtId="168" fontId="25" fillId="0" borderId="0" xfId="0" applyFont="true" applyBorder="false" applyAlignment="true" applyProtection="false">
      <alignment horizontal="right" vertical="center" textRotation="0" wrapText="false" indent="1" shrinkToFit="false"/>
      <protection locked="true" hidden="false"/>
    </xf>
    <xf numFmtId="171" fontId="25" fillId="0" borderId="0" xfId="0" applyFont="true" applyBorder="false" applyAlignment="true" applyProtection="false">
      <alignment horizontal="right" vertical="center" textRotation="0" wrapText="false" indent="1" shrinkToFit="false"/>
      <protection locked="true" hidden="false"/>
    </xf>
    <xf numFmtId="171" fontId="20" fillId="0" borderId="0" xfId="0" applyFont="true" applyBorder="true" applyAlignment="true" applyProtection="false">
      <alignment horizontal="right" vertical="center" textRotation="0" wrapText="false" indent="1" shrinkToFit="false"/>
      <protection locked="true" hidden="false"/>
    </xf>
    <xf numFmtId="169" fontId="4" fillId="0" borderId="0" xfId="19" applyFont="true" applyBorder="true" applyAlignment="true" applyProtection="true">
      <alignment horizontal="general" vertical="bottom" textRotation="0" wrapText="false" indent="0" shrinkToFit="false"/>
      <protection locked="true" hidden="false"/>
    </xf>
    <xf numFmtId="168" fontId="25" fillId="0" borderId="0" xfId="0" applyFont="true" applyBorder="true" applyAlignment="true" applyProtection="false">
      <alignment horizontal="right" vertical="center" textRotation="0" wrapText="false" indent="1" shrinkToFit="false"/>
      <protection locked="true" hidden="false"/>
    </xf>
    <xf numFmtId="171" fontId="25" fillId="0" borderId="0" xfId="0" applyFont="true" applyBorder="true" applyAlignment="true" applyProtection="false">
      <alignment horizontal="right" vertical="center" textRotation="0" wrapText="false" indent="1" shrinkToFit="false"/>
      <protection locked="true" hidden="false"/>
    </xf>
    <xf numFmtId="168" fontId="25" fillId="4" borderId="2" xfId="0" applyFont="true" applyBorder="true" applyAlignment="true" applyProtection="false">
      <alignment horizontal="right" vertical="center" textRotation="0" wrapText="false" indent="1" shrinkToFit="false"/>
      <protection locked="true" hidden="false"/>
    </xf>
    <xf numFmtId="171" fontId="25" fillId="4" borderId="2" xfId="0" applyFont="true" applyBorder="true" applyAlignment="true" applyProtection="false">
      <alignment horizontal="right" vertical="center" textRotation="0" wrapText="false" indent="1" shrinkToFit="false"/>
      <protection locked="true" hidden="false"/>
    </xf>
    <xf numFmtId="164" fontId="20" fillId="4" borderId="2" xfId="0" applyFont="true" applyBorder="true" applyAlignment="true" applyProtection="false">
      <alignment horizontal="right" vertical="center" textRotation="0" wrapText="false" indent="1" shrinkToFit="false"/>
      <protection locked="true" hidden="false"/>
    </xf>
    <xf numFmtId="164" fontId="0" fillId="0" borderId="0" xfId="0" applyFont="false" applyBorder="false" applyAlignment="true" applyProtection="false">
      <alignment horizontal="right" vertical="center" textRotation="0" wrapText="false" indent="1" shrinkToFit="false"/>
      <protection locked="true" hidden="false"/>
    </xf>
    <xf numFmtId="171" fontId="0" fillId="0" borderId="0" xfId="0" applyFont="false" applyBorder="false" applyAlignment="true" applyProtection="false">
      <alignment horizontal="right" vertical="center" textRotation="0" wrapText="false" indent="1"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8" fontId="4" fillId="0" borderId="0" xfId="19" applyFont="true" applyBorder="true" applyAlignment="true" applyProtection="true">
      <alignment horizontal="general" vertical="bottom" textRotation="0" wrapText="false" indent="0" shrinkToFit="false"/>
      <protection locked="true" hidden="false"/>
    </xf>
    <xf numFmtId="169" fontId="43" fillId="0" borderId="0" xfId="0" applyFont="true" applyBorder="false" applyAlignment="true" applyProtection="false">
      <alignment horizontal="center" vertical="bottom" textRotation="0" wrapText="false" indent="0" shrinkToFit="false"/>
      <protection locked="true" hidden="false"/>
    </xf>
    <xf numFmtId="168" fontId="21" fillId="0" borderId="0" xfId="0" applyFont="true" applyBorder="false" applyAlignment="true" applyProtection="false">
      <alignment horizontal="right" vertical="center" textRotation="0" wrapText="false" indent="1" shrinkToFit="false"/>
      <protection locked="true" hidden="false"/>
    </xf>
    <xf numFmtId="169" fontId="43" fillId="0" borderId="0" xfId="0" applyFont="true" applyBorder="false" applyAlignment="true" applyProtection="false">
      <alignment horizontal="right" vertical="center" textRotation="0" wrapText="false" indent="1" shrinkToFit="false"/>
      <protection locked="true" hidden="false"/>
    </xf>
    <xf numFmtId="168" fontId="66" fillId="0" borderId="0" xfId="19"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9" fontId="20" fillId="0" borderId="0" xfId="19" applyFont="true" applyBorder="true" applyAlignment="true" applyProtection="true">
      <alignment horizontal="general" vertical="bottom" textRotation="0" wrapText="false" indent="0" shrinkToFit="false"/>
      <protection locked="true" hidden="false"/>
    </xf>
    <xf numFmtId="171" fontId="21" fillId="0" borderId="3" xfId="0" applyFont="true" applyBorder="true" applyAlignment="true" applyProtection="false">
      <alignment horizontal="center"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71" fontId="68" fillId="0" borderId="0" xfId="0" applyFont="true" applyBorder="false" applyAlignment="false" applyProtection="false">
      <alignment horizontal="general" vertical="bottom" textRotation="0" wrapText="false" indent="0" shrinkToFit="false"/>
      <protection locked="true" hidden="false"/>
    </xf>
    <xf numFmtId="169" fontId="68" fillId="0" borderId="0" xfId="19"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1"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true" applyProtection="false">
      <alignment horizontal="right" vertical="center" textRotation="0" wrapText="false" indent="1"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76" fontId="21" fillId="0" borderId="0" xfId="0" applyFont="true" applyBorder="false" applyAlignment="true" applyProtection="false">
      <alignment horizontal="center" vertical="bottom" textRotation="0" wrapText="false" indent="0" shrinkToFit="false"/>
      <protection locked="true" hidden="false"/>
    </xf>
    <xf numFmtId="171" fontId="21" fillId="0" borderId="0" xfId="0" applyFont="true" applyBorder="false" applyAlignment="true" applyProtection="false">
      <alignment horizontal="center" vertical="bottom" textRotation="0" wrapText="false" indent="0" shrinkToFit="false"/>
      <protection locked="true" hidden="false"/>
    </xf>
    <xf numFmtId="171" fontId="43" fillId="0" borderId="0" xfId="0" applyFont="true" applyBorder="false" applyAlignment="true" applyProtection="false">
      <alignment horizontal="right" vertical="center" textRotation="0" wrapText="false" indent="1" shrinkToFit="false"/>
      <protection locked="true" hidden="false"/>
    </xf>
    <xf numFmtId="168" fontId="6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right" vertical="center" textRotation="0" wrapText="false" indent="1" shrinkToFit="false"/>
      <protection locked="true" hidden="false"/>
    </xf>
    <xf numFmtId="171" fontId="43" fillId="0" borderId="0" xfId="0" applyFont="true" applyBorder="true" applyAlignment="true" applyProtection="false">
      <alignment horizontal="right" vertical="center" textRotation="0" wrapText="false" indent="1" shrinkToFit="false"/>
      <protection locked="true" hidden="false"/>
    </xf>
    <xf numFmtId="171" fontId="43" fillId="4" borderId="2" xfId="0" applyFont="true" applyBorder="true" applyAlignment="true" applyProtection="false">
      <alignment horizontal="right" vertical="center" textRotation="0" wrapText="false" indent="1" shrinkToFit="false"/>
      <protection locked="true" hidden="false"/>
    </xf>
    <xf numFmtId="164" fontId="43" fillId="0" borderId="0" xfId="0" applyFont="true" applyBorder="true" applyAlignment="true" applyProtection="false">
      <alignment horizontal="center" vertical="bottom" textRotation="0" wrapText="false" indent="0" shrinkToFit="false"/>
      <protection locked="true" hidden="false"/>
    </xf>
    <xf numFmtId="164" fontId="43" fillId="0" borderId="0" xfId="0" applyFont="true" applyBorder="true" applyAlignment="true" applyProtection="false">
      <alignment horizontal="right" vertical="center" textRotation="0" wrapText="false" indent="1" shrinkToFit="false"/>
      <protection locked="true" hidden="false"/>
    </xf>
    <xf numFmtId="164" fontId="8" fillId="0" borderId="0" xfId="0" applyFont="true" applyBorder="true" applyAlignment="true" applyProtection="false">
      <alignment horizontal="right" vertical="center" textRotation="0" wrapText="false" indent="1" shrinkToFit="false"/>
      <protection locked="true" hidden="false"/>
    </xf>
    <xf numFmtId="166" fontId="8" fillId="0" borderId="0" xfId="0" applyFont="true" applyBorder="true" applyAlignment="true" applyProtection="false">
      <alignment horizontal="right" vertical="center" textRotation="0" wrapText="false" indent="1"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9" fontId="21" fillId="0" borderId="0" xfId="0" applyFont="true" applyBorder="true" applyAlignment="true" applyProtection="false">
      <alignment horizontal="center" vertical="center" textRotation="0" wrapText="false" indent="0" shrinkToFit="false"/>
      <protection locked="true" hidden="false"/>
    </xf>
    <xf numFmtId="169" fontId="2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1"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1"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8" fillId="0" borderId="43" xfId="0" applyFont="true" applyBorder="true" applyAlignment="true" applyProtection="false">
      <alignment horizontal="center" vertical="bottom" textRotation="0" wrapText="false" indent="0" shrinkToFit="false"/>
      <protection locked="true" hidden="false"/>
    </xf>
    <xf numFmtId="164" fontId="20" fillId="0" borderId="46" xfId="0" applyFont="true" applyBorder="true" applyAlignment="true" applyProtection="false">
      <alignment horizontal="center" vertical="center" textRotation="0" wrapText="true" indent="0" shrinkToFit="false"/>
      <protection locked="true" hidden="false"/>
    </xf>
    <xf numFmtId="164" fontId="9" fillId="0" borderId="47"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20" fillId="0" borderId="48" xfId="0" applyFont="true" applyBorder="true" applyAlignment="true" applyProtection="false">
      <alignment horizontal="right" vertical="top" textRotation="0" wrapText="true" indent="1"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0" borderId="49" xfId="0" applyFont="true" applyBorder="tru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false">
      <alignment horizontal="center" vertical="center" textRotation="0" wrapText="false" indent="0" shrinkToFit="false"/>
      <protection locked="true" hidden="false"/>
    </xf>
    <xf numFmtId="164" fontId="20" fillId="0" borderId="8" xfId="0" applyFont="true" applyBorder="true" applyAlignment="true" applyProtection="false">
      <alignment horizontal="center" vertical="center" textRotation="0" wrapText="false" indent="0" shrinkToFit="false"/>
      <protection locked="true" hidden="false"/>
    </xf>
    <xf numFmtId="164" fontId="20" fillId="0" borderId="5" xfId="0" applyFont="true" applyBorder="true" applyAlignment="false" applyProtection="false">
      <alignment horizontal="general" vertical="bottom" textRotation="0" wrapText="false" indent="0" shrinkToFit="false"/>
      <protection locked="true" hidden="false"/>
    </xf>
    <xf numFmtId="167" fontId="11" fillId="0" borderId="38" xfId="0" applyFont="true" applyBorder="true" applyAlignment="true" applyProtection="false">
      <alignment horizontal="right" vertical="center" textRotation="0" wrapText="false" indent="1" shrinkToFit="false"/>
      <protection locked="true" hidden="false"/>
    </xf>
    <xf numFmtId="167" fontId="4" fillId="0" borderId="38" xfId="0" applyFont="true" applyBorder="true" applyAlignment="true" applyProtection="false">
      <alignment horizontal="right" vertical="center" textRotation="0" wrapText="false" indent="1" shrinkToFit="false"/>
      <protection locked="true" hidden="false"/>
    </xf>
    <xf numFmtId="164" fontId="4" fillId="0" borderId="38" xfId="0" applyFont="true" applyBorder="true" applyAlignment="true" applyProtection="false">
      <alignment horizontal="center" vertical="bottom" textRotation="0" wrapText="false" indent="0" shrinkToFit="false"/>
      <protection locked="true" hidden="false"/>
    </xf>
    <xf numFmtId="164" fontId="20" fillId="0" borderId="50" xfId="0" applyFont="true" applyBorder="true" applyAlignment="false" applyProtection="false">
      <alignment horizontal="general" vertical="bottom" textRotation="0" wrapText="false" indent="0" shrinkToFit="false"/>
      <protection locked="true" hidden="false"/>
    </xf>
    <xf numFmtId="171" fontId="4" fillId="0" borderId="38" xfId="0" applyFont="true" applyBorder="true" applyAlignment="true" applyProtection="false">
      <alignment horizontal="right" vertical="center" textRotation="0" wrapText="false" indent="1" shrinkToFit="false"/>
      <protection locked="true" hidden="false"/>
    </xf>
    <xf numFmtId="167" fontId="4" fillId="0" borderId="38" xfId="0" applyFont="true" applyBorder="true" applyAlignment="true" applyProtection="false">
      <alignment horizontal="right" vertical="center" textRotation="0" wrapText="false" indent="1" shrinkToFit="false"/>
      <protection locked="true" hidden="false"/>
    </xf>
    <xf numFmtId="164" fontId="20" fillId="0" borderId="38"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20" fillId="0" borderId="10" xfId="0" applyFont="true" applyBorder="true" applyAlignment="true" applyProtection="false">
      <alignment horizontal="center" vertical="bottom" textRotation="0" wrapText="false" indent="0" shrinkToFit="false"/>
      <protection locked="true" hidden="false"/>
    </xf>
    <xf numFmtId="167" fontId="20" fillId="0" borderId="0" xfId="0" applyFont="true" applyBorder="false" applyAlignment="true" applyProtection="false">
      <alignment horizontal="right" vertical="center" textRotation="0" wrapText="false" indent="1" shrinkToFit="false"/>
      <protection locked="true" hidden="false"/>
    </xf>
    <xf numFmtId="164" fontId="20" fillId="0" borderId="51" xfId="0" applyFont="true" applyBorder="true" applyAlignment="true" applyProtection="false">
      <alignment horizontal="center" vertical="bottom" textRotation="0" wrapText="false" indent="0" shrinkToFit="false"/>
      <protection locked="true" hidden="false"/>
    </xf>
    <xf numFmtId="164" fontId="20" fillId="0" borderId="0" xfId="21" applyFont="true" applyBorder="false" applyAlignment="true" applyProtection="false">
      <alignment horizontal="right" vertical="center" textRotation="0" wrapText="false" indent="1" shrinkToFit="false"/>
      <protection locked="true" hidden="false"/>
    </xf>
    <xf numFmtId="167" fontId="21" fillId="0" borderId="0" xfId="0" applyFont="true" applyBorder="false" applyAlignment="true" applyProtection="false">
      <alignment horizontal="right" vertical="center" textRotation="0" wrapText="false" indent="1" shrinkToFit="false"/>
      <protection locked="true" hidden="false"/>
    </xf>
    <xf numFmtId="164" fontId="7" fillId="0" borderId="9"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71" fontId="21" fillId="0" borderId="0" xfId="21" applyFont="true" applyBorder="false" applyAlignment="true" applyProtection="false">
      <alignment horizontal="right" vertical="center" textRotation="0" wrapText="false" indent="1" shrinkToFit="false"/>
      <protection locked="true" hidden="false"/>
    </xf>
    <xf numFmtId="171" fontId="25" fillId="0" borderId="9" xfId="0" applyFont="true" applyBorder="true" applyAlignment="true" applyProtection="false">
      <alignment horizontal="right" vertical="center" textRotation="0" wrapText="false" indent="1" shrinkToFit="false"/>
      <protection locked="true" hidden="false"/>
    </xf>
    <xf numFmtId="167" fontId="21" fillId="0" borderId="11" xfId="0" applyFont="true" applyBorder="true" applyAlignment="true" applyProtection="false">
      <alignment horizontal="right" vertical="center" textRotation="0" wrapText="false" indent="1" shrinkToFit="false"/>
      <protection locked="true" hidden="false"/>
    </xf>
    <xf numFmtId="171" fontId="21" fillId="0" borderId="9" xfId="0" applyFont="true" applyBorder="true" applyAlignment="true" applyProtection="false">
      <alignment horizontal="right" vertical="center" textRotation="0" wrapText="false" indent="1" shrinkToFit="false"/>
      <protection locked="true" hidden="false"/>
    </xf>
    <xf numFmtId="164" fontId="70" fillId="0" borderId="0" xfId="0" applyFont="true" applyBorder="false" applyAlignment="true" applyProtection="false">
      <alignment horizontal="right" vertical="center" textRotation="0" wrapText="false" indent="1" shrinkToFit="false"/>
      <protection locked="true" hidden="false"/>
    </xf>
    <xf numFmtId="171" fontId="71" fillId="0" borderId="0" xfId="0" applyFont="true" applyBorder="false" applyAlignment="true" applyProtection="false">
      <alignment horizontal="right" vertical="center" textRotation="0" wrapText="false" indent="1"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25" fillId="0" borderId="0" xfId="0" applyFont="true" applyBorder="false" applyAlignment="true" applyProtection="false">
      <alignment horizontal="right" vertical="center" textRotation="0" wrapText="false" indent="1" shrinkToFit="false"/>
      <protection locked="true" hidden="false"/>
    </xf>
    <xf numFmtId="167" fontId="43" fillId="0" borderId="11" xfId="0" applyFont="true" applyBorder="true" applyAlignment="true" applyProtection="false">
      <alignment horizontal="right" vertical="center" textRotation="0" wrapText="false" indent="1" shrinkToFit="false"/>
      <protection locked="true" hidden="false"/>
    </xf>
    <xf numFmtId="167" fontId="20" fillId="0" borderId="0" xfId="0" applyFont="true" applyBorder="true" applyAlignment="true" applyProtection="false">
      <alignment horizontal="right" vertical="center" textRotation="0" wrapText="false" indent="1" shrinkToFit="false"/>
      <protection locked="true" hidden="false"/>
    </xf>
    <xf numFmtId="167" fontId="20" fillId="0" borderId="0" xfId="0" applyFont="true" applyBorder="true" applyAlignment="true" applyProtection="false">
      <alignment horizontal="right" vertical="center" textRotation="0" wrapText="false" indent="1" shrinkToFit="false"/>
      <protection locked="true" hidden="false"/>
    </xf>
    <xf numFmtId="171" fontId="43" fillId="0" borderId="9" xfId="0" applyFont="true" applyBorder="true" applyAlignment="true" applyProtection="false">
      <alignment horizontal="right" vertical="center" textRotation="0" wrapText="false" indent="1" shrinkToFit="false"/>
      <protection locked="true" hidden="false"/>
    </xf>
    <xf numFmtId="164" fontId="43" fillId="0" borderId="9" xfId="0" applyFont="true" applyBorder="true" applyAlignment="true" applyProtection="false">
      <alignment horizontal="center" vertical="bottom" textRotation="0" wrapText="false" indent="0" shrinkToFit="false"/>
      <protection locked="true" hidden="false"/>
    </xf>
    <xf numFmtId="167" fontId="25" fillId="0" borderId="0" xfId="0" applyFont="true" applyBorder="true" applyAlignment="true" applyProtection="false">
      <alignment horizontal="right" vertical="center" textRotation="0" wrapText="false" indent="1" shrinkToFit="false"/>
      <protection locked="true" hidden="false"/>
    </xf>
    <xf numFmtId="171" fontId="25" fillId="0" borderId="9" xfId="0" applyFont="true" applyBorder="true" applyAlignment="true" applyProtection="false">
      <alignment horizontal="center" vertical="bottom" textRotation="0" wrapText="false" indent="0" shrinkToFit="false"/>
      <protection locked="true" hidden="false"/>
    </xf>
    <xf numFmtId="164" fontId="20" fillId="4" borderId="20" xfId="0" applyFont="true" applyBorder="true" applyAlignment="true" applyProtection="false">
      <alignment horizontal="center" vertical="bottom" textRotation="0" wrapText="false" indent="0" shrinkToFit="false"/>
      <protection locked="true" hidden="false"/>
    </xf>
    <xf numFmtId="164" fontId="20" fillId="4" borderId="7" xfId="0" applyFont="true" applyBorder="true" applyAlignment="true" applyProtection="false">
      <alignment horizontal="right" vertical="center" textRotation="0" wrapText="false" indent="1" shrinkToFit="false"/>
      <protection locked="true" hidden="false"/>
    </xf>
    <xf numFmtId="167" fontId="25" fillId="0" borderId="7" xfId="0" applyFont="true" applyBorder="true" applyAlignment="true" applyProtection="false">
      <alignment horizontal="right" vertical="center" textRotation="0" wrapText="false" indent="1" shrinkToFit="false"/>
      <protection locked="true" hidden="false"/>
    </xf>
    <xf numFmtId="167" fontId="20" fillId="0" borderId="7" xfId="0" applyFont="true" applyBorder="true" applyAlignment="true" applyProtection="false">
      <alignment horizontal="right" vertical="center" textRotation="0" wrapText="false" indent="1" shrinkToFit="false"/>
      <protection locked="true" hidden="false"/>
    </xf>
    <xf numFmtId="171" fontId="21" fillId="0" borderId="7" xfId="0" applyFont="true" applyBorder="true" applyAlignment="true" applyProtection="false">
      <alignment horizontal="right" vertical="center" textRotation="0" wrapText="false" indent="1" shrinkToFit="false"/>
      <protection locked="true" hidden="false"/>
    </xf>
    <xf numFmtId="164" fontId="20" fillId="4" borderId="52" xfId="0" applyFont="true" applyBorder="true" applyAlignment="true" applyProtection="false">
      <alignment horizontal="center" vertical="bottom" textRotation="0" wrapText="false" indent="0" shrinkToFit="false"/>
      <protection locked="true" hidden="false"/>
    </xf>
    <xf numFmtId="167" fontId="20" fillId="4" borderId="7" xfId="0" applyFont="true" applyBorder="true" applyAlignment="true" applyProtection="false">
      <alignment horizontal="right" vertical="center" textRotation="0" wrapText="false" indent="1" shrinkToFit="false"/>
      <protection locked="true" hidden="false"/>
    </xf>
    <xf numFmtId="164" fontId="20" fillId="0" borderId="7" xfId="0" applyFont="true" applyBorder="true" applyAlignment="true" applyProtection="false">
      <alignment horizontal="right" vertical="center" textRotation="0" wrapText="false" indent="1" shrinkToFit="false"/>
      <protection locked="true" hidden="false"/>
    </xf>
    <xf numFmtId="167" fontId="25" fillId="4" borderId="7" xfId="0" applyFont="true" applyBorder="true" applyAlignment="true" applyProtection="false">
      <alignment horizontal="right" vertical="center" textRotation="0" wrapText="false" indent="1" shrinkToFit="false"/>
      <protection locked="true" hidden="false"/>
    </xf>
    <xf numFmtId="167" fontId="25" fillId="4" borderId="6" xfId="0" applyFont="true" applyBorder="true" applyAlignment="true" applyProtection="false">
      <alignment horizontal="right" vertical="center" textRotation="0" wrapText="false" indent="1" shrinkToFit="false"/>
      <protection locked="true" hidden="false"/>
    </xf>
    <xf numFmtId="164" fontId="20" fillId="0" borderId="7" xfId="0" applyFont="true" applyBorder="true" applyAlignment="true" applyProtection="false">
      <alignment horizontal="center" vertical="bottom" textRotation="0" wrapText="false" indent="0" shrinkToFit="false"/>
      <protection locked="true" hidden="false"/>
    </xf>
    <xf numFmtId="164" fontId="20" fillId="0" borderId="8"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false">
      <alignment horizontal="right" vertical="center" textRotation="0" wrapText="false" indent="1"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64" fontId="20" fillId="0" borderId="51" xfId="0" applyFont="true" applyBorder="true" applyAlignment="false" applyProtection="false">
      <alignment horizontal="general" vertical="bottom" textRotation="0" wrapText="false" indent="0" shrinkToFit="false"/>
      <protection locked="true" hidden="false"/>
    </xf>
    <xf numFmtId="164" fontId="4" fillId="0" borderId="53" xfId="0" applyFont="true" applyBorder="true" applyAlignment="true" applyProtection="false">
      <alignment horizontal="center" vertical="bottom" textRotation="0" wrapText="false" indent="0" shrinkToFit="false"/>
      <protection locked="true" hidden="false"/>
    </xf>
    <xf numFmtId="167" fontId="43" fillId="0" borderId="0" xfId="0" applyFont="true" applyBorder="true" applyAlignment="true" applyProtection="false">
      <alignment horizontal="right" vertical="center" textRotation="0" wrapText="false" indent="1" shrinkToFit="false"/>
      <protection locked="true" hidden="false"/>
    </xf>
    <xf numFmtId="164" fontId="20" fillId="0" borderId="10" xfId="0" applyFont="true" applyBorder="true" applyAlignment="true" applyProtection="false">
      <alignment horizontal="center" vertical="top" textRotation="0" wrapText="true" indent="0" shrinkToFit="false"/>
      <protection locked="true" hidden="false"/>
    </xf>
    <xf numFmtId="167" fontId="21" fillId="0" borderId="0" xfId="0" applyFont="true" applyBorder="true" applyAlignment="true" applyProtection="false">
      <alignment horizontal="right" vertical="center" textRotation="0" wrapText="false" indent="1" shrinkToFit="false"/>
      <protection locked="true" hidden="false"/>
    </xf>
    <xf numFmtId="174" fontId="21" fillId="0" borderId="0" xfId="0" applyFont="true" applyBorder="true" applyAlignment="true" applyProtection="false">
      <alignment horizontal="right" vertical="center" textRotation="0" wrapText="false" indent="1" shrinkToFit="false"/>
      <protection locked="true" hidden="false"/>
    </xf>
    <xf numFmtId="164" fontId="20" fillId="0" borderId="51" xfId="0" applyFont="true" applyBorder="true" applyAlignment="true" applyProtection="false">
      <alignment horizontal="center" vertical="top" textRotation="0" wrapText="true" indent="0" shrinkToFit="false"/>
      <protection locked="true" hidden="false"/>
    </xf>
    <xf numFmtId="167" fontId="21" fillId="0" borderId="54" xfId="0" applyFont="true" applyBorder="true" applyAlignment="true" applyProtection="false">
      <alignment horizontal="right" vertical="center" textRotation="0" wrapText="false" indent="1" shrinkToFit="false"/>
      <protection locked="true" hidden="false"/>
    </xf>
    <xf numFmtId="164" fontId="20" fillId="0" borderId="10" xfId="0" applyFont="true" applyBorder="true" applyAlignment="true" applyProtection="false">
      <alignment horizontal="center" vertical="center" textRotation="0" wrapText="true" indent="0" shrinkToFit="false"/>
      <protection locked="true" hidden="false"/>
    </xf>
    <xf numFmtId="169" fontId="20" fillId="0" borderId="0" xfId="0" applyFont="true" applyBorder="true" applyAlignment="true" applyProtection="false">
      <alignment horizontal="right" vertical="center" textRotation="0" wrapText="false" indent="1" shrinkToFit="false"/>
      <protection locked="true" hidden="false"/>
    </xf>
    <xf numFmtId="169" fontId="20" fillId="0" borderId="51" xfId="0" applyFont="true" applyBorder="true" applyAlignment="true" applyProtection="false">
      <alignment horizontal="right" vertical="center" textRotation="0" wrapText="false" indent="1" shrinkToFit="false"/>
      <protection locked="true" hidden="false"/>
    </xf>
    <xf numFmtId="169" fontId="20" fillId="0" borderId="54" xfId="0" applyFont="true" applyBorder="true" applyAlignment="true" applyProtection="false">
      <alignment horizontal="right" vertical="center" textRotation="0" wrapText="false" indent="1" shrinkToFit="false"/>
      <protection locked="true" hidden="false"/>
    </xf>
    <xf numFmtId="164" fontId="20" fillId="0" borderId="51" xfId="0" applyFont="true" applyBorder="true" applyAlignment="true" applyProtection="false">
      <alignment horizontal="center" vertical="bottom" textRotation="0" wrapText="true" indent="0" shrinkToFit="false"/>
      <protection locked="true" hidden="false"/>
    </xf>
    <xf numFmtId="168" fontId="21" fillId="0" borderId="54" xfId="0" applyFont="true" applyBorder="true" applyAlignment="true" applyProtection="false">
      <alignment horizontal="right" vertical="center" textRotation="0" wrapText="false" indent="1" shrinkToFit="false"/>
      <protection locked="true" hidden="false"/>
    </xf>
    <xf numFmtId="164" fontId="20" fillId="0" borderId="10" xfId="0" applyFont="true" applyBorder="true" applyAlignment="true" applyProtection="false">
      <alignment horizontal="center" vertical="bottom" textRotation="0" wrapText="true" indent="0" shrinkToFit="false"/>
      <protection locked="true" hidden="false"/>
    </xf>
    <xf numFmtId="169" fontId="21" fillId="0" borderId="0" xfId="0" applyFont="true" applyBorder="false" applyAlignment="true" applyProtection="false">
      <alignment horizontal="right" vertical="center" textRotation="0" wrapText="false" indent="1" shrinkToFit="false"/>
      <protection locked="true" hidden="false"/>
    </xf>
    <xf numFmtId="169" fontId="20" fillId="0" borderId="0" xfId="0" applyFont="true" applyBorder="false" applyAlignment="true" applyProtection="false">
      <alignment horizontal="right" vertical="center" textRotation="0" wrapText="false" indent="1" shrinkToFit="false"/>
      <protection locked="true" hidden="false"/>
    </xf>
    <xf numFmtId="174" fontId="20" fillId="0" borderId="0" xfId="0" applyFont="true" applyBorder="false" applyAlignment="true" applyProtection="false">
      <alignment horizontal="right" vertical="center" textRotation="0" wrapText="false" indent="1" shrinkToFit="false"/>
      <protection locked="true" hidden="false"/>
    </xf>
    <xf numFmtId="164" fontId="20" fillId="0" borderId="20" xfId="0" applyFont="true" applyBorder="true" applyAlignment="true" applyProtection="false">
      <alignment horizontal="center" vertical="bottom" textRotation="0" wrapText="false" indent="0" shrinkToFit="false"/>
      <protection locked="true" hidden="false"/>
    </xf>
    <xf numFmtId="169" fontId="20" fillId="0" borderId="6" xfId="0" applyFont="true" applyBorder="true" applyAlignment="true" applyProtection="false">
      <alignment horizontal="right" vertical="center" textRotation="0" wrapText="false" indent="1" shrinkToFit="false"/>
      <protection locked="true" hidden="false"/>
    </xf>
    <xf numFmtId="169" fontId="20" fillId="0" borderId="7" xfId="0" applyFont="true" applyBorder="true" applyAlignment="true" applyProtection="false">
      <alignment horizontal="right" vertical="center" textRotation="0" wrapText="false" indent="1" shrinkToFit="false"/>
      <protection locked="true" hidden="false"/>
    </xf>
    <xf numFmtId="164" fontId="20" fillId="0" borderId="52" xfId="0" applyFont="true" applyBorder="true" applyAlignment="true" applyProtection="false">
      <alignment horizontal="center" vertical="bottom" textRotation="0" wrapText="false" indent="0" shrinkToFit="false"/>
      <protection locked="true" hidden="false"/>
    </xf>
    <xf numFmtId="169" fontId="20" fillId="0" borderId="7" xfId="0" applyFont="true" applyBorder="true" applyAlignment="true" applyProtection="false">
      <alignment horizontal="center" vertical="bottom" textRotation="0" wrapText="false" indent="0" shrinkToFit="false"/>
      <protection locked="true" hidden="false"/>
    </xf>
    <xf numFmtId="177" fontId="20" fillId="0" borderId="7" xfId="0" applyFont="true" applyBorder="true" applyAlignment="false" applyProtection="false">
      <alignment horizontal="general" vertical="bottom" textRotation="0" wrapText="false" indent="0" shrinkToFit="false"/>
      <protection locked="true" hidden="false"/>
    </xf>
    <xf numFmtId="177" fontId="20" fillId="0" borderId="7" xfId="0" applyFont="true" applyBorder="true" applyAlignment="true" applyProtection="false">
      <alignment horizontal="center" vertical="bottom" textRotation="0" wrapText="false" indent="0" shrinkToFit="false"/>
      <protection locked="true" hidden="false"/>
    </xf>
    <xf numFmtId="169" fontId="20" fillId="0" borderId="55" xfId="0" applyFont="true" applyBorder="true" applyAlignment="true" applyProtection="false">
      <alignment horizontal="center" vertical="bottom" textRotation="0" wrapText="false" indent="0" shrinkToFit="false"/>
      <protection locked="true" hidden="false"/>
    </xf>
    <xf numFmtId="169" fontId="20" fillId="0" borderId="8"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true" applyAlignment="true" applyProtection="false">
      <alignment horizontal="right" vertical="center" textRotation="0" wrapText="false" indent="1"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1" shrinkToFit="false"/>
      <protection locked="true" hidden="false"/>
    </xf>
    <xf numFmtId="164" fontId="16" fillId="0" borderId="0" xfId="0" applyFont="true" applyBorder="false" applyAlignment="true" applyProtection="false">
      <alignment horizontal="right" vertical="center" textRotation="0" wrapText="false" indent="1"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7" fontId="2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1"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20" fillId="0" borderId="56" xfId="0" applyFont="true" applyBorder="true" applyAlignment="true" applyProtection="false">
      <alignment horizontal="center" vertical="center" textRotation="0" wrapText="false" indent="0" shrinkToFit="false"/>
      <protection locked="true" hidden="false"/>
    </xf>
    <xf numFmtId="164" fontId="20" fillId="0" borderId="47" xfId="0" applyFont="true" applyBorder="true" applyAlignment="true" applyProtection="false">
      <alignment horizontal="center" vertical="bottom" textRotation="0" wrapText="false" indent="0" shrinkToFit="false"/>
      <protection locked="true" hidden="false"/>
    </xf>
    <xf numFmtId="164" fontId="20" fillId="0" borderId="43" xfId="0" applyFont="true" applyBorder="true" applyAlignment="true" applyProtection="false">
      <alignment horizontal="center" vertical="bottom" textRotation="0" wrapText="false" indent="0" shrinkToFit="false"/>
      <protection locked="true" hidden="false"/>
    </xf>
    <xf numFmtId="164" fontId="20" fillId="4" borderId="56" xfId="0" applyFont="true" applyBorder="true" applyAlignment="true" applyProtection="false">
      <alignment horizontal="center" vertical="center" textRotation="0" wrapText="false" indent="0" shrinkToFit="false"/>
      <protection locked="true" hidden="false"/>
    </xf>
    <xf numFmtId="164" fontId="20" fillId="0" borderId="47" xfId="0" applyFont="true" applyBorder="true" applyAlignment="false" applyProtection="false">
      <alignment horizontal="general" vertical="bottom" textRotation="0" wrapText="false" indent="0" shrinkToFit="false"/>
      <protection locked="true" hidden="false"/>
    </xf>
    <xf numFmtId="164" fontId="20" fillId="0" borderId="47" xfId="0" applyFont="true" applyBorder="tru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8" fillId="0" borderId="10" xfId="0" applyFont="true" applyBorder="true" applyAlignment="true" applyProtection="false">
      <alignment horizontal="left" vertical="bottom" textRotation="0" wrapText="false" indent="0" shrinkToFit="false"/>
      <protection locked="true" hidden="false"/>
    </xf>
    <xf numFmtId="164" fontId="52" fillId="0" borderId="11" xfId="0" applyFont="true" applyBorder="true" applyAlignment="true" applyProtection="false">
      <alignment horizontal="center" vertical="bottom"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52" fillId="0" borderId="11"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52" fillId="0" borderId="11"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true" applyProtection="false">
      <alignment horizontal="right" vertical="center" textRotation="0" wrapText="false" indent="1" shrinkToFit="false"/>
      <protection locked="true" hidden="false"/>
    </xf>
    <xf numFmtId="164" fontId="8" fillId="3" borderId="11" xfId="0" applyFont="true" applyBorder="true" applyAlignment="true" applyProtection="false">
      <alignment horizontal="right" vertical="center" textRotation="0" wrapText="false" indent="1" shrinkToFit="false"/>
      <protection locked="true" hidden="false"/>
    </xf>
    <xf numFmtId="164" fontId="8" fillId="3" borderId="9" xfId="0" applyFont="true" applyBorder="true" applyAlignment="true" applyProtection="false">
      <alignment horizontal="right" vertical="center" textRotation="0" wrapText="false" indent="1" shrinkToFit="false"/>
      <protection locked="true" hidden="false"/>
    </xf>
    <xf numFmtId="164" fontId="8" fillId="3" borderId="0" xfId="0" applyFont="true" applyBorder="true" applyAlignment="true" applyProtection="false">
      <alignment horizontal="right" vertical="center" textRotation="0" wrapText="false" indent="1" shrinkToFit="false"/>
      <protection locked="true" hidden="false"/>
    </xf>
    <xf numFmtId="164" fontId="7" fillId="0" borderId="11" xfId="0" applyFont="true" applyBorder="true" applyAlignment="true" applyProtection="false">
      <alignment horizontal="right" vertical="center" textRotation="0" wrapText="false" indent="1" shrinkToFit="false"/>
      <protection locked="true" hidden="false"/>
    </xf>
    <xf numFmtId="164" fontId="7" fillId="0" borderId="9" xfId="0" applyFont="true" applyBorder="true" applyAlignment="true" applyProtection="false">
      <alignment horizontal="right" vertical="center" textRotation="0" wrapText="false" indent="1"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9" xfId="0" applyFont="true" applyBorder="true" applyAlignment="true" applyProtection="false">
      <alignment horizontal="center" vertical="center" textRotation="0" wrapText="false" indent="0" shrinkToFit="false"/>
      <protection locked="true" hidden="false"/>
    </xf>
    <xf numFmtId="168" fontId="7" fillId="0" borderId="9" xfId="0" applyFont="true" applyBorder="true" applyAlignment="true" applyProtection="false">
      <alignment horizontal="right" vertical="center" textRotation="0" wrapText="false" indent="1" shrinkToFit="false"/>
      <protection locked="true" hidden="false"/>
    </xf>
    <xf numFmtId="164" fontId="7" fillId="0" borderId="0" xfId="0" applyFont="true" applyBorder="true" applyAlignment="true" applyProtection="false">
      <alignment horizontal="right" vertical="center" textRotation="0" wrapText="false" indent="1" shrinkToFit="false"/>
      <protection locked="true" hidden="false"/>
    </xf>
    <xf numFmtId="164" fontId="0" fillId="0" borderId="10" xfId="0" applyFont="true" applyBorder="true" applyAlignment="true" applyProtection="false">
      <alignment horizontal="right" vertical="center" textRotation="0" wrapText="false" indent="1" shrinkToFit="false"/>
      <protection locked="true" hidden="false"/>
    </xf>
    <xf numFmtId="164" fontId="0" fillId="3" borderId="11" xfId="0" applyFont="false" applyBorder="true" applyAlignment="true" applyProtection="false">
      <alignment horizontal="right" vertical="center" textRotation="0" wrapText="false" indent="1" shrinkToFit="false"/>
      <protection locked="true" hidden="false"/>
    </xf>
    <xf numFmtId="164" fontId="0" fillId="3" borderId="9" xfId="0" applyFont="false" applyBorder="true" applyAlignment="true" applyProtection="false">
      <alignment horizontal="right" vertical="center" textRotation="0" wrapText="false" indent="1" shrinkToFit="false"/>
      <protection locked="true" hidden="false"/>
    </xf>
    <xf numFmtId="164" fontId="0" fillId="3" borderId="0" xfId="0" applyFont="false" applyBorder="true" applyAlignment="true" applyProtection="false">
      <alignment horizontal="right" vertical="center" textRotation="0" wrapText="false" indent="1"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20" fillId="0" borderId="10" xfId="0" applyFont="true" applyBorder="true" applyAlignment="true" applyProtection="false">
      <alignment horizontal="right" vertical="center" textRotation="0" wrapText="false" indent="1" shrinkToFit="false"/>
      <protection locked="true" hidden="false"/>
    </xf>
    <xf numFmtId="164" fontId="20" fillId="3" borderId="11" xfId="0" applyFont="true" applyBorder="true" applyAlignment="true" applyProtection="false">
      <alignment horizontal="right" vertical="center" textRotation="0" wrapText="false" indent="1" shrinkToFit="false"/>
      <protection locked="true" hidden="false"/>
    </xf>
    <xf numFmtId="164" fontId="20" fillId="3" borderId="9" xfId="0" applyFont="true" applyBorder="true" applyAlignment="true" applyProtection="false">
      <alignment horizontal="right" vertical="center" textRotation="0" wrapText="false" indent="1" shrinkToFit="false"/>
      <protection locked="true" hidden="false"/>
    </xf>
    <xf numFmtId="164" fontId="20" fillId="3" borderId="0" xfId="0" applyFont="true" applyBorder="true" applyAlignment="true" applyProtection="false">
      <alignment horizontal="right" vertical="center" textRotation="0" wrapText="false" indent="1" shrinkToFit="false"/>
      <protection locked="true" hidden="false"/>
    </xf>
    <xf numFmtId="164" fontId="7" fillId="3" borderId="11" xfId="0" applyFont="true" applyBorder="true" applyAlignment="true" applyProtection="false">
      <alignment horizontal="right" vertical="center" textRotation="0" wrapText="false" indent="1" shrinkToFit="false"/>
      <protection locked="true" hidden="false"/>
    </xf>
    <xf numFmtId="164" fontId="7" fillId="3" borderId="9" xfId="0" applyFont="true" applyBorder="true" applyAlignment="true" applyProtection="false">
      <alignment horizontal="right" vertical="center" textRotation="0" wrapText="false" indent="1" shrinkToFit="false"/>
      <protection locked="true" hidden="false"/>
    </xf>
    <xf numFmtId="164" fontId="7" fillId="3" borderId="0" xfId="0" applyFont="true" applyBorder="true" applyAlignment="true" applyProtection="false">
      <alignment horizontal="right" vertical="center" textRotation="0" wrapText="false" indent="1" shrinkToFit="false"/>
      <protection locked="true" hidden="false"/>
    </xf>
    <xf numFmtId="168" fontId="7" fillId="0" borderId="11" xfId="0" applyFont="true" applyBorder="true" applyAlignment="true" applyProtection="false">
      <alignment horizontal="right" vertical="center" textRotation="0" wrapText="false" indent="1" shrinkToFit="false"/>
      <protection locked="true" hidden="false"/>
    </xf>
    <xf numFmtId="168" fontId="7" fillId="3" borderId="9" xfId="0" applyFont="true" applyBorder="true" applyAlignment="true" applyProtection="false">
      <alignment horizontal="right" vertical="center" textRotation="0" wrapText="false" indent="1" shrinkToFit="false"/>
      <protection locked="true" hidden="false"/>
    </xf>
    <xf numFmtId="164" fontId="8" fillId="0" borderId="10" xfId="0" applyFont="true" applyBorder="true" applyAlignment="true" applyProtection="false">
      <alignment horizontal="right" vertical="center" textRotation="0" wrapText="false" indent="1" shrinkToFit="false"/>
      <protection locked="true" hidden="false"/>
    </xf>
    <xf numFmtId="164" fontId="9" fillId="3" borderId="11" xfId="0" applyFont="true" applyBorder="true" applyAlignment="true" applyProtection="false">
      <alignment horizontal="right" vertical="center" textRotation="0" wrapText="false" indent="1" shrinkToFit="false"/>
      <protection locked="true" hidden="false"/>
    </xf>
    <xf numFmtId="164" fontId="9" fillId="3" borderId="9" xfId="0" applyFont="true" applyBorder="true" applyAlignment="true" applyProtection="false">
      <alignment horizontal="right" vertical="center" textRotation="0" wrapText="false" indent="1" shrinkToFit="false"/>
      <protection locked="true" hidden="false"/>
    </xf>
    <xf numFmtId="164" fontId="9" fillId="3" borderId="0" xfId="0" applyFont="true" applyBorder="true" applyAlignment="true" applyProtection="false">
      <alignment horizontal="right" vertical="center" textRotation="0" wrapText="false" indent="1" shrinkToFit="false"/>
      <protection locked="true" hidden="false"/>
    </xf>
    <xf numFmtId="164" fontId="9" fillId="0" borderId="11" xfId="0" applyFont="true" applyBorder="true" applyAlignment="true" applyProtection="false">
      <alignment horizontal="right" vertical="center" textRotation="0" wrapText="false" indent="1" shrinkToFit="false"/>
      <protection locked="true" hidden="false"/>
    </xf>
    <xf numFmtId="164" fontId="9" fillId="0" borderId="9" xfId="0" applyFont="true" applyBorder="true" applyAlignment="true" applyProtection="false">
      <alignment horizontal="right" vertical="center" textRotation="0" wrapText="false" indent="1"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64" fontId="9" fillId="3" borderId="9" xfId="0" applyFont="true" applyBorder="true" applyAlignment="true" applyProtection="false">
      <alignment horizontal="center" vertical="center" textRotation="0" wrapText="false" indent="0" shrinkToFit="false"/>
      <protection locked="true" hidden="false"/>
    </xf>
    <xf numFmtId="168" fontId="9" fillId="0" borderId="11" xfId="0" applyFont="true" applyBorder="true" applyAlignment="true" applyProtection="false">
      <alignment horizontal="right" vertical="center" textRotation="0" wrapText="false" indent="1" shrinkToFit="false"/>
      <protection locked="true" hidden="false"/>
    </xf>
    <xf numFmtId="168" fontId="9" fillId="0" borderId="9" xfId="0" applyFont="true" applyBorder="true" applyAlignment="true" applyProtection="false">
      <alignment horizontal="right" vertical="center" textRotation="0" wrapText="false" indent="1" shrinkToFit="false"/>
      <protection locked="true" hidden="false"/>
    </xf>
    <xf numFmtId="164" fontId="25" fillId="0" borderId="10" xfId="0" applyFont="true" applyBorder="true" applyAlignment="true" applyProtection="false">
      <alignment horizontal="right" vertical="center" textRotation="0" wrapText="false" indent="1" shrinkToFit="false"/>
      <protection locked="true" hidden="false"/>
    </xf>
    <xf numFmtId="164" fontId="7" fillId="0" borderId="11" xfId="0" applyFont="true" applyBorder="true" applyAlignment="true" applyProtection="false">
      <alignment horizontal="right" vertical="center" textRotation="0" wrapText="false" indent="1" shrinkToFit="false"/>
      <protection locked="true" hidden="false"/>
    </xf>
    <xf numFmtId="164" fontId="7" fillId="0" borderId="9" xfId="0" applyFont="true" applyBorder="true" applyAlignment="true" applyProtection="false">
      <alignment horizontal="right" vertical="center" textRotation="0" wrapText="false" indent="1" shrinkToFit="false"/>
      <protection locked="true" hidden="false"/>
    </xf>
    <xf numFmtId="164" fontId="7" fillId="0" borderId="0" xfId="0" applyFont="true" applyBorder="true" applyAlignment="true" applyProtection="false">
      <alignment horizontal="right" vertical="center" textRotation="0" wrapText="false" indent="1" shrinkToFit="false"/>
      <protection locked="true" hidden="false"/>
    </xf>
    <xf numFmtId="164" fontId="17" fillId="0" borderId="9" xfId="0" applyFont="true" applyBorder="true" applyAlignment="true" applyProtection="false">
      <alignment horizontal="right" vertical="center" textRotation="0" wrapText="false" indent="1" shrinkToFit="false"/>
      <protection locked="true" hidden="false"/>
    </xf>
    <xf numFmtId="164" fontId="25" fillId="0" borderId="10" xfId="0" applyFont="true" applyBorder="true" applyAlignment="true" applyProtection="false">
      <alignment horizontal="right" vertical="bottom" textRotation="0" wrapText="false" indent="0" shrinkToFit="false"/>
      <protection locked="true" hidden="false"/>
    </xf>
    <xf numFmtId="164" fontId="21" fillId="0" borderId="10"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right" vertical="center" textRotation="0" wrapText="false" indent="1" shrinkToFit="false"/>
      <protection locked="true" hidden="false"/>
    </xf>
    <xf numFmtId="164" fontId="9" fillId="0" borderId="9" xfId="0" applyFont="true" applyBorder="true" applyAlignment="true" applyProtection="false">
      <alignment horizontal="right" vertical="center" textRotation="0" wrapText="false" indent="1" shrinkToFit="false"/>
      <protection locked="true" hidden="false"/>
    </xf>
    <xf numFmtId="164" fontId="9" fillId="0" borderId="0" xfId="0" applyFont="true" applyBorder="true" applyAlignment="true" applyProtection="false">
      <alignment horizontal="right" vertical="center" textRotation="0" wrapText="false" indent="1" shrinkToFit="false"/>
      <protection locked="true" hidden="false"/>
    </xf>
    <xf numFmtId="164" fontId="20" fillId="0" borderId="10" xfId="0" applyFont="true" applyBorder="true" applyAlignment="true" applyProtection="false">
      <alignment horizontal="left" vertical="bottom" textRotation="0" wrapText="false" indent="0" shrinkToFit="false"/>
      <protection locked="true" hidden="false"/>
    </xf>
    <xf numFmtId="164" fontId="7" fillId="0" borderId="10" xfId="0" applyFont="true" applyBorder="true" applyAlignment="true" applyProtection="false">
      <alignment horizontal="right" vertical="center" textRotation="0" wrapText="false" indent="1" shrinkToFit="false"/>
      <protection locked="true" hidden="false"/>
    </xf>
    <xf numFmtId="164" fontId="17" fillId="3" borderId="0" xfId="0" applyFont="true" applyBorder="true" applyAlignment="true" applyProtection="false">
      <alignment horizontal="right" vertical="center" textRotation="0" wrapText="false" indent="1" shrinkToFit="false"/>
      <protection locked="true" hidden="false"/>
    </xf>
    <xf numFmtId="164" fontId="17" fillId="0" borderId="11" xfId="0" applyFont="true" applyBorder="true" applyAlignment="true" applyProtection="false">
      <alignment horizontal="right" vertical="center" textRotation="0" wrapText="false" indent="1" shrinkToFit="false"/>
      <protection locked="true" hidden="false"/>
    </xf>
    <xf numFmtId="164" fontId="17" fillId="0" borderId="9" xfId="0" applyFont="true" applyBorder="true" applyAlignment="true" applyProtection="false">
      <alignment horizontal="right" vertical="center" textRotation="0" wrapText="false" indent="1"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1" shrinkToFit="false"/>
      <protection locked="true" hidden="false"/>
    </xf>
    <xf numFmtId="164" fontId="9" fillId="0" borderId="10" xfId="0" applyFont="true" applyBorder="true" applyAlignment="true" applyProtection="false">
      <alignment horizontal="right" vertical="center" textRotation="0" wrapText="false" indent="1" shrinkToFit="false"/>
      <protection locked="true" hidden="false"/>
    </xf>
    <xf numFmtId="164" fontId="22" fillId="0" borderId="11" xfId="0" applyFont="true" applyBorder="true" applyAlignment="true" applyProtection="false">
      <alignment horizontal="right" vertical="center" textRotation="0" wrapText="false" indent="1" shrinkToFit="false"/>
      <protection locked="true" hidden="false"/>
    </xf>
    <xf numFmtId="164" fontId="9" fillId="0" borderId="0" xfId="0" applyFont="true" applyBorder="false" applyAlignment="true" applyProtection="false">
      <alignment horizontal="right" vertical="center" textRotation="0" wrapText="false" indent="1" shrinkToFit="false"/>
      <protection locked="true" hidden="false"/>
    </xf>
    <xf numFmtId="164" fontId="25" fillId="3" borderId="11" xfId="0" applyFont="true" applyBorder="true" applyAlignment="true" applyProtection="false">
      <alignment horizontal="right" vertical="center" textRotation="0" wrapText="false" indent="1" shrinkToFit="false"/>
      <protection locked="true" hidden="false"/>
    </xf>
    <xf numFmtId="169" fontId="25" fillId="3" borderId="9" xfId="0" applyFont="true" applyBorder="true" applyAlignment="true" applyProtection="false">
      <alignment horizontal="right" vertical="center" textRotation="0" wrapText="false" indent="1" shrinkToFit="false"/>
      <protection locked="true" hidden="false"/>
    </xf>
    <xf numFmtId="164" fontId="25" fillId="3" borderId="9" xfId="0" applyFont="true" applyBorder="true" applyAlignment="true" applyProtection="false">
      <alignment horizontal="right" vertical="center" textRotation="0" wrapText="false" indent="1" shrinkToFit="false"/>
      <protection locked="true" hidden="false"/>
    </xf>
    <xf numFmtId="169" fontId="25" fillId="3" borderId="0" xfId="0" applyFont="true" applyBorder="true" applyAlignment="true" applyProtection="false">
      <alignment horizontal="right" vertical="center" textRotation="0" wrapText="false" indent="1" shrinkToFit="false"/>
      <protection locked="true" hidden="false"/>
    </xf>
    <xf numFmtId="169" fontId="25" fillId="0" borderId="11" xfId="0" applyFont="true" applyBorder="true" applyAlignment="true" applyProtection="false">
      <alignment horizontal="right" vertical="center" textRotation="0" wrapText="false" indent="1" shrinkToFit="false"/>
      <protection locked="true" hidden="false"/>
    </xf>
    <xf numFmtId="169" fontId="25" fillId="0" borderId="9" xfId="0" applyFont="true" applyBorder="true" applyAlignment="true" applyProtection="false">
      <alignment horizontal="right" vertical="center" textRotation="0" wrapText="false" indent="1" shrinkToFit="false"/>
      <protection locked="true" hidden="false"/>
    </xf>
    <xf numFmtId="164" fontId="25" fillId="3" borderId="11" xfId="0" applyFont="true" applyBorder="true" applyAlignment="true" applyProtection="false">
      <alignment horizontal="center" vertical="center" textRotation="0" wrapText="false" indent="0" shrinkToFit="false"/>
      <protection locked="true" hidden="false"/>
    </xf>
    <xf numFmtId="164" fontId="25" fillId="3" borderId="9" xfId="0" applyFont="true" applyBorder="true" applyAlignment="true" applyProtection="false">
      <alignment horizontal="center" vertical="center" textRotation="0" wrapText="false" indent="0" shrinkToFit="false"/>
      <protection locked="true" hidden="false"/>
    </xf>
    <xf numFmtId="169" fontId="20" fillId="0" borderId="0" xfId="19" applyFont="true" applyBorder="true" applyAlignment="true" applyProtection="true">
      <alignment horizontal="right" vertical="center" textRotation="0" wrapText="false" indent="1" shrinkToFit="false"/>
      <protection locked="true" hidden="false"/>
    </xf>
    <xf numFmtId="169" fontId="20" fillId="0" borderId="11" xfId="19" applyFont="true" applyBorder="true" applyAlignment="true" applyProtection="true">
      <alignment horizontal="right" vertical="center" textRotation="0" wrapText="false" indent="1" shrinkToFit="false"/>
      <protection locked="true" hidden="false"/>
    </xf>
    <xf numFmtId="169" fontId="20" fillId="0" borderId="9" xfId="19" applyFont="true" applyBorder="true" applyAlignment="true" applyProtection="true">
      <alignment horizontal="right" vertical="center" textRotation="0" wrapText="false" indent="1" shrinkToFit="false"/>
      <protection locked="true" hidden="false"/>
    </xf>
    <xf numFmtId="169" fontId="20" fillId="0" borderId="0" xfId="19" applyFont="true" applyBorder="true" applyAlignment="true" applyProtection="true">
      <alignment horizontal="right" vertical="center" textRotation="0" wrapText="false" indent="1" shrinkToFit="false"/>
      <protection locked="true" hidden="false"/>
    </xf>
    <xf numFmtId="164" fontId="25" fillId="0" borderId="9" xfId="0" applyFont="true" applyBorder="true" applyAlignment="true" applyProtection="false">
      <alignment horizontal="right" vertical="center" textRotation="0" wrapText="false" indent="1"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21" fillId="0" borderId="11"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center" vertical="center" textRotation="0" wrapText="false" indent="0" shrinkToFit="false"/>
      <protection locked="true" hidden="false"/>
    </xf>
    <xf numFmtId="164" fontId="21" fillId="0" borderId="11" xfId="0" applyFont="true" applyBorder="true" applyAlignment="true" applyProtection="false">
      <alignment horizontal="center" vertical="center" textRotation="0" wrapText="false" indent="0" shrinkToFit="false"/>
      <protection locked="true" hidden="false"/>
    </xf>
    <xf numFmtId="164" fontId="21" fillId="0" borderId="9"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7" fillId="0" borderId="11"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center" vertical="center" textRotation="0" wrapText="false" indent="0" shrinkToFit="false"/>
      <protection locked="true" hidden="false"/>
    </xf>
    <xf numFmtId="177" fontId="7" fillId="0" borderId="9"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true" applyProtection="false">
      <alignment horizontal="right" vertical="bottom" textRotation="0" wrapText="false" indent="0" shrinkToFit="false"/>
      <protection locked="true" hidden="false"/>
    </xf>
    <xf numFmtId="164" fontId="72" fillId="0" borderId="11" xfId="0" applyFont="true" applyBorder="true" applyAlignment="true" applyProtection="false">
      <alignment horizontal="center" vertical="center" textRotation="0" wrapText="fals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20" fillId="0" borderId="9"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20" fillId="0" borderId="9" xfId="0" applyFont="tru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25" fillId="0" borderId="9" xfId="0" applyFont="true" applyBorder="true" applyAlignment="true" applyProtection="false">
      <alignment horizontal="center" vertical="bottom" textRotation="0" wrapText="false" indent="0" shrinkToFit="false"/>
      <protection locked="true" hidden="false"/>
    </xf>
    <xf numFmtId="164" fontId="20" fillId="0" borderId="11" xfId="0" applyFont="true" applyBorder="true" applyAlignment="true" applyProtection="false">
      <alignment horizontal="center" vertical="top"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77" fontId="72" fillId="0" borderId="11" xfId="0" applyFont="true" applyBorder="true" applyAlignment="true" applyProtection="false">
      <alignment horizontal="center" vertical="center" textRotation="0" wrapText="false" indent="0" shrinkToFit="false"/>
      <protection locked="true" hidden="false"/>
    </xf>
    <xf numFmtId="177" fontId="72" fillId="0" borderId="9" xfId="0" applyFont="true" applyBorder="true" applyAlignment="true" applyProtection="false">
      <alignment horizontal="center" vertical="center" textRotation="0" wrapText="false" indent="0" shrinkToFit="false"/>
      <protection locked="true" hidden="false"/>
    </xf>
    <xf numFmtId="177" fontId="72" fillId="0" borderId="11" xfId="0" applyFont="true" applyBorder="true" applyAlignment="true" applyProtection="false">
      <alignment horizontal="center" vertical="center" textRotation="0" wrapText="false" indent="0" shrinkToFit="false"/>
      <protection locked="true" hidden="false"/>
    </xf>
    <xf numFmtId="164" fontId="20" fillId="0" borderId="20" xfId="0" applyFont="true" applyBorder="true" applyAlignment="false" applyProtection="false">
      <alignment horizontal="general" vertical="bottom" textRotation="0" wrapText="false" indent="0" shrinkToFit="false"/>
      <protection locked="true" hidden="false"/>
    </xf>
    <xf numFmtId="164" fontId="20" fillId="0" borderId="6" xfId="0" applyFont="true" applyBorder="true" applyAlignment="false" applyProtection="false">
      <alignment horizontal="general" vertical="bottom" textRotation="0" wrapText="false" indent="0" shrinkToFit="false"/>
      <protection locked="true" hidden="false"/>
    </xf>
    <xf numFmtId="164" fontId="20" fillId="0" borderId="8" xfId="0" applyFont="true" applyBorder="true" applyAlignment="true" applyProtection="false">
      <alignment horizontal="center" vertical="bottom" textRotation="0" wrapText="false" indent="0" shrinkToFit="false"/>
      <protection locked="true" hidden="false"/>
    </xf>
    <xf numFmtId="164" fontId="20" fillId="0" borderId="8" xfId="0" applyFont="true" applyBorder="true" applyAlignment="fals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6" fillId="0" borderId="0" xfId="24" applyFont="true" applyBorder="false" applyAlignment="true" applyProtection="false">
      <alignment horizontal="left" vertical="bottom" textRotation="0" wrapText="false" indent="0" shrinkToFit="false"/>
      <protection locked="true" hidden="false"/>
    </xf>
    <xf numFmtId="164" fontId="78" fillId="0" borderId="0" xfId="24" applyFont="true" applyBorder="false" applyAlignment="true" applyProtection="false">
      <alignment horizontal="left" vertical="center" textRotation="0" wrapText="false" indent="1" shrinkToFit="false"/>
      <protection locked="true" hidden="false"/>
    </xf>
    <xf numFmtId="164" fontId="78" fillId="0" borderId="0" xfId="24" applyFont="true" applyBorder="false" applyAlignment="false" applyProtection="false">
      <alignment horizontal="general" vertical="bottom" textRotation="0" wrapText="false" indent="0" shrinkToFit="false"/>
      <protection locked="true" hidden="false"/>
    </xf>
    <xf numFmtId="168" fontId="78" fillId="0" borderId="0" xfId="24" applyFont="true" applyBorder="false" applyAlignment="true" applyProtection="false">
      <alignment horizontal="right" vertical="center" textRotation="0" wrapText="false" indent="3"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8" fillId="0" borderId="12" xfId="24" applyFont="true" applyBorder="true" applyAlignment="true" applyProtection="false">
      <alignment horizontal="left" vertical="bottom" textRotation="0" wrapText="false" indent="0" shrinkToFit="false"/>
      <protection locked="true" hidden="false"/>
    </xf>
    <xf numFmtId="164" fontId="8" fillId="0" borderId="57" xfId="24" applyFont="true" applyBorder="true" applyAlignment="true" applyProtection="false">
      <alignment horizontal="left" vertical="center" textRotation="0" wrapText="false" indent="1" shrinkToFit="false"/>
      <protection locked="true" hidden="false"/>
    </xf>
    <xf numFmtId="164" fontId="21" fillId="0" borderId="50" xfId="24" applyFont="true" applyBorder="true" applyAlignment="true" applyProtection="false">
      <alignment horizontal="center" vertical="bottom" textRotation="0" wrapText="false" indent="0" shrinkToFit="false"/>
      <protection locked="true" hidden="false"/>
    </xf>
    <xf numFmtId="164" fontId="78" fillId="0" borderId="58" xfId="24" applyFont="true" applyBorder="true" applyAlignment="false" applyProtection="false">
      <alignment horizontal="general" vertical="bottom" textRotation="0" wrapText="false" indent="0" shrinkToFit="false"/>
      <protection locked="true" hidden="false"/>
    </xf>
    <xf numFmtId="164" fontId="4" fillId="0" borderId="59" xfId="24" applyFont="true" applyBorder="true" applyAlignment="true" applyProtection="false">
      <alignment horizontal="left" vertical="bottom" textRotation="0" wrapText="false" indent="0" shrinkToFit="false"/>
      <protection locked="true" hidden="false"/>
    </xf>
    <xf numFmtId="164" fontId="4" fillId="0" borderId="60" xfId="24" applyFont="true" applyBorder="true" applyAlignment="true" applyProtection="false">
      <alignment horizontal="left" vertical="center" textRotation="0" wrapText="false" indent="1" shrinkToFit="false"/>
      <protection locked="true" hidden="false"/>
    </xf>
    <xf numFmtId="164" fontId="20" fillId="0" borderId="61" xfId="24" applyFont="true" applyBorder="true" applyAlignment="true" applyProtection="false">
      <alignment horizontal="center" vertical="bottom" textRotation="0" wrapText="false" indent="0" shrinkToFit="false"/>
      <protection locked="true" hidden="false"/>
    </xf>
    <xf numFmtId="164" fontId="20" fillId="0" borderId="61" xfId="24" applyFont="true" applyBorder="true" applyAlignment="true" applyProtection="false">
      <alignment horizontal="center" vertical="center" textRotation="0" wrapText="false" indent="0" shrinkToFit="false"/>
      <protection locked="true" hidden="false"/>
    </xf>
    <xf numFmtId="168" fontId="20" fillId="0" borderId="61" xfId="24" applyFont="true" applyBorder="true" applyAlignment="true" applyProtection="false">
      <alignment horizontal="center" vertical="center" textRotation="0" wrapText="false" indent="0" shrinkToFit="false"/>
      <protection locked="true" hidden="false"/>
    </xf>
    <xf numFmtId="168" fontId="20" fillId="0" borderId="62" xfId="24" applyFont="true" applyBorder="true" applyAlignment="true" applyProtection="false">
      <alignment horizontal="center" vertical="center" textRotation="0" wrapText="false" indent="0" shrinkToFit="false"/>
      <protection locked="true" hidden="false"/>
    </xf>
    <xf numFmtId="164" fontId="4" fillId="0" borderId="11" xfId="24" applyFont="true" applyBorder="true" applyAlignment="true" applyProtection="false">
      <alignment horizontal="left" vertical="bottom" textRotation="0" wrapText="false" indent="0" shrinkToFit="false"/>
      <protection locked="true" hidden="false"/>
    </xf>
    <xf numFmtId="164" fontId="4" fillId="0" borderId="42" xfId="24" applyFont="true" applyBorder="true" applyAlignment="true" applyProtection="false">
      <alignment horizontal="left" vertical="center" textRotation="0" wrapText="false" indent="1" shrinkToFit="false"/>
      <protection locked="true" hidden="false"/>
    </xf>
    <xf numFmtId="164" fontId="21" fillId="0" borderId="51" xfId="24" applyFont="true" applyBorder="true" applyAlignment="true" applyProtection="false">
      <alignment horizontal="right" vertical="center" textRotation="0" wrapText="false" indent="3" shrinkToFit="false"/>
      <protection locked="true" hidden="false"/>
    </xf>
    <xf numFmtId="164" fontId="20" fillId="0" borderId="51" xfId="24" applyFont="true" applyBorder="true" applyAlignment="true" applyProtection="false">
      <alignment horizontal="right" vertical="center" textRotation="0" wrapText="false" indent="3" shrinkToFit="false"/>
      <protection locked="true" hidden="false"/>
    </xf>
    <xf numFmtId="167" fontId="20" fillId="0" borderId="51" xfId="24" applyFont="true" applyBorder="true" applyAlignment="true" applyProtection="false">
      <alignment horizontal="right" vertical="center" textRotation="0" wrapText="false" indent="3" shrinkToFit="false"/>
      <protection locked="true" hidden="false"/>
    </xf>
    <xf numFmtId="168" fontId="20" fillId="0" borderId="51" xfId="24" applyFont="true" applyBorder="true" applyAlignment="true" applyProtection="false">
      <alignment horizontal="right" vertical="center" textRotation="0" wrapText="false" indent="3" shrinkToFit="false"/>
      <protection locked="true" hidden="false"/>
    </xf>
    <xf numFmtId="168" fontId="21" fillId="4" borderId="63" xfId="24" applyFont="true" applyBorder="true" applyAlignment="true" applyProtection="false">
      <alignment horizontal="right" vertical="center" textRotation="0" wrapText="false" indent="3" shrinkToFit="false"/>
      <protection locked="true" hidden="false"/>
    </xf>
    <xf numFmtId="164" fontId="4" fillId="0" borderId="6" xfId="24" applyFont="true" applyBorder="true" applyAlignment="true" applyProtection="false">
      <alignment horizontal="left" vertical="bottom" textRotation="0" wrapText="false" indent="0" shrinkToFit="false"/>
      <protection locked="true" hidden="false"/>
    </xf>
    <xf numFmtId="164" fontId="4" fillId="0" borderId="41" xfId="24" applyFont="true" applyBorder="true" applyAlignment="true" applyProtection="false">
      <alignment horizontal="left" vertical="center" textRotation="0" wrapText="false" indent="1" shrinkToFit="false"/>
      <protection locked="true" hidden="false"/>
    </xf>
    <xf numFmtId="164" fontId="20" fillId="0" borderId="52" xfId="24" applyFont="true" applyBorder="true" applyAlignment="true" applyProtection="false">
      <alignment horizontal="right" vertical="center" textRotation="0" wrapText="false" indent="3" shrinkToFit="false"/>
      <protection locked="true" hidden="false"/>
    </xf>
    <xf numFmtId="167" fontId="20" fillId="0" borderId="52" xfId="24" applyFont="true" applyBorder="true" applyAlignment="true" applyProtection="false">
      <alignment horizontal="right" vertical="center" textRotation="0" wrapText="false" indent="3" shrinkToFit="false"/>
      <protection locked="true" hidden="false"/>
    </xf>
    <xf numFmtId="168" fontId="20" fillId="0" borderId="52" xfId="24" applyFont="true" applyBorder="true" applyAlignment="true" applyProtection="false">
      <alignment horizontal="right" vertical="center" textRotation="0" wrapText="false" indent="3" shrinkToFit="false"/>
      <protection locked="true" hidden="false"/>
    </xf>
    <xf numFmtId="168" fontId="21" fillId="4" borderId="64" xfId="24" applyFont="true" applyBorder="true" applyAlignment="true" applyProtection="false">
      <alignment horizontal="right" vertical="center" textRotation="0" wrapText="false" indent="3" shrinkToFit="false"/>
      <protection locked="true" hidden="false"/>
    </xf>
    <xf numFmtId="164" fontId="66" fillId="0" borderId="0" xfId="23" applyFont="true" applyBorder="false" applyAlignment="true" applyProtection="false">
      <alignment horizontal="left" vertical="bottom" textRotation="0" wrapText="false" indent="0" shrinkToFit="false"/>
      <protection locked="true" hidden="false"/>
    </xf>
    <xf numFmtId="164" fontId="20" fillId="0" borderId="0" xfId="23" applyFont="true" applyBorder="false" applyAlignment="true" applyProtection="false">
      <alignment horizontal="right" vertical="center" textRotation="0" wrapText="false" indent="3" shrinkToFit="false"/>
      <protection locked="true" hidden="false"/>
    </xf>
    <xf numFmtId="164" fontId="21" fillId="0" borderId="65" xfId="22" applyFont="true" applyBorder="true" applyAlignment="true" applyProtection="false">
      <alignment horizontal="left" vertical="center" textRotation="0" wrapText="true" indent="0" shrinkToFit="false"/>
      <protection locked="true" hidden="false"/>
    </xf>
    <xf numFmtId="164" fontId="21" fillId="0" borderId="46" xfId="22" applyFont="true" applyBorder="true" applyAlignment="true" applyProtection="false">
      <alignment horizontal="left" vertical="center" textRotation="0" wrapText="true" indent="1" shrinkToFit="false"/>
      <protection locked="true" hidden="false"/>
    </xf>
    <xf numFmtId="164" fontId="21" fillId="0" borderId="46" xfId="22" applyFont="true" applyBorder="true" applyAlignment="true" applyProtection="false">
      <alignment horizontal="center" vertical="center" textRotation="0" wrapText="true" indent="0" shrinkToFit="false"/>
      <protection locked="true" hidden="false"/>
    </xf>
    <xf numFmtId="168" fontId="21" fillId="0" borderId="46" xfId="22" applyFont="true" applyBorder="true" applyAlignment="true" applyProtection="false">
      <alignment horizontal="center" vertical="center" textRotation="0" wrapText="true" indent="0" shrinkToFit="false"/>
      <protection locked="true" hidden="false"/>
    </xf>
    <xf numFmtId="164" fontId="21" fillId="0" borderId="66" xfId="22" applyFont="true" applyBorder="true" applyAlignment="true" applyProtection="false">
      <alignment horizontal="center" vertical="center" textRotation="0" wrapText="true" indent="0" shrinkToFit="false"/>
      <protection locked="true" hidden="false"/>
    </xf>
    <xf numFmtId="164" fontId="21" fillId="0" borderId="11" xfId="22" applyFont="true" applyBorder="true" applyAlignment="true" applyProtection="false">
      <alignment horizontal="left" vertical="center" textRotation="0" wrapText="true" indent="0" shrinkToFit="false"/>
      <protection locked="true" hidden="false"/>
    </xf>
    <xf numFmtId="164" fontId="21" fillId="0" borderId="0" xfId="22" applyFont="true" applyBorder="true" applyAlignment="true" applyProtection="false">
      <alignment horizontal="left" vertical="center" textRotation="0" wrapText="true" indent="1" shrinkToFit="false"/>
      <protection locked="true" hidden="false"/>
    </xf>
    <xf numFmtId="164" fontId="21" fillId="0" borderId="0" xfId="22" applyFont="true" applyBorder="true" applyAlignment="true" applyProtection="false">
      <alignment horizontal="center" vertical="center" textRotation="0" wrapText="true" indent="0" shrinkToFit="false"/>
      <protection locked="true" hidden="false"/>
    </xf>
    <xf numFmtId="168" fontId="21" fillId="0" borderId="0" xfId="22" applyFont="true" applyBorder="true" applyAlignment="true" applyProtection="false">
      <alignment horizontal="right" vertical="center" textRotation="0" wrapText="true" indent="3" shrinkToFit="false"/>
      <protection locked="true" hidden="false"/>
    </xf>
    <xf numFmtId="164" fontId="21" fillId="0" borderId="9" xfId="22" applyFont="true" applyBorder="true" applyAlignment="true" applyProtection="false">
      <alignment horizontal="center" vertical="center" textRotation="0" wrapText="true" indent="0" shrinkToFit="false"/>
      <protection locked="true" hidden="false"/>
    </xf>
    <xf numFmtId="164" fontId="70" fillId="0" borderId="11" xfId="0" applyFont="true" applyBorder="true" applyAlignment="true" applyProtection="false">
      <alignment horizontal="left" vertical="center" textRotation="0" wrapText="true" indent="0" shrinkToFit="false"/>
      <protection locked="true" hidden="false"/>
    </xf>
    <xf numFmtId="164" fontId="70" fillId="0" borderId="0" xfId="0" applyFont="true" applyBorder="true" applyAlignment="true" applyProtection="false">
      <alignment horizontal="left" vertical="center" textRotation="0" wrapText="true" indent="1" shrinkToFit="false"/>
      <protection locked="true" hidden="false"/>
    </xf>
    <xf numFmtId="164" fontId="70" fillId="0" borderId="0" xfId="0" applyFont="true" applyBorder="true" applyAlignment="true" applyProtection="false">
      <alignment horizontal="center" vertical="center" textRotation="0" wrapText="true" indent="0" shrinkToFit="false"/>
      <protection locked="true" hidden="false"/>
    </xf>
    <xf numFmtId="164" fontId="20" fillId="0" borderId="0" xfId="22" applyFont="true" applyBorder="true" applyAlignment="true" applyProtection="false">
      <alignment horizontal="center" vertical="center" textRotation="0" wrapText="true" indent="0" shrinkToFit="false"/>
      <protection locked="true" hidden="false"/>
    </xf>
    <xf numFmtId="168" fontId="21" fillId="4" borderId="1" xfId="22" applyFont="true" applyBorder="true" applyAlignment="true" applyProtection="false">
      <alignment horizontal="right" vertical="center" textRotation="0" wrapText="true" indent="1" shrinkToFit="false"/>
      <protection locked="true" hidden="false"/>
    </xf>
    <xf numFmtId="164" fontId="20" fillId="0" borderId="0" xfId="22" applyFont="true" applyBorder="true" applyAlignment="true" applyProtection="false">
      <alignment horizontal="left" vertical="center" textRotation="0" wrapText="true" indent="1" shrinkToFit="false"/>
      <protection locked="true" hidden="false"/>
    </xf>
    <xf numFmtId="164" fontId="70" fillId="0" borderId="9" xfId="0" applyFont="true" applyBorder="true" applyAlignment="true" applyProtection="false">
      <alignment horizontal="center" vertical="center" textRotation="0" wrapText="true" indent="0" shrinkToFit="false"/>
      <protection locked="true" hidden="false"/>
    </xf>
    <xf numFmtId="167" fontId="71" fillId="4" borderId="1" xfId="0" applyFont="true" applyBorder="true" applyAlignment="true" applyProtection="false">
      <alignment horizontal="right" vertical="center" textRotation="0" wrapText="true" indent="1" shrinkToFit="false"/>
      <protection locked="true" hidden="false"/>
    </xf>
    <xf numFmtId="167" fontId="71" fillId="0" borderId="0" xfId="0" applyFont="true" applyBorder="true" applyAlignment="true" applyProtection="false">
      <alignment horizontal="right" vertical="center" textRotation="0" wrapText="true" indent="1" shrinkToFit="false"/>
      <protection locked="true" hidden="false"/>
    </xf>
    <xf numFmtId="167" fontId="71" fillId="4" borderId="0" xfId="0" applyFont="true" applyBorder="true" applyAlignment="true" applyProtection="false">
      <alignment horizontal="right" vertical="center" textRotation="0" wrapText="true" indent="1" shrinkToFit="false"/>
      <protection locked="true" hidden="false"/>
    </xf>
    <xf numFmtId="164" fontId="20" fillId="0" borderId="0" xfId="23" applyFont="true" applyBorder="true" applyAlignment="true" applyProtection="false">
      <alignment horizontal="left" vertical="center" textRotation="0" wrapText="true" indent="1" shrinkToFit="false"/>
      <protection locked="true" hidden="false"/>
    </xf>
    <xf numFmtId="167" fontId="70" fillId="0" borderId="0" xfId="0" applyFont="true" applyBorder="true" applyAlignment="true" applyProtection="false">
      <alignment horizontal="right" vertical="center" textRotation="0" wrapText="true" indent="1" shrinkToFit="false"/>
      <protection locked="true" hidden="false"/>
    </xf>
    <xf numFmtId="164" fontId="71" fillId="0" borderId="1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1" shrinkToFit="false"/>
      <protection locked="true" hidden="false"/>
    </xf>
    <xf numFmtId="164" fontId="52" fillId="0" borderId="11"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1" shrinkToFit="false"/>
      <protection locked="true" hidden="false"/>
    </xf>
    <xf numFmtId="167" fontId="79" fillId="4" borderId="0" xfId="0" applyFont="true" applyBorder="true" applyAlignment="true" applyProtection="false">
      <alignment horizontal="right" vertical="center" textRotation="0" wrapText="true" indent="1" shrinkToFit="false"/>
      <protection locked="true" hidden="false"/>
    </xf>
    <xf numFmtId="164" fontId="0" fillId="0" borderId="11" xfId="0" applyFont="false" applyBorder="true" applyAlignment="true" applyProtection="false">
      <alignment horizontal="left" vertical="bottom" textRotation="0" wrapText="false" indent="0" shrinkToFit="false"/>
      <protection locked="true" hidden="false"/>
    </xf>
    <xf numFmtId="164" fontId="20" fillId="0" borderId="9" xfId="22" applyFont="true" applyBorder="true" applyAlignment="true" applyProtection="false">
      <alignment horizontal="center" vertical="center" textRotation="0" wrapText="true" indent="0" shrinkToFit="false"/>
      <protection locked="true" hidden="false"/>
    </xf>
    <xf numFmtId="164" fontId="52" fillId="0" borderId="0" xfId="0" applyFont="true" applyBorder="true" applyAlignment="true" applyProtection="false">
      <alignment horizontal="left" vertical="center" textRotation="0" wrapText="true" indent="1" shrinkToFit="false"/>
      <protection locked="true" hidden="false"/>
    </xf>
    <xf numFmtId="164" fontId="21" fillId="0" borderId="1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1" shrinkToFit="false"/>
      <protection locked="true" hidden="false"/>
    </xf>
    <xf numFmtId="178" fontId="70" fillId="0" borderId="11" xfId="0" applyFont="true" applyBorder="true" applyAlignment="true" applyProtection="false">
      <alignment horizontal="left" vertical="center" textRotation="0" wrapText="true" indent="0" shrinkToFit="false"/>
      <protection locked="true" hidden="false"/>
    </xf>
    <xf numFmtId="167" fontId="21" fillId="0" borderId="0" xfId="22" applyFont="true" applyBorder="true" applyAlignment="true" applyProtection="false">
      <alignment horizontal="right" vertical="center" textRotation="0" wrapText="true" indent="1" shrinkToFit="false"/>
      <protection locked="true" hidden="false"/>
    </xf>
    <xf numFmtId="167" fontId="21" fillId="4" borderId="0" xfId="22" applyFont="true" applyBorder="true" applyAlignment="true" applyProtection="false">
      <alignment horizontal="right" vertical="center" textRotation="0" wrapText="true" indent="1" shrinkToFit="false"/>
      <protection locked="true" hidden="false"/>
    </xf>
    <xf numFmtId="164" fontId="0" fillId="0" borderId="0" xfId="0" applyFont="false" applyBorder="true" applyAlignment="true" applyProtection="false">
      <alignment horizontal="right" vertical="center" textRotation="0" wrapText="false" indent="1" shrinkToFit="false"/>
      <protection locked="true" hidden="false"/>
    </xf>
    <xf numFmtId="164" fontId="21" fillId="0" borderId="11" xfId="0" applyFont="true" applyBorder="true" applyAlignment="true" applyProtection="false">
      <alignment horizontal="general" vertical="bottom" textRotation="0" wrapText="false" indent="0" shrinkToFit="false"/>
      <protection locked="true" hidden="false"/>
    </xf>
    <xf numFmtId="164" fontId="70" fillId="0" borderId="6" xfId="0" applyFont="true" applyBorder="true" applyAlignment="true" applyProtection="false">
      <alignment horizontal="left" vertical="center" textRotation="0" wrapText="true" indent="0" shrinkToFit="false"/>
      <protection locked="true" hidden="false"/>
    </xf>
    <xf numFmtId="164" fontId="70" fillId="0" borderId="7" xfId="0" applyFont="true" applyBorder="true" applyAlignment="true" applyProtection="false">
      <alignment horizontal="center" vertical="center" textRotation="0" wrapText="true" indent="0" shrinkToFit="false"/>
      <protection locked="true" hidden="false"/>
    </xf>
    <xf numFmtId="164" fontId="70" fillId="0" borderId="7" xfId="0" applyFont="true" applyBorder="true" applyAlignment="true" applyProtection="false">
      <alignment horizontal="left" vertical="center" textRotation="0" wrapText="true" indent="1" shrinkToFit="false"/>
      <protection locked="true" hidden="false"/>
    </xf>
    <xf numFmtId="164" fontId="20" fillId="0" borderId="7" xfId="23" applyFont="true" applyBorder="true" applyAlignment="true" applyProtection="false">
      <alignment horizontal="left" vertical="center" textRotation="0" wrapText="true" indent="1" shrinkToFit="false"/>
      <protection locked="true" hidden="false"/>
    </xf>
    <xf numFmtId="167" fontId="71" fillId="4" borderId="7" xfId="0" applyFont="true" applyBorder="true" applyAlignment="true" applyProtection="false">
      <alignment horizontal="right" vertical="center" textRotation="0" wrapText="true" indent="1" shrinkToFit="false"/>
      <protection locked="true" hidden="false"/>
    </xf>
    <xf numFmtId="164" fontId="70" fillId="0" borderId="8" xfId="0" applyFont="true" applyBorder="true" applyAlignment="true" applyProtection="false">
      <alignment horizontal="center" vertical="center" textRotation="0" wrapText="true" indent="0" shrinkToFit="false"/>
      <protection locked="true" hidden="false"/>
    </xf>
    <xf numFmtId="164" fontId="7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3"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center" vertical="bottom" textRotation="0" wrapText="false" indent="0" shrinkToFit="false"/>
      <protection locked="true" hidden="false"/>
    </xf>
    <xf numFmtId="164" fontId="0" fillId="3" borderId="12" xfId="0" applyFont="tru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64" fontId="0" fillId="3" borderId="13" xfId="0" applyFont="false" applyBorder="true" applyAlignment="true" applyProtection="false">
      <alignment horizontal="center" vertical="bottom" textRotation="0" wrapText="false" indent="0" shrinkToFit="false"/>
      <protection locked="true" hidden="false"/>
    </xf>
    <xf numFmtId="179" fontId="0" fillId="3" borderId="5" xfId="0" applyFont="true" applyBorder="true" applyAlignment="true" applyProtection="false">
      <alignment horizontal="center" vertical="bottom" textRotation="0" wrapText="false" indent="0" shrinkToFit="false"/>
      <protection locked="true" hidden="false"/>
    </xf>
    <xf numFmtId="164" fontId="20" fillId="3" borderId="20" xfId="0" applyFont="true" applyBorder="true" applyAlignment="true" applyProtection="false">
      <alignment horizontal="center" vertical="bottom" textRotation="0" wrapText="false" indent="0" shrinkToFit="false"/>
      <protection locked="true" hidden="false"/>
    </xf>
    <xf numFmtId="164" fontId="0" fillId="3" borderId="6" xfId="0" applyFont="false" applyBorder="true" applyAlignment="true" applyProtection="false">
      <alignment horizontal="center" vertical="bottom" textRotation="0" wrapText="false" indent="0" shrinkToFit="false"/>
      <protection locked="true" hidden="false"/>
    </xf>
    <xf numFmtId="164" fontId="0" fillId="3" borderId="7" xfId="0" applyFont="false" applyBorder="true" applyAlignment="true" applyProtection="false">
      <alignment horizontal="center" vertical="bottom" textRotation="0" wrapText="false" indent="0" shrinkToFit="false"/>
      <protection locked="true" hidden="false"/>
    </xf>
    <xf numFmtId="164" fontId="0" fillId="3" borderId="8" xfId="0" applyFont="false" applyBorder="true" applyAlignment="true" applyProtection="false">
      <alignment horizontal="center" vertical="bottom" textRotation="0" wrapText="false" indent="0" shrinkToFit="false"/>
      <protection locked="true" hidden="false"/>
    </xf>
    <xf numFmtId="164" fontId="0" fillId="3" borderId="20"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20" fillId="0" borderId="38" xfId="0" applyFont="true" applyBorder="true" applyAlignment="true" applyProtection="false">
      <alignment horizontal="center" vertical="center" textRotation="0" wrapText="false" indent="0" shrinkToFit="false"/>
      <protection locked="true" hidden="false"/>
    </xf>
    <xf numFmtId="164" fontId="21" fillId="4" borderId="13" xfId="0" applyFont="true" applyBorder="true" applyAlignment="true" applyProtection="false">
      <alignment horizontal="center" vertical="center" textRotation="0" wrapText="false" indent="0" shrinkToFit="false"/>
      <protection locked="true" hidden="false"/>
    </xf>
    <xf numFmtId="168" fontId="20" fillId="0" borderId="11" xfId="0" applyFont="true" applyBorder="true" applyAlignment="true" applyProtection="false">
      <alignment horizontal="center" vertical="bottom" textRotation="0" wrapText="false" indent="0" shrinkToFit="false"/>
      <protection locked="true" hidden="false"/>
    </xf>
    <xf numFmtId="169" fontId="8" fillId="0" borderId="9" xfId="0" applyFont="true" applyBorder="true" applyAlignment="true" applyProtection="false">
      <alignment horizontal="center" vertical="bottom" textRotation="0" wrapText="false" indent="0" shrinkToFit="false"/>
      <protection locked="true" hidden="false"/>
    </xf>
    <xf numFmtId="164" fontId="21" fillId="4" borderId="9" xfId="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21" fillId="4" borderId="8" xfId="0" applyFont="true" applyBorder="true" applyAlignment="true" applyProtection="false">
      <alignment horizontal="center" vertical="center" textRotation="0" wrapText="false" indent="0" shrinkToFit="false"/>
      <protection locked="true" hidden="false"/>
    </xf>
    <xf numFmtId="168" fontId="20" fillId="0" borderId="6" xfId="0" applyFont="true" applyBorder="true" applyAlignment="true" applyProtection="false">
      <alignment horizontal="center" vertical="bottom" textRotation="0" wrapText="false" indent="0" shrinkToFit="false"/>
      <protection locked="true" hidden="false"/>
    </xf>
    <xf numFmtId="168" fontId="20" fillId="0" borderId="7" xfId="0" applyFont="true" applyBorder="true" applyAlignment="true" applyProtection="false">
      <alignment horizontal="center" vertical="bottom" textRotation="0" wrapText="false" indent="0" shrinkToFit="false"/>
      <protection locked="true" hidden="false"/>
    </xf>
    <xf numFmtId="169" fontId="8" fillId="0" borderId="8"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20" fillId="4" borderId="9" xfId="0" applyFont="true" applyBorder="true" applyAlignment="true" applyProtection="false">
      <alignment horizontal="center" vertical="bottom" textRotation="0" wrapText="false" indent="0" shrinkToFit="false"/>
      <protection locked="true" hidden="false"/>
    </xf>
    <xf numFmtId="168" fontId="0" fillId="0" borderId="38" xfId="0" applyFont="false" applyBorder="true" applyAlignment="true" applyProtection="false">
      <alignment horizontal="center" vertical="bottom" textRotation="0" wrapText="false" indent="0" shrinkToFit="false"/>
      <protection locked="true" hidden="false"/>
    </xf>
    <xf numFmtId="169" fontId="0" fillId="0" borderId="1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9" fontId="0" fillId="0" borderId="9" xfId="0" applyFont="false" applyBorder="true" applyAlignment="false" applyProtection="false">
      <alignment horizontal="general" vertical="bottom" textRotation="0" wrapText="false" indent="0" shrinkToFit="false"/>
      <protection locked="true" hidden="false"/>
    </xf>
    <xf numFmtId="164" fontId="20" fillId="4" borderId="8" xfId="0" applyFont="true" applyBorder="true" applyAlignment="true" applyProtection="false">
      <alignment horizontal="center" vertical="bottom" textRotation="0" wrapText="false" indent="0" shrinkToFit="false"/>
      <protection locked="true" hidden="false"/>
    </xf>
    <xf numFmtId="168" fontId="0" fillId="0" borderId="7" xfId="0" applyFont="false" applyBorder="true" applyAlignment="true" applyProtection="false">
      <alignment horizontal="center" vertical="bottom" textRotation="0" wrapText="false" indent="0" shrinkToFit="false"/>
      <protection locked="true" hidden="false"/>
    </xf>
    <xf numFmtId="169" fontId="0" fillId="0" borderId="8" xfId="0" applyFont="false" applyBorder="true" applyAlignment="fals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uro" xfId="20" builtinId="53" customBuiltin="true"/>
    <cellStyle name="Normal_recaptureSatsmoltadul" xfId="21" builtinId="53" customBuiltin="true"/>
    <cellStyle name="Normal_tab222b" xfId="22" builtinId="53" customBuiltin="true"/>
    <cellStyle name="Normal_Tags2000-Canada" xfId="23" builtinId="53" customBuiltin="true"/>
    <cellStyle name="Normal_Tags2000-USA"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2.xml"/><Relationship Id="rId17" Type="http://schemas.openxmlformats.org/officeDocument/2006/relationships/externalLink" Target="externalLinks/externalLink1.xml"/><Relationship Id="rId18" Type="http://schemas.openxmlformats.org/officeDocument/2006/relationships/externalLink" Target="externalLinks/externalLink3.xml"/><Relationship Id="rId1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19143054595715"/>
          <c:y val="0.0954142989295626"/>
          <c:w val="0.682715196191354"/>
          <c:h val="0.747984670278842"/>
        </c:manualLayout>
      </c:layout>
      <c:barChart>
        <c:barDir val="col"/>
        <c:grouping val="clustered"/>
        <c:varyColors val="0"/>
        <c:ser>
          <c:idx val="0"/>
          <c:order val="0"/>
          <c:tx>
            <c:strRef>
              <c:f>"landings"</c:f>
              <c:strCache>
                <c:ptCount val="1"/>
                <c:pt idx="0">
                  <c:v>landings</c:v>
                </c:pt>
              </c:strCache>
            </c:strRef>
          </c:tx>
          <c:spPr>
            <a:solidFill>
              <a:srgbClr val="99cc00"/>
            </a:solidFill>
            <a:ln w="25560">
              <a:noFill/>
            </a:ln>
          </c:spPr>
          <c:invertIfNegative val="0"/>
          <c:dLbls>
            <c:dLbl>
              <c:idx val="18"/>
              <c:dLblPos val="outEnd"/>
              <c:showLegendKey val="0"/>
              <c:showVal val="0"/>
              <c:showCatName val="0"/>
              <c:showSerName val="0"/>
              <c:showPercent val="0"/>
            </c:dLbl>
            <c:dLblPos val="outEnd"/>
            <c:showLegendKey val="0"/>
            <c:showVal val="0"/>
            <c:showCatName val="0"/>
            <c:showSerName val="0"/>
            <c:showPercent val="0"/>
            <c:showLeaderLines val="0"/>
          </c:dLbls>
          <c:cat>
            <c:strRef>
              <c:f>'T4-SPM 2014'!$S$14:$S$32</c:f>
              <c:strCache>
                <c:ptCount val="19"/>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strCache>
            </c:strRef>
          </c:cat>
          <c:val>
            <c:numRef>
              <c:f>'T4-SPM 2014'!$T$14:$T$32</c:f>
              <c:numCache>
                <c:formatCode>General</c:formatCode>
                <c:ptCount val="19"/>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numCache>
            </c:numRef>
          </c:val>
        </c:ser>
        <c:gapWidth val="30"/>
        <c:overlap val="0"/>
        <c:axId val="57878749"/>
        <c:axId val="79747325"/>
      </c:barChart>
      <c:lineChart>
        <c:grouping val="standard"/>
        <c:varyColors val="0"/>
        <c:ser>
          <c:idx val="1"/>
          <c:order val="1"/>
          <c:tx>
            <c:strRef>
              <c:f>"nets"</c:f>
              <c:strCache>
                <c:ptCount val="1"/>
                <c:pt idx="0">
                  <c:v>nets</c:v>
                </c:pt>
              </c:strCache>
            </c:strRef>
          </c:tx>
          <c:spPr>
            <a:solidFill>
              <a:srgbClr val="003300"/>
            </a:solidFill>
            <a:ln w="38160">
              <a:solidFill>
                <a:srgbClr val="003300"/>
              </a:solidFill>
              <a:round/>
            </a:ln>
          </c:spPr>
          <c:marker>
            <c:symbol val="none"/>
          </c:marker>
          <c:dLbls>
            <c:dLblPos val="r"/>
            <c:showLegendKey val="0"/>
            <c:showVal val="0"/>
            <c:showCatName val="0"/>
            <c:showSerName val="0"/>
            <c:showPercent val="0"/>
            <c:showLeaderLines val="0"/>
          </c:dLbls>
          <c:cat>
            <c:strRef>
              <c:f>'T4-SPM 2014'!$S$14:$S$32</c:f>
              <c:strCache>
                <c:ptCount val="19"/>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strCache>
            </c:strRef>
          </c:cat>
          <c:val>
            <c:numRef>
              <c:f>'T4-SPM 2014'!$U$14:$U$32</c:f>
              <c:numCache>
                <c:formatCode>General</c:formatCode>
                <c:ptCount val="19"/>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numCache>
            </c:numRef>
          </c:val>
          <c:smooth val="0"/>
        </c:ser>
        <c:hiLowLines>
          <c:spPr>
            <a:ln>
              <a:noFill/>
            </a:ln>
          </c:spPr>
        </c:hiLowLines>
        <c:marker val="0"/>
        <c:axId val="47562777"/>
        <c:axId val="54590969"/>
      </c:lineChart>
      <c:catAx>
        <c:axId val="57878749"/>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79747325"/>
        <c:crosses val="autoZero"/>
        <c:auto val="1"/>
        <c:lblAlgn val="ctr"/>
        <c:lblOffset val="100"/>
      </c:catAx>
      <c:valAx>
        <c:axId val="79747325"/>
        <c:scaling>
          <c:orientation val="minMax"/>
        </c:scaling>
        <c:delete val="0"/>
        <c:axPos val="l"/>
        <c:numFmt formatCode="0.0" sourceLinked="0"/>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57878749"/>
        <c:crosses val="autoZero"/>
      </c:valAx>
      <c:catAx>
        <c:axId val="47562777"/>
        <c:scaling>
          <c:orientation val="minMax"/>
        </c:scaling>
        <c:delete val="1"/>
        <c:axPos val="t"/>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Arial"/>
                <a:ea typeface="Arial"/>
              </a:defRPr>
            </a:pPr>
          </a:p>
        </c:txPr>
        <c:crossAx val="54590969"/>
        <c:crosses val="autoZero"/>
        <c:auto val="1"/>
        <c:lblAlgn val="ctr"/>
        <c:lblOffset val="100"/>
      </c:catAx>
      <c:valAx>
        <c:axId val="54590969"/>
        <c:scaling>
          <c:orientation val="minMax"/>
        </c:scaling>
        <c:delete val="0"/>
        <c:axPos val="r"/>
        <c:numFmt formatCode="General" sourceLinked="0"/>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47562777"/>
        <c:crosses val="max"/>
      </c:valAx>
      <c:spPr>
        <a:noFill/>
        <a:ln w="12600">
          <a:solidFill>
            <a:srgbClr val="808080"/>
          </a:solidFill>
          <a:round/>
        </a:ln>
      </c:spPr>
    </c:plotArea>
    <c:legend>
      <c:legendPos val="r"/>
      <c:layout>
        <c:manualLayout>
          <c:xMode val="edge"/>
          <c:yMode val="edge"/>
          <c:x val="0.165948275862069"/>
          <c:y val="0.150350017436632"/>
        </c:manualLayout>
      </c:layout>
      <c:overlay val="0"/>
      <c:spPr>
        <a:solidFill>
          <a:srgbClr val="ffffff"/>
        </a:solidFill>
        <a:ln w="25560">
          <a:noFill/>
        </a:ln>
      </c:spPr>
    </c:legend>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8080"/>
                </a:solidFill>
                <a:uFill>
                  <a:solidFill>
                    <a:srgbClr val="ffffff"/>
                  </a:solidFill>
                </a:uFill>
                <a:latin typeface="Arial"/>
                <a:ea typeface="Arial"/>
              </a:defRPr>
            </a:pPr>
            <a:r>
              <a:rPr b="1" sz="1200" spc="-1" strike="noStrike">
                <a:solidFill>
                  <a:srgbClr val="008080"/>
                </a:solidFill>
                <a:uFill>
                  <a:solidFill>
                    <a:srgbClr val="ffffff"/>
                  </a:solidFill>
                </a:uFill>
                <a:latin typeface="Arial"/>
                <a:ea typeface="Arial"/>
              </a:rPr>
              <a:t>Fig  - Releases per stage in  rivers, 2013. (X1000)</a:t>
            </a:r>
          </a:p>
        </c:rich>
      </c:tx>
      <c:layout>
        <c:manualLayout>
          <c:xMode val="edge"/>
          <c:yMode val="edge"/>
          <c:x val="0.106294820717131"/>
          <c:y val="0.0790575290037077"/>
        </c:manualLayout>
      </c:layout>
      <c:overlay val="0"/>
    </c:title>
    <c:autoTitleDeleted val="0"/>
    <c:plotArea>
      <c:layout>
        <c:manualLayout>
          <c:layoutTarget val="inner"/>
          <c:xMode val="edge"/>
          <c:yMode val="edge"/>
          <c:x val="0.117609561752988"/>
          <c:y val="0.275325917952398"/>
          <c:w val="0.84605577689243"/>
          <c:h val="0.588565961009449"/>
        </c:manualLayout>
      </c:layout>
      <c:barChart>
        <c:barDir val="col"/>
        <c:grouping val="stacked"/>
        <c:varyColors val="0"/>
        <c:ser>
          <c:idx val="0"/>
          <c:order val="0"/>
          <c:tx>
            <c:strRef>
              <c:f>'T10-Stockings'!$AJ$10</c:f>
              <c:strCache>
                <c:ptCount val="1"/>
                <c:pt idx="0">
                  <c:v/>
                </c:pt>
              </c:strCache>
            </c:strRef>
          </c:tx>
          <c:spPr>
            <a:solidFill>
              <a:srgbClr val="ff0000"/>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'T10-Stockings'!$AK$10:$AT$10</c:f>
              <c:numCache>
                <c:formatCode>General</c:formatCode>
                <c:ptCount val="10"/>
                <c:pt idx="0">
                  <c:v/>
                </c:pt>
                <c:pt idx="1">
                  <c:v/>
                </c:pt>
                <c:pt idx="2">
                  <c:v/>
                </c:pt>
                <c:pt idx="3">
                  <c:v/>
                </c:pt>
                <c:pt idx="4">
                  <c:v/>
                </c:pt>
                <c:pt idx="5">
                  <c:v/>
                </c:pt>
                <c:pt idx="6">
                  <c:v/>
                </c:pt>
                <c:pt idx="7">
                  <c:v/>
                </c:pt>
                <c:pt idx="8">
                  <c:v/>
                </c:pt>
                <c:pt idx="9">
                  <c:v/>
                </c:pt>
              </c:numCache>
            </c:numRef>
          </c:val>
        </c:ser>
        <c:ser>
          <c:idx val="1"/>
          <c:order val="1"/>
          <c:tx>
            <c:strRef>
              <c:f>'T10-Stockings'!$AJ$11</c:f>
              <c:strCache>
                <c:ptCount val="1"/>
                <c:pt idx="0">
                  <c:v/>
                </c:pt>
              </c:strCache>
            </c:strRef>
          </c:tx>
          <c:spPr>
            <a:solidFill>
              <a:srgbClr val="ff6600"/>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'T10-Stockings'!$AK$11:$AT$11</c:f>
              <c:numCache>
                <c:formatCode>General</c:formatCode>
                <c:ptCount val="10"/>
                <c:pt idx="0">
                  <c:v/>
                </c:pt>
                <c:pt idx="1">
                  <c:v/>
                </c:pt>
                <c:pt idx="2">
                  <c:v/>
                </c:pt>
                <c:pt idx="3">
                  <c:v/>
                </c:pt>
                <c:pt idx="4">
                  <c:v/>
                </c:pt>
                <c:pt idx="5">
                  <c:v/>
                </c:pt>
                <c:pt idx="6">
                  <c:v/>
                </c:pt>
                <c:pt idx="7">
                  <c:v/>
                </c:pt>
                <c:pt idx="8">
                  <c:v/>
                </c:pt>
                <c:pt idx="9">
                  <c:v/>
                </c:pt>
              </c:numCache>
            </c:numRef>
          </c:val>
        </c:ser>
        <c:ser>
          <c:idx val="2"/>
          <c:order val="2"/>
          <c:tx>
            <c:strRef>
              <c:f>'T10-Stockings'!$AJ$12</c:f>
              <c:strCache>
                <c:ptCount val="1"/>
                <c:pt idx="0">
                  <c:v/>
                </c:pt>
              </c:strCache>
            </c:strRef>
          </c:tx>
          <c:spPr>
            <a:solidFill>
              <a:srgbClr val="ffff00"/>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'T10-Stockings'!$AK$12:$AT$12</c:f>
              <c:numCache>
                <c:formatCode>General</c:formatCode>
                <c:ptCount val="10"/>
                <c:pt idx="0">
                  <c:v/>
                </c:pt>
                <c:pt idx="1">
                  <c:v/>
                </c:pt>
                <c:pt idx="2">
                  <c:v/>
                </c:pt>
                <c:pt idx="3">
                  <c:v/>
                </c:pt>
                <c:pt idx="4">
                  <c:v/>
                </c:pt>
                <c:pt idx="5">
                  <c:v/>
                </c:pt>
                <c:pt idx="6">
                  <c:v/>
                </c:pt>
                <c:pt idx="7">
                  <c:v/>
                </c:pt>
                <c:pt idx="8">
                  <c:v/>
                </c:pt>
                <c:pt idx="9">
                  <c:v/>
                </c:pt>
              </c:numCache>
            </c:numRef>
          </c:val>
        </c:ser>
        <c:ser>
          <c:idx val="3"/>
          <c:order val="3"/>
          <c:tx>
            <c:strRef>
              <c:f>'T10-Stockings'!$AJ$13</c:f>
              <c:strCache>
                <c:ptCount val="1"/>
                <c:pt idx="0">
                  <c:v/>
                </c:pt>
              </c:strCache>
            </c:strRef>
          </c:tx>
          <c:spPr>
            <a:solidFill>
              <a:srgbClr val="339966"/>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'T10-Stockings'!$AK$13:$AT$13</c:f>
              <c:numCache>
                <c:formatCode>General</c:formatCode>
                <c:ptCount val="10"/>
                <c:pt idx="0">
                  <c:v/>
                </c:pt>
                <c:pt idx="1">
                  <c:v/>
                </c:pt>
                <c:pt idx="2">
                  <c:v/>
                </c:pt>
                <c:pt idx="3">
                  <c:v/>
                </c:pt>
                <c:pt idx="4">
                  <c:v/>
                </c:pt>
                <c:pt idx="5">
                  <c:v/>
                </c:pt>
                <c:pt idx="6">
                  <c:v/>
                </c:pt>
                <c:pt idx="7">
                  <c:v/>
                </c:pt>
                <c:pt idx="8">
                  <c:v/>
                </c:pt>
                <c:pt idx="9">
                  <c:v/>
                </c:pt>
              </c:numCache>
            </c:numRef>
          </c:val>
        </c:ser>
        <c:ser>
          <c:idx val="4"/>
          <c:order val="4"/>
          <c:tx>
            <c:strRef>
              <c:f>'T10-Stockings'!$AJ$14</c:f>
              <c:strCache>
                <c:ptCount val="1"/>
                <c:pt idx="0">
                  <c:v/>
                </c:pt>
              </c:strCache>
            </c:strRef>
          </c:tx>
          <c:spPr>
            <a:solidFill>
              <a:srgbClr val="666699"/>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'T10-Stockings'!$AK$14:$AT$14</c:f>
              <c:numCache>
                <c:formatCode>General</c:formatCode>
                <c:ptCount val="10"/>
                <c:pt idx="0">
                  <c:v/>
                </c:pt>
                <c:pt idx="1">
                  <c:v/>
                </c:pt>
                <c:pt idx="2">
                  <c:v/>
                </c:pt>
                <c:pt idx="3">
                  <c:v/>
                </c:pt>
                <c:pt idx="4">
                  <c:v/>
                </c:pt>
                <c:pt idx="5">
                  <c:v/>
                </c:pt>
                <c:pt idx="6">
                  <c:v/>
                </c:pt>
                <c:pt idx="7">
                  <c:v/>
                </c:pt>
                <c:pt idx="8">
                  <c:v/>
                </c:pt>
                <c:pt idx="9">
                  <c:v/>
                </c:pt>
              </c:numCache>
            </c:numRef>
          </c:val>
        </c:ser>
        <c:ser>
          <c:idx val="5"/>
          <c:order val="5"/>
          <c:tx>
            <c:strRef>
              <c:f>'T10-Stockings'!$AJ$15</c:f>
              <c:strCache>
                <c:ptCount val="1"/>
                <c:pt idx="0">
                  <c:v/>
                </c:pt>
              </c:strCache>
            </c:strRef>
          </c:tx>
          <c:spPr>
            <a:solidFill>
              <a:srgbClr val="008000"/>
            </a:solidFill>
            <a:ln w="25560">
              <a:noFill/>
            </a:ln>
          </c:spPr>
          <c:invertIfNegative val="0"/>
          <c:dLbls>
            <c:dLblPos val="ctr"/>
            <c:showLegendKey val="0"/>
            <c:showVal val="0"/>
            <c:showCatName val="0"/>
            <c:showSerName val="0"/>
            <c:showPercent val="0"/>
            <c:showLeaderLines val="0"/>
          </c:dLbls>
          <c:cat>
            <c:strRef>
              <c:f>'T10-Stockings'!$AK$8:$AT$9</c:f>
              <c:strCache>
                <c:ptCount val="20"/>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strCache>
            </c:strRef>
          </c:cat>
          <c:val>
            <c:numRef>
              <c:f>'T10-Stockings'!$AK$15:$AT$15</c:f>
              <c:numCache>
                <c:formatCode>General</c:formatCode>
                <c:ptCount val="10"/>
                <c:pt idx="0">
                  <c:v/>
                </c:pt>
                <c:pt idx="1">
                  <c:v/>
                </c:pt>
                <c:pt idx="2">
                  <c:v/>
                </c:pt>
                <c:pt idx="3">
                  <c:v/>
                </c:pt>
                <c:pt idx="4">
                  <c:v/>
                </c:pt>
                <c:pt idx="5">
                  <c:v/>
                </c:pt>
                <c:pt idx="6">
                  <c:v/>
                </c:pt>
                <c:pt idx="7">
                  <c:v/>
                </c:pt>
                <c:pt idx="8">
                  <c:v/>
                </c:pt>
                <c:pt idx="9">
                  <c:v/>
                </c:pt>
              </c:numCache>
            </c:numRef>
          </c:val>
        </c:ser>
        <c:gapWidth val="150"/>
        <c:overlap val="100"/>
        <c:axId val="25679476"/>
        <c:axId val="7725855"/>
      </c:barChart>
      <c:catAx>
        <c:axId val="25679476"/>
        <c:scaling>
          <c:orientation val="minMax"/>
        </c:scaling>
        <c:delete val="0"/>
        <c:axPos val="b"/>
        <c:numFmt formatCode="General" sourceLinked="1"/>
        <c:majorTickMark val="out"/>
        <c:minorTickMark val="none"/>
        <c:tickLblPos val="nextTo"/>
        <c:spPr>
          <a:ln w="3240">
            <a:solidFill>
              <a:srgbClr val="000000"/>
            </a:solidFill>
            <a:round/>
          </a:ln>
        </c:spPr>
        <c:txPr>
          <a:bodyPr/>
          <a:p>
            <a:pPr>
              <a:defRPr b="1" sz="800" spc="-1" strike="noStrike">
                <a:solidFill>
                  <a:srgbClr val="000000"/>
                </a:solidFill>
                <a:uFill>
                  <a:solidFill>
                    <a:srgbClr val="ffffff"/>
                  </a:solidFill>
                </a:uFill>
                <a:latin typeface="Arial"/>
                <a:ea typeface="Arial"/>
              </a:defRPr>
            </a:pPr>
          </a:p>
        </c:txPr>
        <c:crossAx val="7725855"/>
        <c:crosses val="autoZero"/>
        <c:auto val="1"/>
        <c:lblAlgn val="ctr"/>
        <c:lblOffset val="100"/>
      </c:catAx>
      <c:valAx>
        <c:axId val="7725855"/>
        <c:scaling>
          <c:orientation val="minMax"/>
        </c:scaling>
        <c:delete val="0"/>
        <c:axPos val="l"/>
        <c:majorGridlines>
          <c:spPr>
            <a:ln w="3240">
              <a:solidFill>
                <a:srgbClr val="000000"/>
              </a:solidFill>
              <a:round/>
            </a:ln>
          </c:spPr>
        </c:majorGridlines>
        <c:numFmt formatCode="General" sourceLinked="0"/>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25679476"/>
        <c:crosses val="autoZero"/>
      </c:valAx>
      <c:spPr>
        <a:noFill/>
        <a:ln w="12600">
          <a:solidFill>
            <a:srgbClr val="808080"/>
          </a:solidFill>
          <a:round/>
        </a:ln>
      </c:spPr>
    </c:plotArea>
    <c:legend>
      <c:legendPos val="b"/>
      <c:layout>
        <c:manualLayout>
          <c:xMode val="edge"/>
          <c:yMode val="edge"/>
          <c:x val="0.144796380090498"/>
          <c:y val="0.322784810126582"/>
        </c:manualLayout>
      </c:layout>
      <c:overlay val="0"/>
      <c:spPr>
        <a:noFill/>
        <a:ln w="25560">
          <a:noFill/>
        </a:ln>
      </c:spPr>
    </c:legend>
    <c:plotVisOnly val="1"/>
    <c:dispBlanksAs val="gap"/>
  </c:chart>
  <c:spPr>
    <a:solidFill>
      <a:srgbClr val="ffffff"/>
    </a:solidFill>
    <a:ln w="9360">
      <a:noFill/>
    </a:ln>
  </c:spPr>
</c:chartSpace>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4.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76320</xdr:colOff>
      <xdr:row>1</xdr:row>
      <xdr:rowOff>114480</xdr:rowOff>
    </xdr:from>
    <xdr:to>
      <xdr:col>12</xdr:col>
      <xdr:colOff>57240</xdr:colOff>
      <xdr:row>3</xdr:row>
      <xdr:rowOff>75960</xdr:rowOff>
    </xdr:to>
    <xdr:sp>
      <xdr:nvSpPr>
        <xdr:cNvPr id="0" name="CustomShape 1"/>
        <xdr:cNvSpPr/>
      </xdr:nvSpPr>
      <xdr:spPr>
        <a:xfrm>
          <a:off x="690840" y="276120"/>
          <a:ext cx="7931880" cy="285480"/>
        </a:xfrm>
        <a:prstGeom prst="rect">
          <a:avLst/>
        </a:prstGeom>
        <a:solidFill>
          <a:srgbClr val="ffffff"/>
        </a:solidFill>
        <a:ln>
          <a:noFill/>
        </a:ln>
      </xdr:spPr>
      <xdr:style>
        <a:lnRef idx="0"/>
        <a:fillRef idx="0"/>
        <a:effectRef idx="0"/>
        <a:fontRef idx="minor"/>
      </xdr:style>
      <xdr:txBody>
        <a:bodyPr lIns="36720" rIns="0" tIns="27360" bIns="0"/>
        <a:p>
          <a:pPr>
            <a:lnSpc>
              <a:spcPct val="100000"/>
            </a:lnSpc>
          </a:pPr>
          <a:r>
            <a:rPr b="1" lang="en-US" sz="1200" spc="-1" strike="noStrike">
              <a:solidFill>
                <a:srgbClr val="000000"/>
              </a:solidFill>
              <a:uFill>
                <a:solidFill>
                  <a:srgbClr val="ffffff"/>
                </a:solidFill>
              </a:uFill>
              <a:latin typeface="Arial"/>
            </a:rPr>
            <a:t> </a:t>
          </a:r>
          <a:r>
            <a:rPr b="1" lang="en-US" sz="1200" spc="-1" strike="noStrike">
              <a:solidFill>
                <a:srgbClr val="000000"/>
              </a:solidFill>
              <a:uFill>
                <a:solidFill>
                  <a:srgbClr val="ffffff"/>
                </a:solidFill>
              </a:uFill>
              <a:latin typeface="Arial"/>
            </a:rPr>
            <a:t>T</a:t>
          </a:r>
          <a:r>
            <a:rPr b="1" lang="en-US" sz="1200" spc="-1" strike="noStrike">
              <a:solidFill>
                <a:srgbClr val="008080"/>
              </a:solidFill>
              <a:uFill>
                <a:solidFill>
                  <a:srgbClr val="ffffff"/>
                </a:solidFill>
              </a:uFill>
              <a:latin typeface="Arial"/>
            </a:rPr>
            <a:t>able 2 -  </a:t>
          </a:r>
          <a:r>
            <a:rPr b="0" lang="en-US" sz="1200" spc="-1" strike="noStrike">
              <a:solidFill>
                <a:srgbClr val="008080"/>
              </a:solidFill>
              <a:uFill>
                <a:solidFill>
                  <a:srgbClr val="ffffff"/>
                </a:solidFill>
              </a:uFill>
              <a:latin typeface="Arial"/>
            </a:rPr>
            <a:t>:</a:t>
          </a:r>
          <a:r>
            <a:rPr b="1" lang="en-US" sz="1200" spc="-1" strike="noStrike">
              <a:solidFill>
                <a:srgbClr val="008080"/>
              </a:solidFill>
              <a:uFill>
                <a:solidFill>
                  <a:srgbClr val="ffffff"/>
                </a:solidFill>
              </a:uFill>
              <a:latin typeface="Arial"/>
            </a:rPr>
            <a:t>2014 rod and net catches, targets and consumption rate of TACs  by rods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0</xdr:colOff>
      <xdr:row>76</xdr:row>
      <xdr:rowOff>0</xdr:rowOff>
    </xdr:from>
    <xdr:to>
      <xdr:col>11</xdr:col>
      <xdr:colOff>618840</xdr:colOff>
      <xdr:row>85</xdr:row>
      <xdr:rowOff>142560</xdr:rowOff>
    </xdr:to>
    <xdr:sp>
      <xdr:nvSpPr>
        <xdr:cNvPr id="1" name="CustomShape 1"/>
        <xdr:cNvSpPr/>
      </xdr:nvSpPr>
      <xdr:spPr>
        <a:xfrm>
          <a:off x="614520" y="12648960"/>
          <a:ext cx="7884360" cy="1599840"/>
        </a:xfrm>
        <a:prstGeom prst="rect">
          <a:avLst/>
        </a:prstGeom>
        <a:solidFill>
          <a:srgbClr val="ffffff"/>
        </a:solidFill>
        <a:ln>
          <a:noFill/>
        </a:ln>
      </xdr:spPr>
      <xdr:style>
        <a:lnRef idx="0"/>
        <a:fillRef idx="0"/>
        <a:effectRef idx="0"/>
        <a:fontRef idx="minor"/>
      </xdr:style>
      <xdr:txBody>
        <a:bodyPr lIns="27360" rIns="0" tIns="23040" bIns="0"/>
        <a:p>
          <a:pPr>
            <a:lnSpc>
              <a:spcPct val="100000"/>
            </a:lnSpc>
          </a:pPr>
          <a:r>
            <a:rPr b="0" lang="en-US" sz="1000" spc="-1" strike="noStrike">
              <a:solidFill>
                <a:srgbClr val="000000"/>
              </a:solidFill>
              <a:uFill>
                <a:solidFill>
                  <a:srgbClr val="ffffff"/>
                </a:solidFill>
              </a:uFill>
              <a:latin typeface="Arial"/>
            </a:rPr>
            <a:t>Numbers adjustment issue.   Most of fish numbers are not adjusted, especially 1SW ones and in Brittany rivers where catch reporting is supposed right. But, when and where effort is directed towards control of reporting, correcting rate  for MSW fish catch could reach a factor 2 to 3 for very small catch (&lt;10 fish), 1,2 to 2 for small catch (&lt; 50 fish) and 1,1 to 1, 6 for medium catch (&gt; 50 fish). 1SW fish catch is rarely estimated, but when it's as in rivers See &amp; Sélune (medium catch), correcting rate is 1 3.  In previous years, it varies between 1, 2 and 2 in some Brittany rivers. It could be more higher in rivers with very small catch. </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Special case of rivers in Upper-Normandy where compulsory reporting is boycotted;  catches can be estimated by on-based ONEMA biologists in the Bresle field station and collaboration of informant anglers. Editing rate are very high, as seen above.  </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440280</xdr:colOff>
      <xdr:row>1</xdr:row>
      <xdr:rowOff>114480</xdr:rowOff>
    </xdr:from>
    <xdr:to>
      <xdr:col>9</xdr:col>
      <xdr:colOff>37800</xdr:colOff>
      <xdr:row>3</xdr:row>
      <xdr:rowOff>162000</xdr:rowOff>
    </xdr:to>
    <xdr:sp>
      <xdr:nvSpPr>
        <xdr:cNvPr id="2" name="CustomShape 1"/>
        <xdr:cNvSpPr/>
      </xdr:nvSpPr>
      <xdr:spPr>
        <a:xfrm>
          <a:off x="752400" y="276120"/>
          <a:ext cx="6431400" cy="371520"/>
        </a:xfrm>
        <a:prstGeom prst="rect">
          <a:avLst/>
        </a:prstGeom>
        <a:solidFill>
          <a:srgbClr val="ffffff"/>
        </a:solidFill>
        <a:ln>
          <a:noFill/>
        </a:ln>
      </xdr:spPr>
      <xdr:style>
        <a:lnRef idx="0"/>
        <a:fillRef idx="0"/>
        <a:effectRef idx="0"/>
        <a:fontRef idx="minor"/>
      </xdr:style>
      <xdr:txBody>
        <a:bodyPr lIns="36720" rIns="0" tIns="27360" bIns="0"/>
        <a:p>
          <a:pPr>
            <a:lnSpc>
              <a:spcPct val="100000"/>
            </a:lnSpc>
          </a:pPr>
          <a:r>
            <a:rPr b="1" lang="en-US" sz="1200" spc="-1" strike="noStrike">
              <a:solidFill>
                <a:srgbClr val="008080"/>
              </a:solidFill>
              <a:uFill>
                <a:solidFill>
                  <a:srgbClr val="ffffff"/>
                </a:solidFill>
              </a:uFill>
              <a:latin typeface="Arial"/>
            </a:rPr>
            <a:t>Table 2a- Assessment &amp; attainment of CLs in salmon rivers, France, 2014</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257040</xdr:colOff>
      <xdr:row>55</xdr:row>
      <xdr:rowOff>85680</xdr:rowOff>
    </xdr:from>
    <xdr:to>
      <xdr:col>22</xdr:col>
      <xdr:colOff>47160</xdr:colOff>
      <xdr:row>72</xdr:row>
      <xdr:rowOff>56880</xdr:rowOff>
    </xdr:to>
    <xdr:graphicFrame>
      <xdr:nvGraphicFramePr>
        <xdr:cNvPr id="3" name="Graphique 20"/>
        <xdr:cNvGraphicFramePr/>
      </xdr:nvGraphicFramePr>
      <xdr:xfrm>
        <a:off x="8751240" y="9048600"/>
        <a:ext cx="4687920" cy="272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133200</xdr:rowOff>
    </xdr:from>
    <xdr:to>
      <xdr:col>8</xdr:col>
      <xdr:colOff>161640</xdr:colOff>
      <xdr:row>4</xdr:row>
      <xdr:rowOff>9000</xdr:rowOff>
    </xdr:to>
    <xdr:sp>
      <xdr:nvSpPr>
        <xdr:cNvPr id="4" name="CustomShape 1"/>
        <xdr:cNvSpPr/>
      </xdr:nvSpPr>
      <xdr:spPr>
        <a:xfrm>
          <a:off x="805680" y="294840"/>
          <a:ext cx="4605840" cy="399960"/>
        </a:xfrm>
        <a:prstGeom prst="rect">
          <a:avLst/>
        </a:prstGeom>
        <a:solidFill>
          <a:srgbClr val="ffffff"/>
        </a:solidFill>
        <a:ln>
          <a:noFill/>
        </a:ln>
      </xdr:spPr>
      <xdr:style>
        <a:lnRef idx="0"/>
        <a:fillRef idx="0"/>
        <a:effectRef idx="0"/>
        <a:fontRef idx="minor"/>
      </xdr:style>
      <xdr:txBody>
        <a:bodyPr lIns="36720" rIns="0" tIns="27360" bIns="0"/>
        <a:p>
          <a:pPr>
            <a:lnSpc>
              <a:spcPct val="100000"/>
            </a:lnSpc>
          </a:pPr>
          <a:r>
            <a:rPr b="1" lang="en-US" sz="1200" spc="-1" strike="noStrike">
              <a:solidFill>
                <a:srgbClr val="008080"/>
              </a:solidFill>
              <a:uFill>
                <a:solidFill>
                  <a:srgbClr val="ffffff"/>
                </a:solidFill>
              </a:uFill>
              <a:latin typeface="Arial"/>
            </a:rPr>
            <a:t>Table 4   - Nets and landings  at St Pierre &amp; Miquelon</a:t>
          </a:r>
          <a:endParaRPr b="0" lang="en-US" sz="1200" spc="-1" strike="noStrike">
            <a:solidFill>
              <a:srgbClr val="000000"/>
            </a:solidFill>
            <a:uFill>
              <a:solidFill>
                <a:srgbClr val="ffffff"/>
              </a:solidFill>
            </a:uFill>
            <a:latin typeface="Times New Roman"/>
          </a:endParaRPr>
        </a:p>
        <a:p>
          <a:pPr>
            <a:lnSpc>
              <a:spcPct val="100000"/>
            </a:lnSpc>
          </a:pPr>
          <a:r>
            <a:rPr b="1" lang="en-US" sz="1200" spc="-1" strike="noStrike">
              <a:solidFill>
                <a:srgbClr val="008080"/>
              </a:solidFill>
              <a:uFill>
                <a:solidFill>
                  <a:srgbClr val="ffffff"/>
                </a:solidFill>
              </a:uFill>
              <a:latin typeface="Arial"/>
            </a:rPr>
            <a:t>From H. GORAGUER, IFREMER-SPM, 2014</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1104840</xdr:colOff>
      <xdr:row>65</xdr:row>
      <xdr:rowOff>66600</xdr:rowOff>
    </xdr:from>
    <xdr:to>
      <xdr:col>10</xdr:col>
      <xdr:colOff>9000</xdr:colOff>
      <xdr:row>83</xdr:row>
      <xdr:rowOff>161640</xdr:rowOff>
    </xdr:to>
    <xdr:graphicFrame>
      <xdr:nvGraphicFramePr>
        <xdr:cNvPr id="5" name="Graphique 4"/>
        <xdr:cNvGraphicFramePr/>
      </xdr:nvGraphicFramePr>
      <xdr:xfrm>
        <a:off x="1910520" y="10667880"/>
        <a:ext cx="4517640" cy="300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Mes%20Documents/MIGRATEURS/DONNEES%20BRESLE/DEVALAISON/Lieu-Dieu%20-%202000.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MES%20DOCS%20FF/MIGRATEURS/DONNEES%20BRESLE/MONTEE%20EU/Structures%20taille%20et%20&#226;ge%20%20TRM%20-%20SAT/HISTO-LONG%20SAT%2084-99.xls!HISTOTA"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Documents%20and%20Settings/nom/Bureau/GT%20Saumon/Rapport%202012--saison%20%202011/Rapport%202012%20Year%202011/Tableaux%20Annexes%20Ann&#233;e%202009-Rapport%202010.%20GE.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RM détail"/>
      <sheetName val="sem.stand TRM &amp; SAT"/>
      <sheetName val="comparaison TRM TRF"/>
      <sheetName val="sem.stand autres sp"/>
      <sheetName val="SAT détail"/>
      <sheetName val="TRM par jour - schéma"/>
      <sheetName val="autres sp"/>
      <sheetName val="calendrier"/>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ISTO-LONG SAT 84-99"/>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ab 01 _nb gears 82-08"/>
      <sheetName val="Fig 06 - %1SW"/>
      <sheetName val="Fig 01 - nb anglers"/>
      <sheetName val="Tab 01prép - Nb pêch 87-2008"/>
      <sheetName val="Tab 02 - TAC_ 2008"/>
      <sheetName val="Tab 02 - préparation 2008 - déc"/>
      <sheetName val="Tab 02 - préparation 2008"/>
      <sheetName val="Tab 03 - capt 95-08 Estuair-Riv"/>
      <sheetName val="Fig 02 - C coast-est-riv."/>
      <sheetName val="Tab 04 -CPUE ligne filets 95-08"/>
      <sheetName val="Fig 03 - hour anglers"/>
      <sheetName val="Fig 04 - C&amp;f Adour"/>
      <sheetName val="Tab 05 - 1SW MSW 87-08"/>
      <sheetName val="Fig 05 - MSW-1SW"/>
      <sheetName val="Fig 07 - Capt 1HM PHM"/>
      <sheetName val="Fig 07 prep- Capt 1HM PHM"/>
      <sheetName val="Tab 06 - exploit 95-08"/>
      <sheetName val="Fig 08 - %expl Scorff"/>
      <sheetName val="Fig 09 - %expl Adour"/>
      <sheetName val="Fig 10 - conso TAC"/>
      <sheetName val="Fig 10 prep - conso TAC"/>
      <sheetName val="Feuil1"/>
      <sheetName val="smolts numbers"/>
      <sheetName val="Feuil3"/>
      <sheetName val="Tab 07 - mon. riv."/>
      <sheetName val="Tab 08 &amp; 09 - spawners riv ind"/>
      <sheetName val="Fig 11 - egg depo riv ind."/>
      <sheetName val="Tab 10 - status"/>
      <sheetName val="Tab 11 - Tag"/>
      <sheetName val="tab12 CPUE Adour 99-08"/>
      <sheetName val="Capt 2005 - Calcul Poids"/>
      <sheetName val="Capt estim Z Fluv  87-2005"/>
      <sheetName val="Tab4 Capt estim Z Marit 87-2005"/>
      <sheetName val="tab5 RT - capt 2005 + consoTAC"/>
      <sheetName val="Fig5 RT 2005 - conso TAC"/>
      <sheetName val="tab7 RT - âges riv-mer 2005"/>
      <sheetName val="tab8 RT- age tot 2005"/>
      <sheetName val="tab 9-10 RT Tailles Poids 2005"/>
      <sheetName val="tab11 RT - carnets pêche 95-05"/>
      <sheetName val="Fig8  RT  Nb SAT par pêch 95-05"/>
    </sheetNames>
    <sheetDataSet>
      <sheetData sheetId="0"/>
      <sheetData sheetId="1"/>
      <sheetData sheetId="2"/>
      <sheetData sheetId="3">
        <row r="61">
          <cell r="B61">
            <v>1987</v>
          </cell>
          <cell r="C61">
            <v>1988</v>
          </cell>
          <cell r="D61">
            <v>1989</v>
          </cell>
          <cell r="E61">
            <v>1990</v>
          </cell>
          <cell r="F61">
            <v>1991</v>
          </cell>
          <cell r="G61">
            <v>1992</v>
          </cell>
          <cell r="H61">
            <v>1993</v>
          </cell>
          <cell r="I61">
            <v>1994</v>
          </cell>
          <cell r="J61">
            <v>1995</v>
          </cell>
          <cell r="K61">
            <v>1996</v>
          </cell>
          <cell r="L61">
            <v>1997</v>
          </cell>
          <cell r="M61">
            <v>1998</v>
          </cell>
          <cell r="N61">
            <v>1999</v>
          </cell>
          <cell r="O61">
            <v>2000</v>
          </cell>
          <cell r="P61">
            <v>2001</v>
          </cell>
          <cell r="Q61">
            <v>2002</v>
          </cell>
          <cell r="R61">
            <v>2003</v>
          </cell>
          <cell r="S61">
            <v>2004</v>
          </cell>
          <cell r="T61">
            <v>2005</v>
          </cell>
          <cell r="U61">
            <v>2006</v>
          </cell>
          <cell r="V61">
            <v>2007</v>
          </cell>
          <cell r="W61">
            <v>2008</v>
          </cell>
        </row>
        <row r="62">
          <cell r="B62">
            <v>5724</v>
          </cell>
          <cell r="C62">
            <v>4346</v>
          </cell>
          <cell r="D62">
            <v>3789</v>
          </cell>
          <cell r="E62">
            <v>2944</v>
          </cell>
          <cell r="F62">
            <v>2737</v>
          </cell>
          <cell r="G62">
            <v>2136</v>
          </cell>
          <cell r="H62">
            <v>2104</v>
          </cell>
          <cell r="I62">
            <v>1672</v>
          </cell>
          <cell r="J62">
            <v>1878</v>
          </cell>
          <cell r="K62">
            <v>1798</v>
          </cell>
          <cell r="L62">
            <v>2953</v>
          </cell>
          <cell r="M62">
            <v>2352</v>
          </cell>
          <cell r="N62">
            <v>2225</v>
          </cell>
          <cell r="O62">
            <v>2036.58585858586</v>
          </cell>
          <cell r="P62">
            <v>2080.47474747475</v>
          </cell>
          <cell r="Q62">
            <v>2082.35353535354</v>
          </cell>
          <cell r="R62">
            <v>2048.27272727273</v>
          </cell>
          <cell r="S62">
            <v>2158.46464646465</v>
          </cell>
          <cell r="T62">
            <v>2356.27272727273</v>
          </cell>
          <cell r="U62">
            <v>2268.67676767677</v>
          </cell>
          <cell r="V62">
            <v>2431.0101010101</v>
          </cell>
          <cell r="W62">
            <v>2400.64646464646</v>
          </cell>
        </row>
        <row r="63">
          <cell r="B63">
            <v>0.986216402481048</v>
          </cell>
          <cell r="C63">
            <v>0.984817584409699</v>
          </cell>
          <cell r="D63">
            <v>0.990329325666493</v>
          </cell>
          <cell r="E63">
            <v>0.988915015115888</v>
          </cell>
          <cell r="F63">
            <v>0.991666666666667</v>
          </cell>
          <cell r="G63">
            <v>0.988888888888889</v>
          </cell>
          <cell r="H63">
            <v>0.996684036001895</v>
          </cell>
          <cell r="I63">
            <v>0.995238095238095</v>
          </cell>
          <cell r="J63">
            <v>0.998405103668262</v>
          </cell>
          <cell r="K63">
            <v>0.995570321151716</v>
          </cell>
          <cell r="L63">
            <v>0.992938802958978</v>
          </cell>
          <cell r="M63">
            <v>0.995344900550148</v>
          </cell>
          <cell r="N63">
            <v>0.996863799283154</v>
          </cell>
        </row>
        <row r="64">
          <cell r="B64">
            <v>5804</v>
          </cell>
          <cell r="C64">
            <v>4514</v>
          </cell>
          <cell r="D64">
            <v>3909</v>
          </cell>
          <cell r="E64">
            <v>3021</v>
          </cell>
          <cell r="F64">
            <v>2838</v>
          </cell>
          <cell r="G64">
            <v>2199</v>
          </cell>
          <cell r="H64">
            <v>2164</v>
          </cell>
          <cell r="I64">
            <v>1694</v>
          </cell>
          <cell r="J64">
            <v>1898</v>
          </cell>
          <cell r="K64">
            <v>1806</v>
          </cell>
          <cell r="L64">
            <v>2974</v>
          </cell>
          <cell r="M64">
            <v>2363</v>
          </cell>
          <cell r="N64">
            <v>2232</v>
          </cell>
          <cell r="O64">
            <v>2036.58585858586</v>
          </cell>
          <cell r="P64">
            <v>2080.47474747475</v>
          </cell>
          <cell r="Q64">
            <v>2082.35353535354</v>
          </cell>
          <cell r="R64">
            <v>2048.27272727273</v>
          </cell>
          <cell r="S64">
            <v>2158.46464646465</v>
          </cell>
          <cell r="T64">
            <v>2356.27272727273</v>
          </cell>
          <cell r="U64">
            <v>2268.67676767677</v>
          </cell>
          <cell r="V64">
            <v>2431.0101010101</v>
          </cell>
          <cell r="W64">
            <v>2400.64646464646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61">
          <cell r="B61">
            <v>1987</v>
          </cell>
          <cell r="C61">
            <v>1988</v>
          </cell>
          <cell r="D61">
            <v>1989</v>
          </cell>
          <cell r="E61">
            <v>1990</v>
          </cell>
          <cell r="F61">
            <v>1991</v>
          </cell>
          <cell r="G61">
            <v>1992</v>
          </cell>
          <cell r="H61">
            <v>1993</v>
          </cell>
          <cell r="I61">
            <v>1994</v>
          </cell>
          <cell r="J61">
            <v>1995</v>
          </cell>
          <cell r="K61">
            <v>1996</v>
          </cell>
          <cell r="L61">
            <v>1997</v>
          </cell>
          <cell r="M61">
            <v>1998</v>
          </cell>
          <cell r="N61">
            <v>1999</v>
          </cell>
          <cell r="O61">
            <v>2000</v>
          </cell>
          <cell r="P61">
            <v>2001</v>
          </cell>
          <cell r="Q61">
            <v>2002</v>
          </cell>
          <cell r="R61">
            <v>2003</v>
          </cell>
          <cell r="S61">
            <v>2004</v>
          </cell>
          <cell r="T61">
            <v>2005</v>
          </cell>
          <cell r="U61">
            <v>2006</v>
          </cell>
          <cell r="V61">
            <v>2007</v>
          </cell>
          <cell r="W61">
            <v>2008</v>
          </cell>
        </row>
        <row r="62">
          <cell r="B62">
            <v>2280</v>
          </cell>
          <cell r="C62">
            <v>3217</v>
          </cell>
          <cell r="D62">
            <v>2092</v>
          </cell>
          <cell r="E62">
            <v>2121</v>
          </cell>
          <cell r="F62">
            <v>1646</v>
          </cell>
          <cell r="G62">
            <v>2028</v>
          </cell>
          <cell r="H62">
            <v>1866</v>
          </cell>
          <cell r="I62">
            <v>3901</v>
          </cell>
          <cell r="J62">
            <v>2168</v>
          </cell>
          <cell r="K62">
            <v>2837</v>
          </cell>
          <cell r="L62">
            <v>1305</v>
          </cell>
          <cell r="M62">
            <v>1581</v>
          </cell>
          <cell r="N62">
            <v>1706</v>
          </cell>
          <cell r="O62">
            <v>2163</v>
          </cell>
          <cell r="P62">
            <v>2017</v>
          </cell>
          <cell r="Q62">
            <v>1746</v>
          </cell>
          <cell r="R62">
            <v>1552</v>
          </cell>
          <cell r="S62">
            <v>2692</v>
          </cell>
          <cell r="T62">
            <v>1752</v>
          </cell>
          <cell r="U62">
            <v>2019</v>
          </cell>
          <cell r="V62">
            <v>1807</v>
          </cell>
          <cell r="W62">
            <v>1850</v>
          </cell>
        </row>
        <row r="63">
          <cell r="B63">
            <v>0.605577689243028</v>
          </cell>
          <cell r="C63">
            <v>0.750583294447037</v>
          </cell>
          <cell r="D63">
            <v>0.788838612368024</v>
          </cell>
          <cell r="E63">
            <v>0.809233117130866</v>
          </cell>
          <cell r="F63">
            <v>0.734493529674253</v>
          </cell>
          <cell r="G63">
            <v>0.8</v>
          </cell>
          <cell r="H63">
            <v>0.890692124105012</v>
          </cell>
          <cell r="I63">
            <v>0.96774993798065</v>
          </cell>
          <cell r="J63">
            <v>0.964412811387901</v>
          </cell>
          <cell r="K63">
            <v>0.951374916163648</v>
          </cell>
          <cell r="L63">
            <v>0.912587412587413</v>
          </cell>
          <cell r="M63">
            <v>0.924021040327294</v>
          </cell>
          <cell r="N63">
            <v>0.916219119226638</v>
          </cell>
          <cell r="O63">
            <v>0.953703703703704</v>
          </cell>
          <cell r="P63">
            <v>0.935095039406583</v>
          </cell>
          <cell r="Q63">
            <v>0.857985257985258</v>
          </cell>
          <cell r="R63">
            <v>0.84302009777295</v>
          </cell>
          <cell r="S63">
            <v>0.947220267417312</v>
          </cell>
          <cell r="T63">
            <v>0.863054187192118</v>
          </cell>
        </row>
        <row r="64">
          <cell r="B64">
            <v>5804</v>
          </cell>
          <cell r="C64">
            <v>4413</v>
          </cell>
          <cell r="D64">
            <v>3826</v>
          </cell>
          <cell r="E64">
            <v>2977</v>
          </cell>
          <cell r="F64">
            <v>2760</v>
          </cell>
          <cell r="G64">
            <v>2160</v>
          </cell>
          <cell r="H64">
            <v>2111</v>
          </cell>
          <cell r="I64">
            <v>1680</v>
          </cell>
          <cell r="J64">
            <v>1881</v>
          </cell>
          <cell r="K64">
            <v>1806</v>
          </cell>
          <cell r="L64">
            <v>2974</v>
          </cell>
          <cell r="M64">
            <v>2363</v>
          </cell>
          <cell r="N64">
            <v>2232</v>
          </cell>
          <cell r="O64">
            <v>2036.58585858586</v>
          </cell>
          <cell r="P64">
            <v>2080.47474747475</v>
          </cell>
          <cell r="Q64">
            <v>2082.35353535354</v>
          </cell>
          <cell r="R64">
            <v>2048.27272727273</v>
          </cell>
          <cell r="S64">
            <v>2158.46464646465</v>
          </cell>
          <cell r="T64">
            <v>2356</v>
          </cell>
          <cell r="U64">
            <v>2269</v>
          </cell>
          <cell r="V64">
            <v>2431.0101010101</v>
          </cell>
          <cell r="W64">
            <v>2400.64646464646</v>
          </cell>
        </row>
        <row r="65">
          <cell r="O65" t="str">
            <v>&gt;1999 : effectifs reconstitués</v>
          </cell>
        </row>
        <row r="66">
          <cell r="B66">
            <v>0.392832529290145</v>
          </cell>
          <cell r="C66">
            <v>0.728982551552232</v>
          </cell>
          <cell r="D66">
            <v>0.54678515420805</v>
          </cell>
          <cell r="E66">
            <v>0.712462210278804</v>
          </cell>
          <cell r="F66">
            <v>0.596376811594203</v>
          </cell>
          <cell r="G66">
            <v>0.938888888888889</v>
          </cell>
          <cell r="H66">
            <v>0.883941260066319</v>
          </cell>
          <cell r="I66">
            <v>2.32202380952381</v>
          </cell>
          <cell r="J66">
            <v>1.15257841573631</v>
          </cell>
          <cell r="K66">
            <v>1.57087486157254</v>
          </cell>
          <cell r="L66">
            <v>0.438802958977808</v>
          </cell>
          <cell r="M66">
            <v>0.669064748201439</v>
          </cell>
          <cell r="N66">
            <v>0.764336917562724</v>
          </cell>
          <cell r="O66">
            <v>1.06207159932944</v>
          </cell>
          <cell r="P66">
            <v>0.96949025814815</v>
          </cell>
          <cell r="Q66">
            <v>0.838474337021532</v>
          </cell>
          <cell r="R66">
            <v>0.757711597354756</v>
          </cell>
          <cell r="S66">
            <v>1.24718280858073</v>
          </cell>
          <cell r="T66">
            <v>0.743633276740238</v>
          </cell>
          <cell r="U66">
            <v>0.889819303657999</v>
          </cell>
          <cell r="V66">
            <v>0.743312419495575</v>
          </cell>
          <cell r="W66">
            <v>0.770625757371752</v>
          </cell>
        </row>
      </sheetData>
      <sheetData sheetId="32"/>
      <sheetData sheetId="33"/>
      <sheetData sheetId="34"/>
      <sheetData sheetId="35"/>
      <sheetData sheetId="36"/>
      <sheetData sheetId="37"/>
      <sheetData sheetId="38"/>
      <sheetData sheetId="39"/>
    </sheetDataSet>
  </externalBook>
</externalLink>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Q29"/>
  <sheetViews>
    <sheetView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J18" activeCellId="0" sqref="J18"/>
    </sheetView>
  </sheetViews>
  <sheetFormatPr defaultRowHeight="12.75" outlineLevelRow="0" outlineLevelCol="0"/>
  <cols>
    <col collapsed="false" customWidth="true" hidden="false" outlineLevel="0" max="1" min="1" style="0" width="4.43"/>
    <col collapsed="false" customWidth="true" hidden="false" outlineLevel="0" max="1025" min="2" style="0" width="10.67"/>
  </cols>
  <sheetData>
    <row r="3" customFormat="false" ht="15.75" hidden="false" customHeight="false" outlineLevel="0" collapsed="false">
      <c r="B3" s="1" t="s">
        <v>0</v>
      </c>
    </row>
    <row r="5" customFormat="false" ht="12.75" hidden="false" customHeight="false" outlineLevel="0" collapsed="false">
      <c r="B5" s="2" t="s">
        <v>1</v>
      </c>
      <c r="C5" s="2"/>
      <c r="D5" s="2"/>
      <c r="E5" s="2"/>
      <c r="F5" s="2"/>
      <c r="G5" s="2"/>
      <c r="H5" s="2"/>
      <c r="I5" s="3"/>
    </row>
    <row r="6" customFormat="false" ht="12.75" hidden="false" customHeight="false" outlineLevel="0" collapsed="false">
      <c r="B6" s="2"/>
      <c r="C6" s="2"/>
      <c r="D6" s="2"/>
      <c r="E6" s="2"/>
      <c r="F6" s="2"/>
      <c r="G6" s="2"/>
      <c r="H6" s="2"/>
      <c r="I6" s="3"/>
    </row>
    <row r="7" customFormat="false" ht="12.75" hidden="false" customHeight="false" outlineLevel="0" collapsed="false">
      <c r="B7" s="2" t="s">
        <v>2</v>
      </c>
      <c r="C7" s="4"/>
      <c r="D7" s="2"/>
      <c r="E7" s="4"/>
      <c r="F7" s="2"/>
      <c r="G7" s="5"/>
      <c r="H7" s="5"/>
      <c r="I7" s="3"/>
    </row>
    <row r="8" customFormat="false" ht="12.75" hidden="false" customHeight="false" outlineLevel="0" collapsed="false">
      <c r="B8" s="2"/>
      <c r="C8" s="2"/>
      <c r="D8" s="2"/>
      <c r="E8" s="2"/>
      <c r="F8" s="2"/>
      <c r="G8" s="2"/>
      <c r="H8" s="2"/>
      <c r="I8" s="3"/>
    </row>
    <row r="9" customFormat="false" ht="12.75" hidden="false" customHeight="false" outlineLevel="0" collapsed="false">
      <c r="B9" s="2" t="s">
        <v>3</v>
      </c>
      <c r="C9" s="2"/>
      <c r="D9" s="2"/>
      <c r="E9" s="2"/>
      <c r="F9" s="2"/>
      <c r="G9" s="2"/>
      <c r="H9" s="2"/>
      <c r="I9" s="6"/>
      <c r="J9" s="7"/>
      <c r="K9" s="8"/>
    </row>
    <row r="10" customFormat="false" ht="12.75" hidden="false" customHeight="false" outlineLevel="0" collapsed="false">
      <c r="B10" s="2"/>
      <c r="C10" s="2"/>
      <c r="D10" s="2"/>
      <c r="E10" s="2"/>
      <c r="F10" s="2"/>
      <c r="G10" s="2"/>
      <c r="H10" s="2"/>
      <c r="I10" s="6"/>
      <c r="J10" s="7"/>
      <c r="K10" s="8"/>
    </row>
    <row r="11" customFormat="false" ht="12.75" hidden="false" customHeight="false" outlineLevel="0" collapsed="false">
      <c r="B11" s="2" t="s">
        <v>4</v>
      </c>
      <c r="C11" s="2"/>
      <c r="D11" s="2"/>
      <c r="E11" s="2"/>
      <c r="F11" s="2"/>
      <c r="G11" s="2"/>
      <c r="H11" s="9"/>
      <c r="I11" s="6"/>
      <c r="J11" s="10"/>
      <c r="K11" s="11"/>
      <c r="L11" s="12"/>
    </row>
    <row r="12" customFormat="false" ht="12.75" hidden="false" customHeight="false" outlineLevel="0" collapsed="false">
      <c r="B12" s="2"/>
      <c r="C12" s="2"/>
      <c r="D12" s="2"/>
      <c r="E12" s="2"/>
      <c r="F12" s="2"/>
      <c r="G12" s="2"/>
      <c r="H12" s="9"/>
      <c r="I12" s="3"/>
    </row>
    <row r="13" customFormat="false" ht="12.75" hidden="false" customHeight="false" outlineLevel="0" collapsed="false">
      <c r="B13" s="2" t="s">
        <v>5</v>
      </c>
      <c r="C13" s="2"/>
      <c r="D13" s="2"/>
      <c r="E13" s="2"/>
      <c r="F13" s="2"/>
      <c r="G13" s="2"/>
      <c r="H13" s="9"/>
      <c r="I13" s="3"/>
    </row>
    <row r="14" customFormat="false" ht="12.75" hidden="false" customHeight="true" outlineLevel="0" collapsed="false">
      <c r="B14" s="2"/>
      <c r="C14" s="2"/>
      <c r="D14" s="2"/>
      <c r="E14" s="2"/>
      <c r="F14" s="2"/>
      <c r="G14" s="2"/>
      <c r="H14" s="2"/>
      <c r="I14" s="3"/>
    </row>
    <row r="15" customFormat="false" ht="15" hidden="false" customHeight="false" outlineLevel="0" collapsed="false">
      <c r="B15" s="2" t="s">
        <v>6</v>
      </c>
      <c r="C15" s="2"/>
      <c r="D15" s="2"/>
      <c r="E15" s="2"/>
      <c r="F15" s="2"/>
      <c r="G15" s="2"/>
      <c r="H15" s="2"/>
      <c r="I15" s="13"/>
    </row>
    <row r="16" customFormat="false" ht="12.75" hidden="false" customHeight="false" outlineLevel="0" collapsed="false">
      <c r="B16" s="14"/>
      <c r="C16" s="14"/>
      <c r="D16" s="15"/>
      <c r="E16" s="14"/>
      <c r="F16" s="2"/>
      <c r="G16" s="2"/>
      <c r="H16" s="2"/>
      <c r="I16" s="3"/>
    </row>
    <row r="17" customFormat="false" ht="12.75" hidden="false" customHeight="false" outlineLevel="0" collapsed="false">
      <c r="B17" s="2" t="s">
        <v>7</v>
      </c>
      <c r="C17" s="2"/>
      <c r="D17" s="2"/>
      <c r="E17" s="2"/>
      <c r="F17" s="2"/>
      <c r="G17" s="16"/>
      <c r="H17" s="17"/>
      <c r="I17" s="3"/>
    </row>
    <row r="18" customFormat="false" ht="12.75" hidden="false" customHeight="false" outlineLevel="0" collapsed="false">
      <c r="B18" s="2"/>
      <c r="C18" s="2"/>
      <c r="D18" s="2"/>
      <c r="E18" s="2"/>
      <c r="F18" s="2"/>
      <c r="G18" s="2"/>
      <c r="H18" s="2"/>
      <c r="I18" s="3"/>
    </row>
    <row r="19" customFormat="false" ht="12.75" hidden="false" customHeight="false" outlineLevel="0" collapsed="false">
      <c r="B19" s="2" t="s">
        <v>8</v>
      </c>
      <c r="C19" s="2"/>
      <c r="D19" s="2"/>
      <c r="E19" s="2"/>
      <c r="F19" s="2"/>
      <c r="G19" s="2"/>
      <c r="H19" s="18"/>
      <c r="I19" s="19"/>
    </row>
    <row r="20" customFormat="false" ht="12.75" hidden="false" customHeight="false" outlineLevel="0" collapsed="false">
      <c r="B20" s="2"/>
      <c r="C20" s="2"/>
      <c r="D20" s="2"/>
      <c r="E20" s="2"/>
      <c r="F20" s="2"/>
      <c r="G20" s="2"/>
      <c r="H20" s="2"/>
      <c r="I20" s="3"/>
    </row>
    <row r="21" customFormat="false" ht="12.75" hidden="false" customHeight="false" outlineLevel="0" collapsed="false">
      <c r="B21" s="2" t="s">
        <v>9</v>
      </c>
      <c r="C21" s="2"/>
      <c r="D21" s="2"/>
      <c r="E21" s="2"/>
      <c r="F21" s="2"/>
      <c r="G21" s="2"/>
      <c r="H21" s="20"/>
      <c r="I21" s="3"/>
    </row>
    <row r="22" customFormat="false" ht="12.75" hidden="false" customHeight="false" outlineLevel="0" collapsed="false">
      <c r="B22" s="2"/>
      <c r="C22" s="2"/>
      <c r="D22" s="2"/>
      <c r="E22" s="2"/>
      <c r="F22" s="2"/>
      <c r="G22" s="2"/>
      <c r="H22" s="2"/>
      <c r="I22" s="3"/>
    </row>
    <row r="23" customFormat="false" ht="15.75" hidden="false" customHeight="false" outlineLevel="0" collapsed="false">
      <c r="B23" s="2" t="s">
        <v>10</v>
      </c>
      <c r="C23" s="2"/>
      <c r="D23" s="2"/>
      <c r="E23" s="2"/>
      <c r="F23" s="2"/>
      <c r="G23" s="2"/>
      <c r="H23" s="2"/>
      <c r="I23" s="21"/>
      <c r="J23" s="21"/>
      <c r="K23" s="21"/>
      <c r="L23" s="21"/>
      <c r="M23" s="21"/>
      <c r="N23" s="22"/>
      <c r="O23" s="22"/>
      <c r="P23" s="22"/>
      <c r="Q23" s="8"/>
    </row>
    <row r="24" customFormat="false" ht="12.75" hidden="false" customHeight="false" outlineLevel="0" collapsed="false">
      <c r="B24" s="2"/>
      <c r="C24" s="2"/>
      <c r="D24" s="2"/>
      <c r="E24" s="2"/>
      <c r="F24" s="2"/>
      <c r="G24" s="2"/>
      <c r="H24" s="2"/>
      <c r="I24" s="3"/>
    </row>
    <row r="25" s="23" customFormat="true" ht="12.75" hidden="false" customHeight="false" outlineLevel="0" collapsed="false">
      <c r="B25" s="24" t="s">
        <v>11</v>
      </c>
      <c r="C25" s="25"/>
      <c r="D25" s="26"/>
      <c r="E25" s="27"/>
      <c r="F25" s="27"/>
      <c r="G25" s="27"/>
      <c r="H25" s="27"/>
      <c r="I25" s="28"/>
    </row>
    <row r="26" customFormat="false" ht="12.75" hidden="false" customHeight="false" outlineLevel="0" collapsed="false">
      <c r="A26" s="23"/>
      <c r="B26" s="24"/>
      <c r="C26" s="24"/>
      <c r="D26" s="24"/>
      <c r="E26" s="24"/>
      <c r="F26" s="24"/>
      <c r="G26" s="24"/>
      <c r="H26" s="24"/>
      <c r="I26" s="28"/>
    </row>
    <row r="27" customFormat="false" ht="12.75" hidden="false" customHeight="false" outlineLevel="0" collapsed="false">
      <c r="A27" s="23"/>
      <c r="B27" s="24" t="s">
        <v>12</v>
      </c>
      <c r="C27" s="24"/>
      <c r="D27" s="24"/>
      <c r="E27" s="24"/>
      <c r="F27" s="24"/>
      <c r="G27" s="24"/>
      <c r="H27" s="24"/>
    </row>
    <row r="28" customFormat="false" ht="12.75" hidden="false" customHeight="false" outlineLevel="0" collapsed="false">
      <c r="A28" s="23"/>
      <c r="B28" s="24"/>
      <c r="C28" s="24"/>
      <c r="D28" s="24"/>
      <c r="E28" s="24"/>
      <c r="F28" s="24"/>
      <c r="G28" s="24"/>
      <c r="H28" s="24"/>
    </row>
    <row r="29" customFormat="false" ht="12.75" hidden="false" customHeight="false" outlineLevel="0" collapsed="false">
      <c r="A29" s="23"/>
      <c r="B29" s="24" t="s">
        <v>13</v>
      </c>
      <c r="C29" s="24"/>
      <c r="D29" s="24"/>
      <c r="E29" s="24"/>
      <c r="F29" s="24"/>
      <c r="G29" s="24"/>
      <c r="H29" s="2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AU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RowHeight="12.75" outlineLevelRow="0" outlineLevelCol="0"/>
  <cols>
    <col collapsed="false" customWidth="true" hidden="false" outlineLevel="0" max="1" min="1" style="0" width="10.58"/>
    <col collapsed="false" customWidth="true" hidden="false" outlineLevel="0" max="3" min="2" style="0" width="9.71"/>
    <col collapsed="false" customWidth="true" hidden="false" outlineLevel="0" max="4" min="4" style="370" width="9.71"/>
    <col collapsed="false" customWidth="true" hidden="false" outlineLevel="0" max="5" min="5" style="0" width="9.71"/>
    <col collapsed="false" customWidth="true" hidden="false" outlineLevel="0" max="6" min="6" style="0" width="5.43"/>
    <col collapsed="false" customWidth="true" hidden="false" outlineLevel="0" max="7" min="7" style="0" width="10.71"/>
    <col collapsed="false" customWidth="true" hidden="false" outlineLevel="0" max="9" min="8" style="0" width="9.71"/>
    <col collapsed="false" customWidth="true" hidden="false" outlineLevel="0" max="10" min="10" style="370" width="9.71"/>
    <col collapsed="false" customWidth="true" hidden="false" outlineLevel="0" max="11" min="11" style="0" width="9.71"/>
    <col collapsed="false" customWidth="true" hidden="false" outlineLevel="0" max="14" min="12" style="0" width="11.42"/>
    <col collapsed="false" customWidth="true" hidden="false" outlineLevel="0" max="15" min="15" style="328" width="5.28"/>
    <col collapsed="false" customWidth="true" hidden="false" outlineLevel="0" max="16" min="16" style="328" width="6.71"/>
    <col collapsed="false" customWidth="true" hidden="true" outlineLevel="0" max="17" min="17" style="328" width="7.15"/>
    <col collapsed="false" customWidth="true" hidden="false" outlineLevel="0" max="18" min="18" style="328" width="6.57"/>
    <col collapsed="false" customWidth="true" hidden="false" outlineLevel="0" max="19" min="19" style="328" width="7.57"/>
    <col collapsed="false" customWidth="true" hidden="false" outlineLevel="0" max="20" min="20" style="328" width="7.29"/>
    <col collapsed="false" customWidth="true" hidden="false" outlineLevel="0" max="21" min="21" style="0" width="7.15"/>
    <col collapsed="false" customWidth="true" hidden="false" outlineLevel="0" max="22" min="22" style="0" width="6.86"/>
    <col collapsed="false" customWidth="true" hidden="false" outlineLevel="0" max="27" min="23" style="0" width="11.42"/>
    <col collapsed="false" customWidth="true" hidden="false" outlineLevel="0" max="28" min="28" style="0" width="9.42"/>
    <col collapsed="false" customWidth="true" hidden="false" outlineLevel="0" max="29" min="29" style="0" width="8.71"/>
    <col collapsed="false" customWidth="true" hidden="false" outlineLevel="0" max="30" min="30" style="0" width="7.42"/>
    <col collapsed="false" customWidth="true" hidden="false" outlineLevel="0" max="31" min="31" style="0" width="9.42"/>
    <col collapsed="false" customWidth="true" hidden="false" outlineLevel="0" max="32" min="32" style="0" width="11.42"/>
    <col collapsed="false" customWidth="true" hidden="false" outlineLevel="0" max="33" min="33" style="0" width="3.14"/>
    <col collapsed="false" customWidth="true" hidden="false" outlineLevel="0" max="34" min="34" style="0" width="7.42"/>
    <col collapsed="false" customWidth="true" hidden="false" outlineLevel="0" max="35" min="35" style="0" width="8.42"/>
    <col collapsed="false" customWidth="true" hidden="false" outlineLevel="0" max="36" min="36" style="0" width="7"/>
    <col collapsed="false" customWidth="true" hidden="false" outlineLevel="0" max="37" min="37" style="0" width="6.57"/>
    <col collapsed="false" customWidth="true" hidden="false" outlineLevel="0" max="38" min="38" style="0" width="11.42"/>
    <col collapsed="false" customWidth="true" hidden="false" outlineLevel="0" max="39" min="39" style="0" width="6.42"/>
    <col collapsed="false" customWidth="true" hidden="false" outlineLevel="0" max="40" min="40" style="0" width="9"/>
    <col collapsed="false" customWidth="true" hidden="false" outlineLevel="0" max="41" min="41" style="0" width="7.57"/>
    <col collapsed="false" customWidth="true" hidden="false" outlineLevel="0" max="42" min="42" style="0" width="11.42"/>
    <col collapsed="false" customWidth="true" hidden="false" outlineLevel="0" max="43" min="43" style="0" width="23.15"/>
    <col collapsed="false" customWidth="true" hidden="false" outlineLevel="0" max="44" min="44" style="0" width="6.57"/>
    <col collapsed="false" customWidth="true" hidden="false" outlineLevel="0" max="45" min="45" style="0" width="8.86"/>
    <col collapsed="false" customWidth="true" hidden="false" outlineLevel="0" max="46" min="46" style="0" width="7.29"/>
    <col collapsed="false" customWidth="true" hidden="false" outlineLevel="0" max="47" min="47" style="328" width="8.57"/>
    <col collapsed="false" customWidth="true" hidden="false" outlineLevel="0" max="48" min="48" style="0" width="11.42"/>
    <col collapsed="false" customWidth="true" hidden="false" outlineLevel="0" max="49" min="49" style="0" width="5.7"/>
    <col collapsed="false" customWidth="true" hidden="false" outlineLevel="0" max="50" min="50" style="0" width="7.42"/>
    <col collapsed="false" customWidth="true" hidden="false" outlineLevel="0" max="51" min="51" style="0" width="5.86"/>
    <col collapsed="false" customWidth="true" hidden="false" outlineLevel="0" max="52" min="52" style="0" width="8.57"/>
    <col collapsed="false" customWidth="true" hidden="false" outlineLevel="0" max="54" min="53" style="0" width="11.42"/>
    <col collapsed="false" customWidth="true" hidden="false" outlineLevel="0" max="55" min="55" style="0" width="7"/>
    <col collapsed="false" customWidth="true" hidden="false" outlineLevel="0" max="57" min="56" style="0" width="8"/>
    <col collapsed="false" customWidth="true" hidden="false" outlineLevel="0" max="1025" min="58" style="0" width="10.67"/>
  </cols>
  <sheetData>
    <row r="1" customFormat="false" ht="15.75" hidden="false" customHeight="false" outlineLevel="0" collapsed="false">
      <c r="A1" s="632" t="s">
        <v>231</v>
      </c>
      <c r="B1" s="632"/>
      <c r="C1" s="632"/>
      <c r="D1" s="632"/>
      <c r="E1" s="632"/>
      <c r="F1" s="632"/>
      <c r="G1" s="632"/>
      <c r="H1" s="632"/>
      <c r="I1" s="632"/>
      <c r="J1" s="632"/>
      <c r="K1" s="632"/>
    </row>
    <row r="2" customFormat="false" ht="15" hidden="false" customHeight="false" outlineLevel="0" collapsed="false">
      <c r="A2" s="8"/>
      <c r="B2" s="29"/>
      <c r="C2" s="633"/>
      <c r="D2" s="634"/>
      <c r="E2" s="8"/>
      <c r="F2" s="486"/>
      <c r="G2" s="29"/>
      <c r="H2" s="8"/>
      <c r="I2" s="8"/>
      <c r="J2" s="83"/>
      <c r="K2" s="29"/>
    </row>
    <row r="3" customFormat="false" ht="18" hidden="false" customHeight="true" outlineLevel="0" collapsed="false">
      <c r="A3" s="635" t="s">
        <v>232</v>
      </c>
      <c r="B3" s="635"/>
      <c r="C3" s="635"/>
      <c r="D3" s="635"/>
      <c r="E3" s="635"/>
      <c r="F3" s="636"/>
      <c r="G3" s="635" t="s">
        <v>233</v>
      </c>
      <c r="H3" s="635"/>
      <c r="I3" s="635"/>
      <c r="J3" s="635"/>
      <c r="K3" s="635"/>
    </row>
    <row r="4" customFormat="false" ht="12.75" hidden="false" customHeight="true" outlineLevel="0" collapsed="false">
      <c r="A4" s="637" t="s">
        <v>234</v>
      </c>
      <c r="B4" s="637"/>
      <c r="C4" s="637"/>
      <c r="D4" s="637"/>
      <c r="E4" s="637"/>
      <c r="F4" s="47"/>
      <c r="G4" s="637" t="s">
        <v>235</v>
      </c>
      <c r="H4" s="637"/>
      <c r="I4" s="637"/>
      <c r="J4" s="637"/>
      <c r="K4" s="637"/>
    </row>
    <row r="5" customFormat="false" ht="12.75" hidden="false" customHeight="true" outlineLevel="0" collapsed="false">
      <c r="A5" s="638" t="s">
        <v>236</v>
      </c>
      <c r="B5" s="638"/>
      <c r="C5" s="638"/>
      <c r="D5" s="638"/>
      <c r="E5" s="638"/>
      <c r="F5" s="44"/>
      <c r="G5" s="639"/>
      <c r="H5" s="640"/>
      <c r="I5" s="640"/>
      <c r="J5" s="641" t="s">
        <v>237</v>
      </c>
      <c r="K5" s="642"/>
    </row>
    <row r="6" customFormat="false" ht="12.75" hidden="false" customHeight="false" outlineLevel="0" collapsed="false">
      <c r="A6" s="643"/>
      <c r="B6" s="644" t="s">
        <v>238</v>
      </c>
      <c r="C6" s="644"/>
      <c r="D6" s="645" t="s">
        <v>239</v>
      </c>
      <c r="E6" s="646" t="s">
        <v>240</v>
      </c>
      <c r="F6" s="511"/>
      <c r="G6" s="643"/>
      <c r="H6" s="644" t="s">
        <v>238</v>
      </c>
      <c r="I6" s="644"/>
      <c r="J6" s="645" t="s">
        <v>239</v>
      </c>
      <c r="K6" s="646" t="s">
        <v>240</v>
      </c>
    </row>
    <row r="7" customFormat="false" ht="12.75" hidden="false" customHeight="false" outlineLevel="0" collapsed="false">
      <c r="A7" s="46" t="s">
        <v>147</v>
      </c>
      <c r="B7" s="359" t="s">
        <v>45</v>
      </c>
      <c r="C7" s="359" t="s">
        <v>44</v>
      </c>
      <c r="D7" s="647" t="s">
        <v>241</v>
      </c>
      <c r="E7" s="646"/>
      <c r="F7" s="511"/>
      <c r="G7" s="46" t="s">
        <v>147</v>
      </c>
      <c r="H7" s="359" t="s">
        <v>45</v>
      </c>
      <c r="I7" s="359" t="s">
        <v>44</v>
      </c>
      <c r="J7" s="647" t="s">
        <v>241</v>
      </c>
      <c r="K7" s="646"/>
    </row>
    <row r="8" customFormat="false" ht="12.75" hidden="false" customHeight="false" outlineLevel="0" collapsed="false">
      <c r="A8" s="359"/>
      <c r="B8" s="359"/>
      <c r="C8" s="648" t="s">
        <v>242</v>
      </c>
      <c r="D8" s="649" t="n">
        <v>0.36</v>
      </c>
      <c r="E8" s="650"/>
      <c r="F8" s="628"/>
      <c r="G8" s="359"/>
      <c r="H8" s="644"/>
      <c r="I8" s="648" t="s">
        <v>242</v>
      </c>
      <c r="J8" s="651" t="n">
        <v>0.1199</v>
      </c>
      <c r="K8" s="650"/>
    </row>
    <row r="9" customFormat="false" ht="14.25" hidden="false" customHeight="false" outlineLevel="0" collapsed="false">
      <c r="A9" s="41" t="n">
        <v>1987</v>
      </c>
      <c r="B9" s="375" t="n">
        <v>144.261</v>
      </c>
      <c r="C9" s="375" t="n">
        <v>33.839</v>
      </c>
      <c r="D9" s="652" t="n">
        <v>0.519604902843588</v>
      </c>
      <c r="E9" s="548" t="n">
        <v>1.4433469523433</v>
      </c>
      <c r="F9" s="653"/>
      <c r="G9" s="41" t="n">
        <v>1987</v>
      </c>
      <c r="H9" s="520" t="n">
        <v>77</v>
      </c>
      <c r="I9" s="520" t="n">
        <v>5</v>
      </c>
      <c r="J9" s="654" t="n">
        <v>0.1313</v>
      </c>
      <c r="K9" s="521" t="n">
        <f aca="false">J9/$J$8</f>
        <v>1.09507923269391</v>
      </c>
      <c r="L9" s="370"/>
    </row>
    <row r="10" customFormat="false" ht="14.25" hidden="false" customHeight="false" outlineLevel="0" collapsed="false">
      <c r="A10" s="41" t="n">
        <v>1988</v>
      </c>
      <c r="B10" s="375" t="n">
        <v>93.808</v>
      </c>
      <c r="C10" s="375" t="n">
        <v>20.592</v>
      </c>
      <c r="D10" s="652" t="n">
        <v>0.299873081761496</v>
      </c>
      <c r="E10" s="548" t="n">
        <v>0.832980782670822</v>
      </c>
      <c r="F10" s="653"/>
      <c r="G10" s="41" t="n">
        <v>1988</v>
      </c>
      <c r="H10" s="520" t="n">
        <v>150</v>
      </c>
      <c r="I10" s="520" t="n">
        <v>33</v>
      </c>
      <c r="J10" s="654" t="n">
        <v>0.366125</v>
      </c>
      <c r="K10" s="521" t="n">
        <f aca="false">J10/$J$8</f>
        <v>3.05358632193495</v>
      </c>
      <c r="L10" s="370"/>
    </row>
    <row r="11" customFormat="false" ht="14.25" hidden="false" customHeight="false" outlineLevel="0" collapsed="false">
      <c r="A11" s="41" t="n">
        <v>1989</v>
      </c>
      <c r="B11" s="375" t="n">
        <v>203.544</v>
      </c>
      <c r="C11" s="375" t="n">
        <v>27.756</v>
      </c>
      <c r="D11" s="652" t="n">
        <v>0.607681895054528</v>
      </c>
      <c r="E11" s="548" t="n">
        <v>1.68800526404036</v>
      </c>
      <c r="F11" s="653"/>
      <c r="G11" s="41" t="n">
        <v>1989</v>
      </c>
      <c r="H11" s="520" t="n">
        <v>173</v>
      </c>
      <c r="I11" s="520" t="n">
        <v>26</v>
      </c>
      <c r="J11" s="654" t="n">
        <v>0.32825</v>
      </c>
      <c r="K11" s="521" t="n">
        <f aca="false">J11/$J$8</f>
        <v>2.73769808173478</v>
      </c>
      <c r="L11" s="370"/>
    </row>
    <row r="12" customFormat="false" ht="14.25" hidden="false" customHeight="false" outlineLevel="0" collapsed="false">
      <c r="A12" s="41" t="n">
        <v>1990</v>
      </c>
      <c r="B12" s="375" t="n">
        <v>70.211</v>
      </c>
      <c r="C12" s="375" t="n">
        <v>44.889</v>
      </c>
      <c r="D12" s="652" t="n">
        <v>0.365831666209883</v>
      </c>
      <c r="E12" s="548" t="n">
        <v>1.01619907280523</v>
      </c>
      <c r="F12" s="653"/>
      <c r="G12" s="41" t="n">
        <v>1990</v>
      </c>
      <c r="H12" s="520" t="n">
        <v>18</v>
      </c>
      <c r="I12" s="520" t="n">
        <v>11</v>
      </c>
      <c r="J12" s="654" t="n">
        <v>0.0707</v>
      </c>
      <c r="K12" s="521" t="n">
        <f aca="false">J12/$J$8</f>
        <v>0.589658048373645</v>
      </c>
      <c r="L12" s="370"/>
    </row>
    <row r="13" customFormat="false" ht="14.25" hidden="false" customHeight="false" outlineLevel="0" collapsed="false">
      <c r="A13" s="41" t="n">
        <v>1991</v>
      </c>
      <c r="B13" s="375" t="n">
        <v>146.246</v>
      </c>
      <c r="C13" s="375" t="n">
        <v>29.954</v>
      </c>
      <c r="D13" s="652" t="n">
        <v>0.448940098836253</v>
      </c>
      <c r="E13" s="548" t="n">
        <v>1.2470558301007</v>
      </c>
      <c r="F13" s="653"/>
      <c r="G13" s="41" t="n">
        <v>1991</v>
      </c>
      <c r="H13" s="520" t="n">
        <v>43</v>
      </c>
      <c r="I13" s="520" t="n">
        <v>2</v>
      </c>
      <c r="J13" s="654" t="n">
        <v>0.0707</v>
      </c>
      <c r="K13" s="521" t="n">
        <f aca="false">J13/$J$8</f>
        <v>0.589658048373645</v>
      </c>
      <c r="L13" s="370"/>
    </row>
    <row r="14" customFormat="false" ht="14.25" hidden="false" customHeight="false" outlineLevel="0" collapsed="false">
      <c r="A14" s="41" t="n">
        <v>1992</v>
      </c>
      <c r="B14" s="375" t="n">
        <v>138.138</v>
      </c>
      <c r="C14" s="375" t="n">
        <v>38.962</v>
      </c>
      <c r="D14" s="652" t="n">
        <v>0.466806646511636</v>
      </c>
      <c r="E14" s="548" t="n">
        <v>1.29668512919899</v>
      </c>
      <c r="F14" s="653"/>
      <c r="G14" s="41" t="n">
        <v>1992</v>
      </c>
      <c r="H14" s="520" t="n">
        <v>33</v>
      </c>
      <c r="I14" s="520" t="n">
        <v>2</v>
      </c>
      <c r="J14" s="654" t="n">
        <v>0.0707</v>
      </c>
      <c r="K14" s="521" t="n">
        <f aca="false">J14/$J$8</f>
        <v>0.589658048373645</v>
      </c>
      <c r="L14" s="370"/>
    </row>
    <row r="15" customFormat="false" ht="14.25" hidden="false" customHeight="false" outlineLevel="0" collapsed="false">
      <c r="A15" s="41" t="n">
        <v>1993</v>
      </c>
      <c r="B15" s="375" t="n">
        <v>46.826</v>
      </c>
      <c r="C15" s="375" t="n">
        <v>25.214</v>
      </c>
      <c r="D15" s="652" t="n">
        <v>0.222404264271343</v>
      </c>
      <c r="E15" s="548" t="n">
        <v>0.617789622975954</v>
      </c>
      <c r="F15" s="653"/>
      <c r="G15" s="41" t="n">
        <v>1993</v>
      </c>
      <c r="H15" s="520" t="n">
        <v>112</v>
      </c>
      <c r="I15" s="520" t="n">
        <v>5</v>
      </c>
      <c r="J15" s="654" t="n">
        <v>0.10605</v>
      </c>
      <c r="K15" s="521" t="n">
        <f aca="false">J15/$J$8</f>
        <v>0.884487072560467</v>
      </c>
      <c r="L15" s="370"/>
    </row>
    <row r="16" customFormat="false" ht="14.25" hidden="false" customHeight="false" outlineLevel="0" collapsed="false">
      <c r="A16" s="41" t="n">
        <v>1994</v>
      </c>
      <c r="B16" s="375" t="n">
        <v>75.249</v>
      </c>
      <c r="C16" s="375" t="n">
        <v>17.651</v>
      </c>
      <c r="D16" s="652" t="n">
        <v>0.228749838451853</v>
      </c>
      <c r="E16" s="548" t="n">
        <v>0.635416217921813</v>
      </c>
      <c r="F16" s="653"/>
      <c r="G16" s="41" t="n">
        <v>1994</v>
      </c>
      <c r="H16" s="520" t="n">
        <v>40</v>
      </c>
      <c r="I16" s="520" t="n">
        <v>2</v>
      </c>
      <c r="J16" s="654" t="n">
        <v>0.113625</v>
      </c>
      <c r="K16" s="521" t="n">
        <f aca="false">J16/$J$8</f>
        <v>0.9476647206005</v>
      </c>
      <c r="L16" s="370"/>
    </row>
    <row r="17" customFormat="false" ht="14.25" hidden="false" customHeight="false" outlineLevel="0" collapsed="false">
      <c r="A17" s="41" t="n">
        <v>1995</v>
      </c>
      <c r="B17" s="375" t="n">
        <v>89.976</v>
      </c>
      <c r="C17" s="375" t="n">
        <v>7.824</v>
      </c>
      <c r="D17" s="652" t="n">
        <v>0.232341142949039</v>
      </c>
      <c r="E17" s="548" t="n">
        <v>0.645392063747329</v>
      </c>
      <c r="F17" s="653"/>
      <c r="G17" s="41" t="n">
        <v>1995</v>
      </c>
      <c r="H17" s="520" t="n">
        <v>115</v>
      </c>
      <c r="I17" s="520" t="n">
        <v>3</v>
      </c>
      <c r="J17" s="654" t="n">
        <v>0.239875</v>
      </c>
      <c r="K17" s="521" t="n">
        <f aca="false">J17/$J$8</f>
        <v>2.00062552126772</v>
      </c>
      <c r="L17" s="370"/>
    </row>
    <row r="18" customFormat="false" ht="14.25" hidden="false" customHeight="false" outlineLevel="0" collapsed="false">
      <c r="A18" s="41" t="n">
        <v>1996</v>
      </c>
      <c r="B18" s="375" t="n">
        <v>25.9935</v>
      </c>
      <c r="C18" s="375" t="n">
        <v>13.9965</v>
      </c>
      <c r="D18" s="652" t="n">
        <v>0.119082286420899</v>
      </c>
      <c r="E18" s="548" t="n">
        <v>0.330784128946943</v>
      </c>
      <c r="F18" s="653"/>
      <c r="G18" s="41" t="n">
        <v>1996</v>
      </c>
      <c r="H18" s="520" t="n">
        <v>177</v>
      </c>
      <c r="I18" s="520" t="n">
        <v>8</v>
      </c>
      <c r="J18" s="654" t="n">
        <v>0.3636</v>
      </c>
      <c r="K18" s="521" t="n">
        <f aca="false">J18/$J$8</f>
        <v>3.0325271059216</v>
      </c>
      <c r="L18" s="370"/>
    </row>
    <row r="19" customFormat="false" ht="14.25" hidden="false" customHeight="false" outlineLevel="0" collapsed="false">
      <c r="A19" s="41" t="n">
        <v>1997</v>
      </c>
      <c r="B19" s="375" t="n">
        <v>31.3393</v>
      </c>
      <c r="C19" s="375" t="n">
        <v>8.3307</v>
      </c>
      <c r="D19" s="652" t="n">
        <v>0.101405456869947</v>
      </c>
      <c r="E19" s="548" t="n">
        <v>0.281681824638741</v>
      </c>
      <c r="F19" s="653"/>
      <c r="G19" s="41" t="n">
        <v>1997</v>
      </c>
      <c r="H19" s="520" t="n">
        <v>44</v>
      </c>
      <c r="I19" s="520" t="n">
        <v>1</v>
      </c>
      <c r="J19" s="654" t="n">
        <v>0.087</v>
      </c>
      <c r="K19" s="521" t="n">
        <f aca="false">J19/$J$8</f>
        <v>0.725604670558799</v>
      </c>
      <c r="L19" s="370"/>
    </row>
    <row r="20" customFormat="false" ht="14.25" hidden="false" customHeight="false" outlineLevel="0" collapsed="false">
      <c r="A20" s="41" t="n">
        <v>1998</v>
      </c>
      <c r="B20" s="375" t="n">
        <v>226.56</v>
      </c>
      <c r="C20" s="375" t="n">
        <v>9.44</v>
      </c>
      <c r="D20" s="652" t="n">
        <v>0.498372271001749</v>
      </c>
      <c r="E20" s="548" t="n">
        <v>1.3843674194493</v>
      </c>
      <c r="F20" s="653"/>
      <c r="G20" s="41" t="n">
        <v>1998</v>
      </c>
      <c r="H20" s="520" t="n">
        <v>174</v>
      </c>
      <c r="I20" s="520" t="n">
        <v>11</v>
      </c>
      <c r="J20" s="654" t="n">
        <v>0.298</v>
      </c>
      <c r="K20" s="521" t="n">
        <f aca="false">J20/$J$8</f>
        <v>2.48540450375313</v>
      </c>
      <c r="L20" s="370"/>
    </row>
    <row r="21" customFormat="false" ht="14.25" hidden="false" customHeight="false" outlineLevel="0" collapsed="false">
      <c r="A21" s="41" t="n">
        <v>1999</v>
      </c>
      <c r="B21" s="375" t="n">
        <v>29.5488</v>
      </c>
      <c r="C21" s="375" t="n">
        <v>32.0112</v>
      </c>
      <c r="D21" s="652" t="n">
        <v>0.215086330434846</v>
      </c>
      <c r="E21" s="548" t="n">
        <v>0.597462028985684</v>
      </c>
      <c r="F21" s="653"/>
      <c r="G21" s="41" t="n">
        <v>1999</v>
      </c>
      <c r="H21" s="520" t="n">
        <v>232</v>
      </c>
      <c r="I21" s="520" t="n">
        <v>25</v>
      </c>
      <c r="J21" s="654" t="n">
        <v>0.494</v>
      </c>
      <c r="K21" s="521" t="n">
        <f aca="false">J21/$J$8</f>
        <v>4.12010008340284</v>
      </c>
      <c r="L21" s="370"/>
    </row>
    <row r="22" customFormat="false" ht="14.25" hidden="false" customHeight="false" outlineLevel="0" collapsed="false">
      <c r="A22" s="41" t="n">
        <v>2000</v>
      </c>
      <c r="B22" s="375"/>
      <c r="C22" s="375"/>
      <c r="D22" s="652"/>
      <c r="E22" s="548"/>
      <c r="F22" s="653"/>
      <c r="G22" s="41" t="n">
        <v>2000</v>
      </c>
      <c r="H22" s="520" t="n">
        <v>453</v>
      </c>
      <c r="I22" s="520" t="n">
        <v>37</v>
      </c>
      <c r="J22" s="654" t="n">
        <v>0.909</v>
      </c>
      <c r="K22" s="521" t="n">
        <f aca="false">J22/$J$8</f>
        <v>7.581317764804</v>
      </c>
      <c r="L22" s="370"/>
    </row>
    <row r="23" customFormat="false" ht="14.25" hidden="false" customHeight="false" outlineLevel="0" collapsed="false">
      <c r="A23" s="41" t="n">
        <v>2001</v>
      </c>
      <c r="B23" s="655"/>
      <c r="C23" s="655"/>
      <c r="D23" s="656"/>
      <c r="E23" s="553"/>
      <c r="F23" s="653"/>
      <c r="G23" s="41" t="n">
        <v>2001</v>
      </c>
      <c r="H23" s="520" t="n">
        <v>169</v>
      </c>
      <c r="I23" s="520" t="n">
        <v>10</v>
      </c>
      <c r="J23" s="654" t="n">
        <v>0.313</v>
      </c>
      <c r="K23" s="521" t="n">
        <f aca="false">J23/$J$8</f>
        <v>2.61050875729775</v>
      </c>
      <c r="L23" s="370"/>
    </row>
    <row r="24" customFormat="false" ht="14.25" hidden="false" customHeight="false" outlineLevel="0" collapsed="false">
      <c r="A24" s="41" t="n">
        <v>2002</v>
      </c>
      <c r="B24" s="375" t="n">
        <v>120.042</v>
      </c>
      <c r="C24" s="375" t="n">
        <v>28.158</v>
      </c>
      <c r="D24" s="652" t="n">
        <v>0.349876404579559</v>
      </c>
      <c r="E24" s="548" t="n">
        <v>0.971878901609886</v>
      </c>
      <c r="F24" s="653"/>
      <c r="G24" s="41" t="n">
        <v>2002</v>
      </c>
      <c r="H24" s="541" t="n">
        <v>352</v>
      </c>
      <c r="I24" s="541" t="n">
        <v>60</v>
      </c>
      <c r="J24" s="654" t="n">
        <v>0.969</v>
      </c>
      <c r="K24" s="521" t="n">
        <f aca="false">J24/$J$8</f>
        <v>8.08173477898249</v>
      </c>
      <c r="L24" s="370"/>
    </row>
    <row r="25" customFormat="false" ht="14.25" hidden="false" customHeight="false" outlineLevel="0" collapsed="false">
      <c r="A25" s="41" t="n">
        <v>2003</v>
      </c>
      <c r="B25" s="538" t="n">
        <v>20.3952</v>
      </c>
      <c r="C25" s="538" t="n">
        <v>22.0948</v>
      </c>
      <c r="D25" s="567" t="n">
        <v>0.140051243660335</v>
      </c>
      <c r="E25" s="548" t="n">
        <v>0.389031232389819</v>
      </c>
      <c r="F25" s="653"/>
      <c r="G25" s="41" t="n">
        <v>2003</v>
      </c>
      <c r="H25" s="520" t="n">
        <v>182</v>
      </c>
      <c r="I25" s="520" t="n">
        <v>28</v>
      </c>
      <c r="J25" s="657" t="n">
        <f aca="false">((H25*4058*0.45)+(I25*7227*0.8))/1000000</f>
        <v>0.494235</v>
      </c>
      <c r="K25" s="521" t="n">
        <f aca="false">J25/$J$8</f>
        <v>4.1220600500417</v>
      </c>
      <c r="L25" s="370"/>
    </row>
    <row r="26" customFormat="false" ht="14.25" hidden="false" customHeight="false" outlineLevel="0" collapsed="false">
      <c r="A26" s="46" t="n">
        <v>2004</v>
      </c>
      <c r="B26" s="538" t="n">
        <v>53.5329</v>
      </c>
      <c r="C26" s="538" t="n">
        <v>12.5571</v>
      </c>
      <c r="D26" s="567" t="n">
        <v>0.160710161869444</v>
      </c>
      <c r="E26" s="548" t="n">
        <v>0.446417116304012</v>
      </c>
      <c r="F26" s="653"/>
      <c r="G26" s="46" t="n">
        <v>2004</v>
      </c>
      <c r="H26" s="525" t="n">
        <v>377</v>
      </c>
      <c r="I26" s="525" t="n">
        <v>60</v>
      </c>
      <c r="J26" s="657" t="n">
        <v>1.2412</v>
      </c>
      <c r="K26" s="521" t="n">
        <f aca="false">J26/$J$8</f>
        <v>10.3519599666389</v>
      </c>
      <c r="L26" s="370"/>
    </row>
    <row r="27" customFormat="false" ht="12.75" hidden="false" customHeight="false" outlineLevel="0" collapsed="false">
      <c r="A27" s="52" t="n">
        <v>2005</v>
      </c>
      <c r="B27" s="538" t="n">
        <v>222.826</v>
      </c>
      <c r="C27" s="538" t="n">
        <v>36.274</v>
      </c>
      <c r="D27" s="567" t="n">
        <v>0.602952781252216</v>
      </c>
      <c r="E27" s="548" t="n">
        <v>1.67486883681171</v>
      </c>
      <c r="F27" s="658"/>
      <c r="G27" s="52" t="n">
        <v>2005</v>
      </c>
      <c r="H27" s="525" t="n">
        <v>127</v>
      </c>
      <c r="I27" s="525" t="n">
        <v>11</v>
      </c>
      <c r="J27" s="657" t="n">
        <v>0.203</v>
      </c>
      <c r="K27" s="521" t="n">
        <f aca="false">J27/$J$8</f>
        <v>1.6930775646372</v>
      </c>
      <c r="L27" s="370"/>
    </row>
    <row r="28" customFormat="false" ht="14.25" hidden="false" customHeight="false" outlineLevel="0" collapsed="false">
      <c r="A28" s="46" t="n">
        <v>2006</v>
      </c>
      <c r="B28" s="538" t="n">
        <v>103.488</v>
      </c>
      <c r="C28" s="538" t="n">
        <v>81.312</v>
      </c>
      <c r="D28" s="567" t="n">
        <v>0.543993903963305</v>
      </c>
      <c r="E28" s="548" t="n">
        <v>1.51109417767585</v>
      </c>
      <c r="F28" s="653"/>
      <c r="G28" s="46" t="n">
        <v>2006</v>
      </c>
      <c r="H28" s="525" t="n">
        <v>153</v>
      </c>
      <c r="I28" s="525" t="n">
        <v>29</v>
      </c>
      <c r="J28" s="657" t="n">
        <v>0.52</v>
      </c>
      <c r="K28" s="521" t="n">
        <f aca="false">J28/$J$8</f>
        <v>4.33694745621351</v>
      </c>
      <c r="L28" s="370"/>
    </row>
    <row r="29" customFormat="false" ht="12.75" hidden="false" customHeight="false" outlineLevel="0" collapsed="false">
      <c r="A29" s="52" t="n">
        <v>2007</v>
      </c>
      <c r="B29" s="538" t="n">
        <v>70.56</v>
      </c>
      <c r="C29" s="538" t="n">
        <v>30.24</v>
      </c>
      <c r="D29" s="567" t="n">
        <v>0.268339019891956</v>
      </c>
      <c r="E29" s="548" t="n">
        <v>0.745386166366545</v>
      </c>
      <c r="F29" s="658"/>
      <c r="G29" s="52" t="n">
        <v>2007</v>
      </c>
      <c r="H29" s="525" t="n">
        <v>189</v>
      </c>
      <c r="I29" s="525" t="n">
        <v>11</v>
      </c>
      <c r="J29" s="657" t="n">
        <v>0.377</v>
      </c>
      <c r="K29" s="521" t="n">
        <f aca="false">J29/$J$8</f>
        <v>3.1442869057548</v>
      </c>
      <c r="L29" s="370"/>
    </row>
    <row r="30" customFormat="false" ht="12.75" hidden="false" customHeight="false" outlineLevel="0" collapsed="false">
      <c r="A30" s="52" t="n">
        <v>2008</v>
      </c>
      <c r="B30" s="538" t="n">
        <v>145.324</v>
      </c>
      <c r="C30" s="538" t="n">
        <v>9.27600000000001</v>
      </c>
      <c r="D30" s="567" t="n">
        <v>0.316170362269704</v>
      </c>
      <c r="E30" s="548" t="n">
        <v>0.878251006304734</v>
      </c>
      <c r="F30" s="658"/>
      <c r="G30" s="52" t="n">
        <v>2008</v>
      </c>
      <c r="H30" s="525" t="n">
        <v>71</v>
      </c>
      <c r="I30" s="525" t="n">
        <v>13</v>
      </c>
      <c r="J30" s="657" t="n">
        <v>0.264</v>
      </c>
      <c r="K30" s="521" t="n">
        <v>2.2</v>
      </c>
      <c r="L30" s="370"/>
    </row>
    <row r="31" customFormat="false" ht="12.75" hidden="false" customHeight="false" outlineLevel="0" collapsed="false">
      <c r="A31" s="52" t="n">
        <v>2009</v>
      </c>
      <c r="B31" s="659" t="n">
        <v>82.67</v>
      </c>
      <c r="C31" s="659" t="n">
        <v>35.43</v>
      </c>
      <c r="D31" s="660" t="n">
        <v>0.29617549007439</v>
      </c>
      <c r="E31" s="548" t="n">
        <v>0.822709694651083</v>
      </c>
      <c r="F31" s="658"/>
      <c r="G31" s="52" t="n">
        <v>2009</v>
      </c>
      <c r="H31" s="525" t="n">
        <v>89</v>
      </c>
      <c r="I31" s="525" t="n">
        <v>38</v>
      </c>
      <c r="J31" s="657" t="n">
        <v>0.426</v>
      </c>
      <c r="K31" s="521" t="n">
        <v>3.55</v>
      </c>
      <c r="L31" s="370"/>
    </row>
    <row r="32" customFormat="false" ht="12.75" hidden="false" customHeight="false" outlineLevel="0" collapsed="false">
      <c r="A32" s="52" t="n">
        <v>2010</v>
      </c>
      <c r="B32" s="659" t="n">
        <v>157.164</v>
      </c>
      <c r="C32" s="659" t="n">
        <v>29.936</v>
      </c>
      <c r="D32" s="660" t="n">
        <v>0.426060089504194</v>
      </c>
      <c r="E32" s="548" t="n">
        <v>1.18350024862276</v>
      </c>
      <c r="F32" s="658"/>
      <c r="G32" s="52" t="n">
        <v>2010</v>
      </c>
      <c r="H32" s="525" t="n">
        <v>506</v>
      </c>
      <c r="I32" s="525" t="n">
        <v>23</v>
      </c>
      <c r="J32" s="657" t="n">
        <v>1.096</v>
      </c>
      <c r="K32" s="521" t="n">
        <v>9.13</v>
      </c>
      <c r="L32" s="370"/>
    </row>
    <row r="33" customFormat="false" ht="12.75" hidden="false" customHeight="false" outlineLevel="0" collapsed="false">
      <c r="A33" s="52" t="n">
        <v>2011</v>
      </c>
      <c r="B33" s="659" t="n">
        <v>132.132</v>
      </c>
      <c r="C33" s="659" t="n">
        <v>25.168</v>
      </c>
      <c r="D33" s="660" t="n">
        <v>0.351086701432072</v>
      </c>
      <c r="E33" s="548" t="n">
        <v>0.975240837311312</v>
      </c>
      <c r="F33" s="658"/>
      <c r="G33" s="52" t="n">
        <v>2011</v>
      </c>
      <c r="H33" s="541" t="n">
        <v>203</v>
      </c>
      <c r="I33" s="541" t="n">
        <v>55</v>
      </c>
      <c r="J33" s="567" t="n">
        <v>0.787</v>
      </c>
      <c r="K33" s="532" t="n">
        <v>6.56</v>
      </c>
      <c r="L33" s="370"/>
    </row>
    <row r="34" customFormat="false" ht="12.75" hidden="false" customHeight="false" outlineLevel="0" collapsed="false">
      <c r="A34" s="52" t="n">
        <v>2012</v>
      </c>
      <c r="B34" s="659" t="n">
        <v>144.42</v>
      </c>
      <c r="C34" s="659" t="n">
        <v>29.58</v>
      </c>
      <c r="D34" s="660" t="n">
        <v>0.387989</v>
      </c>
      <c r="E34" s="548" t="n">
        <v>1.07774722222222</v>
      </c>
      <c r="F34" s="658"/>
      <c r="G34" s="52" t="n">
        <v>2012</v>
      </c>
      <c r="H34" s="541" t="n">
        <v>159</v>
      </c>
      <c r="I34" s="541" t="n">
        <v>65</v>
      </c>
      <c r="J34" s="654" t="n">
        <v>0.47</v>
      </c>
      <c r="K34" s="532" t="n">
        <v>3.93</v>
      </c>
      <c r="L34" s="370"/>
    </row>
    <row r="35" customFormat="false" ht="12.75" hidden="false" customHeight="false" outlineLevel="0" collapsed="false">
      <c r="A35" s="52" t="n">
        <v>2013</v>
      </c>
      <c r="B35" s="659" t="n">
        <v>120.4</v>
      </c>
      <c r="C35" s="659" t="n">
        <v>51.6</v>
      </c>
      <c r="D35" s="660" t="n">
        <v>0.420822</v>
      </c>
      <c r="E35" s="532" t="n">
        <v>1.16895</v>
      </c>
      <c r="F35" s="579"/>
      <c r="G35" s="52" t="n">
        <v>2013</v>
      </c>
      <c r="H35" s="541" t="n">
        <v>255</v>
      </c>
      <c r="I35" s="541" t="n">
        <v>70</v>
      </c>
      <c r="J35" s="567" t="n">
        <v>0.75</v>
      </c>
      <c r="K35" s="532" t="n">
        <v>6.26</v>
      </c>
      <c r="L35" s="370"/>
    </row>
    <row r="36" customFormat="false" ht="12.75" hidden="false" customHeight="false" outlineLevel="0" collapsed="false">
      <c r="A36" s="57" t="n">
        <v>2014</v>
      </c>
      <c r="B36" s="661" t="n">
        <v>120</v>
      </c>
      <c r="C36" s="661" t="n">
        <v>30</v>
      </c>
      <c r="D36" s="662" t="n">
        <v>0.297</v>
      </c>
      <c r="E36" s="558" t="n">
        <v>0.825</v>
      </c>
      <c r="F36" s="579"/>
      <c r="G36" s="57" t="n">
        <v>2014</v>
      </c>
      <c r="H36" s="663" t="s">
        <v>243</v>
      </c>
      <c r="I36" s="663"/>
      <c r="J36" s="663"/>
      <c r="K36" s="663"/>
    </row>
    <row r="37" customFormat="false" ht="12.75" hidden="false" customHeight="false" outlineLevel="0" collapsed="false">
      <c r="A37" s="56"/>
      <c r="B37" s="540"/>
      <c r="C37" s="540"/>
      <c r="D37" s="652"/>
      <c r="E37" s="652"/>
      <c r="F37" s="579"/>
      <c r="G37" s="3"/>
      <c r="H37" s="664"/>
      <c r="I37" s="664"/>
      <c r="J37" s="665"/>
      <c r="K37" s="664"/>
    </row>
    <row r="38" customFormat="false" ht="12.75" hidden="false" customHeight="false" outlineLevel="0" collapsed="false">
      <c r="A38" s="347" t="s">
        <v>244</v>
      </c>
      <c r="B38" s="375" t="n">
        <f aca="false">AVERAGE(B9:B36)</f>
        <v>108.25595</v>
      </c>
      <c r="C38" s="375" t="n">
        <f aca="false">AVERAGE(C9:C36)</f>
        <v>28.1571269230769</v>
      </c>
      <c r="D38" s="652" t="n">
        <f aca="false">AVERAGE(D9:D36)</f>
        <v>0.341823347696701</v>
      </c>
      <c r="E38" s="652" t="n">
        <f aca="false">AVERAGE(E9:E36)</f>
        <v>0.949509299157504</v>
      </c>
      <c r="F38" s="579"/>
      <c r="G38" s="347" t="s">
        <v>245</v>
      </c>
      <c r="H38" s="375" t="n">
        <f aca="false">AVERAGE(H9:H35)</f>
        <v>173.074074074074</v>
      </c>
      <c r="I38" s="375" t="n">
        <f aca="false">AVERAGE(I9:I35)</f>
        <v>23.8518518518519</v>
      </c>
      <c r="J38" s="652" t="n">
        <f aca="false">AVERAGE(J9:J35)</f>
        <v>0.428124444444445</v>
      </c>
      <c r="K38" s="652" t="n">
        <f aca="false">AVERAGE(K9:K35)</f>
        <v>3.57050535940444</v>
      </c>
    </row>
    <row r="39" customFormat="false" ht="12.75" hidden="false" customHeight="false" outlineLevel="0" collapsed="false">
      <c r="A39" s="56"/>
      <c r="B39" s="540"/>
      <c r="C39" s="540"/>
      <c r="D39" s="652"/>
      <c r="E39" s="652"/>
      <c r="F39" s="666"/>
      <c r="G39" s="56"/>
      <c r="H39" s="540"/>
      <c r="I39" s="540"/>
      <c r="J39" s="652"/>
      <c r="K39" s="652"/>
    </row>
    <row r="40" customFormat="false" ht="12.75" hidden="false" customHeight="false" outlineLevel="0" collapsed="false">
      <c r="A40" s="667" t="s">
        <v>246</v>
      </c>
      <c r="B40" s="538" t="n">
        <f aca="false">AVERAGE(B31:B35)</f>
        <v>127.3572</v>
      </c>
      <c r="C40" s="538" t="n">
        <f aca="false">AVERAGE(C31:C35)</f>
        <v>34.3428</v>
      </c>
      <c r="D40" s="567" t="n">
        <f aca="false">AVERAGE(D31:D35)</f>
        <v>0.376426656202131</v>
      </c>
      <c r="E40" s="567" t="n">
        <f aca="false">AVERAGE(E31:E35)</f>
        <v>1.04562960056148</v>
      </c>
      <c r="F40" s="476"/>
      <c r="G40" s="667" t="s">
        <v>246</v>
      </c>
      <c r="H40" s="538" t="n">
        <f aca="false">AVERAGE(H30:H34)</f>
        <v>205.6</v>
      </c>
      <c r="I40" s="538" t="n">
        <f aca="false">AVERAGE(I30:I34)</f>
        <v>38.8</v>
      </c>
      <c r="J40" s="567" t="n">
        <f aca="false">AVERAGE(J30:J34)</f>
        <v>0.6086</v>
      </c>
      <c r="K40" s="567" t="n">
        <f aca="false">AVERAGE(K30:K34)</f>
        <v>5.074</v>
      </c>
      <c r="AA40" s="328"/>
      <c r="AB40" s="328"/>
      <c r="AC40" s="328"/>
      <c r="AD40" s="328"/>
      <c r="AE40" s="328"/>
      <c r="AF40" s="328"/>
      <c r="AJ40" s="328"/>
    </row>
    <row r="41" customFormat="false" ht="12.75" hidden="false" customHeight="false" outlineLevel="0" collapsed="false">
      <c r="A41" s="415" t="s">
        <v>247</v>
      </c>
      <c r="B41" s="572" t="n">
        <f aca="false">(B36-B40)/B40</f>
        <v>-0.0577682298291733</v>
      </c>
      <c r="C41" s="572" t="n">
        <f aca="false">(C36-C40)/C40</f>
        <v>-0.126454453335197</v>
      </c>
      <c r="D41" s="572" t="n">
        <f aca="false">(D36-D40)/D40</f>
        <v>-0.211001678264467</v>
      </c>
      <c r="E41" s="572" t="n">
        <f aca="false">(E36-E40)/E40</f>
        <v>-0.211001678264467</v>
      </c>
      <c r="F41" s="668"/>
      <c r="G41" s="415" t="s">
        <v>247</v>
      </c>
      <c r="H41" s="572"/>
      <c r="I41" s="572"/>
      <c r="J41" s="572"/>
      <c r="K41" s="572"/>
      <c r="AA41" s="328"/>
      <c r="AB41" s="328"/>
      <c r="AC41" s="328"/>
      <c r="AD41" s="328"/>
      <c r="AE41" s="328"/>
      <c r="AF41" s="328"/>
      <c r="AJ41" s="328"/>
    </row>
    <row r="42" customFormat="false" ht="12.75" hidden="false" customHeight="false" outlineLevel="0" collapsed="false">
      <c r="A42" s="667" t="s">
        <v>248</v>
      </c>
      <c r="B42" s="375" t="n">
        <f aca="false">AVERAGE(B26:B34)</f>
        <v>123.568544444444</v>
      </c>
      <c r="C42" s="375" t="n">
        <f aca="false">AVERAGE(C26:C34)</f>
        <v>32.1970111111111</v>
      </c>
      <c r="D42" s="652" t="n">
        <f aca="false">AVERAGE(D26:D34)</f>
        <v>0.372608612250809</v>
      </c>
      <c r="E42" s="652" t="n">
        <f aca="false">AVERAGE(E26:E34)</f>
        <v>1.03502392291891</v>
      </c>
      <c r="F42" s="669"/>
      <c r="G42" s="667" t="s">
        <v>248</v>
      </c>
      <c r="H42" s="670" t="n">
        <f aca="false">AVERAGE(H25:H34)</f>
        <v>205.6</v>
      </c>
      <c r="I42" s="670" t="n">
        <f aca="false">AVERAGE(I25:I34)</f>
        <v>33.3</v>
      </c>
      <c r="J42" s="548" t="n">
        <f aca="false">AVERAGE(J25:J34)</f>
        <v>0.5878435</v>
      </c>
      <c r="K42" s="548" t="n">
        <f aca="false">AVERAGE(K25:K34)</f>
        <v>4.90183319432861</v>
      </c>
      <c r="AA42" s="328"/>
      <c r="AB42" s="328"/>
      <c r="AC42" s="328"/>
      <c r="AD42" s="328"/>
      <c r="AE42" s="328"/>
      <c r="AF42" s="328"/>
      <c r="AJ42" s="328"/>
    </row>
    <row r="43" customFormat="false" ht="13.5" hidden="false" customHeight="true" outlineLevel="0" collapsed="false">
      <c r="A43" s="415" t="s">
        <v>247</v>
      </c>
      <c r="B43" s="671" t="n">
        <f aca="false">(B36-B42)/B42</f>
        <v>-0.0288790683785131</v>
      </c>
      <c r="C43" s="671" t="n">
        <f aca="false">(C36-C42)/C42</f>
        <v>-0.0682364926212959</v>
      </c>
      <c r="D43" s="671" t="n">
        <f aca="false">(D36-D42)/D42</f>
        <v>-0.202916974446945</v>
      </c>
      <c r="E43" s="671" t="n">
        <f aca="false">(E36-E42)/E42</f>
        <v>-0.202916974446945</v>
      </c>
      <c r="F43" s="672"/>
      <c r="G43" s="415" t="s">
        <v>247</v>
      </c>
      <c r="H43" s="671"/>
      <c r="I43" s="671"/>
      <c r="J43" s="671"/>
      <c r="K43" s="671"/>
      <c r="AA43" s="328"/>
      <c r="AB43" s="328"/>
      <c r="AC43" s="328"/>
      <c r="AD43" s="328"/>
      <c r="AE43" s="328"/>
      <c r="AF43" s="328"/>
      <c r="AJ43" s="328"/>
    </row>
    <row r="44" customFormat="false" ht="18" hidden="false" customHeight="true" outlineLevel="0" collapsed="false">
      <c r="A44" s="635" t="s">
        <v>249</v>
      </c>
      <c r="B44" s="635"/>
      <c r="C44" s="635"/>
      <c r="D44" s="635"/>
      <c r="E44" s="635"/>
      <c r="F44" s="673"/>
      <c r="G44" s="635" t="s">
        <v>250</v>
      </c>
      <c r="H44" s="635"/>
      <c r="I44" s="635"/>
      <c r="J44" s="635"/>
      <c r="K44" s="635"/>
      <c r="AA44" s="328"/>
      <c r="AB44" s="328"/>
      <c r="AC44" s="328"/>
      <c r="AD44" s="328"/>
      <c r="AE44" s="328"/>
      <c r="AF44" s="328"/>
      <c r="AJ44" s="328"/>
    </row>
    <row r="45" customFormat="false" ht="12.75" hidden="false" customHeight="true" outlineLevel="0" collapsed="false">
      <c r="A45" s="637" t="s">
        <v>251</v>
      </c>
      <c r="B45" s="637"/>
      <c r="C45" s="637"/>
      <c r="D45" s="637"/>
      <c r="E45" s="637"/>
      <c r="F45" s="673"/>
      <c r="G45" s="637" t="s">
        <v>252</v>
      </c>
      <c r="H45" s="637"/>
      <c r="I45" s="637"/>
      <c r="J45" s="637"/>
      <c r="K45" s="637"/>
      <c r="AA45" s="328"/>
      <c r="AB45" s="328"/>
      <c r="AC45" s="328"/>
      <c r="AD45" s="328"/>
      <c r="AE45" s="328"/>
      <c r="AF45" s="328"/>
      <c r="AJ45" s="328"/>
    </row>
    <row r="46" customFormat="false" ht="12.75" hidden="false" customHeight="false" outlineLevel="0" collapsed="false">
      <c r="A46" s="674"/>
      <c r="B46" s="642"/>
      <c r="C46" s="642"/>
      <c r="D46" s="675"/>
      <c r="E46" s="642"/>
      <c r="F46" s="676"/>
      <c r="G46" s="29"/>
      <c r="H46" s="8"/>
      <c r="I46" s="8"/>
      <c r="J46" s="83"/>
      <c r="K46" s="29"/>
      <c r="AA46" s="328"/>
      <c r="AB46" s="328"/>
      <c r="AC46" s="328"/>
      <c r="AD46" s="328"/>
      <c r="AE46" s="328"/>
      <c r="AF46" s="328"/>
      <c r="AJ46" s="328"/>
    </row>
    <row r="47" customFormat="false" ht="12.75" hidden="false" customHeight="false" outlineLevel="0" collapsed="false">
      <c r="A47" s="643"/>
      <c r="B47" s="644" t="s">
        <v>238</v>
      </c>
      <c r="C47" s="644"/>
      <c r="D47" s="645" t="s">
        <v>239</v>
      </c>
      <c r="E47" s="646" t="s">
        <v>240</v>
      </c>
      <c r="F47" s="677"/>
      <c r="G47" s="643"/>
      <c r="H47" s="644" t="s">
        <v>253</v>
      </c>
      <c r="I47" s="644"/>
      <c r="J47" s="645" t="s">
        <v>239</v>
      </c>
      <c r="K47" s="646" t="s">
        <v>240</v>
      </c>
      <c r="AA47" s="328"/>
      <c r="AB47" s="328"/>
      <c r="AC47" s="328"/>
      <c r="AD47" s="328"/>
      <c r="AE47" s="328"/>
      <c r="AF47" s="328"/>
      <c r="AJ47" s="328"/>
    </row>
    <row r="48" customFormat="false" ht="12.75" hidden="false" customHeight="false" outlineLevel="0" collapsed="false">
      <c r="A48" s="46" t="s">
        <v>147</v>
      </c>
      <c r="B48" s="359" t="s">
        <v>45</v>
      </c>
      <c r="C48" s="359" t="s">
        <v>44</v>
      </c>
      <c r="D48" s="647" t="s">
        <v>241</v>
      </c>
      <c r="E48" s="646"/>
      <c r="F48" s="677"/>
      <c r="G48" s="46" t="s">
        <v>147</v>
      </c>
      <c r="H48" s="359" t="s">
        <v>45</v>
      </c>
      <c r="I48" s="359" t="s">
        <v>44</v>
      </c>
      <c r="J48" s="647" t="s">
        <v>241</v>
      </c>
      <c r="K48" s="646"/>
      <c r="AA48" s="328"/>
      <c r="AB48" s="328"/>
      <c r="AC48" s="328"/>
      <c r="AD48" s="328"/>
      <c r="AE48" s="328"/>
      <c r="AF48" s="328"/>
      <c r="AJ48" s="328"/>
    </row>
    <row r="49" customFormat="false" ht="12.75" hidden="false" customHeight="false" outlineLevel="0" collapsed="false">
      <c r="A49" s="359"/>
      <c r="B49" s="359"/>
      <c r="C49" s="648" t="s">
        <v>242</v>
      </c>
      <c r="D49" s="678" t="n">
        <v>0.95</v>
      </c>
      <c r="E49" s="650"/>
      <c r="F49" s="677"/>
      <c r="G49" s="359"/>
      <c r="H49" s="359"/>
      <c r="I49" s="648" t="s">
        <v>242</v>
      </c>
      <c r="J49" s="678" t="n">
        <v>1.44</v>
      </c>
      <c r="K49" s="650"/>
      <c r="AA49" s="328"/>
      <c r="AB49" s="328"/>
      <c r="AC49" s="328"/>
      <c r="AD49" s="328"/>
      <c r="AE49" s="328"/>
      <c r="AF49" s="328"/>
      <c r="AJ49" s="328"/>
    </row>
    <row r="50" customFormat="false" ht="14.25" hidden="false" customHeight="false" outlineLevel="0" collapsed="false">
      <c r="A50" s="41" t="n">
        <v>1987</v>
      </c>
      <c r="B50" s="679"/>
      <c r="C50" s="679"/>
      <c r="D50" s="680"/>
      <c r="E50" s="679"/>
      <c r="F50" s="681"/>
      <c r="G50" s="41" t="n">
        <v>1987</v>
      </c>
      <c r="H50" s="682" t="n">
        <v>113</v>
      </c>
      <c r="I50" s="682" t="n">
        <v>25</v>
      </c>
      <c r="J50" s="521" t="n">
        <v>0.411</v>
      </c>
      <c r="K50" s="521" t="n">
        <v>0.28</v>
      </c>
      <c r="P50" s="683"/>
      <c r="AA50" s="328"/>
      <c r="AB50" s="328"/>
      <c r="AC50" s="328"/>
      <c r="AD50" s="328"/>
      <c r="AE50" s="328"/>
      <c r="AF50" s="328"/>
      <c r="AJ50" s="328"/>
    </row>
    <row r="51" customFormat="false" ht="14.25" hidden="false" customHeight="false" outlineLevel="0" collapsed="false">
      <c r="A51" s="41" t="n">
        <v>1988</v>
      </c>
      <c r="B51" s="679"/>
      <c r="C51" s="679"/>
      <c r="D51" s="680"/>
      <c r="E51" s="679"/>
      <c r="F51" s="681"/>
      <c r="G51" s="41" t="n">
        <v>1988</v>
      </c>
      <c r="H51" s="682" t="n">
        <v>99</v>
      </c>
      <c r="I51" s="682" t="n">
        <v>31</v>
      </c>
      <c r="J51" s="521" t="n">
        <v>0.266</v>
      </c>
      <c r="K51" s="521" t="n">
        <v>0.184722222222222</v>
      </c>
      <c r="AA51" s="328"/>
      <c r="AB51" s="328"/>
      <c r="AC51" s="328"/>
      <c r="AD51" s="328"/>
      <c r="AE51" s="328"/>
      <c r="AF51" s="328"/>
      <c r="AJ51" s="328"/>
    </row>
    <row r="52" customFormat="false" ht="14.25" hidden="false" customHeight="false" outlineLevel="0" collapsed="false">
      <c r="A52" s="41" t="n">
        <v>1989</v>
      </c>
      <c r="B52" s="679"/>
      <c r="C52" s="679"/>
      <c r="D52" s="680"/>
      <c r="E52" s="679"/>
      <c r="F52" s="681"/>
      <c r="G52" s="41" t="n">
        <v>1989</v>
      </c>
      <c r="H52" s="682" t="n">
        <v>209</v>
      </c>
      <c r="I52" s="682" t="n">
        <v>53</v>
      </c>
      <c r="J52" s="521" t="n">
        <v>0.287</v>
      </c>
      <c r="K52" s="521" t="n">
        <v>0.199305555555556</v>
      </c>
      <c r="AA52" s="328"/>
      <c r="AB52" s="328"/>
      <c r="AC52" s="328"/>
      <c r="AD52" s="328"/>
      <c r="AE52" s="328"/>
      <c r="AF52" s="328"/>
      <c r="AJ52" s="328"/>
    </row>
    <row r="53" customFormat="false" ht="14.25" hidden="false" customHeight="false" outlineLevel="0" collapsed="false">
      <c r="A53" s="41" t="n">
        <v>1990</v>
      </c>
      <c r="B53" s="679"/>
      <c r="C53" s="679"/>
      <c r="D53" s="680"/>
      <c r="E53" s="679"/>
      <c r="F53" s="681"/>
      <c r="G53" s="41" t="n">
        <v>1990</v>
      </c>
      <c r="H53" s="682" t="n">
        <v>252</v>
      </c>
      <c r="I53" s="682" t="n">
        <v>39</v>
      </c>
      <c r="J53" s="521" t="n">
        <v>0.482</v>
      </c>
      <c r="K53" s="521" t="n">
        <v>0.334722222222222</v>
      </c>
      <c r="AA53" s="328"/>
      <c r="AB53" s="328"/>
      <c r="AC53" s="328"/>
      <c r="AD53" s="328"/>
      <c r="AE53" s="328"/>
      <c r="AF53" s="328"/>
      <c r="AJ53" s="328"/>
    </row>
    <row r="54" customFormat="false" ht="14.25" hidden="false" customHeight="false" outlineLevel="0" collapsed="false">
      <c r="A54" s="41" t="n">
        <v>1991</v>
      </c>
      <c r="B54" s="679"/>
      <c r="C54" s="679"/>
      <c r="D54" s="680"/>
      <c r="E54" s="679"/>
      <c r="F54" s="681"/>
      <c r="G54" s="41" t="n">
        <v>1991</v>
      </c>
      <c r="H54" s="682" t="n">
        <v>139</v>
      </c>
      <c r="I54" s="682" t="n">
        <v>41</v>
      </c>
      <c r="J54" s="521" t="n">
        <v>0.746</v>
      </c>
      <c r="K54" s="521" t="n">
        <v>0.518055555555556</v>
      </c>
      <c r="AA54" s="328"/>
      <c r="AB54" s="328"/>
      <c r="AC54" s="328"/>
      <c r="AD54" s="328"/>
      <c r="AE54" s="328"/>
      <c r="AF54" s="328"/>
      <c r="AJ54" s="328"/>
    </row>
    <row r="55" customFormat="false" ht="14.25" hidden="false" customHeight="false" outlineLevel="0" collapsed="false">
      <c r="A55" s="41" t="n">
        <v>1992</v>
      </c>
      <c r="B55" s="679"/>
      <c r="C55" s="679"/>
      <c r="D55" s="680"/>
      <c r="E55" s="679"/>
      <c r="F55" s="681"/>
      <c r="G55" s="41" t="n">
        <v>1992</v>
      </c>
      <c r="H55" s="682" t="n">
        <v>189</v>
      </c>
      <c r="I55" s="682" t="n">
        <v>38</v>
      </c>
      <c r="J55" s="521" t="n">
        <v>0.528</v>
      </c>
      <c r="K55" s="521" t="n">
        <v>0.366666666666667</v>
      </c>
      <c r="AA55" s="328"/>
      <c r="AB55" s="328"/>
      <c r="AC55" s="328"/>
      <c r="AD55" s="328"/>
      <c r="AE55" s="328"/>
      <c r="AF55" s="328"/>
      <c r="AJ55" s="328"/>
    </row>
    <row r="56" customFormat="false" ht="14.25" hidden="false" customHeight="false" outlineLevel="0" collapsed="false">
      <c r="A56" s="41" t="n">
        <v>1993</v>
      </c>
      <c r="B56" s="679"/>
      <c r="C56" s="679"/>
      <c r="D56" s="680"/>
      <c r="E56" s="679"/>
      <c r="F56" s="681"/>
      <c r="G56" s="41" t="n">
        <v>1993</v>
      </c>
      <c r="H56" s="682" t="n">
        <v>436</v>
      </c>
      <c r="I56" s="682" t="n">
        <v>36</v>
      </c>
      <c r="J56" s="521" t="n">
        <v>0.709</v>
      </c>
      <c r="K56" s="521" t="n">
        <v>0.492361111111111</v>
      </c>
      <c r="AA56" s="328"/>
      <c r="AB56" s="328"/>
      <c r="AC56" s="328"/>
      <c r="AD56" s="328"/>
      <c r="AE56" s="328"/>
      <c r="AF56" s="328"/>
      <c r="AJ56" s="328"/>
    </row>
    <row r="57" customFormat="false" ht="14.25" hidden="false" customHeight="false" outlineLevel="0" collapsed="false">
      <c r="A57" s="41" t="n">
        <v>1994</v>
      </c>
      <c r="B57" s="540" t="n">
        <v>587</v>
      </c>
      <c r="C57" s="684" t="s">
        <v>108</v>
      </c>
      <c r="D57" s="654" t="n">
        <v>1.61</v>
      </c>
      <c r="E57" s="532" t="n">
        <f aca="false">D57/0.95</f>
        <v>1.69473684210526</v>
      </c>
      <c r="F57" s="681"/>
      <c r="G57" s="41" t="n">
        <v>1994</v>
      </c>
      <c r="H57" s="682" t="n">
        <v>274</v>
      </c>
      <c r="I57" s="682" t="n">
        <v>42</v>
      </c>
      <c r="J57" s="521" t="n">
        <v>1.208</v>
      </c>
      <c r="K57" s="521" t="n">
        <v>0.838888888888889</v>
      </c>
      <c r="AE57" s="328"/>
      <c r="AF57" s="328"/>
      <c r="AJ57" s="328"/>
    </row>
    <row r="58" customFormat="false" ht="14.25" hidden="false" customHeight="false" outlineLevel="0" collapsed="false">
      <c r="A58" s="41" t="n">
        <v>1995</v>
      </c>
      <c r="B58" s="540" t="n">
        <v>742</v>
      </c>
      <c r="C58" s="540" t="n">
        <v>47</v>
      </c>
      <c r="D58" s="654" t="n">
        <v>1.62</v>
      </c>
      <c r="E58" s="532" t="n">
        <f aca="false">D58/0.95</f>
        <v>1.70526315789474</v>
      </c>
      <c r="F58" s="681"/>
      <c r="G58" s="41" t="n">
        <v>1995</v>
      </c>
      <c r="H58" s="682" t="n">
        <v>154</v>
      </c>
      <c r="I58" s="682" t="n">
        <v>37</v>
      </c>
      <c r="J58" s="521" t="n">
        <v>0.793</v>
      </c>
      <c r="K58" s="521" t="n">
        <v>0.550694444444444</v>
      </c>
      <c r="Z58" s="685"/>
      <c r="AA58" s="686"/>
      <c r="AB58" s="687"/>
      <c r="AC58" s="534"/>
      <c r="AE58" s="328"/>
      <c r="AF58" s="328"/>
      <c r="AJ58" s="328"/>
    </row>
    <row r="59" customFormat="false" ht="14.25" hidden="false" customHeight="false" outlineLevel="0" collapsed="false">
      <c r="A59" s="41" t="n">
        <v>1996</v>
      </c>
      <c r="B59" s="540" t="n">
        <v>501</v>
      </c>
      <c r="C59" s="540" t="n">
        <v>81</v>
      </c>
      <c r="D59" s="654" t="n">
        <v>1.38</v>
      </c>
      <c r="E59" s="532" t="n">
        <f aca="false">D59/0.95</f>
        <v>1.45263157894737</v>
      </c>
      <c r="F59" s="681"/>
      <c r="G59" s="41" t="n">
        <v>1996</v>
      </c>
      <c r="H59" s="682" t="n">
        <v>171</v>
      </c>
      <c r="I59" s="682" t="n">
        <v>42</v>
      </c>
      <c r="J59" s="521" t="n">
        <v>0.446</v>
      </c>
      <c r="K59" s="521" t="n">
        <v>0.309722222222222</v>
      </c>
      <c r="Z59" s="685"/>
      <c r="AA59" s="685"/>
      <c r="AB59" s="687"/>
      <c r="AC59" s="534"/>
      <c r="AE59" s="328"/>
      <c r="AF59" s="328"/>
      <c r="AJ59" s="328"/>
    </row>
    <row r="60" customFormat="false" ht="14.25" hidden="false" customHeight="false" outlineLevel="0" collapsed="false">
      <c r="A60" s="41" t="n">
        <v>1997</v>
      </c>
      <c r="B60" s="540" t="n">
        <v>387</v>
      </c>
      <c r="C60" s="540" t="n">
        <v>51</v>
      </c>
      <c r="D60" s="654" t="n">
        <v>0.95</v>
      </c>
      <c r="E60" s="532" t="n">
        <f aca="false">D60/0.95</f>
        <v>1</v>
      </c>
      <c r="F60" s="681"/>
      <c r="G60" s="41" t="n">
        <v>1997</v>
      </c>
      <c r="H60" s="682" t="n">
        <v>115</v>
      </c>
      <c r="I60" s="682" t="n">
        <v>11</v>
      </c>
      <c r="J60" s="521" t="n">
        <v>0.671</v>
      </c>
      <c r="K60" s="521" t="n">
        <v>0.465972222222222</v>
      </c>
      <c r="Z60" s="685"/>
      <c r="AA60" s="685"/>
      <c r="AB60" s="687"/>
      <c r="AC60" s="534"/>
      <c r="AE60" s="328" t="s">
        <v>187</v>
      </c>
      <c r="AF60" s="328"/>
      <c r="AJ60" s="328"/>
    </row>
    <row r="61" customFormat="false" ht="14.25" hidden="false" customHeight="false" outlineLevel="0" collapsed="false">
      <c r="A61" s="41" t="n">
        <v>1998</v>
      </c>
      <c r="B61" s="540" t="n">
        <v>411</v>
      </c>
      <c r="C61" s="540" t="n">
        <v>13</v>
      </c>
      <c r="D61" s="654" t="n">
        <v>0.85</v>
      </c>
      <c r="E61" s="532" t="n">
        <f aca="false">D61/0.95</f>
        <v>0.894736842105263</v>
      </c>
      <c r="F61" s="681"/>
      <c r="G61" s="41" t="n">
        <v>1998</v>
      </c>
      <c r="H61" s="682" t="n">
        <v>152</v>
      </c>
      <c r="I61" s="682" t="n">
        <v>8</v>
      </c>
      <c r="J61" s="521" t="n">
        <v>0.387</v>
      </c>
      <c r="K61" s="521" t="n">
        <v>0.26875</v>
      </c>
      <c r="Z61" s="685"/>
      <c r="AA61" s="685"/>
      <c r="AB61" s="687"/>
      <c r="AC61" s="534"/>
      <c r="AE61" s="328"/>
      <c r="AF61" s="328"/>
      <c r="AJ61" s="328"/>
    </row>
    <row r="62" customFormat="false" ht="14.25" hidden="false" customHeight="false" outlineLevel="0" collapsed="false">
      <c r="A62" s="41" t="n">
        <v>1999</v>
      </c>
      <c r="B62" s="540" t="n">
        <v>217</v>
      </c>
      <c r="C62" s="540" t="n">
        <v>66</v>
      </c>
      <c r="D62" s="654" t="n">
        <v>0.82</v>
      </c>
      <c r="E62" s="532" t="n">
        <f aca="false">D62/0.95</f>
        <v>0.863157894736842</v>
      </c>
      <c r="F62" s="681"/>
      <c r="G62" s="41" t="n">
        <v>1999</v>
      </c>
      <c r="H62" s="682" t="n">
        <v>136</v>
      </c>
      <c r="I62" s="682" t="n">
        <v>24</v>
      </c>
      <c r="J62" s="521" t="n">
        <v>0.375</v>
      </c>
      <c r="K62" s="688" t="n">
        <v>0.35</v>
      </c>
      <c r="Z62" s="685"/>
      <c r="AA62" s="685"/>
      <c r="AB62" s="687"/>
      <c r="AC62" s="534"/>
      <c r="AE62" s="328"/>
      <c r="AF62" s="328"/>
      <c r="AJ62" s="328"/>
    </row>
    <row r="63" customFormat="false" ht="14.25" hidden="false" customHeight="false" outlineLevel="0" collapsed="false">
      <c r="A63" s="41" t="n">
        <v>2000</v>
      </c>
      <c r="B63" s="540" t="n">
        <v>325</v>
      </c>
      <c r="C63" s="540" t="n">
        <v>30</v>
      </c>
      <c r="D63" s="654" t="n">
        <v>0.95</v>
      </c>
      <c r="E63" s="532" t="n">
        <f aca="false">D63/0.95</f>
        <v>1</v>
      </c>
      <c r="F63" s="689"/>
      <c r="G63" s="41" t="n">
        <v>2000</v>
      </c>
      <c r="H63" s="682" t="n">
        <v>124</v>
      </c>
      <c r="I63" s="682" t="n">
        <v>27</v>
      </c>
      <c r="J63" s="521" t="n">
        <v>0.477</v>
      </c>
      <c r="K63" s="688" t="n">
        <v>0.35</v>
      </c>
      <c r="Z63" s="685"/>
      <c r="AA63" s="685"/>
      <c r="AB63" s="687"/>
      <c r="AC63" s="534"/>
      <c r="AE63" s="328"/>
      <c r="AF63" s="328"/>
      <c r="AJ63" s="328"/>
    </row>
    <row r="64" customFormat="false" ht="14.25" hidden="false" customHeight="false" outlineLevel="0" collapsed="false">
      <c r="A64" s="41" t="n">
        <v>2001</v>
      </c>
      <c r="B64" s="540" t="n">
        <v>232</v>
      </c>
      <c r="C64" s="540" t="n">
        <v>60</v>
      </c>
      <c r="D64" s="654" t="n">
        <v>0.73</v>
      </c>
      <c r="E64" s="532" t="n">
        <f aca="false">D64/0.95</f>
        <v>0.768421052631579</v>
      </c>
      <c r="F64" s="689"/>
      <c r="G64" s="41" t="n">
        <v>2001</v>
      </c>
      <c r="H64" s="682" t="n">
        <v>170</v>
      </c>
      <c r="I64" s="682" t="n">
        <v>22</v>
      </c>
      <c r="J64" s="521" t="n">
        <v>0.388</v>
      </c>
      <c r="K64" s="688" t="n">
        <v>0.41</v>
      </c>
      <c r="Z64" s="685"/>
      <c r="AA64" s="685"/>
      <c r="AB64" s="687"/>
      <c r="AC64" s="534"/>
      <c r="AE64" s="328"/>
      <c r="AF64" s="328"/>
      <c r="AJ64" s="328"/>
    </row>
    <row r="65" customFormat="false" ht="14.25" hidden="false" customHeight="false" outlineLevel="0" collapsed="false">
      <c r="A65" s="41" t="n">
        <v>2002</v>
      </c>
      <c r="B65" s="540" t="n">
        <v>514</v>
      </c>
      <c r="C65" s="540" t="n">
        <v>32</v>
      </c>
      <c r="D65" s="654" t="n">
        <v>1.24</v>
      </c>
      <c r="E65" s="532" t="n">
        <f aca="false">D65/0.95</f>
        <v>1.30526315789474</v>
      </c>
      <c r="F65" s="689"/>
      <c r="G65" s="41" t="n">
        <v>2002</v>
      </c>
      <c r="H65" s="682" t="n">
        <v>328</v>
      </c>
      <c r="I65" s="682" t="n">
        <v>34</v>
      </c>
      <c r="J65" s="521" t="n">
        <v>0.500778</v>
      </c>
      <c r="K65" s="688" t="n">
        <v>0.74544</v>
      </c>
      <c r="Z65" s="685"/>
      <c r="AA65" s="685"/>
      <c r="AB65" s="687"/>
      <c r="AC65" s="534"/>
      <c r="AE65" s="328"/>
      <c r="AF65" s="328"/>
      <c r="AJ65" s="328"/>
    </row>
    <row r="66" customFormat="false" ht="14.25" hidden="false" customHeight="false" outlineLevel="0" collapsed="false">
      <c r="A66" s="41" t="n">
        <v>2003</v>
      </c>
      <c r="B66" s="540" t="n">
        <v>193</v>
      </c>
      <c r="C66" s="540" t="n">
        <v>24</v>
      </c>
      <c r="D66" s="654" t="n">
        <v>0.52</v>
      </c>
      <c r="E66" s="532" t="n">
        <f aca="false">D66/0.95</f>
        <v>0.547368421052632</v>
      </c>
      <c r="F66" s="689"/>
      <c r="G66" s="41" t="n">
        <v>2003</v>
      </c>
      <c r="H66" s="682" t="n">
        <v>23</v>
      </c>
      <c r="I66" s="682" t="n">
        <v>56</v>
      </c>
      <c r="J66" s="521" t="n">
        <v>0.965</v>
      </c>
      <c r="K66" s="688" t="n">
        <v>0.2997</v>
      </c>
      <c r="Z66" s="685"/>
      <c r="AA66" s="685"/>
      <c r="AB66" s="687"/>
      <c r="AC66" s="534"/>
      <c r="AE66" s="328"/>
      <c r="AF66" s="328"/>
      <c r="AJ66" s="328"/>
    </row>
    <row r="67" customFormat="false" ht="12.75" hidden="false" customHeight="false" outlineLevel="0" collapsed="false">
      <c r="A67" s="46" t="n">
        <v>2004</v>
      </c>
      <c r="B67" s="541" t="n">
        <v>870</v>
      </c>
      <c r="C67" s="541" t="n">
        <v>22</v>
      </c>
      <c r="D67" s="657" t="n">
        <v>1.73</v>
      </c>
      <c r="E67" s="532" t="n">
        <f aca="false">D67/0.95</f>
        <v>1.82105263157895</v>
      </c>
      <c r="F67" s="658"/>
      <c r="G67" s="46" t="n">
        <v>2004</v>
      </c>
      <c r="H67" s="522" t="n">
        <v>82</v>
      </c>
      <c r="I67" s="522" t="n">
        <v>18</v>
      </c>
      <c r="J67" s="521" t="n">
        <v>0.454</v>
      </c>
      <c r="K67" s="688" t="n">
        <v>0.403065</v>
      </c>
      <c r="Z67" s="685"/>
      <c r="AA67" s="685"/>
      <c r="AB67" s="687"/>
      <c r="AC67" s="534"/>
      <c r="AE67" s="328"/>
      <c r="AF67" s="328"/>
      <c r="AJ67" s="328"/>
    </row>
    <row r="68" customFormat="false" ht="12.75" hidden="false" customHeight="false" outlineLevel="0" collapsed="false">
      <c r="A68" s="46" t="n">
        <v>2005</v>
      </c>
      <c r="B68" s="541" t="n">
        <v>336</v>
      </c>
      <c r="C68" s="541" t="n">
        <v>51</v>
      </c>
      <c r="D68" s="657" t="n">
        <v>0.935</v>
      </c>
      <c r="E68" s="532" t="n">
        <f aca="false">D68/0.95</f>
        <v>0.984210526315789</v>
      </c>
      <c r="F68" s="658"/>
      <c r="G68" s="46" t="n">
        <v>2005</v>
      </c>
      <c r="H68" s="522" t="n">
        <v>82</v>
      </c>
      <c r="I68" s="522" t="n">
        <v>13</v>
      </c>
      <c r="J68" s="526" t="n">
        <v>0.325</v>
      </c>
      <c r="K68" s="688" t="n">
        <v>0.2046</v>
      </c>
      <c r="Z68" s="64"/>
      <c r="AA68" s="64"/>
      <c r="AB68" s="531"/>
      <c r="AC68" s="534"/>
      <c r="AE68" s="328"/>
      <c r="AF68" s="328"/>
      <c r="AJ68" s="328"/>
    </row>
    <row r="69" customFormat="false" ht="12.75" hidden="false" customHeight="false" outlineLevel="0" collapsed="false">
      <c r="A69" s="46" t="n">
        <v>2006</v>
      </c>
      <c r="B69" s="541" t="n">
        <v>626</v>
      </c>
      <c r="C69" s="541" t="n">
        <v>37</v>
      </c>
      <c r="D69" s="657" t="n">
        <v>1.3</v>
      </c>
      <c r="E69" s="532" t="n">
        <f aca="false">D69/0.95</f>
        <v>1.36842105263158</v>
      </c>
      <c r="F69" s="658"/>
      <c r="G69" s="46" t="n">
        <v>2006</v>
      </c>
      <c r="H69" s="522" t="n">
        <v>46</v>
      </c>
      <c r="I69" s="522" t="n">
        <v>30</v>
      </c>
      <c r="J69" s="526" t="n">
        <v>0.287</v>
      </c>
      <c r="K69" s="688" t="n">
        <v>0.2196</v>
      </c>
      <c r="Z69" s="64"/>
      <c r="AA69" s="64"/>
      <c r="AB69" s="531"/>
      <c r="AC69" s="534"/>
    </row>
    <row r="70" customFormat="false" ht="12.75" hidden="false" customHeight="false" outlineLevel="0" collapsed="false">
      <c r="A70" s="46" t="n">
        <v>2007</v>
      </c>
      <c r="B70" s="541" t="n">
        <v>314</v>
      </c>
      <c r="C70" s="541" t="n">
        <v>35</v>
      </c>
      <c r="D70" s="657" t="n">
        <v>0.77</v>
      </c>
      <c r="E70" s="532" t="n">
        <f aca="false">D70/0.95</f>
        <v>0.810526315789474</v>
      </c>
      <c r="F70" s="658"/>
      <c r="G70" s="52" t="n">
        <v>2007</v>
      </c>
      <c r="H70" s="522" t="n">
        <v>65</v>
      </c>
      <c r="I70" s="522" t="n">
        <v>13</v>
      </c>
      <c r="J70" s="526" t="n">
        <v>0.313</v>
      </c>
      <c r="K70" s="688" t="n">
        <v>0.1758</v>
      </c>
      <c r="AA70" s="64"/>
      <c r="AB70" s="531"/>
      <c r="AC70" s="534"/>
    </row>
    <row r="71" customFormat="false" ht="12.75" hidden="false" customHeight="false" outlineLevel="0" collapsed="false">
      <c r="A71" s="52" t="n">
        <v>2008</v>
      </c>
      <c r="B71" s="541" t="n">
        <v>198</v>
      </c>
      <c r="C71" s="541" t="n">
        <v>43</v>
      </c>
      <c r="D71" s="567" t="n">
        <v>0.645</v>
      </c>
      <c r="E71" s="532" t="n">
        <f aca="false">D71/0.95</f>
        <v>0.678947368421053</v>
      </c>
      <c r="F71" s="658"/>
      <c r="G71" s="52" t="n">
        <v>2008</v>
      </c>
      <c r="H71" s="544" t="n">
        <v>59</v>
      </c>
      <c r="I71" s="544" t="n">
        <v>17</v>
      </c>
      <c r="J71" s="532" t="n">
        <v>0.194</v>
      </c>
      <c r="K71" s="688" t="n">
        <v>0.1878</v>
      </c>
      <c r="AA71" s="64"/>
      <c r="AB71" s="531"/>
      <c r="AC71" s="534"/>
    </row>
    <row r="72" customFormat="false" ht="12.75" hidden="false" customHeight="false" outlineLevel="0" collapsed="false">
      <c r="A72" s="52" t="n">
        <v>2009</v>
      </c>
      <c r="B72" s="541" t="n">
        <v>222</v>
      </c>
      <c r="C72" s="541" t="n">
        <v>41</v>
      </c>
      <c r="D72" s="567" t="n">
        <v>0.665</v>
      </c>
      <c r="E72" s="532" t="n">
        <f aca="false">D72/0.95</f>
        <v>0.7</v>
      </c>
      <c r="F72" s="658"/>
      <c r="G72" s="52" t="n">
        <v>2009</v>
      </c>
      <c r="H72" s="544" t="n">
        <v>47</v>
      </c>
      <c r="I72" s="544" t="n">
        <v>19</v>
      </c>
      <c r="J72" s="532" t="n">
        <v>0.258</v>
      </c>
      <c r="K72" s="688" t="n">
        <v>0.1719</v>
      </c>
      <c r="AA72" s="64"/>
      <c r="AB72" s="534"/>
      <c r="AC72" s="534"/>
    </row>
    <row r="73" customFormat="false" ht="12.75" hidden="false" customHeight="false" outlineLevel="0" collapsed="false">
      <c r="A73" s="52" t="n">
        <v>2010</v>
      </c>
      <c r="B73" s="541" t="n">
        <v>597</v>
      </c>
      <c r="C73" s="541" t="n">
        <v>29</v>
      </c>
      <c r="D73" s="567" t="n">
        <v>1.285</v>
      </c>
      <c r="E73" s="532" t="n">
        <f aca="false">D73/0.95</f>
        <v>1.35263157894737</v>
      </c>
      <c r="F73" s="658"/>
      <c r="G73" s="52" t="n">
        <v>2010</v>
      </c>
      <c r="H73" s="544" t="n">
        <v>132</v>
      </c>
      <c r="I73" s="544" t="n">
        <v>21</v>
      </c>
      <c r="J73" s="532" t="n">
        <v>0.161</v>
      </c>
      <c r="K73" s="688" t="n">
        <v>0.3345</v>
      </c>
      <c r="AA73" s="64"/>
      <c r="AB73" s="534"/>
      <c r="AC73" s="534"/>
    </row>
    <row r="74" customFormat="false" ht="12.75" hidden="false" customHeight="false" outlineLevel="0" collapsed="false">
      <c r="A74" s="52" t="n">
        <v>2011</v>
      </c>
      <c r="B74" s="541" t="n">
        <v>270</v>
      </c>
      <c r="C74" s="541" t="n">
        <v>91</v>
      </c>
      <c r="D74" s="567" t="n">
        <v>1.03</v>
      </c>
      <c r="E74" s="532" t="n">
        <f aca="false">D74/0.95</f>
        <v>1.08421052631579</v>
      </c>
      <c r="F74" s="56"/>
      <c r="G74" s="52" t="n">
        <v>2011</v>
      </c>
      <c r="H74" s="544" t="n">
        <v>36</v>
      </c>
      <c r="I74" s="544" t="n">
        <v>39</v>
      </c>
      <c r="J74" s="532" t="n">
        <v>0.299</v>
      </c>
      <c r="K74" s="688" t="n">
        <v>0.2415</v>
      </c>
      <c r="AA74" s="64"/>
      <c r="AB74" s="534"/>
      <c r="AC74" s="534"/>
    </row>
    <row r="75" s="3" customFormat="true" ht="12.75" hidden="false" customHeight="false" outlineLevel="0" collapsed="false">
      <c r="A75" s="52" t="n">
        <v>2012</v>
      </c>
      <c r="B75" s="541" t="n">
        <v>268</v>
      </c>
      <c r="C75" s="541" t="n">
        <v>46</v>
      </c>
      <c r="D75" s="567" t="n">
        <v>0.795</v>
      </c>
      <c r="E75" s="532" t="n">
        <f aca="false">D75/0.95</f>
        <v>0.836842105263158</v>
      </c>
      <c r="F75" s="56"/>
      <c r="G75" s="52" t="n">
        <v>2012</v>
      </c>
      <c r="H75" s="544" t="n">
        <v>38</v>
      </c>
      <c r="I75" s="544" t="n">
        <v>12</v>
      </c>
      <c r="J75" s="532" t="n">
        <v>0.267</v>
      </c>
      <c r="K75" s="688" t="n">
        <v>0.1233</v>
      </c>
      <c r="AA75" s="64"/>
      <c r="AB75" s="534"/>
      <c r="AC75" s="534"/>
      <c r="AU75" s="690"/>
    </row>
    <row r="76" customFormat="false" ht="12.75" hidden="false" customHeight="false" outlineLevel="0" collapsed="false">
      <c r="A76" s="52" t="n">
        <v>2013</v>
      </c>
      <c r="B76" s="691" t="n">
        <v>628</v>
      </c>
      <c r="C76" s="691" t="n">
        <v>124</v>
      </c>
      <c r="D76" s="567" t="n">
        <v>1.73</v>
      </c>
      <c r="E76" s="532" t="n">
        <f aca="false">D76/0.95</f>
        <v>1.82105263157895</v>
      </c>
      <c r="F76" s="56"/>
      <c r="G76" s="615" t="n">
        <v>2013</v>
      </c>
      <c r="H76" s="544" t="n">
        <v>62</v>
      </c>
      <c r="I76" s="544" t="n">
        <v>35</v>
      </c>
      <c r="J76" s="692" t="n">
        <v>0.22</v>
      </c>
      <c r="K76" s="688" t="n">
        <v>0.2712</v>
      </c>
      <c r="AA76" s="64"/>
      <c r="AB76" s="534"/>
      <c r="AC76" s="534"/>
      <c r="AU76" s="690"/>
    </row>
    <row r="77" customFormat="false" ht="12.75" hidden="false" customHeight="false" outlineLevel="0" collapsed="false">
      <c r="A77" s="57" t="n">
        <v>2014</v>
      </c>
      <c r="B77" s="563" t="n">
        <v>750</v>
      </c>
      <c r="C77" s="563" t="n">
        <v>110</v>
      </c>
      <c r="D77" s="662" t="n">
        <v>1.8</v>
      </c>
      <c r="E77" s="693" t="n">
        <f aca="false">D77/0.95</f>
        <v>1.89473684210526</v>
      </c>
      <c r="F77" s="56"/>
      <c r="G77" s="616" t="n">
        <v>2014</v>
      </c>
      <c r="H77" s="559"/>
      <c r="I77" s="559"/>
      <c r="J77" s="693"/>
      <c r="K77" s="693"/>
      <c r="AA77" s="694"/>
      <c r="AB77" s="534"/>
      <c r="AC77" s="534"/>
      <c r="AU77" s="690"/>
    </row>
    <row r="78" customFormat="false" ht="12.75" hidden="false" customHeight="false" outlineLevel="0" collapsed="false">
      <c r="A78" s="52"/>
      <c r="B78" s="695"/>
      <c r="C78" s="695"/>
      <c r="D78" s="532"/>
      <c r="E78" s="532"/>
      <c r="F78" s="56"/>
      <c r="G78" s="615"/>
      <c r="H78" s="696"/>
      <c r="I78" s="696"/>
      <c r="J78" s="697"/>
      <c r="K78" s="697"/>
      <c r="AU78" s="690"/>
    </row>
    <row r="79" customFormat="false" ht="12.75" hidden="false" customHeight="false" outlineLevel="0" collapsed="false">
      <c r="A79" s="347" t="s">
        <v>254</v>
      </c>
      <c r="B79" s="659" t="n">
        <f aca="false">AVERAGE(B57:C77)</f>
        <v>249.292682926829</v>
      </c>
      <c r="C79" s="659" t="n">
        <f aca="false">AVERAGE(C57:D77)</f>
        <v>25.764756097561</v>
      </c>
      <c r="D79" s="660" t="n">
        <f aca="false">AVERAGE(D57:E77)</f>
        <v>1.14140977443609</v>
      </c>
      <c r="E79" s="692" t="n">
        <f aca="false">AVERAGE(E57:F77)</f>
        <v>1.17067669172932</v>
      </c>
      <c r="F79" s="698"/>
      <c r="G79" s="347" t="s">
        <v>255</v>
      </c>
      <c r="H79" s="659" t="n">
        <f aca="false">AVERAGE(H50:H76)</f>
        <v>138.259259259259</v>
      </c>
      <c r="I79" s="659" t="n">
        <f aca="false">AVERAGE(I50:I76)</f>
        <v>29</v>
      </c>
      <c r="J79" s="660" t="n">
        <f aca="false">AVERAGE(J50:J76)</f>
        <v>0.459917703703704</v>
      </c>
      <c r="K79" s="660" t="n">
        <f aca="false">AVERAGE(K50:K76)</f>
        <v>0.344380226337449</v>
      </c>
    </row>
    <row r="80" customFormat="false" ht="12.75" hidden="false" customHeight="false" outlineLevel="0" collapsed="false">
      <c r="A80" s="56"/>
      <c r="B80" s="540"/>
      <c r="C80" s="540"/>
      <c r="D80" s="652"/>
      <c r="E80" s="652"/>
      <c r="F80" s="658"/>
      <c r="G80" s="56"/>
      <c r="H80" s="540"/>
      <c r="I80" s="540"/>
      <c r="J80" s="652"/>
      <c r="K80" s="652"/>
    </row>
    <row r="81" customFormat="false" ht="12.75" hidden="false" customHeight="false" outlineLevel="0" collapsed="false">
      <c r="A81" s="667" t="s">
        <v>246</v>
      </c>
      <c r="B81" s="538" t="n">
        <f aca="false">AVERAGE(B72:B76)</f>
        <v>397</v>
      </c>
      <c r="C81" s="538" t="n">
        <f aca="false">AVERAGE(C72:C76)</f>
        <v>66.2</v>
      </c>
      <c r="D81" s="567" t="n">
        <f aca="false">AVERAGE(D72:D76)</f>
        <v>1.101</v>
      </c>
      <c r="E81" s="567" t="n">
        <f aca="false">AVERAGE(E72:E76)</f>
        <v>1.15894736842105</v>
      </c>
      <c r="F81" s="394"/>
      <c r="G81" s="667" t="s">
        <v>246</v>
      </c>
      <c r="H81" s="538" t="n">
        <f aca="false">AVERAGE(H71:H75)</f>
        <v>62.4</v>
      </c>
      <c r="I81" s="538" t="n">
        <f aca="false">AVERAGE(I71:I75)</f>
        <v>21.6</v>
      </c>
      <c r="J81" s="567" t="n">
        <f aca="false">AVERAGE(J71:J75)</f>
        <v>0.2358</v>
      </c>
      <c r="K81" s="567" t="n">
        <f aca="false">AVERAGE(K71:K75)</f>
        <v>0.2118</v>
      </c>
    </row>
    <row r="82" customFormat="false" ht="13.5" hidden="false" customHeight="true" outlineLevel="0" collapsed="false">
      <c r="A82" s="415" t="s">
        <v>247</v>
      </c>
      <c r="B82" s="572" t="n">
        <f aca="false">(B77-B81)/B81</f>
        <v>0.889168765743073</v>
      </c>
      <c r="C82" s="572" t="n">
        <f aca="false">(C77-C81)/C81</f>
        <v>0.661631419939577</v>
      </c>
      <c r="D82" s="572" t="n">
        <f aca="false">(D77-D81)/D81</f>
        <v>0.634877384196185</v>
      </c>
      <c r="E82" s="572" t="n">
        <f aca="false">(E77-E81)/E81</f>
        <v>0.634877384196185</v>
      </c>
      <c r="F82" s="699"/>
      <c r="G82" s="415" t="s">
        <v>247</v>
      </c>
      <c r="H82" s="572"/>
      <c r="I82" s="572"/>
      <c r="J82" s="572"/>
      <c r="K82" s="572"/>
    </row>
    <row r="83" customFormat="false" ht="12.75" hidden="false" customHeight="false" outlineLevel="0" collapsed="false">
      <c r="A83" s="667" t="s">
        <v>248</v>
      </c>
      <c r="B83" s="538" t="n">
        <f aca="false">AVERAGE(B67:B76)</f>
        <v>432.9</v>
      </c>
      <c r="C83" s="538" t="n">
        <f aca="false">AVERAGE(C67:C76)</f>
        <v>51.9</v>
      </c>
      <c r="D83" s="567" t="n">
        <f aca="false">AVERAGE(D67:D76)</f>
        <v>1.0885</v>
      </c>
      <c r="E83" s="567" t="n">
        <f aca="false">AVERAGE(E67:E76)</f>
        <v>1.14578947368421</v>
      </c>
      <c r="F83" s="52"/>
      <c r="G83" s="667" t="s">
        <v>248</v>
      </c>
      <c r="H83" s="538" t="n">
        <f aca="false">AVERAGE(H66:H75)</f>
        <v>61</v>
      </c>
      <c r="I83" s="538" t="n">
        <f aca="false">AVERAGE(I66:I75)</f>
        <v>23.8</v>
      </c>
      <c r="J83" s="567" t="n">
        <f aca="false">AVERAGE(J66:J75)</f>
        <v>0.3523</v>
      </c>
      <c r="K83" s="567" t="n">
        <f aca="false">AVERAGE(K66:K75)</f>
        <v>0.2361765</v>
      </c>
    </row>
    <row r="84" customFormat="false" ht="12.75" hidden="false" customHeight="false" outlineLevel="0" collapsed="false">
      <c r="A84" s="415" t="s">
        <v>247</v>
      </c>
      <c r="B84" s="671" t="n">
        <f aca="false">(B77-B83)/B83</f>
        <v>0.732501732501733</v>
      </c>
      <c r="C84" s="671" t="n">
        <f aca="false">(C77-C83)/C83</f>
        <v>1.11946050096339</v>
      </c>
      <c r="D84" s="671" t="n">
        <f aca="false">(D77-D83)/D83</f>
        <v>0.653651814423519</v>
      </c>
      <c r="E84" s="671" t="n">
        <f aca="false">(E77-E83)/E83</f>
        <v>0.653651814423519</v>
      </c>
      <c r="F84" s="700"/>
      <c r="G84" s="415" t="s">
        <v>247</v>
      </c>
      <c r="H84" s="671"/>
      <c r="I84" s="671"/>
      <c r="J84" s="671"/>
      <c r="K84" s="671"/>
    </row>
  </sheetData>
  <mergeCells count="18">
    <mergeCell ref="A1:K1"/>
    <mergeCell ref="A3:E3"/>
    <mergeCell ref="G3:K3"/>
    <mergeCell ref="A4:E4"/>
    <mergeCell ref="G4:K4"/>
    <mergeCell ref="A5:E5"/>
    <mergeCell ref="B6:C6"/>
    <mergeCell ref="E6:E7"/>
    <mergeCell ref="K6:K7"/>
    <mergeCell ref="H36:K36"/>
    <mergeCell ref="A44:E44"/>
    <mergeCell ref="G44:K44"/>
    <mergeCell ref="A45:E45"/>
    <mergeCell ref="G45:K45"/>
    <mergeCell ref="B47:C47"/>
    <mergeCell ref="E47:E48"/>
    <mergeCell ref="H47:I47"/>
    <mergeCell ref="K47:K48"/>
  </mergeCells>
  <printOptions headings="false" gridLines="false" gridLinesSet="true" horizontalCentered="false" verticalCentered="false"/>
  <pageMargins left="1.09027777777778" right="0.579861111111111" top="0.740277777777778" bottom="0.29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AI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0" activeCellId="0" sqref="B40"/>
    </sheetView>
  </sheetViews>
  <sheetFormatPr defaultRowHeight="12.75" outlineLevelRow="0" outlineLevelCol="0"/>
  <cols>
    <col collapsed="false" customWidth="true" hidden="false" outlineLevel="0" max="1" min="1" style="0" width="11.29"/>
    <col collapsed="false" customWidth="true" hidden="false" outlineLevel="0" max="2" min="2" style="91" width="10.99"/>
    <col collapsed="false" customWidth="true" hidden="false" outlineLevel="0" max="3" min="3" style="386" width="9.58"/>
    <col collapsed="false" customWidth="true" hidden="false" outlineLevel="0" max="4" min="4" style="701" width="7.71"/>
    <col collapsed="false" customWidth="true" hidden="false" outlineLevel="0" max="6" min="5" style="0" width="7.71"/>
    <col collapsed="false" customWidth="true" hidden="false" outlineLevel="0" max="7" min="7" style="91" width="6.71"/>
    <col collapsed="false" customWidth="true" hidden="false" outlineLevel="0" max="11" min="8" style="0" width="7.71"/>
    <col collapsed="false" customWidth="true" hidden="false" outlineLevel="0" max="12" min="12" style="91" width="6.42"/>
    <col collapsed="false" customWidth="true" hidden="false" outlineLevel="0" max="16" min="13" style="0" width="7.71"/>
    <col collapsed="false" customWidth="true" hidden="false" outlineLevel="0" max="17" min="17" style="91" width="6.28"/>
    <col collapsed="false" customWidth="true" hidden="false" outlineLevel="0" max="21" min="18" style="0" width="7.71"/>
    <col collapsed="false" customWidth="true" hidden="false" outlineLevel="0" max="22" min="22" style="0" width="11.42"/>
    <col collapsed="false" customWidth="true" hidden="false" outlineLevel="0" max="23" min="23" style="0" width="9.58"/>
    <col collapsed="false" customWidth="true" hidden="false" outlineLevel="0" max="24" min="24" style="0" width="7.71"/>
    <col collapsed="false" customWidth="true" hidden="false" outlineLevel="0" max="25" min="25" style="0" width="7"/>
    <col collapsed="false" customWidth="true" hidden="false" outlineLevel="0" max="26" min="26" style="3" width="7"/>
    <col collapsed="false" customWidth="true" hidden="false" outlineLevel="0" max="27" min="27" style="29" width="6.86"/>
    <col collapsed="false" customWidth="true" hidden="false" outlineLevel="0" max="28" min="28" style="0" width="8.14"/>
    <col collapsed="false" customWidth="true" hidden="false" outlineLevel="0" max="29" min="29" style="328" width="6.86"/>
    <col collapsed="false" customWidth="true" hidden="false" outlineLevel="0" max="30" min="30" style="0" width="8.29"/>
    <col collapsed="false" customWidth="true" hidden="false" outlineLevel="0" max="31" min="31" style="0" width="6.71"/>
    <col collapsed="false" customWidth="true" hidden="false" outlineLevel="0" max="32" min="32" style="0" width="11.42"/>
    <col collapsed="false" customWidth="true" hidden="false" outlineLevel="0" max="33" min="33" style="29" width="6.28"/>
    <col collapsed="false" customWidth="true" hidden="false" outlineLevel="0" max="34" min="34" style="0" width="7.29"/>
    <col collapsed="false" customWidth="true" hidden="false" outlineLevel="0" max="35" min="35" style="0" width="8.29"/>
    <col collapsed="false" customWidth="true" hidden="false" outlineLevel="0" max="36" min="36" style="0" width="9.42"/>
    <col collapsed="false" customWidth="true" hidden="false" outlineLevel="0" max="37" min="37" style="0" width="7.57"/>
    <col collapsed="false" customWidth="true" hidden="false" outlineLevel="0" max="38" min="38" style="0" width="11.42"/>
    <col collapsed="false" customWidth="true" hidden="false" outlineLevel="0" max="39" min="39" style="0" width="6.42"/>
    <col collapsed="false" customWidth="true" hidden="false" outlineLevel="0" max="40" min="40" style="0" width="6.86"/>
    <col collapsed="false" customWidth="true" hidden="false" outlineLevel="0" max="42" min="41" style="0" width="7.86"/>
    <col collapsed="false" customWidth="true" hidden="false" outlineLevel="0" max="43" min="43" style="0" width="7.29"/>
    <col collapsed="false" customWidth="true" hidden="false" outlineLevel="0" max="1025" min="44" style="0" width="10.67"/>
  </cols>
  <sheetData>
    <row r="2" customFormat="false" ht="15.75" hidden="false" customHeight="false" outlineLevel="0" collapsed="false">
      <c r="B2" s="29"/>
      <c r="C2" s="702"/>
      <c r="E2" s="8"/>
      <c r="F2" s="8"/>
      <c r="G2" s="8"/>
      <c r="H2" s="41"/>
      <c r="I2" s="8"/>
      <c r="J2" s="8"/>
      <c r="K2" s="8"/>
      <c r="L2" s="8"/>
      <c r="M2" s="41"/>
      <c r="N2" s="8"/>
      <c r="O2" s="8"/>
      <c r="P2" s="703" t="s">
        <v>256</v>
      </c>
      <c r="R2" s="29"/>
      <c r="S2" s="29"/>
      <c r="T2" s="29"/>
      <c r="U2" s="29"/>
    </row>
    <row r="3" customFormat="false" ht="13.5" hidden="false" customHeight="false" outlineLevel="0" collapsed="false">
      <c r="A3" s="29"/>
      <c r="B3" s="412"/>
      <c r="C3" s="701"/>
      <c r="E3" s="8"/>
      <c r="F3" s="8"/>
      <c r="G3" s="41"/>
      <c r="H3" s="8"/>
      <c r="I3" s="8"/>
      <c r="J3" s="8"/>
      <c r="K3" s="8"/>
      <c r="L3" s="41"/>
      <c r="M3" s="8"/>
      <c r="N3" s="8"/>
      <c r="O3" s="8"/>
      <c r="P3" s="8"/>
      <c r="R3" s="29"/>
      <c r="S3" s="29"/>
      <c r="T3" s="29"/>
      <c r="U3" s="29"/>
    </row>
    <row r="4" customFormat="false" ht="12.75" hidden="false" customHeight="true" outlineLevel="0" collapsed="false">
      <c r="A4" s="29"/>
      <c r="B4" s="704" t="s">
        <v>257</v>
      </c>
      <c r="C4" s="705" t="s">
        <v>258</v>
      </c>
      <c r="D4" s="705"/>
      <c r="E4" s="705"/>
      <c r="F4" s="705"/>
      <c r="G4" s="706" t="s">
        <v>257</v>
      </c>
      <c r="H4" s="705" t="s">
        <v>259</v>
      </c>
      <c r="I4" s="705"/>
      <c r="J4" s="705"/>
      <c r="K4" s="705"/>
      <c r="L4" s="706" t="s">
        <v>257</v>
      </c>
      <c r="M4" s="705" t="s">
        <v>260</v>
      </c>
      <c r="N4" s="705"/>
      <c r="O4" s="705"/>
      <c r="P4" s="705"/>
      <c r="Q4" s="706" t="s">
        <v>257</v>
      </c>
      <c r="R4" s="707" t="s">
        <v>261</v>
      </c>
      <c r="S4" s="707"/>
      <c r="T4" s="707"/>
      <c r="U4" s="707"/>
    </row>
    <row r="5" customFormat="false" ht="12.75" hidden="false" customHeight="true" outlineLevel="0" collapsed="false">
      <c r="A5" s="708"/>
      <c r="B5" s="704"/>
      <c r="C5" s="709" t="s">
        <v>262</v>
      </c>
      <c r="D5" s="709" t="s">
        <v>263</v>
      </c>
      <c r="E5" s="646" t="s">
        <v>264</v>
      </c>
      <c r="F5" s="646"/>
      <c r="G5" s="706"/>
      <c r="H5" s="710" t="s">
        <v>265</v>
      </c>
      <c r="I5" s="710" t="s">
        <v>263</v>
      </c>
      <c r="J5" s="646" t="s">
        <v>266</v>
      </c>
      <c r="K5" s="646"/>
      <c r="L5" s="706"/>
      <c r="M5" s="710" t="s">
        <v>265</v>
      </c>
      <c r="N5" s="393" t="s">
        <v>263</v>
      </c>
      <c r="O5" s="711" t="s">
        <v>266</v>
      </c>
      <c r="P5" s="711"/>
      <c r="Q5" s="706"/>
      <c r="R5" s="710" t="s">
        <v>265</v>
      </c>
      <c r="S5" s="710" t="s">
        <v>263</v>
      </c>
      <c r="T5" s="712" t="s">
        <v>266</v>
      </c>
      <c r="U5" s="712"/>
    </row>
    <row r="6" customFormat="false" ht="13.5" hidden="false" customHeight="false" outlineLevel="0" collapsed="false">
      <c r="A6" s="708"/>
      <c r="B6" s="704"/>
      <c r="C6" s="709"/>
      <c r="D6" s="709"/>
      <c r="E6" s="713" t="s">
        <v>267</v>
      </c>
      <c r="F6" s="713" t="s">
        <v>268</v>
      </c>
      <c r="G6" s="706"/>
      <c r="H6" s="713"/>
      <c r="I6" s="713"/>
      <c r="J6" s="713" t="s">
        <v>267</v>
      </c>
      <c r="K6" s="713" t="s">
        <v>268</v>
      </c>
      <c r="L6" s="706"/>
      <c r="M6" s="713"/>
      <c r="N6" s="714"/>
      <c r="O6" s="713" t="s">
        <v>267</v>
      </c>
      <c r="P6" s="713" t="s">
        <v>268</v>
      </c>
      <c r="Q6" s="706"/>
      <c r="R6" s="713"/>
      <c r="S6" s="713"/>
      <c r="T6" s="713" t="s">
        <v>267</v>
      </c>
      <c r="U6" s="715" t="s">
        <v>268</v>
      </c>
    </row>
    <row r="7" customFormat="false" ht="12.75" hidden="false" customHeight="false" outlineLevel="0" collapsed="false">
      <c r="A7" s="29"/>
      <c r="B7" s="716"/>
      <c r="C7" s="717" t="s">
        <v>269</v>
      </c>
      <c r="D7" s="718"/>
      <c r="E7" s="719"/>
      <c r="F7" s="719"/>
      <c r="G7" s="720"/>
      <c r="H7" s="718"/>
      <c r="I7" s="718"/>
      <c r="J7" s="719"/>
      <c r="K7" s="721"/>
      <c r="L7" s="720"/>
      <c r="M7" s="718"/>
      <c r="N7" s="722"/>
      <c r="O7" s="719"/>
      <c r="P7" s="719"/>
      <c r="Q7" s="720"/>
      <c r="R7" s="723"/>
      <c r="S7" s="719"/>
      <c r="T7" s="719"/>
      <c r="U7" s="724"/>
      <c r="V7" s="725"/>
      <c r="W7" s="725"/>
      <c r="X7" s="725"/>
    </row>
    <row r="8" customFormat="false" ht="12.75" hidden="false" customHeight="false" outlineLevel="0" collapsed="false">
      <c r="A8" s="29"/>
      <c r="B8" s="726" t="n">
        <v>1992</v>
      </c>
      <c r="C8" s="727" t="n">
        <v>4995</v>
      </c>
      <c r="D8" s="727" t="n">
        <v>354.2</v>
      </c>
      <c r="E8" s="540" t="s">
        <v>270</v>
      </c>
      <c r="F8" s="548" t="n">
        <v>7.09109109109109</v>
      </c>
      <c r="G8" s="728" t="n">
        <v>1992</v>
      </c>
      <c r="H8" s="536" t="n">
        <v>667.441860465116</v>
      </c>
      <c r="I8" s="536" t="n">
        <v>137.7</v>
      </c>
      <c r="J8" s="729"/>
      <c r="K8" s="521" t="n">
        <v>5.3</v>
      </c>
      <c r="L8" s="728" t="n">
        <v>1992</v>
      </c>
      <c r="M8" s="727" t="n">
        <v>2338</v>
      </c>
      <c r="N8" s="0" t="n">
        <v>72</v>
      </c>
      <c r="O8" s="540"/>
      <c r="P8" s="548" t="n">
        <v>3.0614627887083</v>
      </c>
      <c r="Q8" s="728" t="n">
        <v>1992</v>
      </c>
      <c r="R8" s="409"/>
      <c r="S8" s="730"/>
      <c r="T8" s="409"/>
      <c r="U8" s="731"/>
      <c r="V8" s="725"/>
    </row>
    <row r="9" customFormat="false" ht="12.75" hidden="false" customHeight="false" outlineLevel="0" collapsed="false">
      <c r="A9" s="29"/>
      <c r="B9" s="726" t="n">
        <v>1993</v>
      </c>
      <c r="C9" s="727" t="n">
        <v>4767</v>
      </c>
      <c r="D9" s="727" t="n">
        <v>225.1</v>
      </c>
      <c r="E9" s="540" t="s">
        <v>271</v>
      </c>
      <c r="F9" s="548" t="n">
        <v>4.72204740927208</v>
      </c>
      <c r="G9" s="728" t="n">
        <v>1993</v>
      </c>
      <c r="H9" s="536" t="n">
        <v>225.333333333333</v>
      </c>
      <c r="I9" s="536" t="n">
        <v>60.707</v>
      </c>
      <c r="J9" s="520"/>
      <c r="K9" s="521" t="n">
        <v>17</v>
      </c>
      <c r="L9" s="728" t="n">
        <v>1993</v>
      </c>
      <c r="M9" s="727" t="n">
        <v>1789</v>
      </c>
      <c r="N9" s="732" t="n">
        <v>92</v>
      </c>
      <c r="O9" s="540" t="n">
        <v>10.3</v>
      </c>
      <c r="P9" s="548" t="n">
        <v>5.14326439351593</v>
      </c>
      <c r="Q9" s="728" t="n">
        <v>1993</v>
      </c>
      <c r="R9" s="409"/>
      <c r="S9" s="730"/>
      <c r="T9" s="409"/>
      <c r="U9" s="731"/>
      <c r="V9" s="725"/>
    </row>
    <row r="10" customFormat="false" ht="12.75" hidden="false" customHeight="false" outlineLevel="0" collapsed="false">
      <c r="A10" s="29"/>
      <c r="B10" s="726" t="n">
        <v>1994</v>
      </c>
      <c r="C10" s="727" t="n">
        <v>13858</v>
      </c>
      <c r="D10" s="727" t="n">
        <v>186.3</v>
      </c>
      <c r="E10" s="540" t="s">
        <v>272</v>
      </c>
      <c r="F10" s="548" t="n">
        <v>1.34434983403088</v>
      </c>
      <c r="G10" s="728" t="n">
        <v>1994</v>
      </c>
      <c r="H10" s="536" t="n">
        <v>523.2</v>
      </c>
      <c r="I10" s="536" t="n">
        <v>149.388</v>
      </c>
      <c r="J10" s="520"/>
      <c r="K10" s="733" t="n">
        <v>3.54</v>
      </c>
      <c r="L10" s="728" t="n">
        <v>1994</v>
      </c>
      <c r="M10" s="727" t="n">
        <v>2438</v>
      </c>
      <c r="N10" s="0" t="n">
        <v>116</v>
      </c>
      <c r="O10" s="540" t="n">
        <v>7.5</v>
      </c>
      <c r="P10" s="548" t="n">
        <v>4.72549220672683</v>
      </c>
      <c r="Q10" s="728" t="n">
        <v>1994</v>
      </c>
      <c r="R10" s="409"/>
      <c r="S10" s="730"/>
      <c r="T10" s="409"/>
      <c r="U10" s="731"/>
    </row>
    <row r="11" customFormat="false" ht="12.75" hidden="false" customHeight="false" outlineLevel="0" collapsed="false">
      <c r="A11" s="29"/>
      <c r="B11" s="726" t="n">
        <v>1995</v>
      </c>
      <c r="C11" s="727" t="n">
        <v>5946</v>
      </c>
      <c r="D11" s="727" t="n">
        <v>136.6</v>
      </c>
      <c r="E11" s="540" t="s">
        <v>273</v>
      </c>
      <c r="F11" s="548" t="n">
        <v>2.29734275142953</v>
      </c>
      <c r="G11" s="728" t="n">
        <v>1995</v>
      </c>
      <c r="H11" s="536" t="n">
        <v>734.603773584906</v>
      </c>
      <c r="I11" s="536" t="n">
        <v>259.604</v>
      </c>
      <c r="J11" s="520"/>
      <c r="K11" s="733" t="n">
        <v>4.99168053244592</v>
      </c>
      <c r="L11" s="728" t="n">
        <v>1995</v>
      </c>
      <c r="M11" s="727" t="s">
        <v>274</v>
      </c>
      <c r="N11" s="0" t="n">
        <v>38</v>
      </c>
      <c r="O11" s="540"/>
      <c r="P11" s="652"/>
      <c r="Q11" s="728" t="n">
        <v>1995</v>
      </c>
      <c r="R11" s="727" t="n">
        <v>6206</v>
      </c>
      <c r="S11" s="536" t="n">
        <v>982</v>
      </c>
      <c r="T11" s="625"/>
      <c r="U11" s="734" t="n">
        <v>11.75</v>
      </c>
      <c r="V11" s="735"/>
    </row>
    <row r="12" customFormat="false" ht="12.75" hidden="false" customHeight="false" outlineLevel="0" collapsed="false">
      <c r="A12" s="29"/>
      <c r="B12" s="726" t="n">
        <v>1996</v>
      </c>
      <c r="C12" s="727" t="n">
        <v>7255</v>
      </c>
      <c r="D12" s="727" t="n">
        <v>183.8</v>
      </c>
      <c r="E12" s="540" t="s">
        <v>275</v>
      </c>
      <c r="F12" s="548" t="n">
        <v>2.53342522398346</v>
      </c>
      <c r="G12" s="728" t="n">
        <v>1996</v>
      </c>
      <c r="H12" s="536" t="n">
        <v>1018.66666666667</v>
      </c>
      <c r="I12" s="536" t="n">
        <v>79.25</v>
      </c>
      <c r="J12" s="520"/>
      <c r="K12" s="733" t="n">
        <v>4.83460559796438</v>
      </c>
      <c r="L12" s="728" t="n">
        <v>1996</v>
      </c>
      <c r="M12" s="727" t="n">
        <v>2045</v>
      </c>
      <c r="N12" s="0" t="n">
        <v>45</v>
      </c>
      <c r="O12" s="540"/>
      <c r="P12" s="548" t="n">
        <v>2.21879217603912</v>
      </c>
      <c r="Q12" s="728" t="n">
        <v>1996</v>
      </c>
      <c r="R12" s="727" t="n">
        <v>3261</v>
      </c>
      <c r="S12" s="536" t="n">
        <v>756</v>
      </c>
      <c r="T12" s="625"/>
      <c r="U12" s="736" t="n">
        <v>15.06</v>
      </c>
      <c r="V12" s="735"/>
    </row>
    <row r="13" customFormat="false" ht="12.75" hidden="false" customHeight="false" outlineLevel="0" collapsed="false">
      <c r="A13" s="29"/>
      <c r="B13" s="726" t="n">
        <v>1997</v>
      </c>
      <c r="C13" s="727" t="n">
        <v>7638</v>
      </c>
      <c r="D13" s="727" t="n">
        <v>175</v>
      </c>
      <c r="E13" s="540" t="s">
        <v>276</v>
      </c>
      <c r="F13" s="548" t="n">
        <v>2.29117570044514</v>
      </c>
      <c r="G13" s="728" t="n">
        <v>1997</v>
      </c>
      <c r="H13" s="536" t="n">
        <v>523.703703703704</v>
      </c>
      <c r="I13" s="536" t="n">
        <v>201.95</v>
      </c>
      <c r="J13" s="520"/>
      <c r="K13" s="733" t="n">
        <v>14.0096618357488</v>
      </c>
      <c r="L13" s="728" t="n">
        <v>1997</v>
      </c>
      <c r="M13" s="727" t="n">
        <v>6278</v>
      </c>
      <c r="N13" s="0" t="n">
        <v>287</v>
      </c>
      <c r="O13" s="540" t="n">
        <v>4.8</v>
      </c>
      <c r="P13" s="548" t="n">
        <v>4.57010512902198</v>
      </c>
      <c r="Q13" s="728" t="n">
        <v>1997</v>
      </c>
      <c r="R13" s="727" t="n">
        <v>10628</v>
      </c>
      <c r="S13" s="536" t="n">
        <v>542</v>
      </c>
      <c r="T13" s="625"/>
      <c r="U13" s="736" t="n">
        <v>5.76</v>
      </c>
      <c r="V13" s="735"/>
    </row>
    <row r="14" customFormat="false" ht="12.75" hidden="false" customHeight="false" outlineLevel="0" collapsed="false">
      <c r="A14" s="29"/>
      <c r="B14" s="726" t="n">
        <v>1998</v>
      </c>
      <c r="C14" s="727" t="n">
        <v>6942</v>
      </c>
      <c r="D14" s="727" t="n">
        <v>183.8</v>
      </c>
      <c r="E14" s="540" t="s">
        <v>277</v>
      </c>
      <c r="F14" s="548" t="n">
        <v>2.64765197349467</v>
      </c>
      <c r="G14" s="728" t="n">
        <v>1998</v>
      </c>
      <c r="H14" s="536" t="n">
        <v>376.170212765957</v>
      </c>
      <c r="I14" s="536" t="n">
        <v>238.92</v>
      </c>
      <c r="J14" s="520"/>
      <c r="K14" s="733" t="n">
        <v>6.57894736842105</v>
      </c>
      <c r="L14" s="728" t="n">
        <v>1998</v>
      </c>
      <c r="M14" s="727" t="n">
        <v>1713</v>
      </c>
      <c r="N14" s="0" t="n">
        <v>38</v>
      </c>
      <c r="O14" s="540"/>
      <c r="P14" s="548" t="n">
        <v>2.21224798598949</v>
      </c>
      <c r="Q14" s="728" t="n">
        <v>1998</v>
      </c>
      <c r="R14" s="727" t="n">
        <v>4827</v>
      </c>
      <c r="S14" s="536" t="n">
        <v>551</v>
      </c>
      <c r="T14" s="625"/>
      <c r="U14" s="736" t="n">
        <v>6.73</v>
      </c>
      <c r="V14" s="735"/>
    </row>
    <row r="15" customFormat="false" ht="12.75" hidden="false" customHeight="false" outlineLevel="0" collapsed="false">
      <c r="A15" s="29"/>
      <c r="B15" s="726" t="n">
        <v>1999</v>
      </c>
      <c r="C15" s="727" t="n">
        <v>9949</v>
      </c>
      <c r="D15" s="727" t="n">
        <v>267.3</v>
      </c>
      <c r="E15" s="737" t="s">
        <v>278</v>
      </c>
      <c r="F15" s="738" t="n">
        <v>2.68670218112373</v>
      </c>
      <c r="G15" s="728" t="n">
        <v>1999</v>
      </c>
      <c r="H15" s="536" t="n">
        <v>225.588235294118</v>
      </c>
      <c r="I15" s="536" t="n">
        <v>257.38</v>
      </c>
      <c r="J15" s="520"/>
      <c r="K15" s="521"/>
      <c r="L15" s="728" t="n">
        <v>1999</v>
      </c>
      <c r="M15" s="727" t="n">
        <v>691.7</v>
      </c>
      <c r="N15" s="739" t="s">
        <v>279</v>
      </c>
      <c r="O15" s="540"/>
      <c r="P15" s="548"/>
      <c r="Q15" s="728" t="n">
        <v>1999</v>
      </c>
      <c r="R15" s="740" t="n">
        <v>3000</v>
      </c>
      <c r="S15" s="536" t="n">
        <v>353</v>
      </c>
      <c r="T15" s="625"/>
      <c r="U15" s="736" t="n">
        <v>15.93</v>
      </c>
      <c r="V15" s="741"/>
    </row>
    <row r="16" customFormat="false" ht="12.75" hidden="false" customHeight="false" outlineLevel="0" collapsed="false">
      <c r="A16" s="29"/>
      <c r="B16" s="726" t="n">
        <v>2000</v>
      </c>
      <c r="C16" s="727" t="n">
        <v>10984</v>
      </c>
      <c r="D16" s="727" t="n">
        <v>388</v>
      </c>
      <c r="E16" s="737" t="s">
        <v>275</v>
      </c>
      <c r="F16" s="738" t="n">
        <v>3.53241077931537</v>
      </c>
      <c r="G16" s="728" t="n">
        <v>2000</v>
      </c>
      <c r="H16" s="536" t="n">
        <v>2114.42448979592</v>
      </c>
      <c r="I16" s="536" t="n">
        <v>218.97</v>
      </c>
      <c r="J16" s="520"/>
      <c r="K16" s="733" t="n">
        <v>2.37733940313606</v>
      </c>
      <c r="L16" s="728" t="n">
        <v>2000</v>
      </c>
      <c r="M16" s="727" t="n">
        <v>1633</v>
      </c>
      <c r="N16" s="739" t="s">
        <v>279</v>
      </c>
      <c r="O16" s="540"/>
      <c r="P16" s="548"/>
      <c r="Q16" s="728" t="n">
        <v>2000</v>
      </c>
      <c r="R16" s="740" t="n">
        <v>3078</v>
      </c>
      <c r="S16" s="536" t="n">
        <v>459</v>
      </c>
      <c r="T16" s="625"/>
      <c r="U16" s="736" t="n">
        <v>10.58</v>
      </c>
      <c r="V16" s="741"/>
    </row>
    <row r="17" customFormat="false" ht="12.75" hidden="false" customHeight="false" outlineLevel="0" collapsed="false">
      <c r="A17" s="29"/>
      <c r="B17" s="726" t="n">
        <v>2001</v>
      </c>
      <c r="C17" s="727" t="n">
        <v>12326</v>
      </c>
      <c r="D17" s="727" t="n">
        <v>53.94</v>
      </c>
      <c r="E17" s="540" t="s">
        <v>280</v>
      </c>
      <c r="F17" s="548" t="n">
        <v>0.437611552815187</v>
      </c>
      <c r="G17" s="728" t="n">
        <v>2001</v>
      </c>
      <c r="H17" s="536" t="n">
        <v>1675.04032258065</v>
      </c>
      <c r="I17" s="536" t="n">
        <v>324.26</v>
      </c>
      <c r="J17" s="520"/>
      <c r="K17" s="733" t="n">
        <v>3.68421052631579</v>
      </c>
      <c r="L17" s="728" t="n">
        <v>2001</v>
      </c>
      <c r="M17" s="742" t="s">
        <v>274</v>
      </c>
      <c r="N17" s="0" t="n">
        <v>157</v>
      </c>
      <c r="O17" s="540"/>
      <c r="P17" s="548"/>
      <c r="Q17" s="728" t="n">
        <v>2001</v>
      </c>
      <c r="R17" s="727" t="n">
        <v>10596</v>
      </c>
      <c r="S17" s="536" t="n">
        <v>362</v>
      </c>
      <c r="T17" s="625"/>
      <c r="U17" s="736" t="n">
        <v>6.15</v>
      </c>
      <c r="V17" s="735"/>
    </row>
    <row r="18" customFormat="false" ht="12.75" hidden="false" customHeight="false" outlineLevel="0" collapsed="false">
      <c r="A18" s="29"/>
      <c r="B18" s="726" t="n">
        <v>2002</v>
      </c>
      <c r="C18" s="727" t="n">
        <v>15349</v>
      </c>
      <c r="D18" s="727" t="n">
        <v>125.3</v>
      </c>
      <c r="E18" s="540" t="s">
        <v>281</v>
      </c>
      <c r="F18" s="548" t="n">
        <v>0.816339826698808</v>
      </c>
      <c r="G18" s="728" t="n">
        <v>2002</v>
      </c>
      <c r="H18" s="536" t="n">
        <v>2217.25779036827</v>
      </c>
      <c r="I18" s="536" t="n">
        <v>259.2</v>
      </c>
      <c r="J18" s="520"/>
      <c r="K18" s="733" t="n">
        <v>3.12180143295803</v>
      </c>
      <c r="L18" s="728" t="n">
        <v>2002</v>
      </c>
      <c r="M18" s="742" t="s">
        <v>274</v>
      </c>
      <c r="N18" s="0" t="n">
        <v>37</v>
      </c>
      <c r="O18" s="540"/>
      <c r="P18" s="548"/>
      <c r="Q18" s="728" t="n">
        <v>2002</v>
      </c>
      <c r="R18" s="727" t="n">
        <v>1220</v>
      </c>
      <c r="S18" s="536" t="n">
        <v>639</v>
      </c>
      <c r="T18" s="625"/>
      <c r="U18" s="736" t="n">
        <v>22.62</v>
      </c>
      <c r="V18" s="735"/>
    </row>
    <row r="19" customFormat="false" ht="12.75" hidden="false" customHeight="false" outlineLevel="0" collapsed="false">
      <c r="A19" s="29"/>
      <c r="B19" s="726" t="n">
        <v>2003</v>
      </c>
      <c r="C19" s="727" t="n">
        <v>7149</v>
      </c>
      <c r="D19" s="727" t="n">
        <v>96.73</v>
      </c>
      <c r="E19" s="540" t="s">
        <v>282</v>
      </c>
      <c r="F19" s="548" t="n">
        <v>1.35305637152049</v>
      </c>
      <c r="G19" s="728" t="n">
        <v>2003</v>
      </c>
      <c r="H19" s="536" t="n">
        <v>1126.91358024691</v>
      </c>
      <c r="I19" s="536" t="n">
        <v>350.2</v>
      </c>
      <c r="J19" s="520"/>
      <c r="K19" s="521" t="n">
        <v>5.7</v>
      </c>
      <c r="L19" s="728" t="n">
        <v>2003</v>
      </c>
      <c r="M19" s="742" t="n">
        <v>2973</v>
      </c>
      <c r="N19" s="0" t="n">
        <v>100</v>
      </c>
      <c r="O19" s="540"/>
      <c r="P19" s="532" t="n">
        <v>3.35929700639085</v>
      </c>
      <c r="Q19" s="728" t="n">
        <v>2003</v>
      </c>
      <c r="R19" s="727" t="n">
        <v>10123</v>
      </c>
      <c r="S19" s="536" t="n">
        <v>278</v>
      </c>
      <c r="T19" s="625"/>
      <c r="U19" s="736" t="n">
        <v>12.02</v>
      </c>
      <c r="V19" s="735"/>
    </row>
    <row r="20" customFormat="false" ht="12.75" hidden="false" customHeight="false" outlineLevel="0" collapsed="false">
      <c r="A20" s="29"/>
      <c r="B20" s="726" t="n">
        <v>2004</v>
      </c>
      <c r="C20" s="727" t="n">
        <v>4484</v>
      </c>
      <c r="D20" s="727" t="n">
        <v>56.97</v>
      </c>
      <c r="E20" s="540"/>
      <c r="F20" s="548" t="n">
        <v>1.27051739518287</v>
      </c>
      <c r="G20" s="728" t="n">
        <v>2004</v>
      </c>
      <c r="H20" s="536" t="n">
        <v>1133.68983957219</v>
      </c>
      <c r="I20" s="536" t="n">
        <v>180.12</v>
      </c>
      <c r="J20" s="520"/>
      <c r="K20" s="521" t="n">
        <v>4</v>
      </c>
      <c r="L20" s="728" t="n">
        <v>2004</v>
      </c>
      <c r="M20" s="742" t="n">
        <v>7592</v>
      </c>
      <c r="N20" s="0" t="n">
        <v>337</v>
      </c>
      <c r="O20" s="540"/>
      <c r="P20" s="532" t="n">
        <v>4.44768177028451</v>
      </c>
      <c r="Q20" s="728" t="n">
        <v>2004</v>
      </c>
      <c r="R20" s="727" t="n">
        <v>7842</v>
      </c>
      <c r="S20" s="536" t="n">
        <v>1153</v>
      </c>
      <c r="T20" s="625"/>
      <c r="U20" s="736" t="n">
        <v>6.47</v>
      </c>
      <c r="V20" s="735"/>
    </row>
    <row r="21" customFormat="false" ht="12.75" hidden="false" customHeight="false" outlineLevel="0" collapsed="false">
      <c r="A21" s="29"/>
      <c r="B21" s="726" t="n">
        <v>2005</v>
      </c>
      <c r="C21" s="742" t="n">
        <v>9471</v>
      </c>
      <c r="D21" s="742" t="n">
        <v>95.03</v>
      </c>
      <c r="E21" s="541"/>
      <c r="F21" s="532" t="n">
        <v>1.00337873508605</v>
      </c>
      <c r="G21" s="728" t="n">
        <v>2005</v>
      </c>
      <c r="H21" s="743" t="n">
        <v>764.441176470588</v>
      </c>
      <c r="I21" s="743" t="n">
        <v>205.76</v>
      </c>
      <c r="J21" s="525"/>
      <c r="K21" s="521" t="n">
        <v>6.6</v>
      </c>
      <c r="L21" s="728" t="n">
        <v>2005</v>
      </c>
      <c r="M21" s="742" t="n">
        <v>5248</v>
      </c>
      <c r="N21" s="0" t="n">
        <v>149</v>
      </c>
      <c r="O21" s="540"/>
      <c r="P21" s="532" t="n">
        <v>2.82980182926829</v>
      </c>
      <c r="Q21" s="728" t="n">
        <v>2005</v>
      </c>
      <c r="R21" s="742" t="n">
        <v>10758</v>
      </c>
      <c r="S21" s="743" t="n">
        <v>537</v>
      </c>
      <c r="T21" s="625"/>
      <c r="U21" s="736" t="n">
        <v>8.5</v>
      </c>
      <c r="V21" s="735"/>
    </row>
    <row r="22" customFormat="false" ht="12.75" hidden="false" customHeight="false" outlineLevel="0" collapsed="false">
      <c r="A22" s="29"/>
      <c r="B22" s="726" t="n">
        <v>2006</v>
      </c>
      <c r="C22" s="742" t="n">
        <v>2575</v>
      </c>
      <c r="D22" s="742" t="n">
        <v>75.27</v>
      </c>
      <c r="E22" s="742"/>
      <c r="F22" s="532" t="n">
        <v>2.9231067961165</v>
      </c>
      <c r="G22" s="728" t="n">
        <v>2006</v>
      </c>
      <c r="H22" s="743" t="n">
        <v>1392.20434782609</v>
      </c>
      <c r="I22" s="743" t="n">
        <v>204.03</v>
      </c>
      <c r="J22" s="525"/>
      <c r="K22" s="521" t="n">
        <v>5.3</v>
      </c>
      <c r="L22" s="728" t="n">
        <v>2006</v>
      </c>
      <c r="M22" s="742" t="n">
        <v>2742</v>
      </c>
      <c r="N22" s="0" t="n">
        <v>88</v>
      </c>
      <c r="O22" s="540"/>
      <c r="P22" s="548" t="n">
        <v>3.22961342086069</v>
      </c>
      <c r="Q22" s="728" t="n">
        <v>2006</v>
      </c>
      <c r="R22" s="742" t="n">
        <v>7137</v>
      </c>
      <c r="S22" s="743" t="n">
        <v>912</v>
      </c>
      <c r="T22" s="625"/>
      <c r="U22" s="736" t="n">
        <v>7.36</v>
      </c>
      <c r="V22" s="735"/>
    </row>
    <row r="23" customFormat="false" ht="12.75" hidden="false" customHeight="false" outlineLevel="0" collapsed="false">
      <c r="A23" s="29"/>
      <c r="B23" s="726" t="n">
        <v>2007</v>
      </c>
      <c r="C23" s="742" t="n">
        <v>3222</v>
      </c>
      <c r="D23" s="742" t="n">
        <v>85.02</v>
      </c>
      <c r="E23" s="742"/>
      <c r="F23" s="532" t="n">
        <v>2.63873370577281</v>
      </c>
      <c r="G23" s="728" t="n">
        <v>2007</v>
      </c>
      <c r="H23" s="743" t="n">
        <v>1116.46428571429</v>
      </c>
      <c r="I23" s="743" t="n">
        <v>123.72</v>
      </c>
      <c r="J23" s="525"/>
      <c r="K23" s="521" t="n">
        <v>4</v>
      </c>
      <c r="L23" s="728" t="n">
        <v>2007</v>
      </c>
      <c r="M23" s="742" t="n">
        <v>5436</v>
      </c>
      <c r="N23" s="0" t="n">
        <v>199</v>
      </c>
      <c r="O23" s="540"/>
      <c r="P23" s="548" t="n">
        <v>3.66787028277094</v>
      </c>
      <c r="Q23" s="728" t="n">
        <v>2007</v>
      </c>
      <c r="R23" s="742" t="n">
        <v>7560</v>
      </c>
      <c r="S23" s="743" t="n">
        <v>522</v>
      </c>
      <c r="T23" s="625"/>
      <c r="U23" s="744" t="n">
        <v>4.42</v>
      </c>
      <c r="V23" s="735"/>
    </row>
    <row r="24" customFormat="false" ht="12.75" hidden="false" customHeight="false" outlineLevel="0" collapsed="false">
      <c r="A24" s="29"/>
      <c r="B24" s="726" t="n">
        <v>2008</v>
      </c>
      <c r="C24" s="742" t="n">
        <v>5227</v>
      </c>
      <c r="D24" s="742" t="n">
        <v>186.1</v>
      </c>
      <c r="E24" s="742"/>
      <c r="F24" s="532" t="n">
        <v>3.56035967093935</v>
      </c>
      <c r="G24" s="728" t="n">
        <v>2008</v>
      </c>
      <c r="H24" s="743" t="n">
        <v>2302.58426966292</v>
      </c>
      <c r="I24" s="743" t="n">
        <v>163.75</v>
      </c>
      <c r="J24" s="525"/>
      <c r="K24" s="532"/>
      <c r="L24" s="728" t="n">
        <v>2008</v>
      </c>
      <c r="M24" s="742" t="n">
        <v>6642</v>
      </c>
      <c r="N24" s="0" t="n">
        <v>125</v>
      </c>
      <c r="O24" s="541"/>
      <c r="P24" s="548" t="n">
        <v>1.88175248419151</v>
      </c>
      <c r="Q24" s="728" t="n">
        <v>2008</v>
      </c>
      <c r="R24" s="742" t="n">
        <v>10610</v>
      </c>
      <c r="S24" s="743" t="n">
        <v>346</v>
      </c>
      <c r="T24" s="52"/>
      <c r="U24" s="736" t="n">
        <v>3.03</v>
      </c>
      <c r="V24" s="735"/>
    </row>
    <row r="25" customFormat="false" ht="12.75" hidden="false" customHeight="false" outlineLevel="0" collapsed="false">
      <c r="A25" s="29"/>
      <c r="B25" s="726" t="n">
        <v>2009</v>
      </c>
      <c r="C25" s="742" t="n">
        <v>2889</v>
      </c>
      <c r="D25" s="742" t="n">
        <v>54.99</v>
      </c>
      <c r="E25" s="742"/>
      <c r="F25" s="532" t="n">
        <v>1.90342679127726</v>
      </c>
      <c r="G25" s="728" t="n">
        <v>2009</v>
      </c>
      <c r="H25" s="743" t="n">
        <v>2757.89565217391</v>
      </c>
      <c r="I25" s="743" t="n">
        <v>562.51</v>
      </c>
      <c r="J25" s="525"/>
      <c r="K25" s="532"/>
      <c r="L25" s="728" t="n">
        <v>2009</v>
      </c>
      <c r="M25" s="742" t="n">
        <v>1179</v>
      </c>
      <c r="N25" s="0" t="n">
        <v>200</v>
      </c>
      <c r="O25" s="541"/>
      <c r="P25" s="532" t="n">
        <v>16.9599219212939</v>
      </c>
      <c r="Q25" s="728" t="n">
        <v>2009</v>
      </c>
      <c r="R25" s="742" t="n">
        <v>13800</v>
      </c>
      <c r="S25" s="743" t="n">
        <v>338</v>
      </c>
      <c r="T25" s="52"/>
      <c r="U25" s="736" t="n">
        <v>6.89</v>
      </c>
      <c r="V25" s="735"/>
    </row>
    <row r="26" customFormat="false" ht="12.75" hidden="false" customHeight="false" outlineLevel="0" collapsed="false">
      <c r="A26" s="29"/>
      <c r="B26" s="726" t="n">
        <v>2010</v>
      </c>
      <c r="C26" s="742" t="n">
        <v>7426</v>
      </c>
      <c r="D26" s="742" t="n">
        <v>99.25</v>
      </c>
      <c r="E26" s="742"/>
      <c r="F26" s="532" t="n">
        <v>1.33652033396176</v>
      </c>
      <c r="G26" s="728" t="n">
        <v>2010</v>
      </c>
      <c r="H26" s="742" t="n">
        <v>1484.88607594937</v>
      </c>
      <c r="I26" s="742" t="n">
        <v>261.69</v>
      </c>
      <c r="J26" s="541"/>
      <c r="K26" s="532"/>
      <c r="L26" s="728" t="n">
        <v>2010</v>
      </c>
      <c r="M26" s="742" t="n">
        <v>2860</v>
      </c>
      <c r="N26" s="0" t="n">
        <v>180</v>
      </c>
      <c r="O26" s="541"/>
      <c r="P26" s="692" t="n">
        <v>6.18293706293706</v>
      </c>
      <c r="Q26" s="728" t="n">
        <v>2010</v>
      </c>
      <c r="R26" s="742" t="n">
        <v>11500</v>
      </c>
      <c r="S26" s="742" t="n">
        <v>792</v>
      </c>
      <c r="T26" s="52"/>
      <c r="U26" s="736" t="n">
        <v>4.4</v>
      </c>
      <c r="V26" s="735"/>
    </row>
    <row r="27" customFormat="false" ht="12.75" hidden="false" customHeight="false" outlineLevel="0" collapsed="false">
      <c r="A27" s="29"/>
      <c r="B27" s="726" t="n">
        <v>2011</v>
      </c>
      <c r="C27" s="541" t="n">
        <v>4858</v>
      </c>
      <c r="D27" s="742"/>
      <c r="E27" s="742"/>
      <c r="F27" s="532"/>
      <c r="G27" s="728" t="n">
        <v>2011</v>
      </c>
      <c r="H27" s="742" t="n">
        <v>1819.4347826087</v>
      </c>
      <c r="I27" s="742" t="n">
        <v>271.93</v>
      </c>
      <c r="J27" s="541"/>
      <c r="K27" s="532"/>
      <c r="L27" s="728" t="n">
        <v>2011</v>
      </c>
      <c r="M27" s="742" t="n">
        <v>6475</v>
      </c>
      <c r="N27" s="0" t="n">
        <v>216</v>
      </c>
      <c r="O27" s="541"/>
      <c r="P27" s="660" t="n">
        <v>3.34</v>
      </c>
      <c r="Q27" s="728" t="n">
        <v>2011</v>
      </c>
      <c r="R27" s="742" t="n">
        <v>9185</v>
      </c>
      <c r="S27" s="742" t="n">
        <v>565</v>
      </c>
      <c r="T27" s="52"/>
      <c r="U27" s="745" t="n">
        <v>5.16</v>
      </c>
    </row>
    <row r="28" customFormat="false" ht="12.75" hidden="false" customHeight="false" outlineLevel="0" collapsed="false">
      <c r="A28" s="29"/>
      <c r="B28" s="726" t="n">
        <v>2012</v>
      </c>
      <c r="C28" s="541" t="n">
        <v>15656</v>
      </c>
      <c r="D28" s="746"/>
      <c r="E28" s="742"/>
      <c r="F28" s="532"/>
      <c r="G28" s="728" t="n">
        <v>2012</v>
      </c>
      <c r="H28" s="742" t="n">
        <v>1763.70967741935</v>
      </c>
      <c r="I28" s="742" t="n">
        <v>319</v>
      </c>
      <c r="J28" s="541"/>
      <c r="K28" s="532"/>
      <c r="L28" s="728" t="n">
        <v>2012</v>
      </c>
      <c r="M28" s="742" t="n">
        <v>6406</v>
      </c>
      <c r="N28" s="0" t="n">
        <v>162</v>
      </c>
      <c r="O28" s="541"/>
      <c r="P28" s="541" t="n">
        <v>2.53</v>
      </c>
      <c r="Q28" s="728" t="n">
        <v>2012</v>
      </c>
      <c r="R28" s="746" t="n">
        <v>8550</v>
      </c>
      <c r="S28" s="746" t="n">
        <v>464</v>
      </c>
      <c r="T28" s="52"/>
      <c r="U28" s="745" t="n">
        <v>7.35</v>
      </c>
    </row>
    <row r="29" customFormat="false" ht="12.75" hidden="false" customHeight="false" outlineLevel="0" collapsed="false">
      <c r="A29" s="29"/>
      <c r="B29" s="726" t="n">
        <v>2013</v>
      </c>
      <c r="C29" s="541" t="n">
        <v>4842</v>
      </c>
      <c r="D29" s="746"/>
      <c r="E29" s="742"/>
      <c r="F29" s="532"/>
      <c r="G29" s="728" t="n">
        <v>2013</v>
      </c>
      <c r="H29" s="742" t="n">
        <v>1320</v>
      </c>
      <c r="I29" s="742"/>
      <c r="J29" s="541"/>
      <c r="K29" s="532"/>
      <c r="L29" s="728" t="n">
        <v>2013</v>
      </c>
      <c r="M29" s="746" t="n">
        <v>2060</v>
      </c>
      <c r="N29" s="3" t="n">
        <v>120</v>
      </c>
      <c r="O29" s="541"/>
      <c r="P29" s="541"/>
      <c r="Q29" s="728" t="n">
        <v>2013</v>
      </c>
      <c r="R29" s="746" t="n">
        <v>9300</v>
      </c>
      <c r="S29" s="746" t="n">
        <v>752</v>
      </c>
      <c r="T29" s="52"/>
      <c r="U29" s="747" t="n">
        <v>6</v>
      </c>
    </row>
    <row r="30" customFormat="false" ht="13.5" hidden="false" customHeight="false" outlineLevel="0" collapsed="false">
      <c r="A30" s="29"/>
      <c r="B30" s="748" t="n">
        <v>2014</v>
      </c>
      <c r="C30" s="749" t="n">
        <v>7000</v>
      </c>
      <c r="D30" s="750"/>
      <c r="E30" s="751"/>
      <c r="F30" s="752"/>
      <c r="G30" s="753" t="n">
        <v>2014</v>
      </c>
      <c r="H30" s="754" t="n">
        <v>1599.14754098361</v>
      </c>
      <c r="I30" s="751"/>
      <c r="J30" s="755"/>
      <c r="K30" s="752"/>
      <c r="L30" s="753" t="n">
        <v>2014</v>
      </c>
      <c r="M30" s="756" t="n">
        <v>3030</v>
      </c>
      <c r="N30" s="750"/>
      <c r="O30" s="755"/>
      <c r="P30" s="755"/>
      <c r="Q30" s="753" t="n">
        <v>2014</v>
      </c>
      <c r="R30" s="757" t="n">
        <v>11900</v>
      </c>
      <c r="S30" s="750"/>
      <c r="T30" s="758"/>
      <c r="U30" s="759"/>
    </row>
    <row r="31" customFormat="false" ht="12.75" hidden="false" customHeight="false" outlineLevel="0" collapsed="false">
      <c r="A31" s="29"/>
      <c r="B31" s="726"/>
      <c r="C31" s="760"/>
      <c r="D31" s="760"/>
      <c r="E31" s="48"/>
      <c r="F31" s="761"/>
      <c r="G31" s="728"/>
      <c r="H31" s="51"/>
      <c r="I31" s="51"/>
      <c r="J31" s="44"/>
      <c r="K31" s="48"/>
      <c r="L31" s="728"/>
      <c r="M31" s="53"/>
      <c r="N31" s="53"/>
      <c r="O31" s="49"/>
      <c r="P31" s="49"/>
      <c r="Q31" s="762"/>
      <c r="R31" s="763"/>
      <c r="S31" s="719"/>
      <c r="T31" s="719"/>
      <c r="U31" s="724"/>
      <c r="V31" s="764"/>
      <c r="W31" s="764"/>
      <c r="X31" s="52"/>
    </row>
    <row r="32" customFormat="false" ht="13.5" hidden="false" customHeight="true" outlineLevel="0" collapsed="false">
      <c r="A32" s="29"/>
      <c r="B32" s="765" t="s">
        <v>283</v>
      </c>
      <c r="C32" s="766" t="n">
        <f aca="false">AVERAGE(C8:C30)</f>
        <v>7600.34782608696</v>
      </c>
      <c r="D32" s="766" t="n">
        <f aca="false">AVERAGE(D8:D30)</f>
        <v>159.405263157895</v>
      </c>
      <c r="E32" s="766"/>
      <c r="F32" s="767" t="n">
        <f aca="false">AVERAGE(F8:F30)</f>
        <v>2.44153937492406</v>
      </c>
      <c r="G32" s="768"/>
      <c r="H32" s="766" t="n">
        <f aca="false">AVERAGE(H8:H29)</f>
        <v>1240.16609437286</v>
      </c>
      <c r="I32" s="766" t="n">
        <f aca="false">AVERAGE(I8:I29)</f>
        <v>230.001857142857</v>
      </c>
      <c r="J32" s="766"/>
      <c r="K32" s="767" t="n">
        <f aca="false">AVERAGE(K8:K23)</f>
        <v>6.069216446466</v>
      </c>
      <c r="L32" s="768"/>
      <c r="M32" s="766" t="n">
        <f aca="false">AVERAGE(M8:M30)</f>
        <v>3578.435</v>
      </c>
      <c r="N32" s="766" t="n">
        <f aca="false">AVERAGE(N8:N30)</f>
        <v>137.9</v>
      </c>
      <c r="O32" s="766"/>
      <c r="P32" s="767" t="n">
        <f aca="false">AVERAGE(P8:P30)</f>
        <v>4.39751502862496</v>
      </c>
      <c r="Q32" s="768"/>
      <c r="R32" s="769" t="n">
        <f aca="false">AVERAGE(R11:R30)</f>
        <v>8054.05</v>
      </c>
      <c r="S32" s="766" t="n">
        <f aca="false">AVERAGE(S11:S30)</f>
        <v>594.894736842105</v>
      </c>
      <c r="T32" s="766"/>
      <c r="U32" s="767" t="n">
        <f aca="false">AVERAGE(U11:U30)</f>
        <v>8.74631578947368</v>
      </c>
      <c r="V32" s="3"/>
      <c r="W32" s="3"/>
      <c r="X32" s="3"/>
    </row>
    <row r="33" customFormat="false" ht="12.75" hidden="false" customHeight="false" outlineLevel="0" collapsed="false">
      <c r="A33" s="29"/>
      <c r="B33" s="770" t="s">
        <v>247</v>
      </c>
      <c r="C33" s="771" t="n">
        <f aca="false">(C30-C32)/C32</f>
        <v>-0.078989519930438</v>
      </c>
      <c r="D33" s="771"/>
      <c r="E33" s="771"/>
      <c r="F33" s="771"/>
      <c r="G33" s="772"/>
      <c r="H33" s="771" t="n">
        <f aca="false">(H30-H32)/H32</f>
        <v>0.289462393980605</v>
      </c>
      <c r="I33" s="771"/>
      <c r="J33" s="771"/>
      <c r="K33" s="771"/>
      <c r="L33" s="772"/>
      <c r="M33" s="771" t="n">
        <f aca="false">(M30-M32)/M32</f>
        <v>-0.153261132310633</v>
      </c>
      <c r="N33" s="771"/>
      <c r="O33" s="771"/>
      <c r="P33" s="771"/>
      <c r="Q33" s="772"/>
      <c r="R33" s="773" t="n">
        <f aca="false">(R30-R32)/R32</f>
        <v>0.477517522240364</v>
      </c>
      <c r="S33" s="771"/>
      <c r="T33" s="771"/>
      <c r="U33" s="771"/>
      <c r="V33" s="3"/>
      <c r="W33" s="3"/>
      <c r="X33" s="3"/>
    </row>
    <row r="34" customFormat="false" ht="12.75" hidden="false" customHeight="false" outlineLevel="0" collapsed="false">
      <c r="A34" s="29"/>
      <c r="B34" s="770" t="s">
        <v>284</v>
      </c>
      <c r="C34" s="670" t="n">
        <f aca="false">AVERAGE(C20:C29)</f>
        <v>6065</v>
      </c>
      <c r="D34" s="670" t="n">
        <f aca="false">AVERAGE(D20:D29)</f>
        <v>93.2328571428571</v>
      </c>
      <c r="E34" s="670"/>
      <c r="F34" s="548" t="n">
        <f aca="false">AVERAGE(F20:F29)</f>
        <v>2.09086334690523</v>
      </c>
      <c r="G34" s="774"/>
      <c r="H34" s="670" t="n">
        <f aca="false">AVERAGE(H19:H28)</f>
        <v>1566.22236876443</v>
      </c>
      <c r="I34" s="670" t="n">
        <f aca="false">AVERAGE(I19:I28)</f>
        <v>264.271</v>
      </c>
      <c r="J34" s="670"/>
      <c r="K34" s="548" t="n">
        <f aca="false">AVERAGE(K20:K23)</f>
        <v>4.975</v>
      </c>
      <c r="L34" s="774"/>
      <c r="M34" s="670" t="n">
        <f aca="false">AVERAGE(M20:M29)</f>
        <v>4664</v>
      </c>
      <c r="N34" s="670" t="n">
        <f aca="false">AVERAGE(N20:N29)</f>
        <v>177.6</v>
      </c>
      <c r="O34" s="670"/>
      <c r="P34" s="548" t="n">
        <f aca="false">AVERAGE(P20:P29)</f>
        <v>5.00773097462299</v>
      </c>
      <c r="Q34" s="774"/>
      <c r="R34" s="775" t="n">
        <f aca="false">AVERAGE(R20:R29)</f>
        <v>9624.2</v>
      </c>
      <c r="S34" s="549" t="n">
        <f aca="false">AVERAGE(S20:S29)</f>
        <v>638.1</v>
      </c>
      <c r="T34" s="549"/>
      <c r="U34" s="532" t="n">
        <f aca="false">AVERAGE(U20:U29)</f>
        <v>5.958</v>
      </c>
      <c r="V34" s="3" t="s">
        <v>285</v>
      </c>
      <c r="W34" s="3"/>
      <c r="X34" s="3"/>
    </row>
    <row r="35" customFormat="false" ht="12.75" hidden="false" customHeight="false" outlineLevel="0" collapsed="false">
      <c r="A35" s="29"/>
      <c r="B35" s="776" t="s">
        <v>247</v>
      </c>
      <c r="C35" s="777" t="n">
        <f aca="false">(C30-C34)/C34</f>
        <v>0.154163231657049</v>
      </c>
      <c r="D35" s="778"/>
      <c r="E35" s="375"/>
      <c r="F35" s="652"/>
      <c r="G35" s="774"/>
      <c r="H35" s="778" t="n">
        <f aca="false">(H30-H34)/H34</f>
        <v>0.0210220291037913</v>
      </c>
      <c r="I35" s="778"/>
      <c r="J35" s="375"/>
      <c r="K35" s="779"/>
      <c r="L35" s="774"/>
      <c r="M35" s="778" t="n">
        <f aca="false">(M30-M34)/M34</f>
        <v>-0.350343053173242</v>
      </c>
      <c r="N35" s="778"/>
      <c r="O35" s="375"/>
      <c r="P35" s="779"/>
      <c r="Q35" s="774"/>
      <c r="R35" s="773" t="n">
        <f aca="false">(R30-R34)/R34</f>
        <v>0.236466407597514</v>
      </c>
      <c r="S35" s="771"/>
      <c r="T35" s="771"/>
      <c r="U35" s="771"/>
      <c r="V35" s="3"/>
      <c r="W35" s="3"/>
      <c r="X35" s="3"/>
    </row>
    <row r="36" customFormat="false" ht="12.75" hidden="false" customHeight="true" outlineLevel="0" collapsed="false">
      <c r="A36" s="29"/>
      <c r="B36" s="770" t="s">
        <v>286</v>
      </c>
      <c r="C36" s="549" t="n">
        <f aca="false">AVERAGE(C25:C29)</f>
        <v>7134.2</v>
      </c>
      <c r="D36" s="549"/>
      <c r="E36" s="549"/>
      <c r="F36" s="532"/>
      <c r="G36" s="774"/>
      <c r="H36" s="766" t="n">
        <f aca="false">AVERAGE(H24:H28)</f>
        <v>2025.70209156285</v>
      </c>
      <c r="I36" s="766" t="n">
        <f aca="false">AVERAGE(I24:I28)</f>
        <v>315.776</v>
      </c>
      <c r="J36" s="766"/>
      <c r="K36" s="766"/>
      <c r="L36" s="774"/>
      <c r="M36" s="766" t="n">
        <f aca="false">AVERAGE(M25:M29)</f>
        <v>3796</v>
      </c>
      <c r="N36" s="766" t="n">
        <f aca="false">AVERAGE(N25:N29)</f>
        <v>175.6</v>
      </c>
      <c r="O36" s="766"/>
      <c r="P36" s="767" t="n">
        <f aca="false">AVERAGE(P25:P29)</f>
        <v>7.25321474605774</v>
      </c>
      <c r="Q36" s="774"/>
      <c r="R36" s="769" t="n">
        <f aca="false">AVERAGE(R25:R29)</f>
        <v>10467</v>
      </c>
      <c r="S36" s="766" t="n">
        <f aca="false">AVERAGE(S25:S29)</f>
        <v>582.2</v>
      </c>
      <c r="T36" s="766"/>
      <c r="U36" s="767" t="n">
        <f aca="false">AVERAGE(U25:U29)</f>
        <v>5.96</v>
      </c>
      <c r="V36" s="3"/>
      <c r="W36" s="3"/>
      <c r="X36" s="3"/>
    </row>
    <row r="37" customFormat="false" ht="4.5" hidden="false" customHeight="true" outlineLevel="0" collapsed="false">
      <c r="A37" s="29"/>
      <c r="B37" s="770"/>
      <c r="C37" s="549"/>
      <c r="D37" s="549"/>
      <c r="E37" s="549"/>
      <c r="F37" s="532"/>
      <c r="G37" s="774"/>
      <c r="H37" s="766"/>
      <c r="I37" s="766"/>
      <c r="J37" s="766"/>
      <c r="K37" s="766"/>
      <c r="L37" s="774"/>
      <c r="M37" s="766"/>
      <c r="N37" s="766"/>
      <c r="O37" s="766"/>
      <c r="P37" s="767"/>
      <c r="Q37" s="774"/>
      <c r="R37" s="769"/>
      <c r="S37" s="766"/>
      <c r="T37" s="766"/>
      <c r="U37" s="767"/>
      <c r="V37" s="3"/>
      <c r="W37" s="3"/>
      <c r="X37" s="3"/>
    </row>
    <row r="38" customFormat="false" ht="13.5" hidden="false" customHeight="false" outlineLevel="0" collapsed="false">
      <c r="A38" s="29"/>
      <c r="B38" s="780" t="s">
        <v>247</v>
      </c>
      <c r="C38" s="781" t="n">
        <f aca="false">(C30-C36)/C30</f>
        <v>-0.0191714285714285</v>
      </c>
      <c r="D38" s="782"/>
      <c r="E38" s="758"/>
      <c r="F38" s="714"/>
      <c r="G38" s="783"/>
      <c r="H38" s="784" t="n">
        <f aca="false">(H30-H36)/H36</f>
        <v>-0.210571214965845</v>
      </c>
      <c r="I38" s="784"/>
      <c r="J38" s="785"/>
      <c r="K38" s="786"/>
      <c r="L38" s="783"/>
      <c r="M38" s="784" t="n">
        <f aca="false">(M30-M36)/M36</f>
        <v>-0.201791359325606</v>
      </c>
      <c r="N38" s="784"/>
      <c r="O38" s="758"/>
      <c r="P38" s="758"/>
      <c r="Q38" s="783"/>
      <c r="R38" s="787" t="n">
        <f aca="false">(R30-R36)/R36</f>
        <v>0.136906467946881</v>
      </c>
      <c r="S38" s="782"/>
      <c r="T38" s="784"/>
      <c r="U38" s="788"/>
      <c r="V38" s="3"/>
      <c r="W38" s="3"/>
      <c r="X38" s="3"/>
      <c r="Y38" s="18"/>
      <c r="Z38" s="18"/>
      <c r="AA38" s="56"/>
      <c r="AC38" s="683"/>
    </row>
    <row r="39" customFormat="false" ht="12.75" hidden="false" customHeight="false" outlineLevel="0" collapsed="false">
      <c r="A39" s="29"/>
      <c r="B39" s="46"/>
      <c r="C39" s="789"/>
      <c r="D39" s="760"/>
      <c r="E39" s="48"/>
      <c r="F39" s="48"/>
      <c r="G39" s="46"/>
      <c r="H39" s="51"/>
      <c r="I39" s="51"/>
      <c r="J39" s="44"/>
      <c r="K39" s="48"/>
      <c r="L39" s="46"/>
      <c r="M39" s="53"/>
      <c r="N39" s="53"/>
      <c r="O39" s="49"/>
      <c r="P39" s="49"/>
      <c r="Q39" s="511"/>
      <c r="R39" s="49"/>
      <c r="S39" s="48"/>
      <c r="T39" s="48"/>
      <c r="U39" s="48"/>
    </row>
    <row r="40" customFormat="false" ht="12.75" hidden="false" customHeight="false" outlineLevel="0" collapsed="false">
      <c r="A40" s="29"/>
      <c r="B40" s="790" t="s">
        <v>287</v>
      </c>
      <c r="C40" s="520"/>
      <c r="E40" s="41"/>
      <c r="F40" s="41"/>
      <c r="G40" s="41"/>
      <c r="H40" s="41"/>
      <c r="I40" s="41"/>
      <c r="J40" s="41"/>
      <c r="K40" s="41"/>
      <c r="L40" s="41"/>
      <c r="M40" s="41"/>
      <c r="N40" s="41"/>
      <c r="O40" s="41"/>
      <c r="P40" s="41"/>
      <c r="Q40" s="791"/>
      <c r="R40" s="55"/>
      <c r="S40" s="792"/>
      <c r="T40" s="48"/>
      <c r="U40" s="48"/>
    </row>
    <row r="41" customFormat="false" ht="12.75" hidden="false" customHeight="false" outlineLevel="0" collapsed="false">
      <c r="A41" s="29"/>
      <c r="B41" s="585" t="s">
        <v>288</v>
      </c>
      <c r="C41" s="520"/>
      <c r="E41" s="41"/>
      <c r="F41" s="41"/>
      <c r="G41" s="41"/>
      <c r="H41" s="41"/>
      <c r="I41" s="41"/>
      <c r="J41" s="41"/>
      <c r="K41" s="41"/>
      <c r="L41" s="41"/>
      <c r="M41" s="41"/>
      <c r="N41" s="41"/>
      <c r="O41" s="8"/>
      <c r="P41" s="8"/>
      <c r="Q41" s="625"/>
      <c r="R41" s="347"/>
      <c r="S41" s="458"/>
      <c r="T41" s="793"/>
      <c r="U41" s="20"/>
    </row>
    <row r="42" customFormat="false" ht="12.75" hidden="false" customHeight="false" outlineLevel="0" collapsed="false">
      <c r="A42" s="29"/>
      <c r="B42" s="88" t="s">
        <v>289</v>
      </c>
      <c r="C42" s="794"/>
      <c r="D42" s="795"/>
      <c r="E42" s="796"/>
      <c r="F42" s="797"/>
      <c r="G42" s="41"/>
      <c r="H42" s="41"/>
      <c r="I42" s="41"/>
      <c r="J42" s="41"/>
      <c r="K42" s="41"/>
      <c r="L42" s="41"/>
      <c r="M42" s="41"/>
      <c r="N42" s="41"/>
      <c r="O42" s="8"/>
      <c r="P42" s="8"/>
      <c r="Q42" s="625"/>
      <c r="R42" s="725"/>
      <c r="S42" s="18"/>
      <c r="T42" s="18"/>
      <c r="U42" s="798"/>
    </row>
    <row r="43" customFormat="false" ht="12.75" hidden="false" customHeight="false" outlineLevel="0" collapsed="false">
      <c r="A43" s="29"/>
      <c r="B43" s="412" t="s">
        <v>290</v>
      </c>
      <c r="C43" s="520"/>
      <c r="E43" s="41"/>
      <c r="F43" s="8"/>
      <c r="G43" s="41"/>
      <c r="H43" s="46"/>
      <c r="I43" s="799"/>
      <c r="J43" s="8"/>
      <c r="K43" s="8"/>
      <c r="L43" s="41"/>
      <c r="M43" s="8"/>
      <c r="N43" s="8"/>
      <c r="O43" s="8"/>
      <c r="P43" s="8"/>
      <c r="Q43" s="625"/>
      <c r="R43" s="725"/>
      <c r="S43" s="347"/>
      <c r="T43" s="18"/>
      <c r="U43" s="798"/>
    </row>
    <row r="44" customFormat="false" ht="12.75" hidden="false" customHeight="false" outlineLevel="0" collapsed="false">
      <c r="A44" s="29"/>
      <c r="B44" s="347"/>
      <c r="C44" s="540"/>
      <c r="D44" s="800"/>
      <c r="E44" s="625"/>
      <c r="F44" s="8"/>
      <c r="G44" s="41"/>
      <c r="H44" s="51"/>
      <c r="I44" s="51"/>
      <c r="J44" s="8"/>
      <c r="K44" s="8"/>
      <c r="L44" s="41"/>
      <c r="M44" s="8"/>
      <c r="N44" s="8"/>
      <c r="O44" s="8"/>
      <c r="P44" s="8"/>
      <c r="Q44" s="625"/>
      <c r="R44" s="725"/>
      <c r="S44" s="18"/>
      <c r="T44" s="18"/>
      <c r="U44" s="18"/>
    </row>
    <row r="45" customFormat="false" ht="12.75" hidden="false" customHeight="false" outlineLevel="0" collapsed="false">
      <c r="A45" s="29"/>
      <c r="C45" s="520"/>
      <c r="E45" s="8"/>
      <c r="F45" s="801"/>
      <c r="G45" s="41"/>
      <c r="H45" s="8"/>
      <c r="I45" s="8"/>
      <c r="J45" s="8"/>
      <c r="K45" s="8"/>
      <c r="L45" s="41"/>
      <c r="M45" s="8"/>
      <c r="N45" s="8"/>
      <c r="O45" s="8"/>
      <c r="P45" s="8"/>
      <c r="Q45" s="625"/>
      <c r="R45" s="725"/>
      <c r="S45" s="347"/>
      <c r="T45" s="18"/>
      <c r="U45" s="18"/>
    </row>
    <row r="46" customFormat="false" ht="12.75" hidden="false" customHeight="false" outlineLevel="0" collapsed="false">
      <c r="A46" s="29"/>
      <c r="Q46" s="625"/>
      <c r="R46" s="725"/>
      <c r="S46" s="18"/>
      <c r="T46" s="18"/>
      <c r="U46" s="18"/>
    </row>
    <row r="47" customFormat="false" ht="12.75" hidden="false" customHeight="false" outlineLevel="0" collapsed="false">
      <c r="A47" s="29"/>
      <c r="B47" s="790"/>
      <c r="C47" s="701"/>
      <c r="K47" s="8"/>
      <c r="L47" s="41"/>
      <c r="M47" s="8"/>
      <c r="N47" s="8"/>
      <c r="O47" s="8"/>
      <c r="P47" s="8"/>
      <c r="Q47" s="625"/>
      <c r="R47" s="725"/>
      <c r="S47" s="2"/>
      <c r="T47" s="18"/>
      <c r="U47" s="798"/>
    </row>
    <row r="48" customFormat="false" ht="12.75" hidden="false" customHeight="false" outlineLevel="0" collapsed="false">
      <c r="Q48" s="625"/>
      <c r="R48" s="725"/>
      <c r="S48" s="2"/>
      <c r="T48" s="18"/>
      <c r="U48" s="798"/>
    </row>
    <row r="49" customFormat="false" ht="12.75" hidden="false" customHeight="false" outlineLevel="0" collapsed="false">
      <c r="Q49" s="625"/>
      <c r="R49" s="725"/>
      <c r="S49" s="347"/>
      <c r="T49" s="18"/>
      <c r="U49" s="798"/>
    </row>
    <row r="50" customFormat="false" ht="12.75" hidden="false" customHeight="false" outlineLevel="0" collapsed="false">
      <c r="Q50" s="625"/>
      <c r="R50" s="725"/>
      <c r="S50" s="18"/>
      <c r="T50" s="18"/>
      <c r="U50" s="798"/>
      <c r="AI50" s="0" t="s">
        <v>187</v>
      </c>
    </row>
  </sheetData>
  <mergeCells count="34">
    <mergeCell ref="B4:B6"/>
    <mergeCell ref="C4:F4"/>
    <mergeCell ref="G4:G6"/>
    <mergeCell ref="H4:K4"/>
    <mergeCell ref="L4:L6"/>
    <mergeCell ref="M4:P4"/>
    <mergeCell ref="Q4:Q6"/>
    <mergeCell ref="R4:U4"/>
    <mergeCell ref="C5:C6"/>
    <mergeCell ref="D5:D6"/>
    <mergeCell ref="E5:F5"/>
    <mergeCell ref="J5:K5"/>
    <mergeCell ref="O5:P5"/>
    <mergeCell ref="T5:U5"/>
    <mergeCell ref="B36:B37"/>
    <mergeCell ref="C36:C37"/>
    <mergeCell ref="D36:D37"/>
    <mergeCell ref="E36:E37"/>
    <mergeCell ref="F36:F37"/>
    <mergeCell ref="G36:G37"/>
    <mergeCell ref="H36:H37"/>
    <mergeCell ref="I36:I37"/>
    <mergeCell ref="J36:J37"/>
    <mergeCell ref="K36:K37"/>
    <mergeCell ref="L36:L37"/>
    <mergeCell ref="M36:M37"/>
    <mergeCell ref="N36:N37"/>
    <mergeCell ref="O36:O37"/>
    <mergeCell ref="P36:P37"/>
    <mergeCell ref="Q36:Q37"/>
    <mergeCell ref="R36:R37"/>
    <mergeCell ref="S36:S37"/>
    <mergeCell ref="T36:T37"/>
    <mergeCell ref="U36:U37"/>
  </mergeCells>
  <printOptions headings="false" gridLines="false" gridLinesSet="true" horizontalCentered="false" verticalCentered="false"/>
  <pageMargins left="0.490277777777778" right="0.520138888888889" top="0.570138888888889"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B1:X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6" activeCellId="0" sqref="W6"/>
    </sheetView>
  </sheetViews>
  <sheetFormatPr defaultRowHeight="12.75" outlineLevelRow="0" outlineLevelCol="0"/>
  <cols>
    <col collapsed="false" customWidth="true" hidden="false" outlineLevel="0" max="1" min="1" style="0" width="11.42"/>
    <col collapsed="false" customWidth="true" hidden="false" outlineLevel="0" max="2" min="2" style="0" width="17.86"/>
    <col collapsed="false" customWidth="true" hidden="false" outlineLevel="0" max="24" min="3" style="0" width="7.71"/>
    <col collapsed="false" customWidth="true" hidden="false" outlineLevel="0" max="33" min="25" style="0" width="11.42"/>
    <col collapsed="false" customWidth="true" hidden="false" outlineLevel="0" max="43" min="34" style="0" width="8.71"/>
    <col collapsed="false" customWidth="true" hidden="false" outlineLevel="0" max="1025" min="44" style="0" width="10.67"/>
  </cols>
  <sheetData>
    <row r="1" customFormat="false" ht="12.75" hidden="false" customHeight="false" outlineLevel="0" collapsed="false">
      <c r="K1" s="328"/>
      <c r="M1" s="328"/>
      <c r="Q1" s="328"/>
      <c r="R1" s="328"/>
      <c r="S1" s="328"/>
      <c r="T1" s="328"/>
      <c r="U1" s="328"/>
      <c r="V1" s="328"/>
    </row>
    <row r="2" customFormat="false" ht="15.75" hidden="false" customHeight="false" outlineLevel="0" collapsed="false">
      <c r="B2" s="802" t="s">
        <v>291</v>
      </c>
      <c r="C2" s="802"/>
      <c r="D2" s="802"/>
      <c r="E2" s="802"/>
      <c r="F2" s="802"/>
      <c r="G2" s="802"/>
      <c r="H2" s="802"/>
      <c r="I2" s="802"/>
      <c r="J2" s="802"/>
      <c r="K2" s="802"/>
      <c r="L2" s="802"/>
      <c r="M2" s="328"/>
      <c r="Q2" s="328"/>
      <c r="R2" s="328"/>
      <c r="S2" s="328"/>
      <c r="T2" s="328"/>
      <c r="U2" s="328"/>
      <c r="V2" s="328"/>
    </row>
    <row r="3" customFormat="false" ht="13.5" hidden="false" customHeight="false" outlineLevel="0" collapsed="false">
      <c r="D3" s="328"/>
      <c r="H3" s="328"/>
      <c r="I3" s="328"/>
      <c r="J3" s="328"/>
      <c r="K3" s="328"/>
      <c r="M3" s="328"/>
      <c r="Q3" s="328"/>
      <c r="R3" s="328"/>
      <c r="S3" s="328"/>
      <c r="T3" s="328"/>
      <c r="U3" s="328"/>
      <c r="V3" s="328"/>
    </row>
    <row r="4" customFormat="false" ht="13.5" hidden="false" customHeight="false" outlineLevel="0" collapsed="false">
      <c r="B4" s="803"/>
      <c r="C4" s="804" t="s">
        <v>292</v>
      </c>
      <c r="D4" s="804"/>
      <c r="E4" s="804"/>
      <c r="F4" s="804"/>
      <c r="G4" s="804"/>
      <c r="H4" s="804"/>
      <c r="I4" s="804" t="s">
        <v>293</v>
      </c>
      <c r="J4" s="804"/>
      <c r="K4" s="804"/>
      <c r="L4" s="804"/>
      <c r="M4" s="804"/>
      <c r="N4" s="804"/>
      <c r="O4" s="804"/>
      <c r="P4" s="804"/>
      <c r="Q4" s="804" t="s">
        <v>294</v>
      </c>
      <c r="R4" s="804"/>
      <c r="S4" s="804"/>
      <c r="T4" s="804"/>
      <c r="U4" s="804"/>
      <c r="V4" s="804"/>
      <c r="W4" s="804" t="s">
        <v>295</v>
      </c>
      <c r="X4" s="804"/>
    </row>
    <row r="5" customFormat="false" ht="13.5" hidden="false" customHeight="false" outlineLevel="0" collapsed="false">
      <c r="B5" s="805"/>
      <c r="C5" s="806" t="s">
        <v>64</v>
      </c>
      <c r="D5" s="806"/>
      <c r="E5" s="806" t="s">
        <v>79</v>
      </c>
      <c r="F5" s="806"/>
      <c r="G5" s="806" t="s">
        <v>296</v>
      </c>
      <c r="H5" s="806"/>
      <c r="I5" s="806" t="s">
        <v>297</v>
      </c>
      <c r="J5" s="806"/>
      <c r="K5" s="806" t="s">
        <v>298</v>
      </c>
      <c r="L5" s="806"/>
      <c r="M5" s="806" t="s">
        <v>299</v>
      </c>
      <c r="N5" s="806"/>
      <c r="O5" s="806" t="s">
        <v>300</v>
      </c>
      <c r="P5" s="806"/>
      <c r="Q5" s="806" t="s">
        <v>301</v>
      </c>
      <c r="R5" s="806"/>
      <c r="S5" s="806" t="s">
        <v>302</v>
      </c>
      <c r="T5" s="806"/>
      <c r="U5" s="806" t="s">
        <v>303</v>
      </c>
      <c r="V5" s="806"/>
      <c r="W5" s="806" t="s">
        <v>304</v>
      </c>
      <c r="X5" s="806"/>
    </row>
    <row r="6" customFormat="false" ht="12.75" hidden="false" customHeight="false" outlineLevel="0" collapsed="false">
      <c r="B6" s="807"/>
      <c r="C6" s="808" t="n">
        <v>2014</v>
      </c>
      <c r="D6" s="809" t="s">
        <v>305</v>
      </c>
      <c r="E6" s="808" t="n">
        <v>2014</v>
      </c>
      <c r="F6" s="809" t="s">
        <v>305</v>
      </c>
      <c r="G6" s="808" t="n">
        <v>2014</v>
      </c>
      <c r="H6" s="810" t="s">
        <v>305</v>
      </c>
      <c r="I6" s="811" t="n">
        <v>2014</v>
      </c>
      <c r="J6" s="809" t="s">
        <v>305</v>
      </c>
      <c r="K6" s="808" t="n">
        <v>2014</v>
      </c>
      <c r="L6" s="812" t="s">
        <v>305</v>
      </c>
      <c r="M6" s="811" t="n">
        <v>2014</v>
      </c>
      <c r="N6" s="809" t="s">
        <v>305</v>
      </c>
      <c r="O6" s="811" t="n">
        <v>2014</v>
      </c>
      <c r="P6" s="813" t="s">
        <v>305</v>
      </c>
      <c r="Q6" s="811" t="n">
        <v>2014</v>
      </c>
      <c r="R6" s="813" t="s">
        <v>305</v>
      </c>
      <c r="S6" s="811" t="n">
        <v>2014</v>
      </c>
      <c r="T6" s="813" t="s">
        <v>305</v>
      </c>
      <c r="U6" s="811" t="n">
        <v>2014</v>
      </c>
      <c r="V6" s="813" t="s">
        <v>305</v>
      </c>
      <c r="W6" s="811" t="n">
        <v>2014</v>
      </c>
      <c r="X6" s="813" t="s">
        <v>305</v>
      </c>
    </row>
    <row r="7" customFormat="false" ht="12.75" hidden="false" customHeight="false" outlineLevel="0" collapsed="false">
      <c r="B7" s="807"/>
      <c r="C7" s="321"/>
      <c r="D7" s="327"/>
      <c r="E7" s="324"/>
      <c r="F7" s="327"/>
      <c r="G7" s="321"/>
      <c r="H7" s="591"/>
      <c r="I7" s="324"/>
      <c r="J7" s="814" t="s">
        <v>306</v>
      </c>
      <c r="K7" s="324"/>
      <c r="L7" s="320"/>
      <c r="M7" s="324"/>
      <c r="N7" s="327"/>
      <c r="O7" s="815"/>
      <c r="P7" s="816"/>
      <c r="Q7" s="815"/>
      <c r="R7" s="816"/>
      <c r="S7" s="815"/>
      <c r="T7" s="816"/>
      <c r="U7" s="598"/>
      <c r="V7" s="598"/>
      <c r="W7" s="815"/>
      <c r="X7" s="816"/>
    </row>
    <row r="8" customFormat="false" ht="12.75" hidden="false" customHeight="false" outlineLevel="0" collapsed="false">
      <c r="B8" s="817" t="s">
        <v>307</v>
      </c>
      <c r="C8" s="818" t="s">
        <v>308</v>
      </c>
      <c r="D8" s="819"/>
      <c r="E8" s="820" t="s">
        <v>309</v>
      </c>
      <c r="F8" s="819"/>
      <c r="G8" s="821" t="s">
        <v>310</v>
      </c>
      <c r="H8" s="593"/>
      <c r="I8" s="822"/>
      <c r="J8" s="823"/>
      <c r="K8" s="824" t="s">
        <v>308</v>
      </c>
      <c r="L8" s="823"/>
      <c r="M8" s="822"/>
      <c r="N8" s="823"/>
      <c r="O8" s="822"/>
      <c r="P8" s="823"/>
      <c r="Q8" s="822"/>
      <c r="R8" s="823"/>
      <c r="S8" s="822"/>
      <c r="T8" s="823"/>
      <c r="U8" s="597"/>
      <c r="V8" s="597"/>
      <c r="W8" s="822"/>
      <c r="X8" s="823"/>
    </row>
    <row r="9" customFormat="false" ht="12.75" hidden="false" customHeight="false" outlineLevel="0" collapsed="false">
      <c r="B9" s="825" t="s">
        <v>311</v>
      </c>
      <c r="C9" s="826"/>
      <c r="D9" s="827"/>
      <c r="E9" s="826"/>
      <c r="F9" s="827"/>
      <c r="G9" s="826"/>
      <c r="H9" s="828"/>
      <c r="I9" s="829"/>
      <c r="J9" s="830"/>
      <c r="K9" s="831"/>
      <c r="L9" s="832"/>
      <c r="M9" s="829"/>
      <c r="N9" s="830"/>
      <c r="O9" s="829" t="n">
        <v>55</v>
      </c>
      <c r="P9" s="833" t="n">
        <v>54.4</v>
      </c>
      <c r="Q9" s="829" t="n">
        <v>200</v>
      </c>
      <c r="R9" s="830" t="n">
        <v>233</v>
      </c>
      <c r="S9" s="829"/>
      <c r="T9" s="830"/>
      <c r="U9" s="834"/>
      <c r="V9" s="830"/>
      <c r="W9" s="829"/>
      <c r="X9" s="830"/>
    </row>
    <row r="10" customFormat="false" ht="12.75" hidden="false" customHeight="false" outlineLevel="0" collapsed="false">
      <c r="B10" s="835" t="s">
        <v>312</v>
      </c>
      <c r="C10" s="836"/>
      <c r="D10" s="837"/>
      <c r="E10" s="836"/>
      <c r="F10" s="837"/>
      <c r="G10" s="836"/>
      <c r="H10" s="838"/>
      <c r="I10" s="829"/>
      <c r="J10" s="830"/>
      <c r="K10" s="831"/>
      <c r="L10" s="832"/>
      <c r="M10" s="829"/>
      <c r="N10" s="830"/>
      <c r="O10" s="3"/>
      <c r="P10" s="839"/>
      <c r="Q10" s="829"/>
      <c r="R10" s="830"/>
      <c r="S10" s="829"/>
      <c r="T10" s="830"/>
      <c r="U10" s="834"/>
      <c r="V10" s="830"/>
      <c r="W10" s="829" t="n">
        <v>252</v>
      </c>
      <c r="X10" s="830" t="n">
        <v>318</v>
      </c>
    </row>
    <row r="11" customFormat="false" ht="12.75" hidden="false" customHeight="false" outlineLevel="0" collapsed="false">
      <c r="B11" s="840" t="s">
        <v>313</v>
      </c>
      <c r="C11" s="841"/>
      <c r="D11" s="842"/>
      <c r="E11" s="841"/>
      <c r="F11" s="842"/>
      <c r="G11" s="841"/>
      <c r="H11" s="843"/>
      <c r="I11" s="829" t="n">
        <v>134</v>
      </c>
      <c r="J11" s="830" t="n">
        <v>317</v>
      </c>
      <c r="K11" s="831"/>
      <c r="L11" s="832"/>
      <c r="M11" s="829" t="n">
        <v>652</v>
      </c>
      <c r="N11" s="833" t="n">
        <v>499</v>
      </c>
      <c r="O11" s="829" t="n">
        <v>541</v>
      </c>
      <c r="P11" s="833" t="n">
        <v>462.6</v>
      </c>
      <c r="Q11" s="829" t="n">
        <v>826</v>
      </c>
      <c r="R11" s="830" t="n">
        <v>749</v>
      </c>
      <c r="S11" s="829" t="n">
        <v>213</v>
      </c>
      <c r="T11" s="830" t="n">
        <v>183</v>
      </c>
      <c r="U11" s="834" t="n">
        <v>80</v>
      </c>
      <c r="V11" s="830" t="n">
        <v>84</v>
      </c>
      <c r="W11" s="829" t="n">
        <v>178</v>
      </c>
      <c r="X11" s="830" t="n">
        <v>1326</v>
      </c>
    </row>
    <row r="12" customFormat="false" ht="12.75" hidden="false" customHeight="false" outlineLevel="0" collapsed="false">
      <c r="B12" s="840" t="s">
        <v>314</v>
      </c>
      <c r="C12" s="844"/>
      <c r="D12" s="845"/>
      <c r="E12" s="844"/>
      <c r="F12" s="845"/>
      <c r="G12" s="844"/>
      <c r="H12" s="846"/>
      <c r="I12" s="847" t="n">
        <v>108</v>
      </c>
      <c r="J12" s="830" t="n">
        <v>105</v>
      </c>
      <c r="K12" s="831"/>
      <c r="L12" s="832"/>
      <c r="M12" s="829"/>
      <c r="N12" s="833" t="n">
        <v>42.2775</v>
      </c>
      <c r="O12" s="829"/>
      <c r="P12" s="833"/>
      <c r="Q12" s="829"/>
      <c r="R12" s="830"/>
      <c r="S12" s="829"/>
      <c r="T12" s="830"/>
      <c r="U12" s="834"/>
      <c r="V12" s="833"/>
      <c r="W12" s="829"/>
      <c r="X12" s="833"/>
    </row>
    <row r="13" customFormat="false" ht="12.75" hidden="false" customHeight="false" outlineLevel="0" collapsed="false">
      <c r="B13" s="840" t="s">
        <v>315</v>
      </c>
      <c r="C13" s="844"/>
      <c r="D13" s="845"/>
      <c r="E13" s="844"/>
      <c r="F13" s="848"/>
      <c r="G13" s="844"/>
      <c r="H13" s="846"/>
      <c r="I13" s="829"/>
      <c r="J13" s="830"/>
      <c r="K13" s="831"/>
      <c r="L13" s="832"/>
      <c r="M13" s="847" t="n">
        <v>2.4</v>
      </c>
      <c r="N13" s="833" t="n">
        <v>2</v>
      </c>
      <c r="O13" s="847" t="n">
        <v>39.9</v>
      </c>
      <c r="P13" s="833" t="n">
        <v>40.6</v>
      </c>
      <c r="Q13" s="847" t="n">
        <v>167</v>
      </c>
      <c r="R13" s="830" t="n">
        <v>316</v>
      </c>
      <c r="S13" s="829" t="n">
        <v>37</v>
      </c>
      <c r="T13" s="830" t="n">
        <v>30</v>
      </c>
      <c r="U13" s="834" t="n">
        <v>0</v>
      </c>
      <c r="V13" s="830" t="n">
        <v>11</v>
      </c>
      <c r="W13" s="829"/>
      <c r="X13" s="830"/>
    </row>
    <row r="14" customFormat="false" ht="12.75" hidden="false" customHeight="false" outlineLevel="0" collapsed="false">
      <c r="B14" s="840" t="s">
        <v>316</v>
      </c>
      <c r="C14" s="844"/>
      <c r="D14" s="845"/>
      <c r="E14" s="844"/>
      <c r="F14" s="845"/>
      <c r="G14" s="844"/>
      <c r="H14" s="846"/>
      <c r="I14" s="829"/>
      <c r="J14" s="830"/>
      <c r="K14" s="831"/>
      <c r="L14" s="832"/>
      <c r="M14" s="829"/>
      <c r="N14" s="833" t="n">
        <v>5.39</v>
      </c>
      <c r="O14" s="847" t="n">
        <v>12.2</v>
      </c>
      <c r="P14" s="833" t="n">
        <v>24.3</v>
      </c>
      <c r="Q14" s="847"/>
      <c r="R14" s="830"/>
      <c r="S14" s="829"/>
      <c r="T14" s="830"/>
      <c r="U14" s="834"/>
      <c r="V14" s="830"/>
      <c r="W14" s="829"/>
      <c r="X14" s="830"/>
    </row>
    <row r="15" s="7" customFormat="true" ht="12.75" hidden="false" customHeight="false" outlineLevel="0" collapsed="false">
      <c r="B15" s="849" t="s">
        <v>130</v>
      </c>
      <c r="C15" s="850"/>
      <c r="D15" s="851"/>
      <c r="E15" s="850"/>
      <c r="F15" s="851"/>
      <c r="G15" s="850"/>
      <c r="H15" s="852"/>
      <c r="I15" s="853" t="n">
        <f aca="false">SUM(I9:I14)</f>
        <v>242</v>
      </c>
      <c r="J15" s="854" t="n">
        <f aca="false">SUM(J9:J14)</f>
        <v>422</v>
      </c>
      <c r="K15" s="855"/>
      <c r="L15" s="856"/>
      <c r="M15" s="857" t="n">
        <f aca="false">SUM(M9:M14)</f>
        <v>654.4</v>
      </c>
      <c r="N15" s="858" t="n">
        <f aca="false">SUM(N9:N14)</f>
        <v>548.6675</v>
      </c>
      <c r="O15" s="857" t="n">
        <f aca="false">SUM(O9:O14)</f>
        <v>648.1</v>
      </c>
      <c r="P15" s="858" t="n">
        <f aca="false">SUM(P9:P14)</f>
        <v>581.9</v>
      </c>
      <c r="Q15" s="853" t="n">
        <v>1193</v>
      </c>
      <c r="R15" s="854" t="n">
        <v>1298</v>
      </c>
      <c r="S15" s="853" t="n">
        <v>250</v>
      </c>
      <c r="T15" s="854" t="n">
        <v>213</v>
      </c>
      <c r="U15" s="576" t="n">
        <v>80</v>
      </c>
      <c r="V15" s="854" t="n">
        <v>95</v>
      </c>
      <c r="W15" s="853" t="n">
        <v>430</v>
      </c>
      <c r="X15" s="854" t="n">
        <v>1644</v>
      </c>
    </row>
    <row r="16" customFormat="false" ht="12.75" hidden="false" customHeight="false" outlineLevel="0" collapsed="false">
      <c r="B16" s="859" t="s">
        <v>317</v>
      </c>
      <c r="C16" s="860"/>
      <c r="D16" s="861"/>
      <c r="E16" s="860"/>
      <c r="F16" s="861"/>
      <c r="G16" s="860"/>
      <c r="H16" s="862"/>
      <c r="I16" s="829"/>
      <c r="J16" s="830"/>
      <c r="K16" s="822"/>
      <c r="L16" s="823"/>
      <c r="M16" s="860"/>
      <c r="N16" s="863"/>
      <c r="O16" s="860"/>
      <c r="P16" s="861"/>
      <c r="Q16" s="860"/>
      <c r="R16" s="861"/>
      <c r="S16" s="860"/>
      <c r="T16" s="861"/>
      <c r="U16" s="862"/>
      <c r="V16" s="862"/>
      <c r="W16" s="860"/>
      <c r="X16" s="861"/>
    </row>
    <row r="17" customFormat="false" ht="12.75" hidden="false" customHeight="false" outlineLevel="0" collapsed="false">
      <c r="B17" s="864"/>
      <c r="C17" s="860"/>
      <c r="D17" s="861"/>
      <c r="E17" s="860"/>
      <c r="F17" s="861"/>
      <c r="G17" s="860"/>
      <c r="H17" s="862"/>
      <c r="I17" s="829"/>
      <c r="J17" s="830"/>
      <c r="K17" s="822"/>
      <c r="L17" s="823"/>
      <c r="M17" s="860"/>
      <c r="N17" s="861"/>
      <c r="O17" s="860"/>
      <c r="P17" s="861"/>
      <c r="Q17" s="860"/>
      <c r="R17" s="861"/>
      <c r="S17" s="860"/>
      <c r="T17" s="861"/>
      <c r="U17" s="862"/>
      <c r="V17" s="862"/>
      <c r="W17" s="860"/>
      <c r="X17" s="861"/>
    </row>
    <row r="18" customFormat="false" ht="12.75" hidden="false" customHeight="false" outlineLevel="0" collapsed="false">
      <c r="B18" s="865" t="s">
        <v>318</v>
      </c>
      <c r="C18" s="866"/>
      <c r="D18" s="867"/>
      <c r="E18" s="866"/>
      <c r="F18" s="867"/>
      <c r="G18" s="866"/>
      <c r="H18" s="868"/>
      <c r="I18" s="829"/>
      <c r="J18" s="830"/>
      <c r="K18" s="822"/>
      <c r="L18" s="823"/>
      <c r="M18" s="860"/>
      <c r="N18" s="861"/>
      <c r="O18" s="860"/>
      <c r="P18" s="861"/>
      <c r="Q18" s="860"/>
      <c r="R18" s="861"/>
      <c r="S18" s="860"/>
      <c r="T18" s="861"/>
      <c r="U18" s="862"/>
      <c r="V18" s="862"/>
      <c r="W18" s="386"/>
      <c r="X18" s="830"/>
    </row>
    <row r="19" customFormat="false" ht="12.75" hidden="false" customHeight="false" outlineLevel="0" collapsed="false">
      <c r="B19" s="807"/>
      <c r="C19" s="860"/>
      <c r="D19" s="861"/>
      <c r="E19" s="860"/>
      <c r="F19" s="861"/>
      <c r="G19" s="860"/>
      <c r="H19" s="862"/>
      <c r="I19" s="829"/>
      <c r="J19" s="830"/>
      <c r="K19" s="822"/>
      <c r="L19" s="823"/>
      <c r="M19" s="860"/>
      <c r="N19" s="861"/>
      <c r="O19" s="860"/>
      <c r="P19" s="861"/>
      <c r="Q19" s="860"/>
      <c r="R19" s="861"/>
      <c r="S19" s="860"/>
      <c r="T19" s="861"/>
      <c r="U19" s="862"/>
      <c r="V19" s="862"/>
      <c r="W19" s="386"/>
      <c r="X19" s="830"/>
    </row>
    <row r="20" customFormat="false" ht="12.75" hidden="false" customHeight="false" outlineLevel="0" collapsed="false">
      <c r="B20" s="817" t="s">
        <v>319</v>
      </c>
      <c r="C20" s="866"/>
      <c r="D20" s="867"/>
      <c r="E20" s="866"/>
      <c r="F20" s="867"/>
      <c r="G20" s="866"/>
      <c r="H20" s="868"/>
      <c r="I20" s="829"/>
      <c r="J20" s="830"/>
      <c r="K20" s="822"/>
      <c r="L20" s="823"/>
      <c r="M20" s="860"/>
      <c r="N20" s="861"/>
      <c r="O20" s="860"/>
      <c r="P20" s="861"/>
      <c r="Q20" s="860"/>
      <c r="R20" s="861"/>
      <c r="S20" s="860"/>
      <c r="T20" s="861"/>
      <c r="U20" s="862"/>
      <c r="V20" s="862"/>
      <c r="W20" s="860"/>
      <c r="X20" s="861"/>
    </row>
    <row r="21" customFormat="false" ht="12.75" hidden="false" customHeight="false" outlineLevel="0" collapsed="false">
      <c r="B21" s="869" t="s">
        <v>115</v>
      </c>
      <c r="C21" s="860"/>
      <c r="D21" s="861"/>
      <c r="E21" s="860"/>
      <c r="F21" s="861"/>
      <c r="G21" s="860"/>
      <c r="H21" s="862"/>
      <c r="I21" s="829"/>
      <c r="J21" s="830"/>
      <c r="K21" s="822"/>
      <c r="L21" s="823"/>
      <c r="M21" s="860"/>
      <c r="N21" s="861"/>
      <c r="O21" s="860"/>
      <c r="P21" s="861"/>
      <c r="Q21" s="860"/>
      <c r="R21" s="861"/>
      <c r="S21" s="860"/>
      <c r="T21" s="861"/>
      <c r="U21" s="862"/>
      <c r="V21" s="862"/>
      <c r="W21" s="860" t="s">
        <v>320</v>
      </c>
      <c r="X21" s="861"/>
    </row>
    <row r="22" customFormat="false" ht="12.75" hidden="false" customHeight="false" outlineLevel="0" collapsed="false">
      <c r="B22" s="870" t="s">
        <v>44</v>
      </c>
      <c r="C22" s="844"/>
      <c r="D22" s="845"/>
      <c r="E22" s="844"/>
      <c r="F22" s="845"/>
      <c r="G22" s="844"/>
      <c r="H22" s="871"/>
      <c r="I22" s="872" t="n">
        <v>8</v>
      </c>
      <c r="J22" s="873"/>
      <c r="K22" s="874"/>
      <c r="L22" s="874"/>
      <c r="M22" s="829" t="n">
        <v>134</v>
      </c>
      <c r="N22" s="830" t="n">
        <v>106</v>
      </c>
      <c r="O22" s="829" t="n">
        <v>296</v>
      </c>
      <c r="P22" s="833" t="n">
        <v>205.4</v>
      </c>
      <c r="Q22" s="834" t="n">
        <v>593</v>
      </c>
      <c r="R22" s="875" t="n">
        <v>625</v>
      </c>
      <c r="S22" s="829" t="n">
        <v>94</v>
      </c>
      <c r="T22" s="830" t="n">
        <v>73</v>
      </c>
      <c r="U22" s="834" t="n">
        <v>2</v>
      </c>
      <c r="V22" s="830"/>
      <c r="W22" s="875" t="n">
        <v>44</v>
      </c>
      <c r="X22" s="830" t="n">
        <v>164</v>
      </c>
    </row>
    <row r="23" customFormat="false" ht="12.75" hidden="false" customHeight="false" outlineLevel="0" collapsed="false">
      <c r="B23" s="870" t="s">
        <v>45</v>
      </c>
      <c r="C23" s="844"/>
      <c r="D23" s="845"/>
      <c r="E23" s="844"/>
      <c r="F23" s="845"/>
      <c r="G23" s="844"/>
      <c r="H23" s="846"/>
      <c r="I23" s="872" t="n">
        <v>31</v>
      </c>
      <c r="J23" s="873"/>
      <c r="K23" s="831"/>
      <c r="L23" s="832"/>
      <c r="M23" s="829" t="n">
        <v>8</v>
      </c>
      <c r="N23" s="833" t="n">
        <v>12.4</v>
      </c>
      <c r="O23" s="829" t="n">
        <v>38</v>
      </c>
      <c r="P23" s="833" t="n">
        <v>71.2</v>
      </c>
      <c r="Q23" s="875" t="n">
        <v>2</v>
      </c>
      <c r="R23" s="875" t="n">
        <v>5</v>
      </c>
      <c r="S23" s="829" t="n">
        <v>7</v>
      </c>
      <c r="T23" s="830" t="n">
        <v>9</v>
      </c>
      <c r="U23" s="834" t="n">
        <v>0</v>
      </c>
      <c r="V23" s="830"/>
      <c r="W23" s="829" t="n">
        <v>16</v>
      </c>
      <c r="X23" s="830" t="n">
        <v>31</v>
      </c>
    </row>
    <row r="24" s="7" customFormat="true" ht="12.75" hidden="false" customHeight="false" outlineLevel="0" collapsed="false">
      <c r="B24" s="876" t="s">
        <v>130</v>
      </c>
      <c r="C24" s="850"/>
      <c r="D24" s="851"/>
      <c r="E24" s="850"/>
      <c r="F24" s="851"/>
      <c r="G24" s="850"/>
      <c r="H24" s="852"/>
      <c r="I24" s="877" t="n">
        <v>39</v>
      </c>
      <c r="J24" s="873"/>
      <c r="K24" s="831"/>
      <c r="L24" s="832"/>
      <c r="M24" s="576" t="n">
        <f aca="false">M22+M23</f>
        <v>142</v>
      </c>
      <c r="N24" s="858" t="n">
        <f aca="false">N22+N23</f>
        <v>118.4</v>
      </c>
      <c r="O24" s="853" t="n">
        <v>334</v>
      </c>
      <c r="P24" s="858" t="n">
        <v>226.6</v>
      </c>
      <c r="Q24" s="878" t="n">
        <v>595</v>
      </c>
      <c r="R24" s="878" t="n">
        <v>630</v>
      </c>
      <c r="S24" s="853" t="n">
        <v>101</v>
      </c>
      <c r="T24" s="854" t="n">
        <v>82</v>
      </c>
      <c r="U24" s="576" t="n">
        <v>2</v>
      </c>
      <c r="V24" s="854"/>
      <c r="W24" s="853" t="n">
        <v>60</v>
      </c>
      <c r="X24" s="854" t="n">
        <v>195</v>
      </c>
    </row>
    <row r="25" s="91" customFormat="true" ht="12.75" hidden="false" customHeight="false" outlineLevel="0" collapsed="false">
      <c r="B25" s="859" t="s">
        <v>321</v>
      </c>
      <c r="C25" s="879"/>
      <c r="D25" s="880"/>
      <c r="E25" s="879"/>
      <c r="F25" s="881"/>
      <c r="G25" s="879"/>
      <c r="H25" s="882"/>
      <c r="I25" s="883" t="n">
        <f aca="false">I22/I24</f>
        <v>0.205128205128205</v>
      </c>
      <c r="J25" s="884"/>
      <c r="K25" s="885"/>
      <c r="L25" s="886"/>
      <c r="M25" s="883"/>
      <c r="N25" s="884" t="n">
        <f aca="false">N22/N24</f>
        <v>0.89527027027027</v>
      </c>
      <c r="O25" s="883"/>
      <c r="P25" s="884" t="n">
        <f aca="false">P22/P24</f>
        <v>0.906443071491615</v>
      </c>
      <c r="Q25" s="887" t="n">
        <f aca="false">Q22/Q24</f>
        <v>0.996638655462185</v>
      </c>
      <c r="R25" s="887" t="n">
        <f aca="false">R22/R24</f>
        <v>0.992063492063492</v>
      </c>
      <c r="S25" s="888" t="n">
        <f aca="false">S22/S24</f>
        <v>0.930693069306931</v>
      </c>
      <c r="T25" s="889" t="n">
        <f aca="false">T22/T24</f>
        <v>0.890243902439024</v>
      </c>
      <c r="U25" s="890" t="n">
        <f aca="false">U22/U24</f>
        <v>1</v>
      </c>
      <c r="V25" s="891"/>
      <c r="W25" s="883" t="n">
        <v>0.73</v>
      </c>
      <c r="X25" s="884" t="n">
        <v>0.84</v>
      </c>
    </row>
    <row r="26" customFormat="false" ht="12.75" hidden="false" customHeight="false" outlineLevel="0" collapsed="false">
      <c r="B26" s="807"/>
      <c r="C26" s="892"/>
      <c r="D26" s="823"/>
      <c r="E26" s="822"/>
      <c r="F26" s="823"/>
      <c r="G26" s="822"/>
      <c r="H26" s="597"/>
      <c r="I26" s="893"/>
      <c r="J26" s="894"/>
      <c r="K26" s="822"/>
      <c r="L26" s="823"/>
      <c r="M26" s="822"/>
      <c r="N26" s="823"/>
      <c r="O26" s="822"/>
      <c r="P26" s="823"/>
      <c r="Q26" s="822"/>
      <c r="R26" s="823"/>
      <c r="S26" s="822"/>
      <c r="T26" s="823"/>
      <c r="U26" s="597"/>
      <c r="V26" s="597"/>
      <c r="W26" s="822"/>
      <c r="X26" s="823"/>
    </row>
    <row r="27" customFormat="false" ht="12.75" hidden="false" customHeight="false" outlineLevel="0" collapsed="false">
      <c r="B27" s="865" t="s">
        <v>322</v>
      </c>
      <c r="C27" s="895"/>
      <c r="D27" s="896"/>
      <c r="E27" s="897"/>
      <c r="F27" s="898"/>
      <c r="G27" s="897"/>
      <c r="H27" s="899"/>
      <c r="I27" s="893"/>
      <c r="J27" s="894"/>
      <c r="K27" s="822"/>
      <c r="L27" s="894"/>
      <c r="M27" s="822"/>
      <c r="N27" s="896"/>
      <c r="O27" s="900"/>
      <c r="P27" s="896"/>
      <c r="Q27" s="822"/>
      <c r="R27" s="901"/>
      <c r="S27" s="822"/>
      <c r="T27" s="823"/>
      <c r="U27" s="597"/>
      <c r="V27" s="597"/>
      <c r="W27" s="822"/>
      <c r="X27" s="902"/>
    </row>
    <row r="28" customFormat="false" ht="12.75" hidden="false" customHeight="false" outlineLevel="0" collapsed="false">
      <c r="B28" s="903" t="s">
        <v>323</v>
      </c>
      <c r="C28" s="895"/>
      <c r="D28" s="896"/>
      <c r="E28" s="897"/>
      <c r="F28" s="898"/>
      <c r="G28" s="897"/>
      <c r="H28" s="899"/>
      <c r="I28" s="893"/>
      <c r="J28" s="894"/>
      <c r="K28" s="822"/>
      <c r="L28" s="894"/>
      <c r="M28" s="822"/>
      <c r="N28" s="896"/>
      <c r="O28" s="900"/>
      <c r="P28" s="896"/>
      <c r="Q28" s="904"/>
      <c r="S28" s="822"/>
      <c r="T28" s="823"/>
      <c r="U28" s="597"/>
      <c r="V28" s="597"/>
      <c r="W28" s="822"/>
      <c r="X28" s="902"/>
    </row>
    <row r="29" customFormat="false" ht="12.75" hidden="false" customHeight="false" outlineLevel="0" collapsed="false">
      <c r="B29" s="903" t="s">
        <v>324</v>
      </c>
      <c r="C29" s="905"/>
      <c r="D29" s="814"/>
      <c r="E29" s="905"/>
      <c r="F29" s="906"/>
      <c r="G29" s="905"/>
      <c r="I29" s="907"/>
      <c r="J29" s="908"/>
      <c r="K29" s="324"/>
      <c r="L29" s="908"/>
      <c r="M29" s="324"/>
      <c r="N29" s="909" t="s">
        <v>325</v>
      </c>
      <c r="O29" s="910"/>
      <c r="P29" s="911" t="n">
        <v>0.59</v>
      </c>
      <c r="Q29" s="904"/>
      <c r="R29" s="911"/>
      <c r="S29" s="815"/>
      <c r="T29" s="816"/>
      <c r="U29" s="598"/>
      <c r="V29" s="598"/>
      <c r="W29" s="815"/>
      <c r="X29" s="911"/>
    </row>
    <row r="30" customFormat="false" ht="12.75" hidden="false" customHeight="false" outlineLevel="0" collapsed="false">
      <c r="B30" s="903" t="s">
        <v>326</v>
      </c>
      <c r="C30" s="905"/>
      <c r="D30" s="912"/>
      <c r="E30" s="905"/>
      <c r="F30" s="906"/>
      <c r="G30" s="905"/>
      <c r="H30" s="698"/>
      <c r="I30" s="913" t="s">
        <v>327</v>
      </c>
      <c r="J30" s="914"/>
      <c r="K30" s="324"/>
      <c r="L30" s="908"/>
      <c r="M30" s="324"/>
      <c r="N30" s="3"/>
      <c r="O30" s="910"/>
      <c r="P30" s="911"/>
      <c r="Q30" s="815"/>
      <c r="R30" s="911"/>
      <c r="S30" s="815"/>
      <c r="T30" s="816"/>
      <c r="U30" s="598"/>
      <c r="V30" s="598"/>
      <c r="W30" s="815"/>
      <c r="X30" s="911"/>
    </row>
    <row r="31" customFormat="false" ht="12.75" hidden="false" customHeight="false" outlineLevel="0" collapsed="false">
      <c r="B31" s="903"/>
      <c r="C31" s="905"/>
      <c r="D31" s="912"/>
      <c r="E31" s="905"/>
      <c r="F31" s="906"/>
      <c r="G31" s="905"/>
      <c r="H31" s="698"/>
      <c r="I31" s="913" t="s">
        <v>328</v>
      </c>
      <c r="J31" s="914"/>
      <c r="K31" s="324"/>
      <c r="L31" s="908"/>
      <c r="M31" s="324"/>
      <c r="N31" s="3"/>
      <c r="O31" s="910"/>
      <c r="P31" s="911"/>
      <c r="Q31" s="915"/>
      <c r="R31" s="916"/>
      <c r="S31" s="815"/>
      <c r="T31" s="816"/>
      <c r="U31" s="598"/>
      <c r="V31" s="598"/>
      <c r="W31" s="815"/>
      <c r="X31" s="911"/>
    </row>
    <row r="32" customFormat="false" ht="12.75" hidden="false" customHeight="false" outlineLevel="0" collapsed="false">
      <c r="B32" s="903"/>
      <c r="C32" s="905"/>
      <c r="D32" s="912"/>
      <c r="E32" s="905"/>
      <c r="F32" s="906"/>
      <c r="G32" s="905"/>
      <c r="H32" s="698"/>
      <c r="I32" s="913" t="s">
        <v>329</v>
      </c>
      <c r="J32" s="914"/>
      <c r="K32" s="324"/>
      <c r="L32" s="908"/>
      <c r="M32" s="324"/>
      <c r="N32" s="3"/>
      <c r="O32" s="910"/>
      <c r="P32" s="911"/>
      <c r="Q32" s="815"/>
      <c r="R32" s="911"/>
      <c r="S32" s="815"/>
      <c r="T32" s="816"/>
      <c r="U32" s="598"/>
      <c r="V32" s="598"/>
      <c r="W32" s="815"/>
      <c r="X32" s="911"/>
    </row>
    <row r="33" customFormat="false" ht="12.75" hidden="false" customHeight="false" outlineLevel="0" collapsed="false">
      <c r="B33" s="903" t="s">
        <v>330</v>
      </c>
      <c r="C33" s="905"/>
      <c r="D33" s="814"/>
      <c r="E33" s="905"/>
      <c r="F33" s="906"/>
      <c r="G33" s="905"/>
      <c r="H33" s="52"/>
      <c r="I33" s="324"/>
      <c r="J33" s="327"/>
      <c r="K33" s="324"/>
      <c r="L33" s="908"/>
      <c r="M33" s="324"/>
      <c r="N33" s="909"/>
      <c r="O33" s="910"/>
      <c r="P33" s="911" t="n">
        <v>0.13</v>
      </c>
      <c r="Q33" s="917" t="n">
        <v>0.00025</v>
      </c>
      <c r="R33" s="916" t="n">
        <v>0.00026</v>
      </c>
      <c r="S33" s="815"/>
      <c r="T33" s="816"/>
      <c r="U33" s="598"/>
      <c r="V33" s="598"/>
      <c r="W33" s="815"/>
      <c r="X33" s="911"/>
    </row>
    <row r="34" customFormat="false" ht="13.5" hidden="false" customHeight="false" outlineLevel="0" collapsed="false">
      <c r="B34" s="918"/>
      <c r="C34" s="919"/>
      <c r="D34" s="920"/>
      <c r="E34" s="919"/>
      <c r="F34" s="921"/>
      <c r="G34" s="919"/>
      <c r="H34" s="922"/>
      <c r="I34" s="335"/>
      <c r="J34" s="338"/>
      <c r="K34" s="335"/>
      <c r="L34" s="338"/>
      <c r="M34" s="335"/>
      <c r="N34" s="338"/>
      <c r="O34" s="923"/>
      <c r="P34" s="924"/>
      <c r="Q34" s="923"/>
      <c r="R34" s="925"/>
      <c r="S34" s="923"/>
      <c r="T34" s="924"/>
      <c r="U34" s="926"/>
      <c r="V34" s="926"/>
      <c r="W34" s="923"/>
      <c r="X34" s="927"/>
    </row>
    <row r="35" customFormat="false" ht="12.75" hidden="false" customHeight="false" outlineLevel="0" collapsed="false">
      <c r="D35" s="328"/>
      <c r="H35" s="328"/>
      <c r="I35" s="328"/>
      <c r="J35" s="328"/>
      <c r="K35" s="328"/>
      <c r="M35" s="328"/>
      <c r="Q35" s="328"/>
      <c r="R35" s="328"/>
      <c r="S35" s="328"/>
      <c r="T35" s="328"/>
      <c r="U35" s="328"/>
      <c r="V35" s="328"/>
    </row>
    <row r="36" customFormat="false" ht="12.75" hidden="false" customHeight="false" outlineLevel="0" collapsed="false">
      <c r="B36" s="585"/>
      <c r="C36" s="356" t="s">
        <v>331</v>
      </c>
      <c r="D36" s="52"/>
      <c r="E36" s="356"/>
      <c r="Q36" s="328"/>
      <c r="R36" s="328"/>
      <c r="S36" s="328"/>
      <c r="T36" s="328"/>
      <c r="U36" s="328"/>
      <c r="V36" s="328"/>
    </row>
    <row r="37" customFormat="false" ht="12.75" hidden="false" customHeight="false" outlineLevel="0" collapsed="false">
      <c r="B37" s="241"/>
      <c r="C37" s="928"/>
      <c r="D37" s="585" t="s">
        <v>332</v>
      </c>
      <c r="E37" s="91"/>
      <c r="F37" s="91"/>
      <c r="G37" s="91"/>
      <c r="H37" s="41"/>
      <c r="I37" s="41"/>
      <c r="J37" s="41"/>
      <c r="K37" s="41"/>
      <c r="L37" s="91"/>
      <c r="M37" s="41"/>
      <c r="N37" s="91"/>
      <c r="O37" s="91"/>
      <c r="P37" s="91"/>
      <c r="Q37" s="0" t="s">
        <v>285</v>
      </c>
      <c r="R37" s="328"/>
      <c r="S37" s="328"/>
      <c r="T37" s="328"/>
      <c r="U37" s="328"/>
      <c r="V37" s="328"/>
      <c r="X37" s="0" t="s">
        <v>187</v>
      </c>
    </row>
    <row r="38" customFormat="false" ht="12.75" hidden="false" customHeight="false" outlineLevel="0" collapsed="false">
      <c r="B38" s="241"/>
      <c r="C38" s="0" t="s">
        <v>320</v>
      </c>
      <c r="D38" s="91" t="s">
        <v>333</v>
      </c>
      <c r="E38" s="91"/>
      <c r="F38" s="91"/>
      <c r="G38" s="91"/>
      <c r="H38" s="91"/>
      <c r="I38" s="91"/>
      <c r="J38" s="91"/>
      <c r="K38" s="91"/>
      <c r="L38" s="91"/>
      <c r="M38" s="91"/>
      <c r="N38" s="91"/>
      <c r="O38" s="91"/>
      <c r="P38" s="41"/>
      <c r="Q38" s="41"/>
      <c r="R38" s="41"/>
      <c r="S38" s="41"/>
    </row>
  </sheetData>
  <mergeCells count="16">
    <mergeCell ref="B2:L2"/>
    <mergeCell ref="C4:H4"/>
    <mergeCell ref="I4:P4"/>
    <mergeCell ref="Q4:V4"/>
    <mergeCell ref="W4:X4"/>
    <mergeCell ref="C5:D5"/>
    <mergeCell ref="E5:F5"/>
    <mergeCell ref="G5:H5"/>
    <mergeCell ref="I5:J5"/>
    <mergeCell ref="K5:L5"/>
    <mergeCell ref="M5:N5"/>
    <mergeCell ref="O5:P5"/>
    <mergeCell ref="Q5:R5"/>
    <mergeCell ref="S5:T5"/>
    <mergeCell ref="U5:V5"/>
    <mergeCell ref="W5:X5"/>
  </mergeCells>
  <printOptions headings="false" gridLines="false" gridLinesSet="true" horizontalCentered="false" verticalCentered="false"/>
  <pageMargins left="0.35" right="0.75" top="0.5" bottom="0.520138888888889"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B2:M58"/>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O46" activeCellId="0" sqref="O46"/>
    </sheetView>
  </sheetViews>
  <sheetFormatPr defaultRowHeight="12.75" outlineLevelRow="0" outlineLevelCol="0"/>
  <cols>
    <col collapsed="false" customWidth="true" hidden="false" outlineLevel="0" max="1025" min="1" style="0" width="10.67"/>
  </cols>
  <sheetData>
    <row r="2" customFormat="false" ht="15.75" hidden="false" customHeight="false" outlineLevel="0" collapsed="false">
      <c r="B2" s="929" t="s">
        <v>334</v>
      </c>
      <c r="C2" s="930"/>
      <c r="D2" s="931"/>
      <c r="E2" s="931"/>
      <c r="F2" s="930"/>
      <c r="G2" s="930"/>
      <c r="H2" s="932"/>
      <c r="I2" s="931"/>
      <c r="J2" s="933"/>
      <c r="K2" s="933"/>
      <c r="L2" s="933"/>
      <c r="M2" s="347"/>
    </row>
    <row r="3" customFormat="false" ht="16.5" hidden="false" customHeight="false" outlineLevel="0" collapsed="false">
      <c r="B3" s="929"/>
      <c r="C3" s="930"/>
      <c r="D3" s="931"/>
      <c r="E3" s="931"/>
      <c r="F3" s="930"/>
      <c r="G3" s="930"/>
      <c r="H3" s="932"/>
      <c r="I3" s="931"/>
      <c r="J3" s="933"/>
      <c r="K3" s="933"/>
      <c r="L3" s="933"/>
      <c r="M3" s="347"/>
    </row>
    <row r="4" customFormat="false" ht="15.75" hidden="false" customHeight="false" outlineLevel="0" collapsed="false">
      <c r="B4" s="934"/>
      <c r="C4" s="935"/>
      <c r="D4" s="936" t="s">
        <v>335</v>
      </c>
      <c r="E4" s="936"/>
      <c r="F4" s="936"/>
      <c r="G4" s="936"/>
      <c r="H4" s="936"/>
      <c r="I4" s="937"/>
      <c r="J4" s="933"/>
      <c r="K4" s="933"/>
      <c r="L4" s="933"/>
      <c r="M4" s="347"/>
    </row>
    <row r="5" customFormat="false" ht="12.75" hidden="false" customHeight="false" outlineLevel="0" collapsed="false">
      <c r="B5" s="938" t="s">
        <v>336</v>
      </c>
      <c r="C5" s="939"/>
      <c r="D5" s="940" t="s">
        <v>337</v>
      </c>
      <c r="E5" s="940"/>
      <c r="F5" s="941" t="s">
        <v>338</v>
      </c>
      <c r="G5" s="941" t="s">
        <v>339</v>
      </c>
      <c r="H5" s="942" t="s">
        <v>340</v>
      </c>
      <c r="I5" s="943" t="s">
        <v>130</v>
      </c>
      <c r="J5" s="933"/>
      <c r="K5" s="933"/>
      <c r="L5" s="933"/>
      <c r="M5" s="347"/>
    </row>
    <row r="6" customFormat="false" ht="12.75" hidden="false" customHeight="false" outlineLevel="0" collapsed="false">
      <c r="B6" s="944" t="s">
        <v>341</v>
      </c>
      <c r="C6" s="945"/>
      <c r="D6" s="946"/>
      <c r="E6" s="946"/>
      <c r="F6" s="947"/>
      <c r="G6" s="948" t="n">
        <v>360738</v>
      </c>
      <c r="H6" s="949" t="n">
        <v>109000</v>
      </c>
      <c r="I6" s="950" t="n">
        <f aca="false">SUM(D6:H6)</f>
        <v>469738</v>
      </c>
      <c r="J6" s="933"/>
      <c r="K6" s="933"/>
      <c r="L6" s="933"/>
      <c r="M6" s="347"/>
    </row>
    <row r="7" customFormat="false" ht="12.75" hidden="false" customHeight="false" outlineLevel="0" collapsed="false">
      <c r="B7" s="944" t="s">
        <v>342</v>
      </c>
      <c r="C7" s="945"/>
      <c r="D7" s="947" t="n">
        <v>3101</v>
      </c>
      <c r="E7" s="947"/>
      <c r="F7" s="947" t="s">
        <v>343</v>
      </c>
      <c r="G7" s="947"/>
      <c r="H7" s="44"/>
      <c r="I7" s="950" t="n">
        <v>6101</v>
      </c>
      <c r="J7" s="933" t="s">
        <v>344</v>
      </c>
      <c r="K7" s="933"/>
      <c r="L7" s="933"/>
      <c r="M7" s="347"/>
    </row>
    <row r="8" customFormat="false" ht="12.75" hidden="false" customHeight="false" outlineLevel="0" collapsed="false">
      <c r="B8" s="944" t="s">
        <v>345</v>
      </c>
      <c r="C8" s="945"/>
      <c r="D8" s="947" t="n">
        <v>620</v>
      </c>
      <c r="E8" s="947"/>
      <c r="F8" s="947"/>
      <c r="G8" s="947"/>
      <c r="H8" s="949"/>
      <c r="I8" s="950" t="n">
        <f aca="false">SUM(D8:H8)</f>
        <v>620</v>
      </c>
      <c r="J8" s="933"/>
      <c r="K8" s="933"/>
      <c r="L8" s="933"/>
      <c r="M8" s="347"/>
    </row>
    <row r="9" customFormat="false" ht="13.5" hidden="false" customHeight="false" outlineLevel="0" collapsed="false">
      <c r="B9" s="951" t="s">
        <v>346</v>
      </c>
      <c r="C9" s="952"/>
      <c r="D9" s="953" t="n">
        <f aca="false">SUM(D6:D8)</f>
        <v>3721</v>
      </c>
      <c r="E9" s="953"/>
      <c r="F9" s="953" t="n">
        <v>3000</v>
      </c>
      <c r="G9" s="954" t="n">
        <f aca="false">SUM(G6:G8)</f>
        <v>360738</v>
      </c>
      <c r="H9" s="955" t="n">
        <f aca="false">SUM(H6:H8)</f>
        <v>109000</v>
      </c>
      <c r="I9" s="956" t="n">
        <f aca="false">SUM(D9:H9)</f>
        <v>476459</v>
      </c>
      <c r="J9" s="933"/>
      <c r="K9" s="933"/>
      <c r="L9" s="933"/>
      <c r="M9" s="347"/>
    </row>
    <row r="10" customFormat="false" ht="18.75" hidden="false" customHeight="false" outlineLevel="0" collapsed="false">
      <c r="B10" s="957"/>
      <c r="C10" s="933"/>
      <c r="D10" s="347"/>
      <c r="E10" s="347"/>
      <c r="F10" s="933"/>
      <c r="G10" s="933"/>
      <c r="H10" s="958"/>
      <c r="I10" s="347"/>
      <c r="J10" s="933"/>
      <c r="K10" s="933"/>
      <c r="L10" s="933"/>
      <c r="M10" s="347"/>
    </row>
    <row r="11" customFormat="false" ht="34.5" hidden="false" customHeight="false" outlineLevel="0" collapsed="false">
      <c r="B11" s="959" t="s">
        <v>347</v>
      </c>
      <c r="C11" s="960" t="s">
        <v>348</v>
      </c>
      <c r="D11" s="961" t="s">
        <v>349</v>
      </c>
      <c r="E11" s="961" t="s">
        <v>350</v>
      </c>
      <c r="F11" s="960" t="s">
        <v>351</v>
      </c>
      <c r="G11" s="960" t="s">
        <v>352</v>
      </c>
      <c r="H11" s="962" t="s">
        <v>353</v>
      </c>
      <c r="I11" s="961" t="s">
        <v>354</v>
      </c>
      <c r="J11" s="960" t="s">
        <v>355</v>
      </c>
      <c r="K11" s="960" t="s">
        <v>356</v>
      </c>
      <c r="L11" s="960" t="s">
        <v>357</v>
      </c>
      <c r="M11" s="963" t="s">
        <v>358</v>
      </c>
    </row>
    <row r="12" customFormat="false" ht="12.75" hidden="false" customHeight="false" outlineLevel="0" collapsed="false">
      <c r="B12" s="964"/>
      <c r="C12" s="965"/>
      <c r="D12" s="966"/>
      <c r="E12" s="966"/>
      <c r="F12" s="965"/>
      <c r="G12" s="965"/>
      <c r="H12" s="967"/>
      <c r="I12" s="966"/>
      <c r="J12" s="965"/>
      <c r="K12" s="965"/>
      <c r="L12" s="965"/>
      <c r="M12" s="968"/>
    </row>
    <row r="13" customFormat="false" ht="12.75" hidden="false" customHeight="true" outlineLevel="0" collapsed="false">
      <c r="B13" s="964" t="s">
        <v>359</v>
      </c>
      <c r="C13" s="964"/>
      <c r="D13" s="964"/>
      <c r="E13" s="966"/>
      <c r="F13" s="965"/>
      <c r="G13" s="965"/>
      <c r="H13" s="967"/>
      <c r="I13" s="966"/>
      <c r="J13" s="965"/>
      <c r="K13" s="965"/>
      <c r="L13" s="965"/>
      <c r="M13" s="968"/>
    </row>
    <row r="14" customFormat="false" ht="22.5" hidden="false" customHeight="false" outlineLevel="0" collapsed="false">
      <c r="B14" s="969" t="s">
        <v>360</v>
      </c>
      <c r="C14" s="970" t="s">
        <v>361</v>
      </c>
      <c r="D14" s="971" t="s">
        <v>362</v>
      </c>
      <c r="E14" s="972" t="s">
        <v>363</v>
      </c>
      <c r="F14" s="970" t="s">
        <v>364</v>
      </c>
      <c r="G14" s="970" t="s">
        <v>365</v>
      </c>
      <c r="H14" s="973" t="n">
        <v>20</v>
      </c>
      <c r="I14" s="972"/>
      <c r="J14" s="970" t="s">
        <v>366</v>
      </c>
      <c r="K14" s="974" t="s">
        <v>367</v>
      </c>
      <c r="L14" s="970" t="s">
        <v>368</v>
      </c>
      <c r="M14" s="975" t="s">
        <v>369</v>
      </c>
    </row>
    <row r="15" customFormat="false" ht="22.5" hidden="false" customHeight="false" outlineLevel="0" collapsed="false">
      <c r="B15" s="969" t="s">
        <v>360</v>
      </c>
      <c r="C15" s="970" t="s">
        <v>370</v>
      </c>
      <c r="D15" s="971" t="s">
        <v>371</v>
      </c>
      <c r="E15" s="972" t="s">
        <v>363</v>
      </c>
      <c r="F15" s="970" t="s">
        <v>364</v>
      </c>
      <c r="G15" s="970" t="s">
        <v>365</v>
      </c>
      <c r="H15" s="976" t="n">
        <v>600</v>
      </c>
      <c r="I15" s="971"/>
      <c r="J15" s="970" t="s">
        <v>372</v>
      </c>
      <c r="K15" s="970" t="s">
        <v>373</v>
      </c>
      <c r="L15" s="970" t="s">
        <v>374</v>
      </c>
      <c r="M15" s="975" t="s">
        <v>369</v>
      </c>
    </row>
    <row r="16" customFormat="false" ht="12.75" hidden="false" customHeight="false" outlineLevel="0" collapsed="false">
      <c r="B16" s="969"/>
      <c r="C16" s="970"/>
      <c r="D16" s="971"/>
      <c r="E16" s="972"/>
      <c r="F16" s="970"/>
      <c r="G16" s="970"/>
      <c r="H16" s="977"/>
      <c r="I16" s="971"/>
      <c r="J16" s="970"/>
      <c r="K16" s="970"/>
      <c r="L16" s="970"/>
      <c r="M16" s="975"/>
    </row>
    <row r="17" customFormat="false" ht="22.5" hidden="false" customHeight="false" outlineLevel="0" collapsed="false">
      <c r="B17" s="969" t="s">
        <v>375</v>
      </c>
      <c r="C17" s="970"/>
      <c r="D17" s="971"/>
      <c r="E17" s="972"/>
      <c r="F17" s="970" t="s">
        <v>376</v>
      </c>
      <c r="G17" s="970"/>
      <c r="H17" s="978" t="s">
        <v>377</v>
      </c>
      <c r="I17" s="971"/>
      <c r="J17" s="970"/>
      <c r="K17" s="970"/>
      <c r="L17" s="970" t="s">
        <v>378</v>
      </c>
      <c r="M17" s="975" t="s">
        <v>379</v>
      </c>
    </row>
    <row r="18" customFormat="false" ht="12.75" hidden="false" customHeight="false" outlineLevel="0" collapsed="false">
      <c r="B18" s="969"/>
      <c r="C18" s="970"/>
      <c r="D18" s="971"/>
      <c r="E18" s="972"/>
      <c r="F18" s="970"/>
      <c r="G18" s="970"/>
      <c r="H18" s="977"/>
      <c r="I18" s="971"/>
      <c r="J18" s="970"/>
      <c r="K18" s="970"/>
      <c r="L18" s="970"/>
      <c r="M18" s="975"/>
    </row>
    <row r="19" customFormat="false" ht="12.75" hidden="false" customHeight="false" outlineLevel="0" collapsed="false">
      <c r="B19" s="969" t="s">
        <v>380</v>
      </c>
      <c r="C19" s="970" t="s">
        <v>381</v>
      </c>
      <c r="D19" s="971" t="s">
        <v>265</v>
      </c>
      <c r="E19" s="972" t="s">
        <v>382</v>
      </c>
      <c r="F19" s="970" t="s">
        <v>383</v>
      </c>
      <c r="G19" s="970" t="s">
        <v>384</v>
      </c>
      <c r="H19" s="977" t="s">
        <v>377</v>
      </c>
      <c r="I19" s="971"/>
      <c r="J19" s="970"/>
      <c r="K19" s="970" t="s">
        <v>385</v>
      </c>
      <c r="L19" s="970" t="s">
        <v>386</v>
      </c>
      <c r="M19" s="320"/>
    </row>
    <row r="20" customFormat="false" ht="12.75" hidden="false" customHeight="false" outlineLevel="0" collapsed="false">
      <c r="B20" s="969"/>
      <c r="C20" s="970" t="s">
        <v>381</v>
      </c>
      <c r="D20" s="971" t="s">
        <v>265</v>
      </c>
      <c r="E20" s="972" t="s">
        <v>382</v>
      </c>
      <c r="F20" s="970" t="s">
        <v>387</v>
      </c>
      <c r="G20" s="970" t="s">
        <v>388</v>
      </c>
      <c r="H20" s="977" t="s">
        <v>377</v>
      </c>
      <c r="I20" s="971"/>
      <c r="J20" s="970"/>
      <c r="K20" s="970" t="s">
        <v>389</v>
      </c>
      <c r="L20" s="970" t="s">
        <v>390</v>
      </c>
      <c r="M20" s="975" t="s">
        <v>391</v>
      </c>
    </row>
    <row r="21" customFormat="false" ht="12.75" hidden="false" customHeight="false" outlineLevel="0" collapsed="false">
      <c r="B21" s="969"/>
      <c r="C21" s="970"/>
      <c r="D21" s="971"/>
      <c r="E21" s="971"/>
      <c r="F21" s="970"/>
      <c r="G21" s="979"/>
      <c r="H21" s="980"/>
      <c r="I21" s="971"/>
      <c r="J21" s="970"/>
      <c r="K21" s="970"/>
      <c r="L21" s="970"/>
      <c r="M21" s="975"/>
    </row>
    <row r="22" customFormat="false" ht="12.75" hidden="false" customHeight="false" outlineLevel="0" collapsed="false">
      <c r="B22" s="969" t="s">
        <v>392</v>
      </c>
      <c r="C22" s="970" t="s">
        <v>393</v>
      </c>
      <c r="D22" s="971" t="s">
        <v>362</v>
      </c>
      <c r="E22" s="971" t="s">
        <v>363</v>
      </c>
      <c r="F22" s="970" t="s">
        <v>394</v>
      </c>
      <c r="G22" s="970" t="s">
        <v>366</v>
      </c>
      <c r="H22" s="978" t="n">
        <v>600</v>
      </c>
      <c r="I22" s="971"/>
      <c r="J22" s="970"/>
      <c r="K22" s="970" t="s">
        <v>395</v>
      </c>
      <c r="L22" s="970" t="s">
        <v>394</v>
      </c>
      <c r="M22" s="975"/>
    </row>
    <row r="23" customFormat="false" ht="12.75" hidden="false" customHeight="false" outlineLevel="0" collapsed="false">
      <c r="B23" s="969"/>
      <c r="C23" s="970" t="s">
        <v>393</v>
      </c>
      <c r="D23" s="971" t="s">
        <v>362</v>
      </c>
      <c r="E23" s="971" t="s">
        <v>363</v>
      </c>
      <c r="F23" s="970" t="s">
        <v>394</v>
      </c>
      <c r="G23" s="970" t="s">
        <v>396</v>
      </c>
      <c r="H23" s="978" t="n">
        <v>600</v>
      </c>
      <c r="I23" s="971"/>
      <c r="J23" s="970"/>
      <c r="K23" s="970"/>
      <c r="L23" s="970"/>
      <c r="M23" s="975"/>
    </row>
    <row r="24" customFormat="false" ht="22.5" hidden="false" customHeight="false" outlineLevel="0" collapsed="false">
      <c r="B24" s="969"/>
      <c r="C24" s="974" t="s">
        <v>397</v>
      </c>
      <c r="D24" s="971" t="s">
        <v>265</v>
      </c>
      <c r="E24" s="971" t="s">
        <v>363</v>
      </c>
      <c r="F24" s="970" t="s">
        <v>394</v>
      </c>
      <c r="G24" s="970" t="s">
        <v>398</v>
      </c>
      <c r="H24" s="978" t="n">
        <v>3000</v>
      </c>
      <c r="I24" s="971"/>
      <c r="J24" s="970" t="s">
        <v>399</v>
      </c>
      <c r="K24" s="970" t="s">
        <v>400</v>
      </c>
      <c r="L24" s="970" t="s">
        <v>394</v>
      </c>
      <c r="M24" s="975"/>
    </row>
    <row r="25" customFormat="false" ht="12.75" hidden="false" customHeight="false" outlineLevel="0" collapsed="false">
      <c r="B25" s="969"/>
      <c r="C25" s="970" t="s">
        <v>401</v>
      </c>
      <c r="D25" s="971" t="s">
        <v>371</v>
      </c>
      <c r="E25" s="971" t="s">
        <v>363</v>
      </c>
      <c r="F25" s="970" t="s">
        <v>394</v>
      </c>
      <c r="G25" s="970" t="s">
        <v>365</v>
      </c>
      <c r="H25" s="978" t="n">
        <v>2000</v>
      </c>
      <c r="I25" s="971"/>
      <c r="J25" s="970"/>
      <c r="K25" s="970" t="s">
        <v>402</v>
      </c>
      <c r="L25" s="970" t="s">
        <v>394</v>
      </c>
      <c r="M25" s="975"/>
    </row>
    <row r="26" customFormat="false" ht="12.75" hidden="false" customHeight="false" outlineLevel="0" collapsed="false">
      <c r="B26" s="969"/>
      <c r="C26" s="970" t="s">
        <v>381</v>
      </c>
      <c r="D26" s="971" t="s">
        <v>371</v>
      </c>
      <c r="E26" s="971" t="s">
        <v>363</v>
      </c>
      <c r="F26" s="970" t="s">
        <v>394</v>
      </c>
      <c r="G26" s="970" t="s">
        <v>365</v>
      </c>
      <c r="H26" s="978" t="n">
        <v>500</v>
      </c>
      <c r="I26" s="971"/>
      <c r="J26" s="970"/>
      <c r="K26" s="970" t="s">
        <v>402</v>
      </c>
      <c r="L26" s="970" t="s">
        <v>394</v>
      </c>
      <c r="M26" s="975"/>
    </row>
    <row r="27" customFormat="false" ht="12.75" hidden="false" customHeight="false" outlineLevel="0" collapsed="false">
      <c r="B27" s="969"/>
      <c r="C27" s="970" t="s">
        <v>403</v>
      </c>
      <c r="D27" s="971" t="s">
        <v>371</v>
      </c>
      <c r="E27" s="971" t="s">
        <v>363</v>
      </c>
      <c r="F27" s="970" t="s">
        <v>394</v>
      </c>
      <c r="G27" s="970" t="s">
        <v>365</v>
      </c>
      <c r="H27" s="978" t="n">
        <v>1</v>
      </c>
      <c r="I27" s="971"/>
      <c r="J27" s="970"/>
      <c r="K27" s="970" t="s">
        <v>402</v>
      </c>
      <c r="L27" s="970" t="s">
        <v>394</v>
      </c>
      <c r="M27" s="975"/>
    </row>
    <row r="28" customFormat="false" ht="12.75" hidden="false" customHeight="false" outlineLevel="0" collapsed="false">
      <c r="B28" s="969"/>
      <c r="C28" s="970"/>
      <c r="D28" s="971"/>
      <c r="E28" s="971"/>
      <c r="F28" s="970"/>
      <c r="G28" s="970"/>
      <c r="H28" s="977"/>
      <c r="I28" s="971"/>
      <c r="J28" s="970"/>
      <c r="K28" s="970"/>
      <c r="L28" s="970"/>
      <c r="M28" s="975"/>
    </row>
    <row r="29" customFormat="false" ht="12.75" hidden="false" customHeight="true" outlineLevel="0" collapsed="false">
      <c r="B29" s="981" t="s">
        <v>404</v>
      </c>
      <c r="C29" s="981"/>
      <c r="D29" s="981"/>
      <c r="E29" s="592"/>
      <c r="F29" s="982"/>
      <c r="G29" s="982"/>
      <c r="H29" s="980"/>
      <c r="I29" s="971"/>
      <c r="J29" s="970"/>
      <c r="K29" s="970"/>
      <c r="L29" s="970"/>
      <c r="M29" s="975"/>
    </row>
    <row r="30" customFormat="false" ht="12.75" hidden="false" customHeight="false" outlineLevel="0" collapsed="false">
      <c r="B30" s="983" t="s">
        <v>405</v>
      </c>
      <c r="C30" s="970" t="s">
        <v>381</v>
      </c>
      <c r="D30" s="971" t="s">
        <v>265</v>
      </c>
      <c r="E30" s="971" t="s">
        <v>382</v>
      </c>
      <c r="F30" s="970" t="s">
        <v>406</v>
      </c>
      <c r="G30" s="979" t="s">
        <v>339</v>
      </c>
      <c r="H30" s="978" t="n">
        <v>142307</v>
      </c>
      <c r="I30" s="971"/>
      <c r="J30" s="970"/>
      <c r="K30" s="984" t="s">
        <v>407</v>
      </c>
      <c r="L30" s="970" t="s">
        <v>408</v>
      </c>
      <c r="M30" s="975"/>
    </row>
    <row r="31" customFormat="false" ht="12.75" hidden="false" customHeight="false" outlineLevel="0" collapsed="false">
      <c r="B31" s="969"/>
      <c r="C31" s="970" t="s">
        <v>381</v>
      </c>
      <c r="D31" s="971" t="s">
        <v>265</v>
      </c>
      <c r="E31" s="971" t="s">
        <v>382</v>
      </c>
      <c r="F31" s="970" t="s">
        <v>406</v>
      </c>
      <c r="G31" s="979" t="s">
        <v>339</v>
      </c>
      <c r="H31" s="978" t="n">
        <v>24777</v>
      </c>
      <c r="I31" s="971"/>
      <c r="J31" s="970"/>
      <c r="K31" s="984" t="s">
        <v>385</v>
      </c>
      <c r="L31" s="970" t="s">
        <v>408</v>
      </c>
      <c r="M31" s="975" t="s">
        <v>409</v>
      </c>
    </row>
    <row r="32" customFormat="false" ht="12.75" hidden="false" customHeight="false" outlineLevel="0" collapsed="false">
      <c r="B32" s="969"/>
      <c r="C32" s="984" t="s">
        <v>403</v>
      </c>
      <c r="D32" s="392" t="s">
        <v>265</v>
      </c>
      <c r="E32" s="971" t="s">
        <v>382</v>
      </c>
      <c r="F32" s="970" t="s">
        <v>406</v>
      </c>
      <c r="G32" s="979" t="s">
        <v>339</v>
      </c>
      <c r="H32" s="985" t="n">
        <v>162119</v>
      </c>
      <c r="I32" s="971"/>
      <c r="J32" s="970"/>
      <c r="K32" s="984" t="s">
        <v>410</v>
      </c>
      <c r="L32" s="970" t="s">
        <v>408</v>
      </c>
      <c r="M32" s="975" t="s">
        <v>411</v>
      </c>
    </row>
    <row r="33" customFormat="false" ht="12.75" hidden="false" customHeight="false" outlineLevel="0" collapsed="false">
      <c r="B33" s="969"/>
      <c r="C33" s="970" t="s">
        <v>381</v>
      </c>
      <c r="D33" s="971" t="s">
        <v>265</v>
      </c>
      <c r="E33" s="971" t="s">
        <v>382</v>
      </c>
      <c r="F33" s="970" t="s">
        <v>406</v>
      </c>
      <c r="G33" s="979" t="s">
        <v>339</v>
      </c>
      <c r="H33" s="978"/>
      <c r="I33" s="971"/>
      <c r="J33" s="970"/>
      <c r="K33" s="984" t="s">
        <v>385</v>
      </c>
      <c r="L33" s="970" t="s">
        <v>412</v>
      </c>
      <c r="M33" s="975" t="s">
        <v>413</v>
      </c>
    </row>
    <row r="34" customFormat="false" ht="12.75" hidden="false" customHeight="false" outlineLevel="0" collapsed="false">
      <c r="B34" s="986"/>
      <c r="C34" s="974" t="s">
        <v>381</v>
      </c>
      <c r="D34" s="972" t="s">
        <v>265</v>
      </c>
      <c r="E34" s="972" t="s">
        <v>382</v>
      </c>
      <c r="F34" s="970" t="s">
        <v>406</v>
      </c>
      <c r="G34" s="974" t="s">
        <v>384</v>
      </c>
      <c r="H34" s="978" t="n">
        <v>37035</v>
      </c>
      <c r="I34" s="972"/>
      <c r="J34" s="970"/>
      <c r="K34" s="984" t="s">
        <v>407</v>
      </c>
      <c r="L34" s="974" t="s">
        <v>414</v>
      </c>
      <c r="M34" s="987" t="s">
        <v>413</v>
      </c>
    </row>
    <row r="35" customFormat="false" ht="12.75" hidden="false" customHeight="false" outlineLevel="0" collapsed="false">
      <c r="B35" s="986"/>
      <c r="C35" s="974"/>
      <c r="D35" s="972"/>
      <c r="E35" s="972"/>
      <c r="F35" s="970"/>
      <c r="G35" s="974"/>
      <c r="H35" s="977"/>
      <c r="I35" s="972"/>
      <c r="J35" s="970"/>
      <c r="K35" s="988"/>
      <c r="L35" s="974"/>
      <c r="M35" s="987"/>
    </row>
    <row r="36" customFormat="false" ht="12.75" hidden="false" customHeight="false" outlineLevel="0" collapsed="false">
      <c r="B36" s="989" t="s">
        <v>415</v>
      </c>
      <c r="C36" s="982"/>
      <c r="D36" s="592"/>
      <c r="E36" s="592"/>
      <c r="F36" s="982"/>
      <c r="G36" s="982"/>
      <c r="H36" s="990"/>
      <c r="I36" s="592"/>
      <c r="J36" s="982"/>
      <c r="K36" s="982"/>
      <c r="L36" s="982"/>
      <c r="M36" s="320"/>
    </row>
    <row r="37" customFormat="false" ht="12.75" hidden="false" customHeight="false" outlineLevel="0" collapsed="false">
      <c r="B37" s="991" t="s">
        <v>416</v>
      </c>
      <c r="C37" s="970"/>
      <c r="D37" s="971" t="s">
        <v>417</v>
      </c>
      <c r="E37" s="971" t="s">
        <v>350</v>
      </c>
      <c r="F37" s="970" t="s">
        <v>418</v>
      </c>
      <c r="G37" s="970" t="s">
        <v>419</v>
      </c>
      <c r="H37" s="980" t="s">
        <v>420</v>
      </c>
      <c r="I37" s="971"/>
      <c r="J37" s="970" t="s">
        <v>366</v>
      </c>
      <c r="K37" s="970" t="s">
        <v>421</v>
      </c>
      <c r="L37" s="970" t="s">
        <v>422</v>
      </c>
      <c r="M37" s="987" t="s">
        <v>423</v>
      </c>
    </row>
    <row r="38" customFormat="false" ht="12.75" hidden="false" customHeight="false" outlineLevel="0" collapsed="false">
      <c r="B38" s="969"/>
      <c r="C38" s="970" t="s">
        <v>381</v>
      </c>
      <c r="D38" s="971" t="s">
        <v>265</v>
      </c>
      <c r="E38" s="971" t="s">
        <v>350</v>
      </c>
      <c r="F38" s="970" t="s">
        <v>418</v>
      </c>
      <c r="G38" s="970" t="s">
        <v>419</v>
      </c>
      <c r="H38" s="980" t="s">
        <v>420</v>
      </c>
      <c r="I38" s="971"/>
      <c r="J38" s="970" t="s">
        <v>384</v>
      </c>
      <c r="K38" s="970" t="s">
        <v>385</v>
      </c>
      <c r="L38" s="970" t="s">
        <v>424</v>
      </c>
      <c r="M38" s="987"/>
    </row>
    <row r="39" customFormat="false" ht="12.75" hidden="false" customHeight="false" outlineLevel="0" collapsed="false">
      <c r="B39" s="969"/>
      <c r="C39" s="974"/>
      <c r="D39" s="972" t="s">
        <v>417</v>
      </c>
      <c r="E39" s="972" t="s">
        <v>350</v>
      </c>
      <c r="F39" s="974" t="s">
        <v>406</v>
      </c>
      <c r="G39" s="974" t="s">
        <v>419</v>
      </c>
      <c r="H39" s="980" t="s">
        <v>420</v>
      </c>
      <c r="I39" s="972"/>
      <c r="J39" s="970" t="s">
        <v>366</v>
      </c>
      <c r="K39" s="974" t="s">
        <v>425</v>
      </c>
      <c r="L39" s="970" t="s">
        <v>424</v>
      </c>
      <c r="M39" s="987"/>
    </row>
    <row r="40" customFormat="false" ht="12.75" hidden="false" customHeight="false" outlineLevel="0" collapsed="false">
      <c r="B40" s="969"/>
      <c r="C40" s="974"/>
      <c r="D40" s="972"/>
      <c r="E40" s="972"/>
      <c r="F40" s="974"/>
      <c r="G40" s="974"/>
      <c r="H40" s="992"/>
      <c r="I40" s="972"/>
      <c r="J40" s="970"/>
      <c r="K40" s="974"/>
      <c r="L40" s="970"/>
      <c r="M40" s="987"/>
    </row>
    <row r="41" customFormat="false" ht="12.75" hidden="false" customHeight="false" outlineLevel="0" collapsed="false">
      <c r="B41" s="969" t="s">
        <v>426</v>
      </c>
      <c r="C41" s="974"/>
      <c r="D41" s="972" t="s">
        <v>417</v>
      </c>
      <c r="E41" s="972" t="s">
        <v>350</v>
      </c>
      <c r="F41" s="974" t="s">
        <v>427</v>
      </c>
      <c r="G41" s="974" t="s">
        <v>384</v>
      </c>
      <c r="H41" s="993" t="n">
        <v>65000</v>
      </c>
      <c r="I41" s="972"/>
      <c r="J41" s="970"/>
      <c r="K41" s="974" t="s">
        <v>428</v>
      </c>
      <c r="L41" s="970" t="s">
        <v>429</v>
      </c>
      <c r="M41" s="987"/>
    </row>
    <row r="42" customFormat="false" ht="12.75" hidden="false" customHeight="false" outlineLevel="0" collapsed="false">
      <c r="B42" s="969"/>
      <c r="C42" s="974"/>
      <c r="D42" s="972"/>
      <c r="E42" s="972"/>
      <c r="F42" s="974"/>
      <c r="G42" s="974"/>
      <c r="H42" s="992"/>
      <c r="I42" s="972"/>
      <c r="J42" s="970"/>
      <c r="K42" s="974"/>
      <c r="L42" s="974"/>
      <c r="M42" s="987"/>
    </row>
    <row r="43" customFormat="false" ht="12.75" hidden="false" customHeight="false" outlineLevel="0" collapsed="false">
      <c r="B43" s="969" t="s">
        <v>430</v>
      </c>
      <c r="C43" s="970" t="s">
        <v>393</v>
      </c>
      <c r="D43" s="971" t="s">
        <v>362</v>
      </c>
      <c r="E43" s="971" t="s">
        <v>363</v>
      </c>
      <c r="F43" s="970" t="s">
        <v>431</v>
      </c>
      <c r="G43" s="970" t="s">
        <v>366</v>
      </c>
      <c r="H43" s="977" t="s">
        <v>432</v>
      </c>
      <c r="I43" s="971"/>
      <c r="J43" s="970"/>
      <c r="K43" s="970" t="s">
        <v>395</v>
      </c>
      <c r="L43" s="970" t="s">
        <v>431</v>
      </c>
      <c r="M43" s="975"/>
    </row>
    <row r="44" customFormat="false" ht="12.75" hidden="false" customHeight="false" outlineLevel="0" collapsed="false">
      <c r="B44" s="986"/>
      <c r="C44" s="982"/>
      <c r="D44" s="592"/>
      <c r="E44" s="592"/>
      <c r="F44" s="982"/>
      <c r="G44" s="982"/>
      <c r="H44" s="994"/>
      <c r="I44" s="241"/>
      <c r="J44" s="982"/>
      <c r="K44" s="982"/>
      <c r="L44" s="982"/>
      <c r="M44" s="320"/>
    </row>
    <row r="45" customFormat="false" ht="12.75" hidden="false" customHeight="false" outlineLevel="0" collapsed="false">
      <c r="B45" s="995" t="s">
        <v>433</v>
      </c>
      <c r="C45" s="995"/>
      <c r="D45" s="592"/>
      <c r="E45" s="592"/>
      <c r="F45" s="982"/>
      <c r="G45" s="982"/>
      <c r="H45" s="994"/>
      <c r="I45" s="592"/>
      <c r="J45" s="982"/>
      <c r="K45" s="982"/>
      <c r="L45" s="982" t="s">
        <v>187</v>
      </c>
      <c r="M45" s="320"/>
    </row>
    <row r="46" customFormat="false" ht="12.75" hidden="false" customHeight="true" outlineLevel="0" collapsed="false">
      <c r="B46" s="996" t="s">
        <v>434</v>
      </c>
      <c r="C46" s="997" t="s">
        <v>435</v>
      </c>
      <c r="D46" s="997" t="s">
        <v>417</v>
      </c>
      <c r="E46" s="997" t="s">
        <v>382</v>
      </c>
      <c r="F46" s="970" t="s">
        <v>436</v>
      </c>
      <c r="G46" s="979" t="s">
        <v>384</v>
      </c>
      <c r="H46" s="978" t="n">
        <v>2470</v>
      </c>
      <c r="I46" s="971"/>
      <c r="J46" s="970"/>
      <c r="K46" s="970" t="s">
        <v>437</v>
      </c>
      <c r="L46" s="970" t="s">
        <v>438</v>
      </c>
      <c r="M46" s="975" t="s">
        <v>439</v>
      </c>
    </row>
    <row r="47" customFormat="false" ht="12.75" hidden="false" customHeight="false" outlineLevel="0" collapsed="false">
      <c r="B47" s="996"/>
      <c r="C47" s="997"/>
      <c r="D47" s="997"/>
      <c r="E47" s="997"/>
      <c r="F47" s="970" t="s">
        <v>436</v>
      </c>
      <c r="G47" s="979" t="s">
        <v>384</v>
      </c>
      <c r="H47" s="978" t="n">
        <v>700</v>
      </c>
      <c r="I47" s="971"/>
      <c r="J47" s="970"/>
      <c r="K47" s="970" t="s">
        <v>437</v>
      </c>
      <c r="L47" s="970" t="s">
        <v>440</v>
      </c>
      <c r="M47" s="975" t="s">
        <v>439</v>
      </c>
    </row>
    <row r="48" customFormat="false" ht="13.5" hidden="false" customHeight="false" outlineLevel="0" collapsed="false">
      <c r="B48" s="996"/>
      <c r="C48" s="997"/>
      <c r="D48" s="997"/>
      <c r="E48" s="997"/>
      <c r="F48" s="998" t="s">
        <v>436</v>
      </c>
      <c r="G48" s="999" t="s">
        <v>384</v>
      </c>
      <c r="H48" s="1000" t="n">
        <v>400</v>
      </c>
      <c r="I48" s="997"/>
      <c r="J48" s="998"/>
      <c r="K48" s="998" t="s">
        <v>437</v>
      </c>
      <c r="L48" s="998" t="s">
        <v>441</v>
      </c>
      <c r="M48" s="1001" t="s">
        <v>439</v>
      </c>
    </row>
    <row r="49" customFormat="false" ht="12.75" hidden="false" customHeight="false" outlineLevel="0" collapsed="false">
      <c r="B49" s="1002"/>
      <c r="C49" s="971"/>
      <c r="D49" s="971"/>
      <c r="E49" s="971"/>
      <c r="F49" s="970"/>
      <c r="G49" s="979"/>
      <c r="H49" s="977"/>
      <c r="I49" s="971"/>
      <c r="J49" s="970"/>
      <c r="K49" s="970"/>
      <c r="L49" s="970"/>
      <c r="M49" s="971"/>
    </row>
    <row r="50" customFormat="false" ht="12.75" hidden="false" customHeight="false" outlineLevel="0" collapsed="false">
      <c r="B50" s="585" t="s">
        <v>442</v>
      </c>
      <c r="C50" s="1003"/>
      <c r="D50" s="91"/>
      <c r="E50" s="91"/>
      <c r="F50" s="1003"/>
      <c r="G50" s="1003"/>
      <c r="H50" s="585" t="s">
        <v>443</v>
      </c>
      <c r="I50" s="1003"/>
      <c r="J50" s="91"/>
      <c r="K50" s="91"/>
      <c r="L50" s="1003"/>
      <c r="M50" s="1003"/>
    </row>
    <row r="51" customFormat="false" ht="12.75" hidden="false" customHeight="false" outlineLevel="0" collapsed="false">
      <c r="B51" s="91" t="s">
        <v>444</v>
      </c>
      <c r="C51" s="91"/>
      <c r="D51" s="91"/>
      <c r="H51" s="585" t="s">
        <v>445</v>
      </c>
      <c r="I51" s="1003"/>
      <c r="J51" s="91"/>
      <c r="K51" s="91"/>
      <c r="L51" s="1003"/>
      <c r="M51" s="1003"/>
    </row>
    <row r="52" customFormat="false" ht="12.75" hidden="false" customHeight="false" outlineLevel="0" collapsed="false">
      <c r="H52" s="585" t="s">
        <v>446</v>
      </c>
      <c r="I52" s="1003"/>
    </row>
    <row r="53" customFormat="false" ht="12.75" hidden="false" customHeight="false" outlineLevel="0" collapsed="false">
      <c r="H53" s="91" t="s">
        <v>447</v>
      </c>
    </row>
    <row r="54" customFormat="false" ht="12.75" hidden="false" customHeight="false" outlineLevel="0" collapsed="false">
      <c r="H54" s="585" t="s">
        <v>448</v>
      </c>
    </row>
    <row r="55" customFormat="false" ht="12.75" hidden="false" customHeight="false" outlineLevel="0" collapsed="false">
      <c r="H55" s="585" t="s">
        <v>449</v>
      </c>
    </row>
    <row r="57" customFormat="false" ht="12.75" hidden="false" customHeight="false" outlineLevel="0" collapsed="false">
      <c r="B57" s="1004" t="s">
        <v>450</v>
      </c>
      <c r="C57" s="1004"/>
      <c r="D57" s="1004"/>
      <c r="E57" s="1004"/>
      <c r="F57" s="1004"/>
      <c r="G57" s="1004"/>
      <c r="H57" s="1004"/>
      <c r="I57" s="1004"/>
      <c r="J57" s="1004"/>
      <c r="K57" s="1004"/>
      <c r="L57" s="1004"/>
    </row>
    <row r="58" customFormat="false" ht="12.75" hidden="false" customHeight="false" outlineLevel="0" collapsed="false">
      <c r="B58" s="630" t="s">
        <v>451</v>
      </c>
      <c r="C58" s="630"/>
      <c r="D58" s="630"/>
      <c r="E58" s="630"/>
      <c r="F58" s="520"/>
      <c r="G58" s="1005"/>
    </row>
  </sheetData>
  <mergeCells count="15">
    <mergeCell ref="D4:H4"/>
    <mergeCell ref="D5:E5"/>
    <mergeCell ref="D6:E6"/>
    <mergeCell ref="D7:E7"/>
    <mergeCell ref="D8:E8"/>
    <mergeCell ref="D9:E9"/>
    <mergeCell ref="B13:D13"/>
    <mergeCell ref="B29:D29"/>
    <mergeCell ref="B45:C45"/>
    <mergeCell ref="B46:B48"/>
    <mergeCell ref="C46:C48"/>
    <mergeCell ref="D46:D48"/>
    <mergeCell ref="E46:E48"/>
    <mergeCell ref="B57:L57"/>
    <mergeCell ref="B58:E58"/>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2: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7" activeCellId="0" sqref="P27"/>
    </sheetView>
  </sheetViews>
  <sheetFormatPr defaultRowHeight="12.75" outlineLevelRow="0" outlineLevelCol="0"/>
  <cols>
    <col collapsed="false" customWidth="true" hidden="false" outlineLevel="0" max="1" min="1" style="0" width="10.42"/>
    <col collapsed="false" customWidth="true" hidden="false" outlineLevel="0" max="2" min="2" style="0" width="14.57"/>
    <col collapsed="false" customWidth="true" hidden="false" outlineLevel="0" max="9" min="3" style="0" width="6.71"/>
    <col collapsed="false" customWidth="true" hidden="false" outlineLevel="0" max="10" min="10" style="0" width="4.57"/>
    <col collapsed="false" customWidth="true" hidden="false" outlineLevel="0" max="13" min="11" style="0" width="7.71"/>
    <col collapsed="false" customWidth="true" hidden="false" outlineLevel="0" max="14" min="14" style="0" width="8.71"/>
    <col collapsed="false" customWidth="true" hidden="false" outlineLevel="0" max="15" min="15" style="0" width="13.57"/>
    <col collapsed="false" customWidth="true" hidden="false" outlineLevel="0" max="1025" min="16" style="0" width="10.67"/>
  </cols>
  <sheetData>
    <row r="2" customFormat="false" ht="15" hidden="false" customHeight="false" outlineLevel="0" collapsed="false">
      <c r="B2" s="1006" t="s">
        <v>452</v>
      </c>
      <c r="C2" s="1006"/>
      <c r="D2" s="1006"/>
      <c r="E2" s="1006"/>
      <c r="F2" s="1006"/>
      <c r="G2" s="1006"/>
      <c r="H2" s="1006"/>
      <c r="I2" s="1006"/>
    </row>
    <row r="5" customFormat="false" ht="12.75" hidden="false" customHeight="false" outlineLevel="0" collapsed="false">
      <c r="B5" s="7" t="s">
        <v>453</v>
      </c>
    </row>
    <row r="6" customFormat="false" ht="13.5" hidden="false" customHeight="false" outlineLevel="0" collapsed="false"/>
    <row r="7" customFormat="false" ht="12.75" hidden="false" customHeight="false" outlineLevel="0" collapsed="false">
      <c r="B7" s="1007" t="s">
        <v>147</v>
      </c>
      <c r="C7" s="1008" t="s">
        <v>179</v>
      </c>
      <c r="D7" s="1009" t="s">
        <v>180</v>
      </c>
      <c r="E7" s="1009" t="s">
        <v>181</v>
      </c>
      <c r="F7" s="1009" t="s">
        <v>182</v>
      </c>
      <c r="G7" s="1009" t="s">
        <v>183</v>
      </c>
      <c r="H7" s="1009" t="s">
        <v>184</v>
      </c>
      <c r="I7" s="1010" t="n">
        <v>14</v>
      </c>
      <c r="K7" s="1007" t="s">
        <v>454</v>
      </c>
      <c r="L7" s="1011" t="s">
        <v>455</v>
      </c>
      <c r="M7" s="1007" t="s">
        <v>185</v>
      </c>
    </row>
    <row r="8" customFormat="false" ht="13.5" hidden="false" customHeight="false" outlineLevel="0" collapsed="false">
      <c r="B8" s="1012" t="s">
        <v>456</v>
      </c>
      <c r="C8" s="1013"/>
      <c r="D8" s="1014"/>
      <c r="E8" s="1014"/>
      <c r="F8" s="1014"/>
      <c r="G8" s="1014"/>
      <c r="H8" s="1014"/>
      <c r="I8" s="1015"/>
      <c r="K8" s="1016" t="s">
        <v>457</v>
      </c>
      <c r="L8" s="1016" t="s">
        <v>457</v>
      </c>
      <c r="M8" s="1016" t="s">
        <v>458</v>
      </c>
    </row>
    <row r="9" customFormat="false" ht="12.75" hidden="false" customHeight="false" outlineLevel="0" collapsed="false">
      <c r="B9" s="1017" t="s">
        <v>459</v>
      </c>
      <c r="C9" s="710" t="n">
        <v>30</v>
      </c>
      <c r="D9" s="710" t="n">
        <v>36</v>
      </c>
      <c r="E9" s="710" t="n">
        <v>35</v>
      </c>
      <c r="F9" s="710" t="n">
        <v>42</v>
      </c>
      <c r="G9" s="710" t="n">
        <v>24</v>
      </c>
      <c r="H9" s="1018" t="n">
        <v>19</v>
      </c>
      <c r="I9" s="1019" t="n">
        <v>29</v>
      </c>
      <c r="J9" s="3"/>
      <c r="K9" s="1020" t="n">
        <f aca="false">AVERAGE(C9:I9)</f>
        <v>30.7142857142857</v>
      </c>
      <c r="L9" s="67" t="n">
        <f aca="false">AVERAGE(D9:H9)</f>
        <v>31.2</v>
      </c>
      <c r="M9" s="1021" t="n">
        <f aca="false">(I9-L9)/L9</f>
        <v>-0.0705128205128205</v>
      </c>
    </row>
    <row r="10" customFormat="false" ht="12.75" hidden="false" customHeight="false" outlineLevel="0" collapsed="false">
      <c r="B10" s="1017" t="s">
        <v>460</v>
      </c>
      <c r="C10" s="710" t="n">
        <v>50</v>
      </c>
      <c r="D10" s="710" t="n">
        <v>20</v>
      </c>
      <c r="E10" s="710" t="n">
        <v>37</v>
      </c>
      <c r="F10" s="710" t="n">
        <v>41</v>
      </c>
      <c r="G10" s="710" t="n">
        <v>56</v>
      </c>
      <c r="H10" s="393" t="n">
        <v>66</v>
      </c>
      <c r="I10" s="1022" t="n">
        <v>62</v>
      </c>
      <c r="J10" s="3"/>
      <c r="K10" s="1020" t="n">
        <f aca="false">AVERAGE(C10:I10)</f>
        <v>47.4285714285714</v>
      </c>
      <c r="L10" s="67" t="n">
        <f aca="false">AVERAGE(D10:H10)</f>
        <v>44</v>
      </c>
      <c r="M10" s="1021" t="n">
        <f aca="false">(I10-L10)/L10</f>
        <v>0.409090909090909</v>
      </c>
    </row>
    <row r="11" customFormat="false" ht="12.75" hidden="false" customHeight="false" outlineLevel="0" collapsed="false">
      <c r="B11" s="1017" t="s">
        <v>461</v>
      </c>
      <c r="C11" s="710" t="n">
        <v>13</v>
      </c>
      <c r="D11" s="710" t="n">
        <v>39</v>
      </c>
      <c r="E11" s="710" t="n">
        <v>18</v>
      </c>
      <c r="F11" s="710" t="n">
        <v>12</v>
      </c>
      <c r="G11" s="710" t="n">
        <v>13</v>
      </c>
      <c r="H11" s="393" t="n">
        <v>13</v>
      </c>
      <c r="I11" s="1022" t="n">
        <v>5.5</v>
      </c>
      <c r="J11" s="3"/>
      <c r="K11" s="1020" t="n">
        <f aca="false">AVERAGE(C11:I11)</f>
        <v>16.2142857142857</v>
      </c>
      <c r="L11" s="67" t="n">
        <f aca="false">AVERAGE(D11:H11)</f>
        <v>19</v>
      </c>
      <c r="M11" s="1021" t="n">
        <f aca="false">(I11-L11)/L11</f>
        <v>-0.710526315789474</v>
      </c>
    </row>
    <row r="12" customFormat="false" ht="13.5" hidden="false" customHeight="false" outlineLevel="0" collapsed="false">
      <c r="B12" s="1023" t="s">
        <v>462</v>
      </c>
      <c r="C12" s="713" t="n">
        <v>6</v>
      </c>
      <c r="D12" s="713" t="n">
        <v>8</v>
      </c>
      <c r="E12" s="713" t="n">
        <v>10</v>
      </c>
      <c r="F12" s="713" t="n">
        <v>5</v>
      </c>
      <c r="G12" s="713" t="n">
        <v>7</v>
      </c>
      <c r="H12" s="714" t="n">
        <v>2</v>
      </c>
      <c r="I12" s="1024" t="n">
        <v>3.5</v>
      </c>
      <c r="J12" s="3"/>
      <c r="K12" s="1025" t="n">
        <f aca="false">AVERAGE(C12:I12)</f>
        <v>5.92857142857143</v>
      </c>
      <c r="L12" s="1026" t="n">
        <f aca="false">AVERAGE(D12:H12)</f>
        <v>6.4</v>
      </c>
      <c r="M12" s="1027" t="n">
        <f aca="false">(I12-L12)/L12</f>
        <v>-0.453125</v>
      </c>
    </row>
    <row r="15" customFormat="false" ht="12.75" hidden="false" customHeight="false" outlineLevel="0" collapsed="false">
      <c r="B15" s="1028" t="s">
        <v>463</v>
      </c>
    </row>
    <row r="16" customFormat="false" ht="13.5" hidden="false" customHeight="false" outlineLevel="0" collapsed="false"/>
    <row r="17" customFormat="false" ht="12.75" hidden="false" customHeight="false" outlineLevel="0" collapsed="false">
      <c r="B17" s="1007" t="s">
        <v>147</v>
      </c>
      <c r="C17" s="1008" t="s">
        <v>179</v>
      </c>
      <c r="D17" s="1009" t="s">
        <v>180</v>
      </c>
      <c r="E17" s="1009" t="s">
        <v>181</v>
      </c>
      <c r="F17" s="1009" t="s">
        <v>182</v>
      </c>
      <c r="G17" s="1009" t="s">
        <v>183</v>
      </c>
      <c r="H17" s="1009" t="s">
        <v>184</v>
      </c>
      <c r="I17" s="1010" t="n">
        <v>14</v>
      </c>
      <c r="K17" s="1007" t="s">
        <v>454</v>
      </c>
      <c r="L17" s="1011" t="s">
        <v>455</v>
      </c>
      <c r="M17" s="1007" t="s">
        <v>185</v>
      </c>
    </row>
    <row r="18" customFormat="false" ht="13.5" hidden="false" customHeight="false" outlineLevel="0" collapsed="false">
      <c r="B18" s="1012" t="s">
        <v>456</v>
      </c>
      <c r="C18" s="1013"/>
      <c r="D18" s="1014"/>
      <c r="E18" s="1014"/>
      <c r="F18" s="1014"/>
      <c r="G18" s="1014"/>
      <c r="H18" s="1014"/>
      <c r="I18" s="1015"/>
      <c r="K18" s="1016" t="s">
        <v>457</v>
      </c>
      <c r="L18" s="1016" t="s">
        <v>457</v>
      </c>
      <c r="M18" s="1016" t="s">
        <v>458</v>
      </c>
    </row>
    <row r="19" customFormat="false" ht="12.75" hidden="false" customHeight="false" outlineLevel="0" collapsed="false">
      <c r="B19" s="1017" t="s">
        <v>459</v>
      </c>
      <c r="C19" s="710" t="n">
        <v>41</v>
      </c>
      <c r="D19" s="710" t="n">
        <v>38</v>
      </c>
      <c r="E19" s="710" t="n">
        <v>37</v>
      </c>
      <c r="F19" s="710" t="n">
        <v>55</v>
      </c>
      <c r="G19" s="710" t="n">
        <v>50</v>
      </c>
      <c r="H19" s="52" t="n">
        <v>42</v>
      </c>
      <c r="I19" s="1029" t="n">
        <v>37</v>
      </c>
      <c r="J19" s="3"/>
      <c r="K19" s="1020" t="n">
        <f aca="false">AVERAGE(C19:I19)</f>
        <v>42.8571428571429</v>
      </c>
      <c r="L19" s="1030" t="n">
        <f aca="false">AVERAGE(D19:H19)</f>
        <v>44.4</v>
      </c>
      <c r="M19" s="1031" t="n">
        <v>-0.166666666666667</v>
      </c>
      <c r="O19" s="610"/>
    </row>
    <row r="20" customFormat="false" ht="12.75" hidden="false" customHeight="false" outlineLevel="0" collapsed="false">
      <c r="B20" s="1017" t="s">
        <v>460</v>
      </c>
      <c r="C20" s="710" t="n">
        <v>33</v>
      </c>
      <c r="D20" s="710" t="n">
        <v>34</v>
      </c>
      <c r="E20" s="710" t="n">
        <v>35</v>
      </c>
      <c r="F20" s="710" t="n">
        <v>30</v>
      </c>
      <c r="G20" s="710" t="n">
        <v>34</v>
      </c>
      <c r="H20" s="52" t="n">
        <v>35</v>
      </c>
      <c r="I20" s="1029" t="n">
        <v>34</v>
      </c>
      <c r="J20" s="3"/>
      <c r="K20" s="1020" t="n">
        <f aca="false">AVERAGE(C20:I20)</f>
        <v>33.5714285714286</v>
      </c>
      <c r="L20" s="1032" t="n">
        <f aca="false">AVERAGE(D20:H20)</f>
        <v>33.6</v>
      </c>
      <c r="M20" s="1033" t="n">
        <v>0.0119047619047619</v>
      </c>
      <c r="O20" s="610"/>
    </row>
    <row r="21" customFormat="false" ht="12.75" hidden="false" customHeight="false" outlineLevel="0" collapsed="false">
      <c r="B21" s="1017" t="s">
        <v>461</v>
      </c>
      <c r="C21" s="710" t="n">
        <v>16</v>
      </c>
      <c r="D21" s="710" t="n">
        <v>17</v>
      </c>
      <c r="E21" s="710" t="n">
        <v>19</v>
      </c>
      <c r="F21" s="710" t="n">
        <v>12</v>
      </c>
      <c r="G21" s="710" t="n">
        <v>12</v>
      </c>
      <c r="H21" s="52" t="n">
        <v>14</v>
      </c>
      <c r="I21" s="1029" t="n">
        <v>19</v>
      </c>
      <c r="J21" s="3"/>
      <c r="K21" s="1020" t="n">
        <f aca="false">AVERAGE(C21:I21)</f>
        <v>15.5714285714286</v>
      </c>
      <c r="L21" s="1032" t="n">
        <f aca="false">AVERAGE(D21:H21)</f>
        <v>14.8</v>
      </c>
      <c r="M21" s="1033" t="n">
        <v>0.283783783783784</v>
      </c>
      <c r="N21" s="428"/>
      <c r="O21" s="610"/>
    </row>
    <row r="22" customFormat="false" ht="13.5" hidden="false" customHeight="false" outlineLevel="0" collapsed="false">
      <c r="B22" s="1023" t="s">
        <v>462</v>
      </c>
      <c r="C22" s="713" t="n">
        <v>10</v>
      </c>
      <c r="D22" s="713" t="n">
        <v>11</v>
      </c>
      <c r="E22" s="713" t="n">
        <v>10</v>
      </c>
      <c r="F22" s="713" t="n">
        <v>4</v>
      </c>
      <c r="G22" s="713" t="n">
        <v>4</v>
      </c>
      <c r="H22" s="758" t="n">
        <v>8</v>
      </c>
      <c r="I22" s="1034" t="n">
        <v>10</v>
      </c>
      <c r="J22" s="3"/>
      <c r="K22" s="1025" t="n">
        <f aca="false">AVERAGE(C22:I22)</f>
        <v>8.14285714285714</v>
      </c>
      <c r="L22" s="1035" t="n">
        <f aca="false">AVERAGE(D22:H22)</f>
        <v>7.4</v>
      </c>
      <c r="M22" s="1036" t="n">
        <v>0.351351351351351</v>
      </c>
      <c r="N22" s="428"/>
      <c r="O22" s="610"/>
    </row>
  </sheetData>
  <printOptions headings="false" gridLines="false" gridLinesSet="true" horizontalCentered="false" verticalCentered="false"/>
  <pageMargins left="1.00972222222222" right="0.409722222222222" top="0.940277777777778"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5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J9" activeCellId="0" sqref="J9"/>
    </sheetView>
  </sheetViews>
  <sheetFormatPr defaultRowHeight="12.75" outlineLevelRow="0" outlineLevelCol="0"/>
  <cols>
    <col collapsed="false" customWidth="true" hidden="false" outlineLevel="0" max="1" min="1" style="29" width="5.28"/>
    <col collapsed="false" customWidth="true" hidden="false" outlineLevel="0" max="2" min="2" style="29" width="18.29"/>
    <col collapsed="false" customWidth="true" hidden="false" outlineLevel="0" max="3" min="3" style="29" width="12.14"/>
    <col collapsed="false" customWidth="true" hidden="false" outlineLevel="0" max="4" min="4" style="30" width="3.71"/>
    <col collapsed="false" customWidth="true" hidden="false" outlineLevel="0" max="5" min="5" style="29" width="9.14"/>
    <col collapsed="false" customWidth="true" hidden="false" outlineLevel="0" max="6" min="6" style="30" width="3.14"/>
    <col collapsed="false" customWidth="true" hidden="false" outlineLevel="0" max="7" min="7" style="29" width="9.14"/>
    <col collapsed="false" customWidth="true" hidden="false" outlineLevel="0" max="8" min="8" style="30" width="3.42"/>
    <col collapsed="false" customWidth="true" hidden="false" outlineLevel="0" max="9" min="9" style="29" width="13.86"/>
    <col collapsed="false" customWidth="true" hidden="false" outlineLevel="0" max="11" min="10" style="29" width="9.14"/>
    <col collapsed="false" customWidth="true" hidden="false" outlineLevel="0" max="12" min="12" style="29" width="12.29"/>
    <col collapsed="false" customWidth="true" hidden="false" outlineLevel="0" max="256" min="13" style="29" width="9.14"/>
    <col collapsed="false" customWidth="true" hidden="false" outlineLevel="0" max="1025" min="257" style="29" width="11.42"/>
  </cols>
  <sheetData>
    <row r="2" customFormat="false" ht="15.75" hidden="false" customHeight="false" outlineLevel="0" collapsed="false">
      <c r="B2" s="1" t="s">
        <v>14</v>
      </c>
      <c r="C2" s="31"/>
      <c r="D2" s="1"/>
      <c r="E2" s="31"/>
      <c r="F2" s="1"/>
      <c r="G2" s="32"/>
      <c r="H2" s="33"/>
    </row>
    <row r="4" customFormat="false" ht="12.75" hidden="false" customHeight="false" outlineLevel="0" collapsed="false">
      <c r="B4" s="34"/>
      <c r="C4" s="35" t="s">
        <v>15</v>
      </c>
      <c r="D4" s="35"/>
      <c r="E4" s="35"/>
      <c r="F4" s="35"/>
      <c r="G4" s="35" t="s">
        <v>16</v>
      </c>
      <c r="H4" s="35"/>
    </row>
    <row r="5" customFormat="false" ht="14.25" hidden="false" customHeight="false" outlineLevel="0" collapsed="false">
      <c r="B5" s="36" t="s">
        <v>17</v>
      </c>
      <c r="C5" s="37" t="s">
        <v>18</v>
      </c>
      <c r="D5" s="38"/>
      <c r="E5" s="39" t="s">
        <v>19</v>
      </c>
      <c r="F5" s="38" t="n">
        <v>1</v>
      </c>
      <c r="G5" s="39" t="s">
        <v>20</v>
      </c>
      <c r="H5" s="38" t="n">
        <v>2</v>
      </c>
      <c r="I5" s="40"/>
    </row>
    <row r="6" customFormat="false" ht="12.75" hidden="false" customHeight="false" outlineLevel="0" collapsed="false">
      <c r="B6" s="41" t="n">
        <v>1982</v>
      </c>
      <c r="C6" s="42" t="n">
        <v>4145</v>
      </c>
      <c r="D6" s="43"/>
      <c r="E6" s="8" t="n">
        <v>55</v>
      </c>
      <c r="G6" s="8" t="n">
        <v>82</v>
      </c>
    </row>
    <row r="7" customFormat="false" ht="12.75" hidden="false" customHeight="false" outlineLevel="0" collapsed="false">
      <c r="B7" s="41" t="n">
        <v>1983</v>
      </c>
      <c r="C7" s="42" t="n">
        <v>3856</v>
      </c>
      <c r="D7" s="43"/>
      <c r="E7" s="8" t="n">
        <v>49</v>
      </c>
      <c r="G7" s="8" t="n">
        <v>82</v>
      </c>
      <c r="J7" s="44"/>
    </row>
    <row r="8" customFormat="false" ht="12.75" hidden="false" customHeight="false" outlineLevel="0" collapsed="false">
      <c r="B8" s="41" t="n">
        <v>1984</v>
      </c>
      <c r="C8" s="42" t="n">
        <v>3911</v>
      </c>
      <c r="D8" s="43"/>
      <c r="E8" s="8" t="n">
        <v>42</v>
      </c>
      <c r="G8" s="8" t="n">
        <v>82</v>
      </c>
      <c r="J8" s="40"/>
    </row>
    <row r="9" customFormat="false" ht="12.75" hidden="false" customHeight="false" outlineLevel="0" collapsed="false">
      <c r="B9" s="41" t="n">
        <v>1985</v>
      </c>
      <c r="C9" s="42" t="n">
        <v>4443</v>
      </c>
      <c r="D9" s="43"/>
      <c r="E9" s="8" t="n">
        <v>40</v>
      </c>
      <c r="G9" s="8" t="n">
        <v>82</v>
      </c>
    </row>
    <row r="10" customFormat="false" ht="14.25" hidden="false" customHeight="false" outlineLevel="0" collapsed="false">
      <c r="B10" s="41" t="n">
        <v>1986</v>
      </c>
      <c r="C10" s="42" t="n">
        <v>5919</v>
      </c>
      <c r="D10" s="43"/>
      <c r="E10" s="8" t="n">
        <v>58</v>
      </c>
      <c r="F10" s="30" t="n">
        <v>3</v>
      </c>
      <c r="G10" s="8" t="n">
        <v>86</v>
      </c>
    </row>
    <row r="11" customFormat="false" ht="14.25" hidden="false" customHeight="false" outlineLevel="0" collapsed="false">
      <c r="B11" s="41" t="n">
        <v>1987</v>
      </c>
      <c r="C11" s="42" t="n">
        <f aca="false">HLOOKUP(B11,'[3]Tab 01prép - Nb pêch 87-2008'!$B$61:$W$64,4)</f>
        <v>5804</v>
      </c>
      <c r="D11" s="43" t="n">
        <v>4</v>
      </c>
      <c r="E11" s="8" t="n">
        <v>87</v>
      </c>
      <c r="F11" s="30" t="n">
        <v>4</v>
      </c>
      <c r="G11" s="8" t="n">
        <v>80</v>
      </c>
    </row>
    <row r="12" customFormat="false" ht="12.75" hidden="false" customHeight="false" outlineLevel="0" collapsed="false">
      <c r="B12" s="41" t="n">
        <v>1988</v>
      </c>
      <c r="C12" s="42" t="n">
        <f aca="false">HLOOKUP(B12,'[3]Tab 01prép - Nb pêch 87-2008'!$B$61:$W$64,4)</f>
        <v>4514</v>
      </c>
      <c r="D12" s="43"/>
      <c r="E12" s="8" t="n">
        <v>101</v>
      </c>
      <c r="G12" s="8" t="n">
        <v>76</v>
      </c>
    </row>
    <row r="13" customFormat="false" ht="12.75" hidden="false" customHeight="false" outlineLevel="0" collapsed="false">
      <c r="B13" s="41" t="n">
        <v>1989</v>
      </c>
      <c r="C13" s="42" t="n">
        <f aca="false">HLOOKUP(B13,'[3]Tab 01prép - Nb pêch 87-2008'!$B$61:$W$64,4)</f>
        <v>3909</v>
      </c>
      <c r="D13" s="43"/>
      <c r="E13" s="8" t="n">
        <v>83</v>
      </c>
      <c r="G13" s="8" t="n">
        <v>78</v>
      </c>
    </row>
    <row r="14" customFormat="false" ht="12.75" hidden="false" customHeight="false" outlineLevel="0" collapsed="false">
      <c r="B14" s="41" t="n">
        <v>1990</v>
      </c>
      <c r="C14" s="42" t="n">
        <f aca="false">HLOOKUP(B14,'[3]Tab 01prép - Nb pêch 87-2008'!$B$61:$W$64,4)</f>
        <v>3021</v>
      </c>
      <c r="D14" s="43"/>
      <c r="E14" s="8" t="n">
        <v>71</v>
      </c>
      <c r="G14" s="8" t="n">
        <v>76</v>
      </c>
    </row>
    <row r="15" customFormat="false" ht="12.75" hidden="false" customHeight="false" outlineLevel="0" collapsed="false">
      <c r="B15" s="41" t="n">
        <v>1991</v>
      </c>
      <c r="C15" s="42" t="n">
        <f aca="false">HLOOKUP(B15,'[3]Tab 01prép - Nb pêch 87-2008'!$B$61:$W$64,4)</f>
        <v>2838</v>
      </c>
      <c r="D15" s="43"/>
      <c r="E15" s="8" t="n">
        <v>78</v>
      </c>
      <c r="G15" s="8" t="n">
        <v>71</v>
      </c>
    </row>
    <row r="16" customFormat="false" ht="12.75" hidden="false" customHeight="false" outlineLevel="0" collapsed="false">
      <c r="B16" s="41" t="n">
        <v>1992</v>
      </c>
      <c r="C16" s="42" t="n">
        <f aca="false">HLOOKUP(B16,'[3]Tab 01prép - Nb pêch 87-2008'!$B$61:$W$64,4)</f>
        <v>2199</v>
      </c>
      <c r="D16" s="43"/>
      <c r="E16" s="8" t="n">
        <v>57</v>
      </c>
      <c r="G16" s="8" t="n">
        <v>71</v>
      </c>
    </row>
    <row r="17" customFormat="false" ht="12.75" hidden="false" customHeight="false" outlineLevel="0" collapsed="false">
      <c r="B17" s="41" t="n">
        <v>1993</v>
      </c>
      <c r="C17" s="42" t="n">
        <f aca="false">HLOOKUP(B17,'[3]Tab 01prép - Nb pêch 87-2008'!$B$61:$W$64,4)</f>
        <v>2164</v>
      </c>
      <c r="D17" s="43"/>
      <c r="E17" s="8" t="n">
        <v>53</v>
      </c>
      <c r="G17" s="8" t="n">
        <v>55</v>
      </c>
    </row>
    <row r="18" customFormat="false" ht="14.25" hidden="false" customHeight="false" outlineLevel="0" collapsed="false">
      <c r="B18" s="41" t="n">
        <v>1994</v>
      </c>
      <c r="C18" s="42" t="n">
        <f aca="false">HLOOKUP(B18,'[3]Tab 01prép - Nb pêch 87-2008'!$B$61:$W$64,4)</f>
        <v>1694</v>
      </c>
      <c r="D18" s="43"/>
      <c r="E18" s="8" t="n">
        <v>14</v>
      </c>
      <c r="F18" s="45"/>
      <c r="G18" s="8" t="n">
        <v>59</v>
      </c>
    </row>
    <row r="19" customFormat="false" ht="12.75" hidden="false" customHeight="false" outlineLevel="0" collapsed="false">
      <c r="B19" s="41" t="n">
        <v>1995</v>
      </c>
      <c r="C19" s="42" t="n">
        <f aca="false">HLOOKUP(B19,'[3]Tab 01prép - Nb pêch 87-2008'!$B$61:$W$64,4)</f>
        <v>1898</v>
      </c>
      <c r="D19" s="43"/>
      <c r="E19" s="8" t="n">
        <v>17</v>
      </c>
      <c r="G19" s="8" t="n">
        <v>59</v>
      </c>
    </row>
    <row r="20" customFormat="false" ht="12.75" hidden="false" customHeight="false" outlineLevel="0" collapsed="false">
      <c r="B20" s="46" t="n">
        <v>1996</v>
      </c>
      <c r="C20" s="42" t="n">
        <f aca="false">HLOOKUP(B20,'[3]Tab 01prép - Nb pêch 87-2008'!$B$61:$W$64,4)</f>
        <v>1806</v>
      </c>
      <c r="D20" s="47"/>
      <c r="E20" s="48" t="n">
        <v>21</v>
      </c>
      <c r="F20" s="47"/>
      <c r="G20" s="48" t="n">
        <v>69</v>
      </c>
      <c r="H20" s="47"/>
      <c r="I20" s="44"/>
    </row>
    <row r="21" customFormat="false" ht="14.25" hidden="false" customHeight="false" outlineLevel="0" collapsed="false">
      <c r="B21" s="46" t="n">
        <v>1997</v>
      </c>
      <c r="C21" s="42" t="n">
        <f aca="false">HLOOKUP(B21,'[3]Tab 01prép - Nb pêch 87-2008'!$B$61:$W$64,4)</f>
        <v>2974</v>
      </c>
      <c r="D21" s="47" t="n">
        <v>5</v>
      </c>
      <c r="E21" s="48" t="n">
        <v>10</v>
      </c>
      <c r="F21" s="47"/>
      <c r="G21" s="48" t="n">
        <v>59</v>
      </c>
      <c r="H21" s="47"/>
    </row>
    <row r="22" customFormat="false" ht="12.75" hidden="false" customHeight="false" outlineLevel="0" collapsed="false">
      <c r="B22" s="46" t="n">
        <v>1998</v>
      </c>
      <c r="C22" s="42" t="n">
        <f aca="false">HLOOKUP(B22,'[3]Tab 01prép - Nb pêch 87-2008'!$B$61:$W$64,4)</f>
        <v>2363</v>
      </c>
      <c r="D22" s="47"/>
      <c r="E22" s="48" t="n">
        <v>16</v>
      </c>
      <c r="F22" s="47"/>
      <c r="G22" s="48" t="n">
        <v>63</v>
      </c>
      <c r="H22" s="47"/>
    </row>
    <row r="23" customFormat="false" ht="12.75" hidden="false" customHeight="false" outlineLevel="0" collapsed="false">
      <c r="A23" s="44"/>
      <c r="B23" s="46" t="n">
        <v>1999</v>
      </c>
      <c r="C23" s="42" t="n">
        <f aca="false">HLOOKUP(B23,'[3]Tab 01prép - Nb pêch 87-2008'!$B$61:$W$64,4)</f>
        <v>2232</v>
      </c>
      <c r="D23" s="47"/>
      <c r="E23" s="48" t="n">
        <v>15</v>
      </c>
      <c r="F23" s="47"/>
      <c r="G23" s="48" t="n">
        <v>61</v>
      </c>
      <c r="H23" s="47"/>
      <c r="J23" s="44"/>
    </row>
    <row r="24" customFormat="false" ht="14.25" hidden="false" customHeight="false" outlineLevel="0" collapsed="false">
      <c r="B24" s="46" t="n">
        <v>2000</v>
      </c>
      <c r="C24" s="42" t="n">
        <f aca="false">HLOOKUP(B24,'[3]Tab 01prép - Nb pêch 87-2008'!$B$61:$W$64,4)</f>
        <v>2036.58585858586</v>
      </c>
      <c r="D24" s="47" t="n">
        <v>6</v>
      </c>
      <c r="E24" s="48" t="n">
        <v>16</v>
      </c>
      <c r="F24" s="47"/>
      <c r="G24" s="48" t="n">
        <v>63</v>
      </c>
      <c r="H24" s="47"/>
    </row>
    <row r="25" customFormat="false" ht="14.25" hidden="false" customHeight="false" outlineLevel="0" collapsed="false">
      <c r="B25" s="46" t="n">
        <v>2001</v>
      </c>
      <c r="C25" s="42" t="n">
        <f aca="false">HLOOKUP(B25,'[3]Tab 01prép - Nb pêch 87-2008'!$B$61:$W$64,4)</f>
        <v>2080.47474747475</v>
      </c>
      <c r="D25" s="47"/>
      <c r="E25" s="48" t="n">
        <v>18</v>
      </c>
      <c r="F25" s="47"/>
      <c r="G25" s="48" t="n">
        <v>65</v>
      </c>
      <c r="H25" s="47"/>
    </row>
    <row r="26" customFormat="false" ht="14.25" hidden="false" customHeight="false" outlineLevel="0" collapsed="false">
      <c r="B26" s="46" t="n">
        <v>2002</v>
      </c>
      <c r="C26" s="42" t="n">
        <f aca="false">HLOOKUP(B26,'[3]Tab 01prép - Nb pêch 87-2008'!$B$61:$W$64,4)</f>
        <v>2082.35353535354</v>
      </c>
      <c r="D26" s="47"/>
      <c r="E26" s="48" t="n">
        <v>18</v>
      </c>
      <c r="F26" s="47"/>
      <c r="G26" s="48" t="n">
        <v>60</v>
      </c>
      <c r="H26" s="47"/>
    </row>
    <row r="27" customFormat="false" ht="14.25" hidden="false" customHeight="false" outlineLevel="0" collapsed="false">
      <c r="B27" s="46" t="n">
        <v>2003</v>
      </c>
      <c r="C27" s="42" t="n">
        <f aca="false">HLOOKUP(B27,'[3]Tab 01prép - Nb pêch 87-2008'!$B$61:$W$64,4)</f>
        <v>2048.27272727273</v>
      </c>
      <c r="D27" s="47"/>
      <c r="E27" s="48" t="n">
        <v>18</v>
      </c>
      <c r="F27" s="47"/>
      <c r="G27" s="48" t="n">
        <v>62</v>
      </c>
      <c r="H27" s="47"/>
    </row>
    <row r="28" customFormat="false" ht="14.25" hidden="false" customHeight="false" outlineLevel="0" collapsed="false">
      <c r="B28" s="46" t="n">
        <v>2004</v>
      </c>
      <c r="C28" s="42" t="n">
        <f aca="false">HLOOKUP(B28,'[3]Tab 01prép - Nb pêch 87-2008'!$B$61:$W$64,4)</f>
        <v>2158.46464646465</v>
      </c>
      <c r="D28" s="47"/>
      <c r="E28" s="48" t="n">
        <v>15</v>
      </c>
      <c r="F28" s="47"/>
      <c r="G28" s="48" t="n">
        <v>59</v>
      </c>
      <c r="H28" s="47"/>
    </row>
    <row r="29" customFormat="false" ht="14.25" hidden="false" customHeight="false" outlineLevel="0" collapsed="false">
      <c r="B29" s="46" t="n">
        <v>2005</v>
      </c>
      <c r="C29" s="42" t="n">
        <f aca="false">HLOOKUP(B29,'[3]Tab 01prép - Nb pêch 87-2008'!$B$61:$W$64,4)</f>
        <v>2356.27272727273</v>
      </c>
      <c r="D29" s="47"/>
      <c r="E29" s="49" t="n">
        <v>16</v>
      </c>
      <c r="F29" s="50"/>
      <c r="G29" s="48" t="n">
        <v>57</v>
      </c>
      <c r="H29" s="47"/>
    </row>
    <row r="30" customFormat="false" ht="14.25" hidden="false" customHeight="false" outlineLevel="0" collapsed="false">
      <c r="B30" s="46" t="n">
        <v>2006</v>
      </c>
      <c r="C30" s="42" t="n">
        <f aca="false">HLOOKUP(B30,'[3]Tab 01prép - Nb pêch 87-2008'!$B$61:$W$64,4)</f>
        <v>2268.67676767677</v>
      </c>
      <c r="D30" s="47"/>
      <c r="E30" s="48" t="n">
        <v>12</v>
      </c>
      <c r="F30" s="47"/>
      <c r="G30" s="48" t="n">
        <v>59</v>
      </c>
      <c r="H30" s="47"/>
    </row>
    <row r="31" customFormat="false" ht="14.25" hidden="false" customHeight="false" outlineLevel="0" collapsed="false">
      <c r="B31" s="46" t="n">
        <v>2007</v>
      </c>
      <c r="C31" s="42" t="n">
        <f aca="false">HLOOKUP(B31,'[3]Tab 01prép - Nb pêch 87-2008'!$B$61:$W$64,4)</f>
        <v>2431.0101010101</v>
      </c>
      <c r="D31" s="47"/>
      <c r="E31" s="48" t="n">
        <v>13</v>
      </c>
      <c r="F31" s="47"/>
      <c r="G31" s="48" t="n">
        <v>57</v>
      </c>
      <c r="H31" s="47"/>
    </row>
    <row r="32" customFormat="false" ht="14.25" hidden="false" customHeight="false" outlineLevel="0" collapsed="false">
      <c r="B32" s="46" t="n">
        <v>2008</v>
      </c>
      <c r="C32" s="51" t="n">
        <f aca="false">HLOOKUP(B32,'[3]Tab 01prép - Nb pêch 87-2008'!$B$61:$W$64,4)</f>
        <v>2400.64646464646</v>
      </c>
      <c r="D32" s="47"/>
      <c r="E32" s="49" t="n">
        <v>12</v>
      </c>
      <c r="F32" s="50"/>
      <c r="G32" s="48" t="n">
        <v>49</v>
      </c>
      <c r="H32" s="47"/>
    </row>
    <row r="33" customFormat="false" ht="14.25" hidden="false" customHeight="false" outlineLevel="0" collapsed="false">
      <c r="B33" s="52" t="n">
        <v>2009</v>
      </c>
      <c r="C33" s="53" t="n">
        <v>2421</v>
      </c>
      <c r="D33" s="50" t="n">
        <v>6</v>
      </c>
      <c r="E33" s="49" t="n">
        <v>12</v>
      </c>
      <c r="F33" s="50"/>
      <c r="G33" s="49" t="n">
        <v>37</v>
      </c>
      <c r="H33" s="50"/>
    </row>
    <row r="34" customFormat="false" ht="14.25" hidden="false" customHeight="false" outlineLevel="0" collapsed="false">
      <c r="B34" s="52" t="n">
        <v>2010</v>
      </c>
      <c r="C34" s="53" t="n">
        <v>2200</v>
      </c>
      <c r="D34" s="50"/>
      <c r="E34" s="49" t="n">
        <v>12</v>
      </c>
      <c r="F34" s="50"/>
      <c r="G34" s="49" t="n">
        <v>33</v>
      </c>
      <c r="H34" s="50"/>
    </row>
    <row r="35" customFormat="false" ht="14.25" hidden="false" customHeight="false" outlineLevel="0" collapsed="false">
      <c r="B35" s="52" t="n">
        <v>2011</v>
      </c>
      <c r="C35" s="54" t="n">
        <v>2540</v>
      </c>
      <c r="D35" s="50"/>
      <c r="E35" s="49" t="n">
        <v>12</v>
      </c>
      <c r="F35" s="50"/>
      <c r="G35" s="55" t="n">
        <v>29</v>
      </c>
      <c r="H35" s="50"/>
      <c r="I35" s="56"/>
      <c r="J35" s="56"/>
    </row>
    <row r="36" customFormat="false" ht="14.25" hidden="false" customHeight="false" outlineLevel="0" collapsed="false">
      <c r="B36" s="52" t="n">
        <v>2012</v>
      </c>
      <c r="C36" s="54" t="n">
        <v>2799</v>
      </c>
      <c r="D36" s="50"/>
      <c r="E36" s="49" t="n">
        <v>12</v>
      </c>
      <c r="F36" s="50"/>
      <c r="G36" s="55" t="n">
        <v>25</v>
      </c>
      <c r="H36" s="50"/>
      <c r="I36" s="56"/>
      <c r="J36" s="56"/>
    </row>
    <row r="37" customFormat="false" ht="14.25" hidden="false" customHeight="false" outlineLevel="0" collapsed="false">
      <c r="B37" s="52" t="n">
        <v>2013</v>
      </c>
      <c r="C37" s="54" t="n">
        <v>3010</v>
      </c>
      <c r="D37" s="50"/>
      <c r="E37" s="49" t="n">
        <v>12</v>
      </c>
      <c r="F37" s="50"/>
      <c r="G37" s="55" t="n">
        <v>25</v>
      </c>
    </row>
    <row r="38" customFormat="false" ht="14.25" hidden="false" customHeight="false" outlineLevel="0" collapsed="false">
      <c r="B38" s="57" t="n">
        <v>2014</v>
      </c>
      <c r="C38" s="58" t="n">
        <v>2878</v>
      </c>
      <c r="D38" s="59"/>
      <c r="E38" s="60" t="n">
        <v>12</v>
      </c>
      <c r="F38" s="59"/>
      <c r="G38" s="61" t="n">
        <v>20</v>
      </c>
      <c r="H38" s="62" t="n">
        <v>7</v>
      </c>
    </row>
    <row r="39" customFormat="false" ht="14.25" hidden="false" customHeight="false" outlineLevel="0" collapsed="false">
      <c r="B39" s="52"/>
      <c r="C39" s="53"/>
      <c r="D39" s="63"/>
      <c r="E39" s="49"/>
      <c r="F39" s="50"/>
      <c r="G39" s="49"/>
      <c r="H39" s="50"/>
    </row>
    <row r="40" customFormat="false" ht="12.75" hidden="false" customHeight="false" outlineLevel="0" collapsed="false">
      <c r="B40" s="64" t="s">
        <v>21</v>
      </c>
      <c r="C40" s="65" t="n">
        <f aca="false">AVERAGE(C6:C38)</f>
        <v>2890.93204775023</v>
      </c>
      <c r="D40" s="65"/>
      <c r="E40" s="65" t="n">
        <f aca="false">AVERAGE(E6:E38)</f>
        <v>32.6363636363636</v>
      </c>
      <c r="F40" s="65"/>
      <c r="G40" s="65" t="n">
        <f aca="false">AVERAGE(G6:G38)</f>
        <v>60.3333333333333</v>
      </c>
      <c r="H40" s="50"/>
    </row>
    <row r="41" customFormat="false" ht="12.75" hidden="false" customHeight="false" outlineLevel="0" collapsed="false">
      <c r="B41" s="52"/>
      <c r="C41" s="53"/>
      <c r="D41" s="66"/>
      <c r="E41" s="49"/>
      <c r="F41" s="50"/>
      <c r="G41" s="49"/>
      <c r="H41" s="50"/>
    </row>
    <row r="42" customFormat="false" ht="12.75" hidden="false" customHeight="false" outlineLevel="0" collapsed="false">
      <c r="B42" s="67" t="s">
        <v>22</v>
      </c>
      <c r="C42" s="53" t="n">
        <f aca="false">AVERAGE(C28:C37)</f>
        <v>2458.50707070707</v>
      </c>
      <c r="D42" s="53"/>
      <c r="E42" s="53" t="n">
        <f aca="false">AVERAGE(E28:E37)</f>
        <v>12.8</v>
      </c>
      <c r="F42" s="53"/>
      <c r="G42" s="53" t="n">
        <f aca="false">AVERAGE(G28:G37)</f>
        <v>43</v>
      </c>
      <c r="H42" s="63"/>
      <c r="I42" s="68"/>
      <c r="J42" s="69"/>
    </row>
    <row r="43" customFormat="false" ht="12.75" hidden="false" customHeight="false" outlineLevel="0" collapsed="false">
      <c r="B43" s="64" t="s">
        <v>23</v>
      </c>
      <c r="C43" s="70" t="n">
        <f aca="false">(C38-C42)/C42</f>
        <v>0.170629132733095</v>
      </c>
      <c r="D43" s="70"/>
      <c r="E43" s="70" t="n">
        <f aca="false">(E38-E42)/E42</f>
        <v>-0.0625000000000001</v>
      </c>
      <c r="F43" s="70"/>
      <c r="G43" s="70" t="n">
        <f aca="false">(G38-G42)/G42</f>
        <v>-0.534883720930232</v>
      </c>
      <c r="H43" s="71"/>
      <c r="J43" s="46"/>
    </row>
    <row r="44" customFormat="false" ht="12.75" hidden="false" customHeight="false" outlineLevel="0" collapsed="false">
      <c r="B44" s="67" t="s">
        <v>24</v>
      </c>
      <c r="C44" s="53" t="n">
        <f aca="false">AVERAGE(C33:C37)</f>
        <v>2594</v>
      </c>
      <c r="D44" s="53"/>
      <c r="E44" s="53" t="n">
        <f aca="false">AVERAGE(E33:E37)</f>
        <v>12</v>
      </c>
      <c r="F44" s="53"/>
      <c r="G44" s="53" t="n">
        <f aca="false">AVERAGE(G33:G37)</f>
        <v>29.8</v>
      </c>
      <c r="H44" s="63"/>
      <c r="I44" s="68"/>
    </row>
    <row r="45" customFormat="false" ht="12.75" hidden="false" customHeight="false" outlineLevel="0" collapsed="false">
      <c r="A45" s="68"/>
      <c r="B45" s="72" t="s">
        <v>25</v>
      </c>
      <c r="C45" s="73" t="n">
        <f aca="false">(C38-C44)/C44</f>
        <v>0.109483423284503</v>
      </c>
      <c r="D45" s="73"/>
      <c r="E45" s="73" t="n">
        <f aca="false">(E38-E44)/E44</f>
        <v>0</v>
      </c>
      <c r="F45" s="73"/>
      <c r="G45" s="73" t="n">
        <f aca="false">(G38-G44)/G44</f>
        <v>-0.328859060402685</v>
      </c>
      <c r="H45" s="74"/>
      <c r="J45" s="68"/>
    </row>
    <row r="46" customFormat="false" ht="12.75" hidden="false" customHeight="false" outlineLevel="0" collapsed="false">
      <c r="B46" s="75"/>
      <c r="C46" s="76"/>
      <c r="D46" s="77"/>
      <c r="E46" s="76"/>
      <c r="F46" s="77"/>
      <c r="G46" s="76"/>
      <c r="H46" s="77"/>
      <c r="I46" s="76"/>
    </row>
    <row r="47" customFormat="false" ht="12.75" hidden="false" customHeight="false" outlineLevel="0" collapsed="false">
      <c r="A47" s="68"/>
      <c r="B47" s="78" t="s">
        <v>26</v>
      </c>
      <c r="C47" s="78"/>
      <c r="D47" s="78"/>
      <c r="E47" s="78"/>
      <c r="F47" s="78"/>
      <c r="G47" s="78"/>
      <c r="H47" s="78"/>
      <c r="I47" s="78"/>
      <c r="J47" s="79"/>
    </row>
    <row r="48" customFormat="false" ht="12.75" hidden="false" customHeight="true" outlineLevel="0" collapsed="false">
      <c r="B48" s="80" t="s">
        <v>27</v>
      </c>
      <c r="C48" s="80"/>
      <c r="D48" s="80"/>
      <c r="E48" s="80"/>
      <c r="F48" s="80"/>
      <c r="G48" s="80"/>
      <c r="H48" s="80"/>
      <c r="I48" s="80"/>
      <c r="J48" s="81"/>
    </row>
    <row r="49" customFormat="false" ht="12.75" hidden="false" customHeight="true" outlineLevel="0" collapsed="false">
      <c r="B49" s="82" t="s">
        <v>28</v>
      </c>
      <c r="C49" s="82"/>
      <c r="D49" s="82"/>
      <c r="E49" s="82"/>
      <c r="F49" s="82"/>
      <c r="G49" s="82"/>
      <c r="H49" s="82"/>
      <c r="I49" s="82"/>
      <c r="J49" s="82"/>
      <c r="P49" s="83"/>
    </row>
    <row r="50" customFormat="false" ht="12.75" hidden="false" customHeight="true" outlineLevel="0" collapsed="false">
      <c r="B50" s="82" t="s">
        <v>29</v>
      </c>
      <c r="C50" s="82"/>
      <c r="D50" s="82"/>
      <c r="E50" s="82"/>
      <c r="F50" s="82"/>
      <c r="G50" s="82"/>
      <c r="H50" s="82"/>
      <c r="I50" s="82"/>
      <c r="J50" s="82"/>
    </row>
    <row r="51" customFormat="false" ht="12.75" hidden="false" customHeight="false" outlineLevel="0" collapsed="false">
      <c r="B51" s="84" t="s">
        <v>30</v>
      </c>
      <c r="C51" s="85"/>
      <c r="D51" s="86"/>
      <c r="E51" s="85"/>
      <c r="F51" s="86"/>
      <c r="G51" s="85"/>
      <c r="H51" s="86"/>
      <c r="I51" s="85"/>
      <c r="J51" s="81"/>
    </row>
    <row r="52" customFormat="false" ht="15.75" hidden="false" customHeight="true" outlineLevel="0" collapsed="false">
      <c r="B52" s="82" t="s">
        <v>31</v>
      </c>
      <c r="C52" s="82"/>
      <c r="D52" s="82"/>
      <c r="E52" s="82"/>
      <c r="F52" s="82"/>
      <c r="G52" s="82"/>
      <c r="H52" s="82"/>
      <c r="I52" s="82"/>
      <c r="J52" s="81"/>
    </row>
    <row r="53" customFormat="false" ht="13.5" hidden="false" customHeight="true" outlineLevel="0" collapsed="false">
      <c r="B53" s="87" t="s">
        <v>32</v>
      </c>
      <c r="C53" s="87"/>
      <c r="D53" s="87"/>
      <c r="E53" s="87"/>
      <c r="F53" s="87"/>
      <c r="G53" s="87"/>
      <c r="H53" s="87"/>
      <c r="I53" s="87"/>
      <c r="J53" s="81"/>
    </row>
    <row r="54" customFormat="false" ht="12.75" hidden="false" customHeight="false" outlineLevel="0" collapsed="false">
      <c r="B54" s="88" t="s">
        <v>33</v>
      </c>
      <c r="C54" s="88"/>
      <c r="D54" s="89"/>
      <c r="E54" s="88"/>
      <c r="F54" s="89"/>
      <c r="G54" s="88"/>
      <c r="H54" s="89"/>
      <c r="I54" s="88"/>
      <c r="J54" s="90"/>
    </row>
    <row r="55" customFormat="false" ht="12.75" hidden="false" customHeight="false" outlineLevel="0" collapsed="false">
      <c r="B55" s="88" t="s">
        <v>34</v>
      </c>
      <c r="C55" s="91"/>
      <c r="D55" s="92"/>
      <c r="E55" s="91"/>
      <c r="F55" s="92"/>
      <c r="G55" s="91"/>
      <c r="H55" s="92"/>
      <c r="I55" s="91"/>
    </row>
    <row r="56" customFormat="false" ht="12.75" hidden="false" customHeight="false" outlineLevel="0" collapsed="false">
      <c r="B56" s="88" t="s">
        <v>35</v>
      </c>
      <c r="C56" s="88"/>
      <c r="D56" s="89"/>
      <c r="E56" s="88"/>
      <c r="F56" s="92"/>
      <c r="G56" s="91"/>
      <c r="H56" s="92"/>
      <c r="I56" s="91"/>
    </row>
  </sheetData>
  <mergeCells count="8">
    <mergeCell ref="C4:F4"/>
    <mergeCell ref="G4:H4"/>
    <mergeCell ref="B47:I47"/>
    <mergeCell ref="B48:I48"/>
    <mergeCell ref="B49:J49"/>
    <mergeCell ref="B50:J50"/>
    <mergeCell ref="B52:I52"/>
    <mergeCell ref="B53:I53"/>
  </mergeCells>
  <printOptions headings="false" gridLines="false" gridLinesSet="true" horizontalCentered="false" verticalCentered="false"/>
  <pageMargins left="1.17986111111111" right="0.559722222222222" top="0.490277777777778" bottom="0.509722222222222"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5:V7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70" activeCellId="0" sqref="F70"/>
    </sheetView>
  </sheetViews>
  <sheetFormatPr defaultRowHeight="12.75" outlineLevelRow="0" outlineLevelCol="0"/>
  <cols>
    <col collapsed="false" customWidth="true" hidden="false" outlineLevel="0" max="1" min="1" style="0" width="8.71"/>
    <col collapsed="false" customWidth="true" hidden="false" outlineLevel="0" max="2" min="2" style="0" width="21.57"/>
    <col collapsed="false" customWidth="true" hidden="false" outlineLevel="0" max="8" min="3" style="0" width="8.71"/>
    <col collapsed="false" customWidth="true" hidden="false" outlineLevel="0" max="12" min="9" style="0" width="9.71"/>
    <col collapsed="false" customWidth="true" hidden="false" outlineLevel="0" max="13" min="13" style="3" width="12.71"/>
    <col collapsed="false" customWidth="true" hidden="false" outlineLevel="0" max="14" min="14" style="3" width="6.71"/>
    <col collapsed="false" customWidth="true" hidden="false" outlineLevel="0" max="15" min="15" style="0" width="6.86"/>
    <col collapsed="false" customWidth="true" hidden="false" outlineLevel="0" max="16" min="16" style="0" width="11.42"/>
    <col collapsed="false" customWidth="true" hidden="false" outlineLevel="0" max="17" min="17" style="0" width="18.85"/>
    <col collapsed="false" customWidth="true" hidden="false" outlineLevel="0" max="27" min="18" style="0" width="8.71"/>
    <col collapsed="false" customWidth="true" hidden="false" outlineLevel="0" max="30" min="28" style="0" width="11.42"/>
    <col collapsed="false" customWidth="true" hidden="false" outlineLevel="0" max="31" min="31" style="0" width="13.57"/>
    <col collapsed="false" customWidth="true" hidden="false" outlineLevel="0" max="1025" min="32" style="0" width="10.67"/>
  </cols>
  <sheetData>
    <row r="5" customFormat="false" ht="13.5" hidden="false" customHeight="false" outlineLevel="0" collapsed="false">
      <c r="B5" s="93" t="s">
        <v>36</v>
      </c>
    </row>
    <row r="6" customFormat="false" ht="15.75" hidden="false" customHeight="true" outlineLevel="0" collapsed="false">
      <c r="B6" s="94" t="s">
        <v>37</v>
      </c>
      <c r="C6" s="95" t="s">
        <v>38</v>
      </c>
      <c r="D6" s="95"/>
      <c r="E6" s="95"/>
      <c r="F6" s="95"/>
      <c r="G6" s="95"/>
      <c r="H6" s="95"/>
      <c r="I6" s="96" t="s">
        <v>39</v>
      </c>
      <c r="J6" s="96"/>
      <c r="K6" s="96"/>
      <c r="L6" s="96"/>
      <c r="M6" s="97"/>
      <c r="O6" s="3"/>
    </row>
    <row r="7" customFormat="false" ht="13.5" hidden="false" customHeight="true" outlineLevel="0" collapsed="false">
      <c r="B7" s="94"/>
      <c r="C7" s="98" t="s">
        <v>40</v>
      </c>
      <c r="D7" s="98"/>
      <c r="E7" s="98"/>
      <c r="F7" s="98" t="s">
        <v>41</v>
      </c>
      <c r="G7" s="98"/>
      <c r="H7" s="98"/>
      <c r="I7" s="99" t="s">
        <v>42</v>
      </c>
      <c r="J7" s="99"/>
      <c r="K7" s="100" t="s">
        <v>43</v>
      </c>
      <c r="L7" s="100"/>
      <c r="M7" s="101"/>
      <c r="N7" s="102"/>
      <c r="O7" s="102"/>
    </row>
    <row r="8" customFormat="false" ht="23.25" hidden="false" customHeight="false" outlineLevel="0" collapsed="false">
      <c r="B8" s="94"/>
      <c r="C8" s="103" t="s">
        <v>44</v>
      </c>
      <c r="D8" s="104" t="s">
        <v>45</v>
      </c>
      <c r="E8" s="105" t="s">
        <v>46</v>
      </c>
      <c r="F8" s="103" t="s">
        <v>44</v>
      </c>
      <c r="G8" s="104" t="s">
        <v>45</v>
      </c>
      <c r="H8" s="105" t="s">
        <v>46</v>
      </c>
      <c r="I8" s="106" t="s">
        <v>47</v>
      </c>
      <c r="J8" s="107" t="s">
        <v>48</v>
      </c>
      <c r="K8" s="108" t="s">
        <v>44</v>
      </c>
      <c r="L8" s="109" t="s">
        <v>49</v>
      </c>
      <c r="M8" s="108"/>
      <c r="N8" s="110"/>
      <c r="O8" s="111"/>
    </row>
    <row r="9" customFormat="false" ht="12.75" hidden="false" customHeight="false" outlineLevel="0" collapsed="false">
      <c r="B9" s="112" t="s">
        <v>50</v>
      </c>
      <c r="C9" s="113" t="n">
        <v>0</v>
      </c>
      <c r="D9" s="114" t="n">
        <v>1</v>
      </c>
      <c r="E9" s="115" t="n">
        <v>1</v>
      </c>
      <c r="F9" s="113" t="n">
        <v>0</v>
      </c>
      <c r="G9" s="114" t="n">
        <v>1</v>
      </c>
      <c r="H9" s="115" t="n">
        <v>1</v>
      </c>
      <c r="I9" s="116" t="s">
        <v>51</v>
      </c>
      <c r="J9" s="116"/>
      <c r="K9" s="117"/>
      <c r="L9" s="118"/>
      <c r="M9" s="119"/>
      <c r="N9" s="119"/>
      <c r="O9" s="3"/>
    </row>
    <row r="10" customFormat="false" ht="12.75" hidden="false" customHeight="true" outlineLevel="0" collapsed="false">
      <c r="B10" s="112" t="s">
        <v>52</v>
      </c>
      <c r="C10" s="113" t="n">
        <v>1</v>
      </c>
      <c r="D10" s="114" t="n">
        <v>4</v>
      </c>
      <c r="E10" s="115" t="n">
        <v>5</v>
      </c>
      <c r="F10" s="113" t="n">
        <v>1</v>
      </c>
      <c r="G10" s="114" t="n">
        <v>4</v>
      </c>
      <c r="H10" s="115" t="n">
        <v>5</v>
      </c>
      <c r="I10" s="120" t="s">
        <v>51</v>
      </c>
      <c r="J10" s="120"/>
      <c r="K10" s="121"/>
      <c r="L10" s="122"/>
      <c r="M10" s="119"/>
      <c r="N10" s="119"/>
      <c r="O10" s="3"/>
    </row>
    <row r="11" customFormat="false" ht="13.5" hidden="false" customHeight="true" outlineLevel="0" collapsed="false">
      <c r="B11" s="123" t="s">
        <v>53</v>
      </c>
      <c r="C11" s="124" t="n">
        <v>1</v>
      </c>
      <c r="D11" s="125" t="n">
        <f aca="false">SUM(D9:D10)</f>
        <v>5</v>
      </c>
      <c r="E11" s="126" t="n">
        <f aca="false">SUM(E9:E10)</f>
        <v>6</v>
      </c>
      <c r="F11" s="127" t="n">
        <f aca="false">SUM(F9:F10)</f>
        <v>1</v>
      </c>
      <c r="G11" s="128" t="n">
        <f aca="false">SUM(G9:G10)</f>
        <v>5</v>
      </c>
      <c r="H11" s="129" t="n">
        <f aca="false">SUM(H9:H10)</f>
        <v>6</v>
      </c>
      <c r="I11" s="130"/>
      <c r="J11" s="131"/>
      <c r="K11" s="130"/>
      <c r="L11" s="131"/>
      <c r="M11" s="132"/>
      <c r="N11" s="133"/>
      <c r="O11" s="134"/>
    </row>
    <row r="12" customFormat="false" ht="12.75" hidden="false" customHeight="false" outlineLevel="0" collapsed="false">
      <c r="B12" s="135" t="s">
        <v>54</v>
      </c>
      <c r="C12" s="136" t="n">
        <v>0</v>
      </c>
      <c r="D12" s="137" t="n">
        <v>0</v>
      </c>
      <c r="E12" s="138" t="n">
        <v>0</v>
      </c>
      <c r="F12" s="139" t="n">
        <v>8</v>
      </c>
      <c r="G12" s="140" t="n">
        <v>27</v>
      </c>
      <c r="H12" s="141" t="n">
        <v>35</v>
      </c>
      <c r="I12" s="142" t="n">
        <v>2</v>
      </c>
      <c r="J12" s="143" t="n">
        <v>26.174</v>
      </c>
      <c r="K12" s="144" t="n">
        <v>400</v>
      </c>
      <c r="L12" s="145" t="n">
        <v>900</v>
      </c>
      <c r="M12" s="146"/>
      <c r="N12" s="147"/>
      <c r="O12" s="147"/>
    </row>
    <row r="13" customFormat="false" ht="14.25" hidden="false" customHeight="true" outlineLevel="0" collapsed="false">
      <c r="B13" s="112" t="s">
        <v>55</v>
      </c>
      <c r="C13" s="113" t="n">
        <v>3</v>
      </c>
      <c r="D13" s="114" t="n">
        <v>5</v>
      </c>
      <c r="E13" s="115" t="n">
        <v>8</v>
      </c>
      <c r="F13" s="148" t="n">
        <v>12</v>
      </c>
      <c r="G13" s="149" t="n">
        <v>95</v>
      </c>
      <c r="H13" s="150" t="n">
        <v>107</v>
      </c>
      <c r="I13" s="151" t="n">
        <v>2</v>
      </c>
      <c r="J13" s="143" t="n">
        <v>26.174</v>
      </c>
      <c r="K13" s="152" t="n">
        <v>600</v>
      </c>
      <c r="L13" s="153" t="n">
        <v>3160</v>
      </c>
      <c r="M13" s="154"/>
      <c r="N13" s="155"/>
      <c r="O13" s="156"/>
    </row>
    <row r="14" customFormat="false" ht="12.75" hidden="false" customHeight="false" outlineLevel="0" collapsed="false">
      <c r="B14" s="157" t="s">
        <v>56</v>
      </c>
      <c r="C14" s="158" t="n">
        <v>3</v>
      </c>
      <c r="D14" s="159" t="n">
        <v>5</v>
      </c>
      <c r="E14" s="160" t="n">
        <v>8</v>
      </c>
      <c r="F14" s="161" t="n">
        <f aca="false">SUM(F12:F13)</f>
        <v>20</v>
      </c>
      <c r="G14" s="162" t="n">
        <f aca="false">SUM(G12:G13)</f>
        <v>122</v>
      </c>
      <c r="H14" s="163" t="n">
        <f aca="false">SUM(H12:H13)</f>
        <v>142</v>
      </c>
      <c r="I14" s="164" t="n">
        <v>4</v>
      </c>
      <c r="J14" s="165" t="n">
        <v>52.348</v>
      </c>
      <c r="K14" s="166"/>
      <c r="L14" s="167"/>
      <c r="M14" s="154"/>
      <c r="N14" s="155"/>
      <c r="O14" s="156"/>
    </row>
    <row r="15" customFormat="false" ht="12.75" hidden="false" customHeight="false" outlineLevel="0" collapsed="false">
      <c r="B15" s="112" t="s">
        <v>57</v>
      </c>
      <c r="C15" s="113" t="n">
        <v>1</v>
      </c>
      <c r="D15" s="114" t="n">
        <v>1</v>
      </c>
      <c r="E15" s="115" t="n">
        <v>2</v>
      </c>
      <c r="F15" s="113" t="n">
        <v>1</v>
      </c>
      <c r="G15" s="114" t="n">
        <v>3</v>
      </c>
      <c r="H15" s="115" t="n">
        <v>4</v>
      </c>
      <c r="I15" s="168" t="n">
        <v>2</v>
      </c>
      <c r="J15" s="169" t="n">
        <v>25.381</v>
      </c>
      <c r="K15" s="152" t="n">
        <v>50</v>
      </c>
      <c r="L15" s="170" t="n">
        <v>29</v>
      </c>
      <c r="M15" s="171"/>
      <c r="N15" s="172"/>
      <c r="O15" s="156"/>
    </row>
    <row r="16" customFormat="false" ht="12.75" hidden="false" customHeight="false" outlineLevel="0" collapsed="false">
      <c r="B16" s="112" t="s">
        <v>58</v>
      </c>
      <c r="C16" s="113" t="n">
        <v>0</v>
      </c>
      <c r="D16" s="114" t="n">
        <v>1</v>
      </c>
      <c r="E16" s="115" t="n">
        <v>1</v>
      </c>
      <c r="F16" s="113" t="n">
        <v>0</v>
      </c>
      <c r="G16" s="114" t="n">
        <v>0</v>
      </c>
      <c r="H16" s="115" t="n">
        <v>0</v>
      </c>
      <c r="I16" s="168" t="n">
        <v>2</v>
      </c>
      <c r="J16" s="169" t="n">
        <v>22</v>
      </c>
      <c r="K16" s="152"/>
      <c r="L16" s="170"/>
      <c r="M16" s="171"/>
      <c r="N16" s="172"/>
      <c r="O16" s="156"/>
    </row>
    <row r="17" customFormat="false" ht="12.75" hidden="false" customHeight="false" outlineLevel="0" collapsed="false">
      <c r="B17" s="112" t="s">
        <v>59</v>
      </c>
      <c r="C17" s="113" t="n">
        <v>0</v>
      </c>
      <c r="D17" s="114" t="n">
        <v>0</v>
      </c>
      <c r="E17" s="115" t="n">
        <v>0</v>
      </c>
      <c r="F17" s="113" t="n">
        <v>0</v>
      </c>
      <c r="G17" s="114" t="n">
        <v>0</v>
      </c>
      <c r="H17" s="115" t="n">
        <v>0</v>
      </c>
      <c r="I17" s="173" t="s">
        <v>51</v>
      </c>
      <c r="J17" s="173"/>
      <c r="K17" s="152"/>
      <c r="L17" s="170"/>
      <c r="M17" s="171"/>
      <c r="N17" s="172"/>
      <c r="O17" s="156"/>
    </row>
    <row r="18" customFormat="false" ht="12.75" hidden="false" customHeight="false" outlineLevel="0" collapsed="false">
      <c r="B18" s="112" t="s">
        <v>60</v>
      </c>
      <c r="C18" s="168" t="n">
        <v>1</v>
      </c>
      <c r="D18" s="174" t="n">
        <v>5</v>
      </c>
      <c r="E18" s="175" t="n">
        <v>6</v>
      </c>
      <c r="F18" s="176" t="n">
        <v>3</v>
      </c>
      <c r="G18" s="177" t="n">
        <v>5</v>
      </c>
      <c r="H18" s="178" t="n">
        <v>8</v>
      </c>
      <c r="I18" s="179" t="n">
        <v>3</v>
      </c>
      <c r="J18" s="143" t="n">
        <v>38.5</v>
      </c>
      <c r="K18" s="180" t="n">
        <v>100</v>
      </c>
      <c r="L18" s="153" t="n">
        <v>69</v>
      </c>
      <c r="M18" s="154"/>
      <c r="N18" s="155"/>
      <c r="O18" s="155"/>
    </row>
    <row r="19" customFormat="false" ht="12.75" hidden="false" customHeight="false" outlineLevel="0" collapsed="false">
      <c r="B19" s="112" t="s">
        <v>61</v>
      </c>
      <c r="C19" s="168" t="n">
        <v>28</v>
      </c>
      <c r="D19" s="174" t="n">
        <v>39</v>
      </c>
      <c r="E19" s="175" t="n">
        <v>67</v>
      </c>
      <c r="F19" s="176" t="n">
        <v>45</v>
      </c>
      <c r="G19" s="177" t="n">
        <v>50</v>
      </c>
      <c r="H19" s="178" t="n">
        <v>95</v>
      </c>
      <c r="I19" s="179" t="n">
        <v>34</v>
      </c>
      <c r="J19" s="143" t="n">
        <v>480.236</v>
      </c>
      <c r="K19" s="180" t="n">
        <v>132</v>
      </c>
      <c r="L19" s="153" t="n">
        <v>73</v>
      </c>
      <c r="M19" s="154"/>
      <c r="N19" s="156"/>
      <c r="O19" s="156"/>
    </row>
    <row r="20" customFormat="false" ht="12.75" hidden="false" customHeight="false" outlineLevel="0" collapsed="false">
      <c r="B20" s="112" t="s">
        <v>62</v>
      </c>
      <c r="C20" s="168" t="n">
        <v>105</v>
      </c>
      <c r="D20" s="174" t="n">
        <v>236</v>
      </c>
      <c r="E20" s="175" t="n">
        <v>341</v>
      </c>
      <c r="F20" s="176" t="n">
        <v>170</v>
      </c>
      <c r="G20" s="177" t="n">
        <v>320</v>
      </c>
      <c r="H20" s="178" t="n">
        <v>490</v>
      </c>
      <c r="I20" s="179" t="n">
        <v>105</v>
      </c>
      <c r="J20" s="143" t="n">
        <v>1474.092</v>
      </c>
      <c r="K20" s="180" t="n">
        <v>162</v>
      </c>
      <c r="L20" s="153" t="n">
        <v>106</v>
      </c>
      <c r="M20" s="154"/>
      <c r="N20" s="156"/>
      <c r="O20" s="156"/>
    </row>
    <row r="21" customFormat="false" ht="12.75" hidden="false" customHeight="false" outlineLevel="0" collapsed="false">
      <c r="B21" s="181" t="s">
        <v>63</v>
      </c>
      <c r="C21" s="182" t="n">
        <v>135</v>
      </c>
      <c r="D21" s="183" t="n">
        <v>282</v>
      </c>
      <c r="E21" s="183" t="n">
        <f aca="false">SUM(E15:E20)</f>
        <v>417</v>
      </c>
      <c r="F21" s="127" t="n">
        <f aca="false">SUM(F15:F20)</f>
        <v>219</v>
      </c>
      <c r="G21" s="128" t="n">
        <f aca="false">SUM(G15:G20)</f>
        <v>378</v>
      </c>
      <c r="H21" s="128" t="n">
        <f aca="false">SUM(H15:H20)</f>
        <v>597</v>
      </c>
      <c r="I21" s="127" t="n">
        <v>146</v>
      </c>
      <c r="J21" s="184" t="n">
        <v>2040</v>
      </c>
      <c r="K21" s="185" t="n">
        <v>92</v>
      </c>
      <c r="L21" s="186" t="n">
        <v>63</v>
      </c>
      <c r="N21" s="187"/>
      <c r="O21" s="156"/>
    </row>
    <row r="22" customFormat="false" ht="12.75" hidden="false" customHeight="false" outlineLevel="0" collapsed="false">
      <c r="B22" s="188" t="s">
        <v>64</v>
      </c>
      <c r="C22" s="144" t="n">
        <v>18</v>
      </c>
      <c r="D22" s="146" t="n">
        <v>29</v>
      </c>
      <c r="E22" s="146" t="n">
        <v>47</v>
      </c>
      <c r="F22" s="136" t="n">
        <v>18</v>
      </c>
      <c r="G22" s="137" t="n">
        <v>29</v>
      </c>
      <c r="H22" s="137" t="n">
        <v>47</v>
      </c>
      <c r="I22" s="144" t="n">
        <v>10</v>
      </c>
      <c r="J22" s="143" t="n">
        <v>191</v>
      </c>
      <c r="K22" s="189" t="n">
        <v>180</v>
      </c>
      <c r="L22" s="190" t="n">
        <v>67</v>
      </c>
      <c r="M22" s="191"/>
      <c r="N22" s="192"/>
      <c r="O22" s="156"/>
    </row>
    <row r="23" customFormat="false" ht="12.75" hidden="false" customHeight="false" outlineLevel="0" collapsed="false">
      <c r="B23" s="112" t="s">
        <v>65</v>
      </c>
      <c r="C23" s="168" t="n">
        <v>1</v>
      </c>
      <c r="D23" s="174" t="n">
        <v>0</v>
      </c>
      <c r="E23" s="175" t="n">
        <v>1</v>
      </c>
      <c r="F23" s="148" t="n">
        <v>2</v>
      </c>
      <c r="G23" s="193" t="n">
        <v>0</v>
      </c>
      <c r="H23" s="194" t="n">
        <v>2</v>
      </c>
      <c r="I23" s="179" t="n">
        <v>2</v>
      </c>
      <c r="J23" s="143" t="n">
        <v>38</v>
      </c>
      <c r="K23" s="180" t="n">
        <v>100</v>
      </c>
      <c r="L23" s="153" t="n">
        <v>24</v>
      </c>
      <c r="M23" s="154"/>
      <c r="N23" s="155"/>
      <c r="O23" s="156"/>
    </row>
    <row r="24" customFormat="false" ht="12.75" hidden="false" customHeight="false" outlineLevel="0" collapsed="false">
      <c r="B24" s="112" t="s">
        <v>66</v>
      </c>
      <c r="C24" s="168" t="n">
        <v>3</v>
      </c>
      <c r="D24" s="174" t="n">
        <v>3</v>
      </c>
      <c r="E24" s="175" t="n">
        <v>6</v>
      </c>
      <c r="F24" s="113" t="n">
        <v>3</v>
      </c>
      <c r="G24" s="114" t="n">
        <v>3</v>
      </c>
      <c r="H24" s="115" t="n">
        <v>6</v>
      </c>
      <c r="I24" s="179" t="n">
        <v>7</v>
      </c>
      <c r="J24" s="143" t="n">
        <v>142</v>
      </c>
      <c r="K24" s="180" t="n">
        <v>43</v>
      </c>
      <c r="L24" s="153" t="n">
        <v>13</v>
      </c>
      <c r="M24" s="154"/>
      <c r="N24" s="155"/>
      <c r="O24" s="156"/>
    </row>
    <row r="25" customFormat="false" ht="12.75" hidden="false" customHeight="false" outlineLevel="0" collapsed="false">
      <c r="B25" s="112" t="s">
        <v>67</v>
      </c>
      <c r="C25" s="168" t="n">
        <v>19</v>
      </c>
      <c r="D25" s="174" t="n">
        <v>13</v>
      </c>
      <c r="E25" s="175" t="n">
        <v>32</v>
      </c>
      <c r="F25" s="148" t="n">
        <v>22</v>
      </c>
      <c r="G25" s="193" t="n">
        <v>13</v>
      </c>
      <c r="H25" s="194" t="n">
        <v>35</v>
      </c>
      <c r="I25" s="179" t="n">
        <v>22</v>
      </c>
      <c r="J25" s="143" t="n">
        <v>420</v>
      </c>
      <c r="K25" s="180" t="n">
        <v>100</v>
      </c>
      <c r="L25" s="153" t="n">
        <v>29</v>
      </c>
      <c r="M25" s="154"/>
      <c r="N25" s="155"/>
      <c r="O25" s="156"/>
    </row>
    <row r="26" customFormat="false" ht="12.75" hidden="false" customHeight="false" outlineLevel="0" collapsed="false">
      <c r="B26" s="112" t="s">
        <v>68</v>
      </c>
      <c r="C26" s="168" t="n">
        <v>1</v>
      </c>
      <c r="D26" s="174" t="n">
        <v>2</v>
      </c>
      <c r="E26" s="175" t="n">
        <v>3</v>
      </c>
      <c r="F26" s="113" t="n">
        <v>1</v>
      </c>
      <c r="G26" s="114" t="n">
        <v>2</v>
      </c>
      <c r="H26" s="115" t="n">
        <v>3</v>
      </c>
      <c r="I26" s="179" t="n">
        <v>6</v>
      </c>
      <c r="J26" s="143" t="n">
        <v>124</v>
      </c>
      <c r="K26" s="180" t="n">
        <v>17</v>
      </c>
      <c r="L26" s="153" t="n">
        <v>6</v>
      </c>
      <c r="M26" s="154"/>
      <c r="N26" s="155"/>
      <c r="O26" s="156"/>
    </row>
    <row r="27" customFormat="false" ht="12.75" hidden="false" customHeight="false" outlineLevel="0" collapsed="false">
      <c r="B27" s="112" t="s">
        <v>69</v>
      </c>
      <c r="C27" s="168" t="n">
        <v>53</v>
      </c>
      <c r="D27" s="174" t="n">
        <v>53</v>
      </c>
      <c r="E27" s="175" t="n">
        <v>106</v>
      </c>
      <c r="F27" s="113" t="n">
        <v>53</v>
      </c>
      <c r="G27" s="114" t="n">
        <v>53</v>
      </c>
      <c r="H27" s="115" t="n">
        <v>106</v>
      </c>
      <c r="I27" s="179" t="n">
        <v>41</v>
      </c>
      <c r="J27" s="143" t="n">
        <v>783</v>
      </c>
      <c r="K27" s="180" t="n">
        <v>141</v>
      </c>
      <c r="L27" s="153" t="n">
        <v>51</v>
      </c>
      <c r="M27" s="154"/>
      <c r="N27" s="155"/>
      <c r="O27" s="156"/>
    </row>
    <row r="28" customFormat="false" ht="12.75" hidden="false" customHeight="false" outlineLevel="0" collapsed="false">
      <c r="B28" s="112" t="s">
        <v>70</v>
      </c>
      <c r="C28" s="168" t="n">
        <v>5</v>
      </c>
      <c r="D28" s="174" t="n">
        <v>17</v>
      </c>
      <c r="E28" s="175" t="n">
        <v>22</v>
      </c>
      <c r="F28" s="195" t="n">
        <v>5</v>
      </c>
      <c r="G28" s="114" t="n">
        <v>17</v>
      </c>
      <c r="H28" s="115" t="n">
        <v>22</v>
      </c>
      <c r="I28" s="179" t="n">
        <v>10</v>
      </c>
      <c r="J28" s="143" t="n">
        <v>185</v>
      </c>
      <c r="K28" s="180" t="n">
        <v>50</v>
      </c>
      <c r="L28" s="153" t="n">
        <v>27</v>
      </c>
      <c r="M28" s="154"/>
      <c r="N28" s="155"/>
      <c r="O28" s="156"/>
    </row>
    <row r="29" customFormat="false" ht="12.75" hidden="false" customHeight="false" outlineLevel="0" collapsed="false">
      <c r="B29" s="112" t="s">
        <v>71</v>
      </c>
      <c r="C29" s="168" t="n">
        <v>1</v>
      </c>
      <c r="D29" s="174" t="n">
        <v>0</v>
      </c>
      <c r="E29" s="175" t="n">
        <v>1</v>
      </c>
      <c r="F29" s="113" t="n">
        <v>1</v>
      </c>
      <c r="G29" s="114" t="n">
        <v>0</v>
      </c>
      <c r="H29" s="115" t="n">
        <v>1</v>
      </c>
      <c r="I29" s="179" t="n">
        <v>18</v>
      </c>
      <c r="J29" s="143" t="n">
        <v>340</v>
      </c>
      <c r="K29" s="180" t="n">
        <v>6</v>
      </c>
      <c r="L29" s="153" t="n">
        <v>1</v>
      </c>
      <c r="M29" s="154"/>
      <c r="N29" s="155"/>
      <c r="O29" s="156"/>
    </row>
    <row r="30" customFormat="false" ht="12.75" hidden="false" customHeight="false" outlineLevel="0" collapsed="false">
      <c r="B30" s="112" t="s">
        <v>72</v>
      </c>
      <c r="C30" s="168" t="n">
        <v>15</v>
      </c>
      <c r="D30" s="174" t="n">
        <v>11</v>
      </c>
      <c r="E30" s="175" t="n">
        <v>26</v>
      </c>
      <c r="F30" s="113" t="n">
        <v>15</v>
      </c>
      <c r="G30" s="114" t="n">
        <v>11</v>
      </c>
      <c r="H30" s="115" t="n">
        <v>26</v>
      </c>
      <c r="I30" s="179" t="n">
        <v>26</v>
      </c>
      <c r="J30" s="143" t="n">
        <v>498</v>
      </c>
      <c r="K30" s="180" t="n">
        <v>58</v>
      </c>
      <c r="L30" s="153" t="n">
        <v>17</v>
      </c>
      <c r="M30" s="154"/>
      <c r="N30" s="155"/>
      <c r="O30" s="156"/>
    </row>
    <row r="31" customFormat="false" ht="12.75" hidden="false" customHeight="false" outlineLevel="0" collapsed="false">
      <c r="B31" s="112" t="s">
        <v>73</v>
      </c>
      <c r="C31" s="168" t="n">
        <v>0</v>
      </c>
      <c r="D31" s="174" t="n">
        <v>0</v>
      </c>
      <c r="E31" s="175" t="n">
        <v>0</v>
      </c>
      <c r="F31" s="113" t="n">
        <v>0</v>
      </c>
      <c r="G31" s="114" t="n">
        <v>0</v>
      </c>
      <c r="H31" s="115" t="n">
        <v>0</v>
      </c>
      <c r="I31" s="179" t="n">
        <v>4</v>
      </c>
      <c r="J31" s="143" t="n">
        <v>81</v>
      </c>
      <c r="K31" s="180" t="n">
        <v>0</v>
      </c>
      <c r="L31" s="153" t="n">
        <v>0</v>
      </c>
      <c r="M31" s="154"/>
      <c r="N31" s="155"/>
      <c r="O31" s="156"/>
    </row>
    <row r="32" customFormat="false" ht="12.75" hidden="false" customHeight="false" outlineLevel="0" collapsed="false">
      <c r="B32" s="112" t="s">
        <v>74</v>
      </c>
      <c r="C32" s="168" t="n">
        <v>0</v>
      </c>
      <c r="D32" s="174" t="n">
        <v>0</v>
      </c>
      <c r="E32" s="175" t="n">
        <v>0</v>
      </c>
      <c r="F32" s="113" t="n">
        <v>0</v>
      </c>
      <c r="G32" s="114" t="n">
        <v>0</v>
      </c>
      <c r="H32" s="115" t="n">
        <v>0</v>
      </c>
      <c r="I32" s="179" t="n">
        <v>5</v>
      </c>
      <c r="J32" s="143" t="n">
        <v>100</v>
      </c>
      <c r="K32" s="180" t="n">
        <v>0</v>
      </c>
      <c r="L32" s="153" t="n">
        <v>0</v>
      </c>
      <c r="M32" s="154"/>
      <c r="N32" s="155"/>
      <c r="O32" s="156"/>
    </row>
    <row r="33" customFormat="false" ht="12.75" hidden="false" customHeight="false" outlineLevel="0" collapsed="false">
      <c r="B33" s="112" t="s">
        <v>75</v>
      </c>
      <c r="C33" s="168" t="n">
        <v>0</v>
      </c>
      <c r="D33" s="174" t="n">
        <v>0</v>
      </c>
      <c r="E33" s="175" t="n">
        <v>0</v>
      </c>
      <c r="F33" s="113" t="n">
        <v>0</v>
      </c>
      <c r="G33" s="114" t="n">
        <v>0</v>
      </c>
      <c r="H33" s="115" t="n">
        <v>0</v>
      </c>
      <c r="I33" s="179" t="n">
        <v>5</v>
      </c>
      <c r="J33" s="143" t="n">
        <v>89</v>
      </c>
      <c r="K33" s="180" t="n">
        <v>0</v>
      </c>
      <c r="L33" s="153" t="n">
        <v>0</v>
      </c>
      <c r="M33" s="154"/>
      <c r="N33" s="155"/>
      <c r="O33" s="156"/>
    </row>
    <row r="34" customFormat="false" ht="12.75" hidden="false" customHeight="false" outlineLevel="0" collapsed="false">
      <c r="B34" s="112" t="s">
        <v>76</v>
      </c>
      <c r="C34" s="168" t="n">
        <v>2</v>
      </c>
      <c r="D34" s="174" t="n">
        <v>3</v>
      </c>
      <c r="E34" s="175" t="n">
        <v>5</v>
      </c>
      <c r="F34" s="195" t="n">
        <v>2</v>
      </c>
      <c r="G34" s="193" t="n">
        <v>3</v>
      </c>
      <c r="H34" s="194" t="n">
        <v>5</v>
      </c>
      <c r="I34" s="179" t="n">
        <v>6</v>
      </c>
      <c r="J34" s="143" t="n">
        <v>109</v>
      </c>
      <c r="K34" s="180" t="n">
        <v>33</v>
      </c>
      <c r="L34" s="153" t="n">
        <v>13</v>
      </c>
      <c r="M34" s="154"/>
      <c r="N34" s="155"/>
      <c r="O34" s="156"/>
    </row>
    <row r="35" customFormat="false" ht="12.75" hidden="false" customHeight="false" outlineLevel="0" collapsed="false">
      <c r="B35" s="112" t="s">
        <v>77</v>
      </c>
      <c r="C35" s="168" t="n">
        <v>1</v>
      </c>
      <c r="D35" s="174" t="n">
        <v>3</v>
      </c>
      <c r="E35" s="175" t="n">
        <v>4</v>
      </c>
      <c r="F35" s="195" t="n">
        <v>1</v>
      </c>
      <c r="G35" s="114" t="n">
        <v>3</v>
      </c>
      <c r="H35" s="194" t="n">
        <v>4</v>
      </c>
      <c r="I35" s="179" t="n">
        <v>4</v>
      </c>
      <c r="J35" s="143" t="n">
        <v>80</v>
      </c>
      <c r="K35" s="180" t="n">
        <v>25</v>
      </c>
      <c r="L35" s="153" t="n">
        <v>12</v>
      </c>
      <c r="M35" s="154"/>
      <c r="N35" s="155"/>
      <c r="O35" s="156"/>
    </row>
    <row r="36" customFormat="false" ht="12.75" hidden="false" customHeight="false" outlineLevel="0" collapsed="false">
      <c r="B36" s="112" t="s">
        <v>78</v>
      </c>
      <c r="C36" s="168" t="n">
        <v>5</v>
      </c>
      <c r="D36" s="174" t="n">
        <v>4</v>
      </c>
      <c r="E36" s="175" t="n">
        <v>9</v>
      </c>
      <c r="F36" s="113" t="n">
        <v>5</v>
      </c>
      <c r="G36" s="114" t="n">
        <v>4</v>
      </c>
      <c r="H36" s="115" t="n">
        <v>9</v>
      </c>
      <c r="I36" s="179" t="n">
        <v>5</v>
      </c>
      <c r="J36" s="143" t="n">
        <v>102</v>
      </c>
      <c r="K36" s="180" t="n">
        <v>40</v>
      </c>
      <c r="L36" s="153" t="n">
        <v>12</v>
      </c>
      <c r="M36" s="154"/>
      <c r="N36" s="155"/>
      <c r="O36" s="156"/>
    </row>
    <row r="37" customFormat="false" ht="12.75" hidden="false" customHeight="false" outlineLevel="0" collapsed="false">
      <c r="B37" s="112" t="s">
        <v>79</v>
      </c>
      <c r="C37" s="168" t="n">
        <v>32</v>
      </c>
      <c r="D37" s="174" t="n">
        <v>24</v>
      </c>
      <c r="E37" s="175" t="n">
        <v>56</v>
      </c>
      <c r="F37" s="148" t="n">
        <v>35</v>
      </c>
      <c r="G37" s="114" t="n">
        <v>24</v>
      </c>
      <c r="H37" s="115" t="n">
        <v>59</v>
      </c>
      <c r="I37" s="179" t="n">
        <v>40</v>
      </c>
      <c r="J37" s="143" t="n">
        <v>763</v>
      </c>
      <c r="K37" s="180" t="n">
        <v>88</v>
      </c>
      <c r="L37" s="153" t="n">
        <v>26</v>
      </c>
      <c r="M37" s="154"/>
      <c r="N37" s="156"/>
      <c r="O37" s="156"/>
    </row>
    <row r="38" customFormat="false" ht="12.75" hidden="false" customHeight="false" outlineLevel="0" collapsed="false">
      <c r="B38" s="112" t="s">
        <v>80</v>
      </c>
      <c r="C38" s="168" t="n">
        <v>4</v>
      </c>
      <c r="D38" s="174" t="n">
        <v>2</v>
      </c>
      <c r="E38" s="175" t="n">
        <v>6</v>
      </c>
      <c r="F38" s="113" t="n">
        <v>4</v>
      </c>
      <c r="G38" s="114" t="n">
        <v>2</v>
      </c>
      <c r="H38" s="115" t="n">
        <v>6</v>
      </c>
      <c r="I38" s="179" t="n">
        <v>10</v>
      </c>
      <c r="J38" s="143" t="n">
        <v>202</v>
      </c>
      <c r="K38" s="180" t="n">
        <v>40</v>
      </c>
      <c r="L38" s="153" t="n">
        <v>11</v>
      </c>
      <c r="M38" s="154"/>
      <c r="N38" s="155"/>
      <c r="O38" s="156"/>
    </row>
    <row r="39" customFormat="false" ht="12.75" hidden="false" customHeight="false" outlineLevel="0" collapsed="false">
      <c r="B39" s="112" t="s">
        <v>81</v>
      </c>
      <c r="C39" s="168" t="n">
        <v>38</v>
      </c>
      <c r="D39" s="174" t="n">
        <v>16</v>
      </c>
      <c r="E39" s="175" t="n">
        <v>54</v>
      </c>
      <c r="F39" s="113" t="n">
        <v>38</v>
      </c>
      <c r="G39" s="114" t="n">
        <v>16</v>
      </c>
      <c r="H39" s="115" t="n">
        <v>54</v>
      </c>
      <c r="I39" s="179" t="n">
        <v>37</v>
      </c>
      <c r="J39" s="143" t="n">
        <v>707</v>
      </c>
      <c r="K39" s="180" t="n">
        <v>103</v>
      </c>
      <c r="L39" s="153" t="n">
        <v>28</v>
      </c>
      <c r="M39" s="154"/>
      <c r="N39" s="155"/>
      <c r="O39" s="156"/>
    </row>
    <row r="40" customFormat="false" ht="13.5" hidden="false" customHeight="true" outlineLevel="0" collapsed="false">
      <c r="B40" s="196" t="s">
        <v>82</v>
      </c>
      <c r="C40" s="197" t="n">
        <f aca="false">SUM(C22:C39)</f>
        <v>198</v>
      </c>
      <c r="D40" s="198" t="n">
        <f aca="false">SUM(D22:D39)</f>
        <v>180</v>
      </c>
      <c r="E40" s="199" t="n">
        <f aca="false">SUM(E22:E39)</f>
        <v>378</v>
      </c>
      <c r="F40" s="200" t="n">
        <f aca="false">SUM(F22:F39)</f>
        <v>205</v>
      </c>
      <c r="G40" s="201" t="n">
        <f aca="false">SUM(G22:G39)</f>
        <v>180</v>
      </c>
      <c r="H40" s="202" t="n">
        <f aca="false">SUM(H22:H39)</f>
        <v>385</v>
      </c>
      <c r="I40" s="197" t="n">
        <f aca="false">SUM(I22:I39)</f>
        <v>258</v>
      </c>
      <c r="J40" s="199" t="n">
        <f aca="false">SUM(J22:J39)</f>
        <v>4954</v>
      </c>
      <c r="K40" s="198" t="n">
        <f aca="false">AVERAGE(K22:K39)</f>
        <v>56.8888888888889</v>
      </c>
      <c r="L40" s="199" t="n">
        <f aca="false">AVERAGE(L22:L39)</f>
        <v>18.7222222222222</v>
      </c>
      <c r="N40" s="192"/>
      <c r="O40" s="156"/>
    </row>
    <row r="41" customFormat="false" ht="12.75" hidden="false" customHeight="false" outlineLevel="0" collapsed="false">
      <c r="B41" s="112" t="s">
        <v>83</v>
      </c>
      <c r="C41" s="168" t="n">
        <v>8</v>
      </c>
      <c r="D41" s="174" t="n">
        <v>31</v>
      </c>
      <c r="E41" s="175" t="n">
        <v>39</v>
      </c>
      <c r="F41" s="195" t="n">
        <v>8</v>
      </c>
      <c r="G41" s="114" t="n">
        <v>72</v>
      </c>
      <c r="H41" s="115" t="n">
        <v>78</v>
      </c>
      <c r="I41" s="195" t="n">
        <v>9</v>
      </c>
      <c r="J41" s="203" t="n">
        <v>163</v>
      </c>
      <c r="K41" s="152" t="n">
        <v>89</v>
      </c>
      <c r="L41" s="170" t="n">
        <v>53</v>
      </c>
      <c r="M41" s="171"/>
      <c r="N41" s="155"/>
      <c r="O41" s="156"/>
    </row>
    <row r="42" customFormat="false" ht="12.75" hidden="false" customHeight="false" outlineLevel="0" collapsed="false">
      <c r="B42" s="112" t="s">
        <v>84</v>
      </c>
      <c r="C42" s="168" t="n">
        <v>26</v>
      </c>
      <c r="D42" s="174" t="n">
        <v>26</v>
      </c>
      <c r="E42" s="175" t="n">
        <v>52</v>
      </c>
      <c r="F42" s="195" t="n">
        <v>26</v>
      </c>
      <c r="G42" s="193" t="n">
        <v>26</v>
      </c>
      <c r="H42" s="194" t="n">
        <v>52</v>
      </c>
      <c r="I42" s="195" t="n">
        <v>47</v>
      </c>
      <c r="J42" s="203" t="n">
        <v>891</v>
      </c>
      <c r="K42" s="152" t="n">
        <v>55</v>
      </c>
      <c r="L42" s="170" t="n">
        <v>18</v>
      </c>
      <c r="M42" s="171"/>
      <c r="N42" s="155"/>
      <c r="O42" s="156"/>
    </row>
    <row r="43" customFormat="false" ht="12.75" hidden="false" customHeight="false" outlineLevel="0" collapsed="false">
      <c r="B43" s="112" t="s">
        <v>85</v>
      </c>
      <c r="C43" s="168" t="n">
        <v>0</v>
      </c>
      <c r="D43" s="174" t="n">
        <v>0</v>
      </c>
      <c r="E43" s="175" t="n">
        <v>0</v>
      </c>
      <c r="F43" s="195" t="n">
        <v>0</v>
      </c>
      <c r="G43" s="193" t="n">
        <v>0</v>
      </c>
      <c r="H43" s="194" t="n">
        <v>0</v>
      </c>
      <c r="I43" s="195" t="n">
        <v>3</v>
      </c>
      <c r="J43" s="203" t="n">
        <v>65</v>
      </c>
      <c r="K43" s="152" t="n">
        <v>0</v>
      </c>
      <c r="L43" s="170" t="n">
        <v>0</v>
      </c>
      <c r="M43" s="171"/>
      <c r="N43" s="155"/>
      <c r="O43" s="156"/>
    </row>
    <row r="44" customFormat="false" ht="12.75" hidden="false" customHeight="false" outlineLevel="0" collapsed="false">
      <c r="B44" s="112" t="s">
        <v>86</v>
      </c>
      <c r="C44" s="168" t="n">
        <v>21</v>
      </c>
      <c r="D44" s="174" t="n">
        <v>45</v>
      </c>
      <c r="E44" s="175" t="n">
        <v>66</v>
      </c>
      <c r="F44" s="195" t="n">
        <v>21</v>
      </c>
      <c r="G44" s="114" t="n">
        <v>45</v>
      </c>
      <c r="H44" s="115" t="n">
        <v>66</v>
      </c>
      <c r="I44" s="195" t="n">
        <v>20</v>
      </c>
      <c r="J44" s="203" t="n">
        <v>382</v>
      </c>
      <c r="K44" s="152" t="n">
        <v>105</v>
      </c>
      <c r="L44" s="170" t="n">
        <v>44</v>
      </c>
      <c r="M44" s="171"/>
      <c r="N44" s="155"/>
      <c r="O44" s="156"/>
    </row>
    <row r="45" customFormat="false" ht="12.75" hidden="false" customHeight="false" outlineLevel="0" collapsed="false">
      <c r="B45" s="112" t="s">
        <v>87</v>
      </c>
      <c r="C45" s="168" t="n">
        <v>66</v>
      </c>
      <c r="D45" s="174" t="n">
        <v>203</v>
      </c>
      <c r="E45" s="175" t="n">
        <v>269</v>
      </c>
      <c r="F45" s="195" t="n">
        <v>66</v>
      </c>
      <c r="G45" s="114" t="n">
        <v>203</v>
      </c>
      <c r="H45" s="115" t="n">
        <v>269</v>
      </c>
      <c r="I45" s="195" t="n">
        <v>83</v>
      </c>
      <c r="J45" s="203" t="n">
        <v>1581</v>
      </c>
      <c r="K45" s="152" t="n">
        <v>70</v>
      </c>
      <c r="L45" s="170" t="n">
        <v>38</v>
      </c>
      <c r="M45" s="171"/>
      <c r="N45" s="156"/>
      <c r="O45" s="156"/>
    </row>
    <row r="46" customFormat="false" ht="12.75" hidden="false" customHeight="false" outlineLevel="0" collapsed="false">
      <c r="B46" s="112" t="s">
        <v>88</v>
      </c>
      <c r="C46" s="168" t="n">
        <v>12</v>
      </c>
      <c r="D46" s="174" t="n">
        <v>57</v>
      </c>
      <c r="E46" s="175" t="n">
        <v>69</v>
      </c>
      <c r="F46" s="179" t="n">
        <v>12</v>
      </c>
      <c r="G46" s="204" t="n">
        <v>57</v>
      </c>
      <c r="H46" s="205" t="n">
        <v>69</v>
      </c>
      <c r="I46" s="195" t="n">
        <v>27</v>
      </c>
      <c r="J46" s="203" t="n">
        <v>508</v>
      </c>
      <c r="K46" s="152" t="n">
        <v>44</v>
      </c>
      <c r="L46" s="170" t="n">
        <v>29</v>
      </c>
      <c r="M46" s="171"/>
      <c r="N46" s="156"/>
      <c r="O46" s="156"/>
    </row>
    <row r="47" customFormat="false" ht="12.75" hidden="false" customHeight="false" outlineLevel="0" collapsed="false">
      <c r="B47" s="206" t="s">
        <v>89</v>
      </c>
      <c r="C47" s="168" t="n">
        <v>25</v>
      </c>
      <c r="D47" s="174" t="n">
        <v>47</v>
      </c>
      <c r="E47" s="175" t="n">
        <v>72</v>
      </c>
      <c r="F47" s="148" t="n">
        <v>32</v>
      </c>
      <c r="G47" s="114" t="n">
        <v>47</v>
      </c>
      <c r="H47" s="115" t="n">
        <v>79</v>
      </c>
      <c r="I47" s="195" t="n">
        <v>32</v>
      </c>
      <c r="J47" s="203" t="n">
        <v>611</v>
      </c>
      <c r="K47" s="152" t="n">
        <v>68</v>
      </c>
      <c r="L47" s="170" t="n">
        <v>36</v>
      </c>
      <c r="M47" s="171"/>
      <c r="N47" s="155"/>
      <c r="O47" s="156"/>
    </row>
    <row r="48" customFormat="false" ht="12.75" hidden="false" customHeight="false" outlineLevel="0" collapsed="false">
      <c r="B48" s="206" t="s">
        <v>90</v>
      </c>
      <c r="C48" s="207" t="n">
        <v>1</v>
      </c>
      <c r="D48" s="208" t="n">
        <v>1</v>
      </c>
      <c r="E48" s="208" t="n">
        <v>2</v>
      </c>
      <c r="F48" s="209" t="n">
        <v>1</v>
      </c>
      <c r="G48" s="210" t="n">
        <v>1</v>
      </c>
      <c r="H48" s="210" t="n">
        <v>2</v>
      </c>
      <c r="I48" s="209" t="n">
        <v>3</v>
      </c>
      <c r="J48" s="203" t="n">
        <v>52</v>
      </c>
      <c r="K48" s="152" t="n">
        <v>33</v>
      </c>
      <c r="L48" s="170" t="n">
        <v>12</v>
      </c>
      <c r="M48" s="171"/>
      <c r="N48" s="155"/>
      <c r="O48" s="156"/>
    </row>
    <row r="49" customFormat="false" ht="15" hidden="false" customHeight="true" outlineLevel="0" collapsed="false">
      <c r="B49" s="196" t="s">
        <v>91</v>
      </c>
      <c r="C49" s="211" t="n">
        <f aca="false">SUM(C41:C48)</f>
        <v>159</v>
      </c>
      <c r="D49" s="212" t="n">
        <f aca="false">SUM(D41:D48)</f>
        <v>410</v>
      </c>
      <c r="E49" s="213" t="n">
        <f aca="false">SUM(E41:E48)</f>
        <v>569</v>
      </c>
      <c r="F49" s="211" t="n">
        <f aca="false">SUM(F41:F48)</f>
        <v>166</v>
      </c>
      <c r="G49" s="212" t="n">
        <f aca="false">SUM(G41:G48)</f>
        <v>451</v>
      </c>
      <c r="H49" s="213" t="n">
        <f aca="false">SUM(H41:H48)</f>
        <v>615</v>
      </c>
      <c r="I49" s="211" t="n">
        <f aca="false">SUM(I41:I48)</f>
        <v>224</v>
      </c>
      <c r="J49" s="213" t="n">
        <f aca="false">SUM(J41:J48)</f>
        <v>4253</v>
      </c>
      <c r="K49" s="214" t="n">
        <f aca="false">AVERAGE(K41:K48)</f>
        <v>58</v>
      </c>
      <c r="L49" s="215" t="n">
        <f aca="false">AVERAGE(L41:L48)</f>
        <v>28.75</v>
      </c>
      <c r="M49" s="216"/>
      <c r="N49" s="192"/>
      <c r="O49" s="156"/>
    </row>
    <row r="50" customFormat="false" ht="13.5" hidden="false" customHeight="true" outlineLevel="0" collapsed="false">
      <c r="B50" s="181" t="s">
        <v>92</v>
      </c>
      <c r="C50" s="182" t="n">
        <f aca="false">SUM(C40+C49)</f>
        <v>357</v>
      </c>
      <c r="D50" s="183" t="n">
        <f aca="false">SUM(D40+D49)</f>
        <v>590</v>
      </c>
      <c r="E50" s="183" t="n">
        <f aca="false">SUM(E40+E49)</f>
        <v>947</v>
      </c>
      <c r="F50" s="127" t="n">
        <f aca="false">SUM(F40+F49)</f>
        <v>371</v>
      </c>
      <c r="G50" s="128" t="n">
        <f aca="false">SUM(G40+G49)</f>
        <v>631</v>
      </c>
      <c r="H50" s="128" t="n">
        <f aca="false">SUM(H40+H49)</f>
        <v>1000</v>
      </c>
      <c r="I50" s="161" t="n">
        <v>522</v>
      </c>
      <c r="J50" s="184" t="n">
        <v>11477</v>
      </c>
      <c r="K50" s="185" t="n">
        <v>57</v>
      </c>
      <c r="L50" s="186" t="n">
        <v>24</v>
      </c>
      <c r="M50" s="216"/>
      <c r="N50" s="217"/>
      <c r="O50" s="134"/>
    </row>
    <row r="51" customFormat="false" ht="13.5" hidden="false" customHeight="true" outlineLevel="0" collapsed="false">
      <c r="B51" s="218" t="s">
        <v>93</v>
      </c>
      <c r="C51" s="144" t="n">
        <v>0</v>
      </c>
      <c r="D51" s="146" t="n">
        <v>0</v>
      </c>
      <c r="E51" s="146" t="n">
        <v>0</v>
      </c>
      <c r="F51" s="219" t="n">
        <v>0</v>
      </c>
      <c r="G51" s="220" t="n">
        <v>0</v>
      </c>
      <c r="H51" s="220" t="n">
        <v>0</v>
      </c>
      <c r="I51" s="221" t="s">
        <v>51</v>
      </c>
      <c r="J51" s="221"/>
      <c r="K51" s="222"/>
      <c r="L51" s="223"/>
      <c r="M51" s="216"/>
      <c r="N51" s="217"/>
      <c r="O51" s="224"/>
    </row>
    <row r="52" customFormat="false" ht="12.75" hidden="false" customHeight="false" outlineLevel="0" collapsed="false">
      <c r="B52" s="206" t="s">
        <v>94</v>
      </c>
      <c r="C52" s="168" t="n">
        <v>294</v>
      </c>
      <c r="D52" s="174" t="n">
        <v>4</v>
      </c>
      <c r="E52" s="175" t="n">
        <v>298</v>
      </c>
      <c r="F52" s="113" t="n">
        <v>294</v>
      </c>
      <c r="G52" s="114" t="n">
        <v>4</v>
      </c>
      <c r="H52" s="115" t="n">
        <v>298</v>
      </c>
      <c r="I52" s="225" t="s">
        <v>95</v>
      </c>
      <c r="J52" s="225"/>
      <c r="K52" s="226"/>
      <c r="L52" s="227"/>
      <c r="M52" s="228"/>
      <c r="N52" s="229"/>
      <c r="O52" s="224"/>
    </row>
    <row r="53" customFormat="false" ht="12.75" hidden="false" customHeight="false" outlineLevel="0" collapsed="false">
      <c r="B53" s="206" t="s">
        <v>96</v>
      </c>
      <c r="C53" s="168" t="n">
        <v>32</v>
      </c>
      <c r="D53" s="174" t="n">
        <v>2</v>
      </c>
      <c r="E53" s="175" t="n">
        <v>34</v>
      </c>
      <c r="F53" s="113" t="n">
        <v>32</v>
      </c>
      <c r="G53" s="114" t="n">
        <v>2</v>
      </c>
      <c r="H53" s="115" t="n">
        <v>34</v>
      </c>
      <c r="I53" s="230" t="s">
        <v>95</v>
      </c>
      <c r="J53" s="230"/>
      <c r="K53" s="226"/>
      <c r="L53" s="227"/>
      <c r="M53" s="228"/>
      <c r="N53" s="228"/>
    </row>
    <row r="54" customFormat="false" ht="12.75" hidden="false" customHeight="false" outlineLevel="0" collapsed="false">
      <c r="B54" s="206" t="s">
        <v>97</v>
      </c>
      <c r="C54" s="168" t="n">
        <v>0</v>
      </c>
      <c r="D54" s="174" t="n">
        <v>0</v>
      </c>
      <c r="E54" s="175" t="n">
        <v>0</v>
      </c>
      <c r="F54" s="113" t="n">
        <v>0</v>
      </c>
      <c r="G54" s="114" t="n">
        <v>0</v>
      </c>
      <c r="H54" s="115" t="n">
        <v>0</v>
      </c>
      <c r="I54" s="230" t="s">
        <v>95</v>
      </c>
      <c r="J54" s="230"/>
      <c r="K54" s="226"/>
      <c r="L54" s="227"/>
      <c r="M54" s="228"/>
      <c r="N54" s="228"/>
    </row>
    <row r="55" customFormat="false" ht="12.75" hidden="false" customHeight="false" outlineLevel="0" collapsed="false">
      <c r="B55" s="206" t="s">
        <v>98</v>
      </c>
      <c r="C55" s="168" t="n">
        <v>32</v>
      </c>
      <c r="D55" s="174" t="n">
        <v>0</v>
      </c>
      <c r="E55" s="175" t="n">
        <v>32</v>
      </c>
      <c r="F55" s="113" t="n">
        <v>32</v>
      </c>
      <c r="G55" s="114" t="n">
        <v>0</v>
      </c>
      <c r="H55" s="115" t="n">
        <v>32</v>
      </c>
      <c r="I55" s="225" t="s">
        <v>95</v>
      </c>
      <c r="J55" s="225"/>
      <c r="K55" s="226"/>
      <c r="L55" s="227"/>
      <c r="M55" s="228"/>
      <c r="N55" s="228"/>
    </row>
    <row r="56" customFormat="false" ht="12.75" hidden="false" customHeight="false" outlineLevel="0" collapsed="false">
      <c r="B56" s="206" t="s">
        <v>99</v>
      </c>
      <c r="C56" s="168" t="n">
        <v>7</v>
      </c>
      <c r="D56" s="174" t="n">
        <v>0</v>
      </c>
      <c r="E56" s="175" t="n">
        <v>7</v>
      </c>
      <c r="F56" s="113" t="n">
        <v>7</v>
      </c>
      <c r="G56" s="114" t="n">
        <v>0</v>
      </c>
      <c r="H56" s="115" t="n">
        <v>7</v>
      </c>
      <c r="I56" s="221" t="s">
        <v>95</v>
      </c>
      <c r="J56" s="221"/>
      <c r="K56" s="226"/>
      <c r="L56" s="227"/>
      <c r="M56" s="228"/>
      <c r="N56" s="228"/>
    </row>
    <row r="57" customFormat="false" ht="12.75" hidden="false" customHeight="false" outlineLevel="0" collapsed="false">
      <c r="B57" s="206" t="s">
        <v>100</v>
      </c>
      <c r="C57" s="168" t="n">
        <v>0</v>
      </c>
      <c r="D57" s="174" t="n">
        <v>1</v>
      </c>
      <c r="E57" s="175" t="n">
        <v>1</v>
      </c>
      <c r="F57" s="113" t="n">
        <v>0</v>
      </c>
      <c r="G57" s="114" t="n">
        <v>1</v>
      </c>
      <c r="H57" s="115" t="n">
        <v>1</v>
      </c>
      <c r="I57" s="231" t="s">
        <v>95</v>
      </c>
      <c r="J57" s="231"/>
      <c r="K57" s="232"/>
      <c r="L57" s="233"/>
      <c r="M57" s="228"/>
      <c r="N57" s="228"/>
    </row>
    <row r="58" customFormat="false" ht="14.25" hidden="false" customHeight="true" outlineLevel="0" collapsed="false">
      <c r="B58" s="234" t="s">
        <v>101</v>
      </c>
      <c r="C58" s="235" t="n">
        <f aca="false">SUM(C52:C57)</f>
        <v>365</v>
      </c>
      <c r="D58" s="236" t="n">
        <f aca="false">SUM(D52:D57)</f>
        <v>7</v>
      </c>
      <c r="E58" s="236" t="n">
        <f aca="false">SUM(E52:E57)</f>
        <v>372</v>
      </c>
      <c r="F58" s="237" t="n">
        <f aca="false">SUM(F52:F57)</f>
        <v>365</v>
      </c>
      <c r="G58" s="238" t="n">
        <f aca="false">SUM(G52:G57)</f>
        <v>7</v>
      </c>
      <c r="H58" s="238" t="n">
        <f aca="false">SUM(H52:H57)</f>
        <v>372</v>
      </c>
      <c r="I58" s="239"/>
      <c r="J58" s="240"/>
      <c r="K58" s="239"/>
      <c r="L58" s="240"/>
      <c r="M58" s="241"/>
      <c r="N58" s="241"/>
    </row>
    <row r="59" customFormat="false" ht="14.25" hidden="false" customHeight="true" outlineLevel="0" collapsed="false">
      <c r="B59" s="242"/>
      <c r="C59" s="243"/>
      <c r="D59" s="243"/>
      <c r="E59" s="243"/>
      <c r="F59" s="244"/>
      <c r="G59" s="245"/>
      <c r="H59" s="246"/>
      <c r="I59" s="241"/>
      <c r="J59" s="241"/>
      <c r="K59" s="247"/>
      <c r="L59" s="248"/>
      <c r="M59" s="241"/>
      <c r="N59" s="241"/>
    </row>
    <row r="60" customFormat="false" ht="13.5" hidden="false" customHeight="false" outlineLevel="0" collapsed="false">
      <c r="B60" s="249" t="s">
        <v>102</v>
      </c>
      <c r="C60" s="250" t="n">
        <v>844</v>
      </c>
      <c r="D60" s="250" t="n">
        <v>891</v>
      </c>
      <c r="E60" s="250" t="n">
        <v>1735</v>
      </c>
      <c r="F60" s="251" t="n">
        <v>976</v>
      </c>
      <c r="G60" s="252" t="n">
        <v>1143</v>
      </c>
      <c r="H60" s="253" t="n">
        <v>2117</v>
      </c>
      <c r="I60" s="254"/>
      <c r="J60" s="254"/>
      <c r="K60" s="255"/>
      <c r="L60" s="256"/>
      <c r="M60" s="257"/>
      <c r="N60" s="257"/>
    </row>
    <row r="61" customFormat="false" ht="12.75" hidden="false" customHeight="false" outlineLevel="0" collapsed="false">
      <c r="B61" s="258"/>
      <c r="C61" s="259"/>
      <c r="D61" s="259"/>
      <c r="E61" s="259"/>
      <c r="F61" s="259"/>
      <c r="G61" s="259"/>
      <c r="H61" s="259"/>
      <c r="I61" s="259"/>
      <c r="J61" s="259"/>
      <c r="K61" s="259"/>
      <c r="L61" s="259"/>
      <c r="M61" s="260"/>
      <c r="N61" s="260"/>
    </row>
    <row r="62" customFormat="false" ht="13.5" hidden="false" customHeight="false" outlineLevel="0" collapsed="false">
      <c r="B62" s="261" t="s">
        <v>103</v>
      </c>
      <c r="C62" s="259"/>
      <c r="D62" s="259"/>
      <c r="E62" s="259"/>
      <c r="F62" s="259"/>
      <c r="G62" s="259"/>
      <c r="H62" s="259"/>
      <c r="I62" s="259"/>
      <c r="J62" s="259"/>
      <c r="K62" s="259"/>
      <c r="L62" s="259"/>
      <c r="M62" s="260"/>
      <c r="N62" s="260"/>
    </row>
    <row r="63" customFormat="false" ht="12.75" hidden="false" customHeight="false" outlineLevel="0" collapsed="false">
      <c r="B63" s="262" t="s">
        <v>104</v>
      </c>
      <c r="C63" s="263" t="n">
        <v>144</v>
      </c>
      <c r="D63" s="264" t="n">
        <v>12</v>
      </c>
      <c r="E63" s="265" t="n">
        <v>156</v>
      </c>
      <c r="F63" s="266" t="n">
        <v>144</v>
      </c>
      <c r="G63" s="267" t="n">
        <v>12</v>
      </c>
      <c r="H63" s="268" t="n">
        <v>156</v>
      </c>
      <c r="I63" s="269"/>
      <c r="J63" s="270"/>
      <c r="K63" s="271"/>
      <c r="L63" s="272"/>
      <c r="M63" s="273"/>
      <c r="N63" s="273"/>
    </row>
    <row r="64" customFormat="false" ht="12.75" hidden="false" customHeight="false" outlineLevel="0" collapsed="false">
      <c r="B64" s="274" t="s">
        <v>105</v>
      </c>
      <c r="C64" s="275" t="n">
        <v>1025</v>
      </c>
      <c r="D64" s="276" t="n">
        <v>256</v>
      </c>
      <c r="E64" s="277" t="n">
        <v>1281</v>
      </c>
      <c r="F64" s="278" t="n">
        <v>1025</v>
      </c>
      <c r="G64" s="279" t="n">
        <v>256</v>
      </c>
      <c r="H64" s="280" t="n">
        <v>1281</v>
      </c>
      <c r="I64" s="281"/>
      <c r="J64" s="282"/>
      <c r="K64" s="283"/>
      <c r="L64" s="284"/>
      <c r="M64" s="273"/>
      <c r="N64" s="273"/>
    </row>
    <row r="65" customFormat="false" ht="12.75" hidden="false" customHeight="false" outlineLevel="0" collapsed="false">
      <c r="B65" s="285" t="s">
        <v>106</v>
      </c>
      <c r="C65" s="275"/>
      <c r="D65" s="276"/>
      <c r="E65" s="277"/>
      <c r="F65" s="278"/>
      <c r="G65" s="279"/>
      <c r="H65" s="280"/>
      <c r="I65" s="281"/>
      <c r="J65" s="282"/>
      <c r="K65" s="283"/>
      <c r="L65" s="284"/>
      <c r="M65" s="273"/>
      <c r="N65" s="273"/>
    </row>
    <row r="66" customFormat="false" ht="12.75" hidden="false" customHeight="false" outlineLevel="0" collapsed="false">
      <c r="B66" s="286" t="s">
        <v>107</v>
      </c>
      <c r="C66" s="275"/>
      <c r="D66" s="276"/>
      <c r="E66" s="277" t="s">
        <v>108</v>
      </c>
      <c r="F66" s="278"/>
      <c r="G66" s="279"/>
      <c r="H66" s="280" t="s">
        <v>108</v>
      </c>
      <c r="I66" s="281"/>
      <c r="J66" s="282"/>
      <c r="K66" s="283"/>
      <c r="L66" s="284"/>
      <c r="M66" s="273"/>
      <c r="N66" s="273"/>
    </row>
    <row r="67" customFormat="false" ht="12.75" hidden="false" customHeight="false" outlineLevel="0" collapsed="false">
      <c r="B67" s="287" t="s">
        <v>109</v>
      </c>
      <c r="C67" s="275" t="n">
        <v>14</v>
      </c>
      <c r="D67" s="276" t="n">
        <v>58</v>
      </c>
      <c r="E67" s="277" t="n">
        <v>72</v>
      </c>
      <c r="F67" s="278" t="n">
        <v>14</v>
      </c>
      <c r="G67" s="279" t="n">
        <v>58</v>
      </c>
      <c r="H67" s="280" t="n">
        <v>72</v>
      </c>
      <c r="I67" s="281"/>
      <c r="J67" s="282"/>
      <c r="K67" s="283"/>
      <c r="L67" s="284"/>
      <c r="M67" s="273"/>
      <c r="N67" s="273"/>
    </row>
    <row r="68" customFormat="false" ht="13.5" hidden="false" customHeight="false" outlineLevel="0" collapsed="false">
      <c r="B68" s="288" t="s">
        <v>46</v>
      </c>
      <c r="C68" s="289" t="n">
        <f aca="false">SUM(C63:C67)</f>
        <v>1183</v>
      </c>
      <c r="D68" s="289" t="n">
        <f aca="false">SUM(D63:D67)</f>
        <v>326</v>
      </c>
      <c r="E68" s="290" t="n">
        <f aca="false">SUM(E63:E67)</f>
        <v>1509</v>
      </c>
      <c r="F68" s="291" t="n">
        <f aca="false">SUM(F63:F67)</f>
        <v>1183</v>
      </c>
      <c r="G68" s="292" t="n">
        <f aca="false">SUM(G63:G67)</f>
        <v>326</v>
      </c>
      <c r="H68" s="292" t="n">
        <f aca="false">SUM(H63:H67)</f>
        <v>1509</v>
      </c>
      <c r="I68" s="293"/>
      <c r="J68" s="294"/>
      <c r="K68" s="295"/>
      <c r="L68" s="296"/>
      <c r="M68" s="297"/>
      <c r="N68" s="297"/>
    </row>
    <row r="69" customFormat="false" ht="12.75" hidden="false" customHeight="false" outlineLevel="0" collapsed="false">
      <c r="B69" s="258"/>
      <c r="C69" s="298"/>
      <c r="D69" s="298"/>
      <c r="E69" s="298"/>
      <c r="F69" s="298"/>
      <c r="G69" s="298"/>
      <c r="H69" s="298"/>
      <c r="I69" s="299"/>
      <c r="J69" s="299"/>
      <c r="K69" s="299"/>
      <c r="L69" s="299"/>
      <c r="M69" s="300"/>
      <c r="N69" s="300"/>
    </row>
    <row r="70" customFormat="false" ht="12.75" hidden="false" customHeight="false" outlineLevel="0" collapsed="false">
      <c r="B70" s="123" t="s">
        <v>110</v>
      </c>
      <c r="C70" s="125" t="n">
        <f aca="false">SUM(C60,C68)</f>
        <v>2027</v>
      </c>
      <c r="D70" s="125" t="n">
        <f aca="false">SUM(D60,D68)</f>
        <v>1217</v>
      </c>
      <c r="E70" s="125" t="n">
        <f aca="false">SUM(E60,E68)</f>
        <v>3244</v>
      </c>
      <c r="F70" s="127" t="n">
        <f aca="false">SUM(F60,F68)</f>
        <v>2159</v>
      </c>
      <c r="G70" s="128" t="n">
        <f aca="false">SUM(G60,G68)</f>
        <v>1469</v>
      </c>
      <c r="H70" s="129" t="n">
        <f aca="false">SUM(H60,H68)</f>
        <v>3626</v>
      </c>
      <c r="I70" s="124"/>
      <c r="J70" s="126"/>
      <c r="K70" s="125"/>
      <c r="L70" s="126"/>
      <c r="M70" s="301"/>
      <c r="N70" s="301"/>
    </row>
    <row r="71" customFormat="false" ht="12.75" hidden="false" customHeight="false" outlineLevel="0" collapsed="false">
      <c r="A71" s="3"/>
      <c r="B71" s="302"/>
      <c r="C71" s="301"/>
      <c r="D71" s="301"/>
      <c r="E71" s="301"/>
      <c r="F71" s="220"/>
      <c r="G71" s="220"/>
      <c r="H71" s="220"/>
      <c r="I71" s="301"/>
      <c r="J71" s="301"/>
      <c r="K71" s="301"/>
      <c r="L71" s="301"/>
      <c r="M71" s="301"/>
      <c r="N71" s="301"/>
      <c r="O71" s="303"/>
    </row>
    <row r="72" customFormat="false" ht="12.75" hidden="false" customHeight="false" outlineLevel="0" collapsed="false">
      <c r="B72" s="91" t="s">
        <v>111</v>
      </c>
      <c r="C72" s="91"/>
      <c r="D72" s="91"/>
      <c r="E72" s="91"/>
      <c r="F72" s="91"/>
      <c r="G72" s="91"/>
      <c r="H72" s="91"/>
      <c r="I72" s="91"/>
    </row>
    <row r="73" customFormat="false" ht="12.75" hidden="false" customHeight="false" outlineLevel="0" collapsed="false">
      <c r="B73" s="91"/>
      <c r="C73" s="91"/>
      <c r="D73" s="91"/>
      <c r="E73" s="91"/>
      <c r="F73" s="91"/>
      <c r="G73" s="91"/>
      <c r="H73" s="91"/>
      <c r="I73" s="91"/>
    </row>
    <row r="74" customFormat="false" ht="12.75" hidden="false" customHeight="false" outlineLevel="0" collapsed="false">
      <c r="B74" s="7" t="s">
        <v>112</v>
      </c>
      <c r="C74" s="7"/>
      <c r="E74" s="88" t="s">
        <v>113</v>
      </c>
      <c r="F74" s="88"/>
      <c r="G74" s="91"/>
      <c r="U74" s="114"/>
      <c r="V74" s="114"/>
    </row>
    <row r="75" customFormat="false" ht="12.75" hidden="false" customHeight="false" outlineLevel="0" collapsed="false">
      <c r="E75" s="304" t="s">
        <v>114</v>
      </c>
      <c r="F75" s="305"/>
      <c r="G75" s="304"/>
      <c r="H75" s="304"/>
      <c r="I75" s="306"/>
      <c r="U75" s="114"/>
      <c r="V75" s="114"/>
    </row>
  </sheetData>
  <mergeCells count="18">
    <mergeCell ref="B6:B8"/>
    <mergeCell ref="C6:H6"/>
    <mergeCell ref="I6:L6"/>
    <mergeCell ref="C7:E7"/>
    <mergeCell ref="F7:H7"/>
    <mergeCell ref="I7:J7"/>
    <mergeCell ref="K7:L7"/>
    <mergeCell ref="N7:O7"/>
    <mergeCell ref="I9:J9"/>
    <mergeCell ref="I10:J10"/>
    <mergeCell ref="I17:J17"/>
    <mergeCell ref="I51:J51"/>
    <mergeCell ref="I52:J52"/>
    <mergeCell ref="I53:J53"/>
    <mergeCell ref="I54:J54"/>
    <mergeCell ref="I55:J55"/>
    <mergeCell ref="I56:J56"/>
    <mergeCell ref="I57:J57"/>
  </mergeCells>
  <printOptions headings="false" gridLines="false" gridLinesSet="true" horizontalCentered="false" verticalCentered="false"/>
  <pageMargins left="0.45" right="0.420138888888889" top="0.520138888888889"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B5: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1" activeCellId="0" sqref="L11"/>
    </sheetView>
  </sheetViews>
  <sheetFormatPr defaultRowHeight="12.75" outlineLevelRow="0" outlineLevelCol="0"/>
  <cols>
    <col collapsed="false" customWidth="true" hidden="false" outlineLevel="0" max="1" min="1" style="0" width="4.43"/>
    <col collapsed="false" customWidth="true" hidden="false" outlineLevel="0" max="2" min="2" style="0" width="22.14"/>
    <col collapsed="false" customWidth="true" hidden="false" outlineLevel="0" max="1025" min="3" style="0" width="10.67"/>
  </cols>
  <sheetData>
    <row r="5" customFormat="false" ht="13.5" hidden="false" customHeight="false" outlineLevel="0" collapsed="false"/>
    <row r="6" customFormat="false" ht="12.75" hidden="false" customHeight="false" outlineLevel="0" collapsed="false">
      <c r="B6" s="307"/>
      <c r="C6" s="308" t="s">
        <v>115</v>
      </c>
      <c r="D6" s="308"/>
      <c r="E6" s="308"/>
      <c r="F6" s="308"/>
      <c r="G6" s="308"/>
      <c r="H6" s="309"/>
      <c r="I6" s="309"/>
    </row>
    <row r="7" customFormat="false" ht="12.75" hidden="false" customHeight="false" outlineLevel="0" collapsed="false">
      <c r="B7" s="310" t="s">
        <v>116</v>
      </c>
      <c r="C7" s="311" t="s">
        <v>117</v>
      </c>
      <c r="D7" s="311" t="s">
        <v>118</v>
      </c>
      <c r="E7" s="312" t="s">
        <v>119</v>
      </c>
      <c r="F7" s="313" t="s">
        <v>120</v>
      </c>
      <c r="G7" s="313"/>
      <c r="H7" s="314" t="s">
        <v>121</v>
      </c>
      <c r="I7" s="314"/>
    </row>
    <row r="8" customFormat="false" ht="13.5" hidden="false" customHeight="false" outlineLevel="0" collapsed="false">
      <c r="B8" s="315"/>
      <c r="C8" s="316"/>
      <c r="D8" s="316"/>
      <c r="E8" s="317"/>
      <c r="F8" s="318" t="s">
        <v>44</v>
      </c>
      <c r="G8" s="315" t="s">
        <v>45</v>
      </c>
      <c r="H8" s="317" t="s">
        <v>44</v>
      </c>
      <c r="I8" s="319" t="s">
        <v>45</v>
      </c>
    </row>
    <row r="9" customFormat="false" ht="12.75" hidden="false" customHeight="false" outlineLevel="0" collapsed="false">
      <c r="B9" s="320"/>
      <c r="C9" s="321"/>
      <c r="D9" s="321"/>
      <c r="E9" s="322"/>
      <c r="F9" s="323"/>
      <c r="G9" s="320"/>
      <c r="H9" s="322"/>
    </row>
    <row r="10" customFormat="false" ht="12.75" hidden="false" customHeight="false" outlineLevel="0" collapsed="false">
      <c r="B10" s="320" t="s">
        <v>122</v>
      </c>
      <c r="C10" s="324" t="n">
        <v>2</v>
      </c>
      <c r="D10" s="324" t="n">
        <v>0</v>
      </c>
      <c r="E10" s="325" t="n">
        <v>0</v>
      </c>
      <c r="F10" s="326" t="n">
        <v>0</v>
      </c>
      <c r="G10" s="327" t="n">
        <v>0</v>
      </c>
      <c r="H10" s="325" t="n">
        <v>0</v>
      </c>
      <c r="I10" s="328" t="n">
        <v>0</v>
      </c>
    </row>
    <row r="11" customFormat="false" ht="12.75" hidden="false" customHeight="false" outlineLevel="0" collapsed="false">
      <c r="B11" s="320"/>
      <c r="C11" s="324"/>
      <c r="D11" s="324"/>
      <c r="E11" s="325"/>
      <c r="F11" s="326"/>
      <c r="G11" s="327"/>
      <c r="H11" s="325"/>
      <c r="I11" s="328"/>
    </row>
    <row r="12" customFormat="false" ht="12.75" hidden="false" customHeight="false" outlineLevel="0" collapsed="false">
      <c r="B12" s="320" t="s">
        <v>123</v>
      </c>
      <c r="C12" s="324" t="n">
        <v>2</v>
      </c>
      <c r="D12" s="324" t="n">
        <v>2</v>
      </c>
      <c r="E12" s="325" t="n">
        <v>1</v>
      </c>
      <c r="F12" s="326" t="n">
        <v>0</v>
      </c>
      <c r="G12" s="327" t="n">
        <v>0</v>
      </c>
      <c r="H12" s="325" t="n">
        <v>0</v>
      </c>
      <c r="I12" s="329" t="n">
        <v>0</v>
      </c>
    </row>
    <row r="13" customFormat="false" ht="12.75" hidden="false" customHeight="false" outlineLevel="0" collapsed="false">
      <c r="B13" s="320"/>
      <c r="C13" s="324"/>
      <c r="D13" s="324"/>
      <c r="E13" s="325"/>
      <c r="F13" s="326"/>
      <c r="G13" s="327"/>
      <c r="H13" s="325"/>
      <c r="I13" s="328"/>
    </row>
    <row r="14" customFormat="false" ht="12.75" hidden="false" customHeight="false" outlineLevel="0" collapsed="false">
      <c r="B14" s="320" t="s">
        <v>124</v>
      </c>
      <c r="C14" s="324" t="n">
        <v>6</v>
      </c>
      <c r="D14" s="324" t="s">
        <v>125</v>
      </c>
      <c r="E14" s="325" t="n">
        <v>3</v>
      </c>
      <c r="F14" s="326" t="n">
        <v>2</v>
      </c>
      <c r="G14" s="327" t="n">
        <v>1</v>
      </c>
      <c r="H14" s="325" t="n">
        <v>67</v>
      </c>
      <c r="I14" s="329" t="n">
        <v>33</v>
      </c>
    </row>
    <row r="15" customFormat="false" ht="12.75" hidden="false" customHeight="false" outlineLevel="0" collapsed="false">
      <c r="B15" s="320"/>
      <c r="C15" s="324"/>
      <c r="D15" s="324"/>
      <c r="E15" s="325"/>
      <c r="F15" s="326"/>
      <c r="G15" s="327"/>
      <c r="H15" s="325"/>
      <c r="I15" s="328"/>
    </row>
    <row r="16" customFormat="false" ht="14.25" hidden="false" customHeight="false" outlineLevel="0" collapsed="false">
      <c r="B16" s="320" t="s">
        <v>126</v>
      </c>
      <c r="C16" s="324" t="s">
        <v>127</v>
      </c>
      <c r="D16" s="324" t="n">
        <v>26</v>
      </c>
      <c r="E16" s="325" t="n">
        <v>26</v>
      </c>
      <c r="F16" s="326" t="n">
        <v>20</v>
      </c>
      <c r="G16" s="327" t="n">
        <v>26</v>
      </c>
      <c r="H16" s="325" t="n">
        <v>77</v>
      </c>
      <c r="I16" s="329" t="n">
        <v>100</v>
      </c>
    </row>
    <row r="17" customFormat="false" ht="12.75" hidden="false" customHeight="false" outlineLevel="0" collapsed="false">
      <c r="B17" s="320"/>
      <c r="C17" s="324"/>
      <c r="D17" s="324"/>
      <c r="E17" s="325"/>
      <c r="F17" s="326"/>
      <c r="G17" s="327"/>
      <c r="H17" s="325"/>
      <c r="I17" s="328"/>
    </row>
    <row r="18" customFormat="false" ht="12.75" hidden="false" customHeight="false" outlineLevel="0" collapsed="false">
      <c r="B18" s="320" t="s">
        <v>128</v>
      </c>
      <c r="C18" s="324" t="n">
        <v>1</v>
      </c>
      <c r="D18" s="324" t="n">
        <v>0</v>
      </c>
      <c r="E18" s="330"/>
      <c r="F18" s="331"/>
      <c r="G18" s="332"/>
      <c r="H18" s="330"/>
      <c r="I18" s="333"/>
    </row>
    <row r="19" customFormat="false" ht="12.75" hidden="false" customHeight="false" outlineLevel="0" collapsed="false">
      <c r="B19" s="320"/>
      <c r="C19" s="324"/>
      <c r="D19" s="324"/>
      <c r="E19" s="325"/>
      <c r="F19" s="326"/>
      <c r="G19" s="327"/>
      <c r="H19" s="325"/>
      <c r="I19" s="328"/>
    </row>
    <row r="20" customFormat="false" ht="12.75" hidden="false" customHeight="false" outlineLevel="0" collapsed="false">
      <c r="B20" s="320" t="s">
        <v>129</v>
      </c>
      <c r="C20" s="324" t="n">
        <v>5</v>
      </c>
      <c r="D20" s="324" t="n">
        <v>0</v>
      </c>
      <c r="E20" s="330"/>
      <c r="F20" s="331"/>
      <c r="G20" s="332"/>
      <c r="H20" s="330"/>
      <c r="I20" s="333"/>
    </row>
    <row r="21" customFormat="false" ht="13.5" hidden="false" customHeight="false" outlineLevel="0" collapsed="false">
      <c r="B21" s="334"/>
      <c r="C21" s="335"/>
      <c r="D21" s="335"/>
      <c r="E21" s="336"/>
      <c r="F21" s="337"/>
      <c r="G21" s="338"/>
      <c r="H21" s="336"/>
      <c r="I21" s="339"/>
    </row>
    <row r="22" customFormat="false" ht="12.75" hidden="false" customHeight="false" outlineLevel="0" collapsed="false">
      <c r="B22" s="320"/>
      <c r="C22" s="324"/>
      <c r="D22" s="324"/>
      <c r="E22" s="325"/>
      <c r="F22" s="326"/>
      <c r="G22" s="327"/>
      <c r="H22" s="325"/>
      <c r="I22" s="328"/>
    </row>
    <row r="23" customFormat="false" ht="12.75" hidden="false" customHeight="false" outlineLevel="0" collapsed="false">
      <c r="B23" s="320" t="s">
        <v>130</v>
      </c>
      <c r="C23" s="324" t="n">
        <v>42</v>
      </c>
      <c r="D23" s="324" t="n">
        <v>33</v>
      </c>
      <c r="E23" s="325" t="n">
        <v>30</v>
      </c>
      <c r="F23" s="326" t="n">
        <v>22</v>
      </c>
      <c r="G23" s="327" t="n">
        <v>27</v>
      </c>
      <c r="H23" s="340" t="n">
        <v>52</v>
      </c>
      <c r="I23" s="341" t="n">
        <v>64</v>
      </c>
    </row>
    <row r="24" customFormat="false" ht="13.5" hidden="false" customHeight="false" outlineLevel="0" collapsed="false">
      <c r="B24" s="342"/>
      <c r="C24" s="343"/>
      <c r="D24" s="343"/>
      <c r="E24" s="344"/>
      <c r="F24" s="345"/>
      <c r="G24" s="334"/>
      <c r="H24" s="344"/>
      <c r="I24" s="346"/>
    </row>
    <row r="25" customFormat="false" ht="12.75" hidden="false" customHeight="false" outlineLevel="0" collapsed="false">
      <c r="F25" s="91"/>
    </row>
    <row r="26" customFormat="false" ht="12.75" hidden="false" customHeight="false" outlineLevel="0" collapsed="false">
      <c r="B26" s="91" t="s">
        <v>131</v>
      </c>
      <c r="C26" s="91"/>
      <c r="D26" s="91"/>
      <c r="E26" s="91"/>
      <c r="F26" s="91"/>
    </row>
    <row r="27" customFormat="false" ht="12.75" hidden="false" customHeight="false" outlineLevel="0" collapsed="false">
      <c r="B27" s="347" t="s">
        <v>132</v>
      </c>
      <c r="C27" s="91"/>
      <c r="D27" s="91"/>
      <c r="E27" s="91"/>
      <c r="F27" s="91"/>
    </row>
    <row r="28" customFormat="false" ht="12.75" hidden="false" customHeight="false" outlineLevel="0" collapsed="false">
      <c r="B28" s="348" t="s">
        <v>133</v>
      </c>
      <c r="C28" s="348"/>
      <c r="D28" s="348"/>
      <c r="E28" s="91"/>
      <c r="F28" s="91"/>
    </row>
  </sheetData>
  <mergeCells count="3">
    <mergeCell ref="C6:G6"/>
    <mergeCell ref="F7:G7"/>
    <mergeCell ref="H7:I7"/>
  </mergeCells>
  <printOptions headings="false" gridLines="false" gridLinesSet="true" horizontalCentered="false" verticalCentered="false"/>
  <pageMargins left="0.75" right="0.75" top="0.470138888888889"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W3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P25" activeCellId="0" sqref="P25"/>
    </sheetView>
  </sheetViews>
  <sheetFormatPr defaultRowHeight="12.75" outlineLevelRow="0" outlineLevelCol="0"/>
  <cols>
    <col collapsed="false" customWidth="true" hidden="false" outlineLevel="0" max="1" min="1" style="0" width="6.42"/>
    <col collapsed="false" customWidth="true" hidden="false" outlineLevel="0" max="2" min="2" style="0" width="13.57"/>
    <col collapsed="false" customWidth="true" hidden="false" outlineLevel="0" max="3" min="3" style="0" width="3.71"/>
    <col collapsed="false" customWidth="true" hidden="false" outlineLevel="0" max="4" min="4" style="0" width="6.71"/>
    <col collapsed="false" customWidth="true" hidden="false" outlineLevel="0" max="5" min="5" style="328" width="6.71"/>
    <col collapsed="false" customWidth="true" hidden="false" outlineLevel="0" max="6" min="6" style="0" width="3.71"/>
    <col collapsed="false" customWidth="true" hidden="false" outlineLevel="0" max="7" min="7" style="0" width="8.42"/>
    <col collapsed="false" customWidth="true" hidden="false" outlineLevel="0" max="8" min="8" style="328" width="6.71"/>
    <col collapsed="false" customWidth="true" hidden="false" outlineLevel="0" max="9" min="9" style="0" width="3.71"/>
    <col collapsed="false" customWidth="true" hidden="false" outlineLevel="0" max="10" min="10" style="0" width="8.29"/>
    <col collapsed="false" customWidth="true" hidden="false" outlineLevel="0" max="11" min="11" style="328" width="6.71"/>
    <col collapsed="false" customWidth="true" hidden="false" outlineLevel="0" max="12" min="12" style="0" width="4.71"/>
    <col collapsed="false" customWidth="true" hidden="false" outlineLevel="0" max="13" min="13" style="0" width="11.29"/>
    <col collapsed="false" customWidth="true" hidden="false" outlineLevel="0" max="20" min="14" style="0" width="11.42"/>
    <col collapsed="false" customWidth="true" hidden="false" outlineLevel="0" max="21" min="21" style="0" width="2.29"/>
    <col collapsed="false" customWidth="true" hidden="false" outlineLevel="0" max="1025" min="22" style="0" width="10.67"/>
  </cols>
  <sheetData>
    <row r="2" customFormat="false" ht="15.75" hidden="false" customHeight="false" outlineLevel="0" collapsed="false">
      <c r="B2" s="1" t="s">
        <v>134</v>
      </c>
      <c r="C2" s="1"/>
      <c r="D2" s="349"/>
      <c r="E2" s="350"/>
      <c r="F2" s="1"/>
      <c r="G2" s="1"/>
      <c r="H2" s="350"/>
      <c r="I2" s="1"/>
      <c r="J2" s="1"/>
      <c r="K2" s="351"/>
      <c r="L2" s="352"/>
      <c r="M2" s="352"/>
      <c r="N2" s="29"/>
    </row>
    <row r="3" customFormat="false" ht="13.5" hidden="false" customHeight="false" outlineLevel="0" collapsed="false">
      <c r="B3" s="29"/>
      <c r="C3" s="29"/>
      <c r="D3" s="29"/>
      <c r="E3" s="8"/>
      <c r="F3" s="29"/>
      <c r="G3" s="29"/>
      <c r="H3" s="8"/>
      <c r="I3" s="29"/>
      <c r="J3" s="29"/>
      <c r="K3" s="8"/>
      <c r="L3" s="29"/>
      <c r="M3" s="29"/>
      <c r="N3" s="29"/>
    </row>
    <row r="4" customFormat="false" ht="12.75" hidden="false" customHeight="false" outlineLevel="0" collapsed="false">
      <c r="B4" s="353"/>
      <c r="C4" s="354"/>
      <c r="D4" s="355" t="s">
        <v>135</v>
      </c>
      <c r="E4" s="355"/>
      <c r="F4" s="355"/>
      <c r="G4" s="355"/>
      <c r="H4" s="355"/>
      <c r="I4" s="355"/>
      <c r="J4" s="355"/>
      <c r="K4" s="355"/>
      <c r="L4" s="355"/>
      <c r="M4" s="355"/>
      <c r="N4" s="44"/>
    </row>
    <row r="5" customFormat="false" ht="12.75" hidden="false" customHeight="false" outlineLevel="0" collapsed="false">
      <c r="B5" s="356"/>
      <c r="C5" s="356"/>
      <c r="D5" s="357" t="s">
        <v>136</v>
      </c>
      <c r="E5" s="357"/>
      <c r="F5" s="358"/>
      <c r="G5" s="357" t="s">
        <v>105</v>
      </c>
      <c r="H5" s="357"/>
      <c r="I5" s="358"/>
      <c r="J5" s="357" t="s">
        <v>137</v>
      </c>
      <c r="K5" s="357"/>
      <c r="L5" s="358"/>
      <c r="M5" s="358" t="s">
        <v>46</v>
      </c>
      <c r="N5" s="44"/>
    </row>
    <row r="6" customFormat="false" ht="12.75" hidden="false" customHeight="false" outlineLevel="0" collapsed="false">
      <c r="B6" s="359" t="s">
        <v>17</v>
      </c>
      <c r="C6" s="359"/>
      <c r="D6" s="359" t="s">
        <v>138</v>
      </c>
      <c r="E6" s="359" t="s">
        <v>139</v>
      </c>
      <c r="F6" s="359"/>
      <c r="G6" s="359" t="s">
        <v>138</v>
      </c>
      <c r="H6" s="359" t="s">
        <v>139</v>
      </c>
      <c r="I6" s="359"/>
      <c r="J6" s="359" t="s">
        <v>138</v>
      </c>
      <c r="K6" s="359" t="s">
        <v>139</v>
      </c>
      <c r="L6" s="359"/>
      <c r="M6" s="359" t="s">
        <v>138</v>
      </c>
      <c r="N6" s="44"/>
    </row>
    <row r="7" customFormat="false" ht="12.75" hidden="false" customHeight="false" outlineLevel="0" collapsed="false">
      <c r="B7" s="46" t="n">
        <v>1995</v>
      </c>
      <c r="C7" s="46"/>
      <c r="D7" s="360"/>
      <c r="E7" s="361"/>
      <c r="F7" s="69"/>
      <c r="G7" s="362" t="n">
        <v>2</v>
      </c>
      <c r="H7" s="363" t="n">
        <f aca="false">((G7/M7))*100</f>
        <v>20</v>
      </c>
      <c r="I7" s="364"/>
      <c r="J7" s="362" t="n">
        <v>8</v>
      </c>
      <c r="K7" s="363" t="n">
        <f aca="false">((J7/M7))*100</f>
        <v>80</v>
      </c>
      <c r="L7" s="364"/>
      <c r="M7" s="365" t="n">
        <f aca="false">G7+J7</f>
        <v>10</v>
      </c>
      <c r="N7" s="29"/>
    </row>
    <row r="8" customFormat="false" ht="12.75" hidden="false" customHeight="false" outlineLevel="0" collapsed="false">
      <c r="B8" s="46" t="n">
        <v>1996</v>
      </c>
      <c r="C8" s="46"/>
      <c r="D8" s="360"/>
      <c r="E8" s="361"/>
      <c r="F8" s="69"/>
      <c r="G8" s="362" t="n">
        <v>4</v>
      </c>
      <c r="H8" s="363" t="n">
        <f aca="false">((G8/M8))*100</f>
        <v>30.7692307692308</v>
      </c>
      <c r="I8" s="364"/>
      <c r="J8" s="362" t="n">
        <v>9</v>
      </c>
      <c r="K8" s="363" t="n">
        <f aca="false">((J8/M8))*100</f>
        <v>69.2307692307692</v>
      </c>
      <c r="L8" s="364"/>
      <c r="M8" s="365" t="n">
        <f aca="false">+G8+J8</f>
        <v>13</v>
      </c>
      <c r="N8" s="29"/>
    </row>
    <row r="9" customFormat="false" ht="12.75" hidden="false" customHeight="false" outlineLevel="0" collapsed="false">
      <c r="B9" s="46" t="n">
        <v>1997</v>
      </c>
      <c r="C9" s="46"/>
      <c r="D9" s="360"/>
      <c r="E9" s="361"/>
      <c r="F9" s="69"/>
      <c r="G9" s="362" t="n">
        <v>3</v>
      </c>
      <c r="H9" s="363" t="n">
        <f aca="false">((G9/M9))*100</f>
        <v>37.5</v>
      </c>
      <c r="I9" s="364"/>
      <c r="J9" s="362" t="n">
        <v>5</v>
      </c>
      <c r="K9" s="363" t="n">
        <f aca="false">((J9/M9))*100</f>
        <v>62.5</v>
      </c>
      <c r="L9" s="364"/>
      <c r="M9" s="365" t="n">
        <f aca="false">+G9+J9</f>
        <v>8</v>
      </c>
      <c r="N9" s="29"/>
    </row>
    <row r="10" customFormat="false" ht="12.75" hidden="false" customHeight="false" outlineLevel="0" collapsed="false">
      <c r="B10" s="46" t="n">
        <v>1998</v>
      </c>
      <c r="C10" s="46"/>
      <c r="D10" s="366" t="n">
        <v>1</v>
      </c>
      <c r="E10" s="363" t="n">
        <f aca="false">((D10/M10))*100</f>
        <v>12.5</v>
      </c>
      <c r="F10" s="364"/>
      <c r="G10" s="362" t="n">
        <v>2</v>
      </c>
      <c r="H10" s="363" t="n">
        <f aca="false">((G10/M10))*100</f>
        <v>25</v>
      </c>
      <c r="I10" s="364"/>
      <c r="J10" s="362" t="n">
        <v>5</v>
      </c>
      <c r="K10" s="363" t="n">
        <f aca="false">((J10/M10))*100</f>
        <v>62.5</v>
      </c>
      <c r="L10" s="364"/>
      <c r="M10" s="365" t="n">
        <f aca="false">D10+G10+J10</f>
        <v>8</v>
      </c>
      <c r="N10" s="29"/>
    </row>
    <row r="11" customFormat="false" ht="12.75" hidden="false" customHeight="false" outlineLevel="0" collapsed="false">
      <c r="B11" s="46" t="n">
        <v>1999</v>
      </c>
      <c r="C11" s="46"/>
      <c r="D11" s="366"/>
      <c r="E11" s="363"/>
      <c r="F11" s="364"/>
      <c r="G11" s="362" t="n">
        <v>3.8</v>
      </c>
      <c r="H11" s="363" t="n">
        <f aca="false">((G11/M11))*100</f>
        <v>34.5454545454545</v>
      </c>
      <c r="I11" s="364"/>
      <c r="J11" s="362" t="n">
        <v>7.2</v>
      </c>
      <c r="K11" s="363" t="n">
        <f aca="false">((J11/M11))*100</f>
        <v>65.4545454545455</v>
      </c>
      <c r="L11" s="364"/>
      <c r="M11" s="365" t="n">
        <f aca="false">G11+J11</f>
        <v>11</v>
      </c>
      <c r="N11" s="29"/>
      <c r="O11" s="367"/>
      <c r="T11" s="368"/>
      <c r="U11" s="369"/>
      <c r="V11" s="368"/>
      <c r="W11" s="368"/>
    </row>
    <row r="12" customFormat="false" ht="12.75" hidden="false" customHeight="false" outlineLevel="0" collapsed="false">
      <c r="B12" s="46" t="n">
        <v>2000</v>
      </c>
      <c r="C12" s="46"/>
      <c r="D12" s="366" t="n">
        <v>0.4</v>
      </c>
      <c r="E12" s="363" t="n">
        <f aca="false">((D12/M12))*100</f>
        <v>3.63636363636364</v>
      </c>
      <c r="F12" s="364"/>
      <c r="G12" s="362" t="n">
        <v>3.9</v>
      </c>
      <c r="H12" s="363" t="n">
        <f aca="false">((G12/M12))*100</f>
        <v>35.4545454545455</v>
      </c>
      <c r="I12" s="364"/>
      <c r="J12" s="362" t="n">
        <v>6.7</v>
      </c>
      <c r="K12" s="363" t="n">
        <f aca="false">((J12/M12))*100</f>
        <v>60.9090909090909</v>
      </c>
      <c r="L12" s="364"/>
      <c r="M12" s="365" t="n">
        <f aca="false">D12+G12+J12</f>
        <v>11</v>
      </c>
      <c r="N12" s="29"/>
      <c r="O12" s="367"/>
      <c r="T12" s="368"/>
      <c r="U12" s="369"/>
      <c r="V12" s="368"/>
      <c r="W12" s="368"/>
    </row>
    <row r="13" customFormat="false" ht="12.75" hidden="false" customHeight="false" outlineLevel="0" collapsed="false">
      <c r="B13" s="46" t="n">
        <v>2001</v>
      </c>
      <c r="C13" s="46"/>
      <c r="D13" s="366" t="n">
        <v>0.4</v>
      </c>
      <c r="E13" s="363" t="n">
        <f aca="false">((D13/M13))*100</f>
        <v>3.50877192982456</v>
      </c>
      <c r="F13" s="364"/>
      <c r="G13" s="362" t="n">
        <v>5</v>
      </c>
      <c r="H13" s="363" t="n">
        <f aca="false">((G13/M13))*100</f>
        <v>43.859649122807</v>
      </c>
      <c r="I13" s="364"/>
      <c r="J13" s="362" t="n">
        <v>6</v>
      </c>
      <c r="K13" s="363" t="n">
        <f aca="false">((J13/M13))*100</f>
        <v>52.6315789473684</v>
      </c>
      <c r="L13" s="364"/>
      <c r="M13" s="365" t="n">
        <f aca="false">D13+G13+J13</f>
        <v>11.4</v>
      </c>
      <c r="N13" s="29"/>
      <c r="O13" s="367"/>
      <c r="T13" s="368"/>
      <c r="U13" s="369"/>
      <c r="V13" s="368"/>
      <c r="W13" s="368"/>
    </row>
    <row r="14" customFormat="false" ht="12.75" hidden="false" customHeight="false" outlineLevel="0" collapsed="false">
      <c r="B14" s="46" t="n">
        <v>2002</v>
      </c>
      <c r="C14" s="46"/>
      <c r="D14" s="366" t="n">
        <v>1.578</v>
      </c>
      <c r="E14" s="363" t="n">
        <f aca="false">((D14/M14))*100</f>
        <v>13.8239159001314</v>
      </c>
      <c r="F14" s="364"/>
      <c r="G14" s="362" t="n">
        <v>3.46</v>
      </c>
      <c r="H14" s="363" t="n">
        <f aca="false">((G14/M14))*100</f>
        <v>30.3109943057381</v>
      </c>
      <c r="I14" s="364"/>
      <c r="J14" s="362" t="n">
        <v>6.377</v>
      </c>
      <c r="K14" s="363" t="n">
        <f aca="false">((J14/M14))*100</f>
        <v>55.8650897941305</v>
      </c>
      <c r="L14" s="364"/>
      <c r="M14" s="365" t="n">
        <f aca="false">D14+G14+J14</f>
        <v>11.415</v>
      </c>
      <c r="N14" s="29"/>
      <c r="O14" s="367"/>
      <c r="T14" s="368"/>
      <c r="U14" s="369"/>
      <c r="V14" s="368"/>
      <c r="W14" s="368"/>
    </row>
    <row r="15" customFormat="false" ht="12.75" hidden="false" customHeight="false" outlineLevel="0" collapsed="false">
      <c r="B15" s="46" t="n">
        <v>2003</v>
      </c>
      <c r="C15" s="46"/>
      <c r="D15" s="366"/>
      <c r="E15" s="363"/>
      <c r="F15" s="364"/>
      <c r="G15" s="362" t="n">
        <v>5.853</v>
      </c>
      <c r="H15" s="363" t="n">
        <f aca="false">((G15/M15))*100</f>
        <v>44.2370191217595</v>
      </c>
      <c r="I15" s="364"/>
      <c r="J15" s="362" t="n">
        <v>7.378</v>
      </c>
      <c r="K15" s="363" t="n">
        <f aca="false">((J15/M15))*100</f>
        <v>55.7629808782405</v>
      </c>
      <c r="L15" s="364"/>
      <c r="M15" s="365" t="n">
        <f aca="false">G15+J15</f>
        <v>13.231</v>
      </c>
      <c r="N15" s="29"/>
      <c r="O15" s="367"/>
      <c r="T15" s="368"/>
      <c r="U15" s="369"/>
      <c r="V15" s="368"/>
      <c r="W15" s="368"/>
    </row>
    <row r="16" customFormat="false" ht="12.75" hidden="false" customHeight="false" outlineLevel="0" collapsed="false">
      <c r="B16" s="52" t="n">
        <v>2004</v>
      </c>
      <c r="C16" s="46"/>
      <c r="D16" s="366"/>
      <c r="E16" s="363"/>
      <c r="F16" s="364"/>
      <c r="G16" s="362" t="n">
        <v>9.836</v>
      </c>
      <c r="H16" s="363" t="n">
        <v>51.2291666666667</v>
      </c>
      <c r="I16" s="364"/>
      <c r="J16" s="362" t="n">
        <v>9.364</v>
      </c>
      <c r="K16" s="363" t="n">
        <v>48.7708333333333</v>
      </c>
      <c r="L16" s="364"/>
      <c r="M16" s="365" t="n">
        <f aca="false">G16+J16</f>
        <v>19.2</v>
      </c>
      <c r="N16" s="29"/>
      <c r="O16" s="370"/>
      <c r="T16" s="370"/>
      <c r="U16" s="371"/>
    </row>
    <row r="17" customFormat="false" ht="12.75" hidden="false" customHeight="false" outlineLevel="0" collapsed="false">
      <c r="B17" s="52" t="n">
        <v>2005</v>
      </c>
      <c r="C17" s="46"/>
      <c r="D17" s="366"/>
      <c r="E17" s="363"/>
      <c r="F17" s="364"/>
      <c r="G17" s="362" t="n">
        <v>4.1</v>
      </c>
      <c r="H17" s="363" t="n">
        <f aca="false">((G17/M17))*100</f>
        <v>37.6146788990826</v>
      </c>
      <c r="I17" s="364"/>
      <c r="J17" s="362" t="n">
        <v>6.8</v>
      </c>
      <c r="K17" s="363" t="n">
        <f aca="false">((J17/M17))*100</f>
        <v>62.3853211009174</v>
      </c>
      <c r="L17" s="364"/>
      <c r="M17" s="365" t="n">
        <f aca="false">G17+J17</f>
        <v>10.9</v>
      </c>
      <c r="N17" s="29"/>
      <c r="O17" s="370"/>
      <c r="T17" s="370"/>
      <c r="U17" s="370"/>
    </row>
    <row r="18" customFormat="false" ht="12.75" hidden="false" customHeight="false" outlineLevel="0" collapsed="false">
      <c r="B18" s="52" t="n">
        <v>2006</v>
      </c>
      <c r="C18" s="46"/>
      <c r="D18" s="366"/>
      <c r="E18" s="363"/>
      <c r="F18" s="364"/>
      <c r="G18" s="362" t="n">
        <v>5.3</v>
      </c>
      <c r="H18" s="363" t="n">
        <f aca="false">((G18/M18))*100</f>
        <v>41.0852713178295</v>
      </c>
      <c r="I18" s="364"/>
      <c r="J18" s="362" t="n">
        <v>7.6</v>
      </c>
      <c r="K18" s="363" t="n">
        <f aca="false">((J18/M18))*100</f>
        <v>58.9147286821706</v>
      </c>
      <c r="L18" s="364"/>
      <c r="M18" s="365" t="n">
        <f aca="false">G18+J18</f>
        <v>12.9</v>
      </c>
      <c r="N18" s="29"/>
      <c r="O18" s="370"/>
      <c r="T18" s="370"/>
      <c r="U18" s="370"/>
    </row>
    <row r="19" customFormat="false" ht="12.75" hidden="false" customHeight="false" outlineLevel="0" collapsed="false">
      <c r="B19" s="52" t="n">
        <v>2007</v>
      </c>
      <c r="C19" s="46"/>
      <c r="D19" s="366"/>
      <c r="E19" s="363"/>
      <c r="F19" s="364"/>
      <c r="G19" s="362" t="n">
        <v>4.4</v>
      </c>
      <c r="H19" s="363" t="n">
        <f aca="false">((G19/M19))*100</f>
        <v>41.5094339622642</v>
      </c>
      <c r="I19" s="364"/>
      <c r="J19" s="362" t="n">
        <v>6.2</v>
      </c>
      <c r="K19" s="363" t="n">
        <f aca="false">((J19/M19))*100</f>
        <v>58.4905660377359</v>
      </c>
      <c r="L19" s="364"/>
      <c r="M19" s="365" t="n">
        <f aca="false">G19+J19</f>
        <v>10.6</v>
      </c>
      <c r="N19" s="29"/>
      <c r="O19" s="370"/>
      <c r="T19" s="370"/>
      <c r="U19" s="370"/>
    </row>
    <row r="20" customFormat="false" ht="12.75" hidden="false" customHeight="false" outlineLevel="0" collapsed="false">
      <c r="B20" s="52" t="n">
        <v>2008</v>
      </c>
      <c r="C20" s="46"/>
      <c r="D20" s="366" t="n">
        <f aca="false">0.552+0.031</f>
        <v>0.583</v>
      </c>
      <c r="E20" s="363" t="n">
        <f aca="false">(D20/M20)*100</f>
        <v>4.96423705722071</v>
      </c>
      <c r="F20" s="364"/>
      <c r="G20" s="362" t="n">
        <f aca="false">4.747-0.226</f>
        <v>4.521</v>
      </c>
      <c r="H20" s="363" t="n">
        <f aca="false">((G20/M20))*100</f>
        <v>38.4962534059945</v>
      </c>
      <c r="I20" s="364"/>
      <c r="J20" s="362" t="n">
        <f aca="false">5.614+0.8+0.226</f>
        <v>6.64</v>
      </c>
      <c r="K20" s="363" t="n">
        <f aca="false">((J20/M20))*100</f>
        <v>56.5395095367847</v>
      </c>
      <c r="L20" s="364"/>
      <c r="M20" s="365" t="n">
        <f aca="false">G20+J20+D20</f>
        <v>11.744</v>
      </c>
      <c r="N20" s="29"/>
      <c r="O20" s="370"/>
      <c r="T20" s="370"/>
      <c r="U20" s="370"/>
    </row>
    <row r="21" customFormat="false" ht="12.75" hidden="false" customHeight="false" outlineLevel="0" collapsed="false">
      <c r="B21" s="46" t="n">
        <v>2009</v>
      </c>
      <c r="C21" s="46"/>
      <c r="D21" s="366" t="n">
        <v>0.2</v>
      </c>
      <c r="E21" s="363" t="n">
        <v>5</v>
      </c>
      <c r="F21" s="364"/>
      <c r="G21" s="362" t="n">
        <v>1.8</v>
      </c>
      <c r="H21" s="363" t="n">
        <v>34</v>
      </c>
      <c r="I21" s="364"/>
      <c r="J21" s="362" t="n">
        <v>3.3</v>
      </c>
      <c r="K21" s="363" t="n">
        <v>61</v>
      </c>
      <c r="L21" s="364"/>
      <c r="M21" s="365" t="n">
        <v>5.3</v>
      </c>
      <c r="N21" s="29"/>
      <c r="O21" s="370"/>
      <c r="U21" s="370"/>
    </row>
    <row r="22" customFormat="false" ht="12.75" hidden="false" customHeight="false" outlineLevel="0" collapsed="false">
      <c r="B22" s="46" t="n">
        <v>2010</v>
      </c>
      <c r="C22" s="46"/>
      <c r="D22" s="372" t="n">
        <v>2.1</v>
      </c>
      <c r="E22" s="373" t="n">
        <v>22</v>
      </c>
      <c r="F22" s="364"/>
      <c r="G22" s="362" t="n">
        <v>2.5</v>
      </c>
      <c r="H22" s="363" t="n">
        <v>26</v>
      </c>
      <c r="I22" s="364"/>
      <c r="J22" s="362" t="n">
        <v>5</v>
      </c>
      <c r="K22" s="363" t="n">
        <v>52</v>
      </c>
      <c r="L22" s="364"/>
      <c r="M22" s="365" t="n">
        <v>9.6</v>
      </c>
      <c r="N22" s="29"/>
      <c r="O22" s="370"/>
      <c r="U22" s="370"/>
    </row>
    <row r="23" customFormat="false" ht="12.75" hidden="false" customHeight="false" outlineLevel="0" collapsed="false">
      <c r="B23" s="52" t="n">
        <v>2011</v>
      </c>
      <c r="C23" s="52"/>
      <c r="D23" s="374" t="n">
        <v>0.34</v>
      </c>
      <c r="E23" s="375" t="n">
        <v>3</v>
      </c>
      <c r="F23" s="376"/>
      <c r="G23" s="377" t="n">
        <v>5.81</v>
      </c>
      <c r="H23" s="375" t="n">
        <v>54</v>
      </c>
      <c r="I23" s="376"/>
      <c r="J23" s="377" t="n">
        <v>4.56</v>
      </c>
      <c r="K23" s="375" t="n">
        <v>43</v>
      </c>
      <c r="L23" s="376"/>
      <c r="M23" s="378" t="n">
        <v>10.71</v>
      </c>
      <c r="N23" s="29"/>
      <c r="O23" s="370"/>
      <c r="U23" s="370"/>
    </row>
    <row r="24" customFormat="false" ht="12.75" hidden="false" customHeight="false" outlineLevel="0" collapsed="false">
      <c r="B24" s="52" t="n">
        <v>2012</v>
      </c>
      <c r="C24" s="52"/>
      <c r="D24" s="379" t="n">
        <v>0.05</v>
      </c>
      <c r="E24" s="375" t="n">
        <v>0.5</v>
      </c>
      <c r="F24" s="376"/>
      <c r="G24" s="377" t="n">
        <v>4.26</v>
      </c>
      <c r="H24" s="375" t="n">
        <v>44</v>
      </c>
      <c r="I24" s="376"/>
      <c r="J24" s="377" t="n">
        <v>5.31</v>
      </c>
      <c r="K24" s="375" t="n">
        <v>55</v>
      </c>
      <c r="L24" s="380"/>
      <c r="M24" s="378" t="n">
        <v>9.62</v>
      </c>
      <c r="N24" s="29"/>
      <c r="O24" s="370"/>
      <c r="U24" s="370"/>
    </row>
    <row r="25" customFormat="false" ht="12.75" hidden="false" customHeight="false" outlineLevel="0" collapsed="false">
      <c r="B25" s="52" t="n">
        <v>2013</v>
      </c>
      <c r="C25" s="52"/>
      <c r="D25" s="379" t="n">
        <v>0.33</v>
      </c>
      <c r="E25" s="375" t="n">
        <v>3</v>
      </c>
      <c r="F25" s="376"/>
      <c r="G25" s="377" t="n">
        <v>4.37</v>
      </c>
      <c r="H25" s="375" t="n">
        <v>39.73</v>
      </c>
      <c r="I25" s="376"/>
      <c r="J25" s="377" t="n">
        <v>6.3</v>
      </c>
      <c r="K25" s="375" t="n">
        <v>57.25</v>
      </c>
      <c r="L25" s="376"/>
      <c r="M25" s="378" t="n">
        <v>11</v>
      </c>
      <c r="N25" s="29"/>
      <c r="O25" s="370"/>
      <c r="U25" s="370"/>
    </row>
    <row r="26" customFormat="false" ht="12.75" hidden="false" customHeight="false" outlineLevel="0" collapsed="false">
      <c r="B26" s="57" t="n">
        <v>2014</v>
      </c>
      <c r="C26" s="57"/>
      <c r="D26" s="381" t="n">
        <v>0.25</v>
      </c>
      <c r="E26" s="382" t="n">
        <v>2</v>
      </c>
      <c r="F26" s="383"/>
      <c r="G26" s="384" t="n">
        <v>5.2</v>
      </c>
      <c r="H26" s="382" t="n">
        <v>43</v>
      </c>
      <c r="I26" s="383"/>
      <c r="J26" s="384" t="n">
        <v>6.56</v>
      </c>
      <c r="K26" s="382" t="n">
        <v>54</v>
      </c>
      <c r="L26" s="383"/>
      <c r="M26" s="385" t="n">
        <v>12.01</v>
      </c>
      <c r="N26" s="29"/>
      <c r="O26" s="370"/>
      <c r="Q26" s="386"/>
      <c r="R26" s="387"/>
      <c r="S26" s="387"/>
      <c r="U26" s="370"/>
    </row>
    <row r="27" customFormat="false" ht="12.75" hidden="false" customHeight="false" outlineLevel="0" collapsed="false">
      <c r="B27" s="52"/>
      <c r="C27" s="52"/>
      <c r="D27" s="374"/>
      <c r="E27" s="388"/>
      <c r="F27" s="376"/>
      <c r="G27" s="377"/>
      <c r="H27" s="375"/>
      <c r="I27" s="376"/>
      <c r="J27" s="377"/>
      <c r="K27" s="375"/>
      <c r="L27" s="376"/>
      <c r="M27" s="378"/>
      <c r="N27" s="29"/>
      <c r="O27" s="370"/>
      <c r="R27" s="370"/>
      <c r="S27" s="370"/>
      <c r="U27" s="370"/>
    </row>
    <row r="28" customFormat="false" ht="12.75" hidden="false" customHeight="false" outlineLevel="0" collapsed="false">
      <c r="B28" s="64" t="s">
        <v>140</v>
      </c>
      <c r="C28" s="64"/>
      <c r="D28" s="389" t="n">
        <f aca="false">AVERAGE(D7:D26)</f>
        <v>0.657363636363636</v>
      </c>
      <c r="E28" s="390" t="n">
        <f aca="false">AVERAGE(E7:E26)</f>
        <v>6.72120804759457</v>
      </c>
      <c r="F28" s="389"/>
      <c r="G28" s="389" t="n">
        <f aca="false">AVERAGE(G7:G26)</f>
        <v>4.2555</v>
      </c>
      <c r="H28" s="390" t="n">
        <f aca="false">AVERAGE(H7:H26)</f>
        <v>37.6170848785686</v>
      </c>
      <c r="I28" s="389"/>
      <c r="J28" s="389" t="n">
        <f aca="false">AVERAGE(J7:J26)</f>
        <v>6.41445</v>
      </c>
      <c r="K28" s="390" t="n">
        <f aca="false">AVERAGE(K7:K26)</f>
        <v>58.6102506952544</v>
      </c>
      <c r="L28" s="389"/>
      <c r="M28" s="389" t="n">
        <f aca="false">AVERAGE(M7:M26)</f>
        <v>11.0315</v>
      </c>
      <c r="N28" s="29"/>
    </row>
    <row r="29" customFormat="false" ht="12.75" hidden="false" customHeight="false" outlineLevel="0" collapsed="false">
      <c r="B29" s="52"/>
      <c r="C29" s="52"/>
      <c r="D29" s="374"/>
      <c r="E29" s="391"/>
      <c r="F29" s="376"/>
      <c r="G29" s="377"/>
      <c r="H29" s="375"/>
      <c r="I29" s="376"/>
      <c r="J29" s="377"/>
      <c r="K29" s="375"/>
      <c r="L29" s="376"/>
      <c r="M29" s="378"/>
      <c r="N29" s="29"/>
    </row>
    <row r="30" customFormat="false" ht="12.75" hidden="false" customHeight="false" outlineLevel="0" collapsed="false">
      <c r="B30" s="392" t="s">
        <v>141</v>
      </c>
      <c r="C30" s="393"/>
      <c r="D30" s="374" t="n">
        <f aca="false">AVERAGE(D16:D25)</f>
        <v>0.6005</v>
      </c>
      <c r="E30" s="394" t="n">
        <f aca="false">AVERAGE(E16:E25)</f>
        <v>6.41070617620345</v>
      </c>
      <c r="F30" s="374"/>
      <c r="G30" s="374" t="n">
        <f aca="false">AVERAGE(G16:G25)</f>
        <v>4.6897</v>
      </c>
      <c r="H30" s="394" t="n">
        <f aca="false">AVERAGE(H16:H25)</f>
        <v>40.7664804251837</v>
      </c>
      <c r="I30" s="374"/>
      <c r="J30" s="374" t="n">
        <f aca="false">AVERAGE(J16:J25)</f>
        <v>6.1074</v>
      </c>
      <c r="K30" s="394" t="n">
        <f aca="false">AVERAGE(K16:K25)</f>
        <v>55.3350958690942</v>
      </c>
      <c r="L30" s="374"/>
      <c r="M30" s="374" t="n">
        <f aca="false">AVERAGE(M16:M25)</f>
        <v>11.1574</v>
      </c>
      <c r="N30" s="29"/>
    </row>
    <row r="31" customFormat="false" ht="12.75" hidden="false" customHeight="false" outlineLevel="0" collapsed="false">
      <c r="B31" s="395" t="s">
        <v>23</v>
      </c>
      <c r="C31" s="396"/>
      <c r="D31" s="379" t="n">
        <f aca="false">(D26-D30)/D30</f>
        <v>-0.58368026644463</v>
      </c>
      <c r="E31" s="397" t="n">
        <f aca="false">(E26-E30)/E30</f>
        <v>-0.688021889472333</v>
      </c>
      <c r="F31" s="379"/>
      <c r="G31" s="379" t="n">
        <f aca="false">(G26-G30)/G30</f>
        <v>0.108812930464635</v>
      </c>
      <c r="H31" s="397" t="n">
        <f aca="false">(H26-H30)/H30</f>
        <v>0.0547881384785058</v>
      </c>
      <c r="I31" s="379"/>
      <c r="J31" s="379" t="n">
        <f aca="false">(J26-J30)/J30</f>
        <v>0.0741068212332581</v>
      </c>
      <c r="K31" s="397" t="n">
        <f aca="false">(K26-K30)/K30</f>
        <v>-0.0241274700644346</v>
      </c>
      <c r="L31" s="379"/>
      <c r="M31" s="379" t="n">
        <f aca="false">(M26-M30)/M30</f>
        <v>0.0764156523921344</v>
      </c>
      <c r="N31" s="29"/>
    </row>
    <row r="32" customFormat="false" ht="12.75" hidden="false" customHeight="false" outlineLevel="0" collapsed="false">
      <c r="B32" s="398" t="s">
        <v>142</v>
      </c>
      <c r="C32" s="52"/>
      <c r="D32" s="379" t="n">
        <f aca="false">AVERAGE(D21:D25)</f>
        <v>0.604</v>
      </c>
      <c r="E32" s="399" t="n">
        <f aca="false">AVERAGE(E21:E25)</f>
        <v>6.7</v>
      </c>
      <c r="F32" s="379"/>
      <c r="G32" s="379" t="n">
        <f aca="false">AVERAGE(G21:G25)</f>
        <v>3.748</v>
      </c>
      <c r="H32" s="399" t="n">
        <f aca="false">AVERAGE(H21:H25)</f>
        <v>39.546</v>
      </c>
      <c r="I32" s="379"/>
      <c r="J32" s="379" t="n">
        <f aca="false">AVERAGE(J21:J25)</f>
        <v>4.894</v>
      </c>
      <c r="K32" s="399" t="n">
        <f aca="false">AVERAGE(K21:K25)</f>
        <v>53.65</v>
      </c>
      <c r="L32" s="379"/>
      <c r="M32" s="379" t="n">
        <f aca="false">AVERAGE(M21:M25)</f>
        <v>9.246</v>
      </c>
      <c r="N32" s="29"/>
    </row>
    <row r="33" customFormat="false" ht="13.5" hidden="false" customHeight="false" outlineLevel="0" collapsed="false">
      <c r="B33" s="400" t="s">
        <v>23</v>
      </c>
      <c r="C33" s="400"/>
      <c r="D33" s="401" t="n">
        <f aca="false">(D26-D32)/D32</f>
        <v>-0.586092715231788</v>
      </c>
      <c r="E33" s="401" t="n">
        <f aca="false">(E26-E32)/E32</f>
        <v>-0.701492537313433</v>
      </c>
      <c r="F33" s="401"/>
      <c r="G33" s="401" t="n">
        <f aca="false">(G26-G32)/G32</f>
        <v>0.387406616862327</v>
      </c>
      <c r="H33" s="401" t="n">
        <f aca="false">(H26-H32)/H32</f>
        <v>0.0873413240277146</v>
      </c>
      <c r="I33" s="401"/>
      <c r="J33" s="401" t="n">
        <f aca="false">(J26-J32)/J32</f>
        <v>0.340416836943196</v>
      </c>
      <c r="K33" s="401" t="n">
        <f aca="false">(K26-K32)/K32</f>
        <v>0.00652376514445483</v>
      </c>
      <c r="L33" s="401"/>
      <c r="M33" s="401" t="n">
        <f aca="false">(M26-M32)/M32</f>
        <v>0.298940082197707</v>
      </c>
      <c r="N33" s="29"/>
    </row>
    <row r="34" customFormat="false" ht="12.75" hidden="false" customHeight="false" outlineLevel="0" collapsed="false">
      <c r="B34" s="46"/>
      <c r="C34" s="46"/>
      <c r="D34" s="46"/>
      <c r="E34" s="46"/>
      <c r="F34" s="46"/>
      <c r="G34" s="46"/>
      <c r="H34" s="46"/>
      <c r="I34" s="46"/>
      <c r="J34" s="46"/>
      <c r="K34" s="46"/>
      <c r="L34" s="46"/>
      <c r="M34" s="46"/>
      <c r="N34" s="29"/>
    </row>
    <row r="35" customFormat="false" ht="12.75" hidden="false" customHeight="false" outlineLevel="0" collapsed="false">
      <c r="B35" s="402" t="s">
        <v>143</v>
      </c>
      <c r="C35" s="402"/>
      <c r="D35" s="402"/>
      <c r="E35" s="402"/>
      <c r="F35" s="402"/>
      <c r="G35" s="402"/>
      <c r="H35" s="402"/>
      <c r="I35" s="402"/>
      <c r="J35" s="402"/>
      <c r="K35" s="402"/>
      <c r="L35" s="402"/>
      <c r="M35" s="402"/>
      <c r="N35" s="29"/>
    </row>
    <row r="36" customFormat="false" ht="12.75" hidden="false" customHeight="false" outlineLevel="0" collapsed="false">
      <c r="B36" s="91" t="s">
        <v>144</v>
      </c>
      <c r="C36" s="91"/>
      <c r="D36" s="91"/>
      <c r="E36" s="41"/>
      <c r="F36" s="91"/>
      <c r="G36" s="91"/>
      <c r="H36" s="41"/>
      <c r="I36" s="91"/>
      <c r="J36" s="91"/>
      <c r="K36" s="41"/>
      <c r="L36" s="91"/>
      <c r="M36" s="91"/>
      <c r="N36" s="29"/>
    </row>
  </sheetData>
  <mergeCells count="5">
    <mergeCell ref="D4:M4"/>
    <mergeCell ref="D5:E5"/>
    <mergeCell ref="G5:H5"/>
    <mergeCell ref="J5:K5"/>
    <mergeCell ref="B35:M35"/>
  </mergeCells>
  <printOptions headings="false" gridLines="false" gridLinesSet="true" horizontalCentered="false" verticalCentered="false"/>
  <pageMargins left="0.520138888888889" right="0.75" top="0.529861111111111" bottom="0.509722222222222"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U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5" activeCellId="0" sqref="R25"/>
    </sheetView>
  </sheetViews>
  <sheetFormatPr defaultRowHeight="12.75" outlineLevelRow="0" outlineLevelCol="0"/>
  <cols>
    <col collapsed="false" customWidth="true" hidden="false" outlineLevel="0" max="1" min="1" style="0" width="11.42"/>
    <col collapsed="false" customWidth="true" hidden="false" outlineLevel="0" max="2" min="2" style="0" width="15"/>
    <col collapsed="false" customWidth="true" hidden="false" outlineLevel="0" max="4" min="3" style="0" width="8.71"/>
    <col collapsed="false" customWidth="true" hidden="false" outlineLevel="0" max="5" min="5" style="0" width="4.43"/>
    <col collapsed="false" customWidth="true" hidden="false" outlineLevel="0" max="8" min="6" style="0" width="8.71"/>
    <col collapsed="false" customWidth="true" hidden="false" outlineLevel="0" max="10" min="9" style="0" width="11.42"/>
    <col collapsed="false" customWidth="true" hidden="false" outlineLevel="0" max="25" min="11" style="0" width="7.71"/>
    <col collapsed="false" customWidth="true" hidden="false" outlineLevel="0" max="1025" min="26" style="0" width="10.67"/>
  </cols>
  <sheetData>
    <row r="2" customFormat="false" ht="15.75" hidden="false" customHeight="false" outlineLevel="0" collapsed="false">
      <c r="B2" s="328"/>
      <c r="C2" s="403"/>
      <c r="J2" s="403"/>
      <c r="L2" s="350"/>
      <c r="M2" s="349"/>
      <c r="N2" s="404"/>
      <c r="O2" s="349"/>
      <c r="T2" s="328"/>
      <c r="U2" s="328"/>
    </row>
    <row r="3" customFormat="false" ht="12.75" hidden="false" customHeight="false" outlineLevel="0" collapsed="false">
      <c r="J3" s="328"/>
      <c r="K3" s="403"/>
      <c r="T3" s="328"/>
      <c r="U3" s="328"/>
    </row>
    <row r="5" customFormat="false" ht="13.5" hidden="false" customHeight="false" outlineLevel="0" collapsed="false">
      <c r="B5" s="328"/>
      <c r="C5" s="403"/>
    </row>
    <row r="6" customFormat="false" ht="13.5" hidden="false" customHeight="false" outlineLevel="0" collapsed="false">
      <c r="B6" s="405"/>
      <c r="C6" s="405"/>
      <c r="D6" s="406" t="s">
        <v>145</v>
      </c>
      <c r="E6" s="407"/>
      <c r="F6" s="408" t="s">
        <v>146</v>
      </c>
      <c r="G6" s="408"/>
      <c r="H6" s="408"/>
    </row>
    <row r="7" customFormat="false" ht="12.75" hidden="false" customHeight="false" outlineLevel="0" collapsed="false">
      <c r="B7" s="328"/>
      <c r="C7" s="403"/>
    </row>
    <row r="8" customFormat="false" ht="12.75" hidden="false" customHeight="false" outlineLevel="0" collapsed="false">
      <c r="B8" s="409" t="s">
        <v>147</v>
      </c>
      <c r="C8" s="410" t="s">
        <v>148</v>
      </c>
      <c r="D8" s="81" t="s">
        <v>149</v>
      </c>
      <c r="E8" s="81"/>
      <c r="F8" s="409" t="s">
        <v>150</v>
      </c>
      <c r="G8" s="409" t="s">
        <v>151</v>
      </c>
      <c r="H8" s="409" t="s">
        <v>130</v>
      </c>
    </row>
    <row r="9" customFormat="false" ht="12.75" hidden="false" customHeight="false" outlineLevel="0" collapsed="false">
      <c r="B9" s="328"/>
      <c r="C9" s="403"/>
    </row>
    <row r="10" customFormat="false" ht="12.75" hidden="false" customHeight="false" outlineLevel="0" collapsed="false">
      <c r="B10" s="409" t="n">
        <v>1990</v>
      </c>
      <c r="C10" s="411"/>
      <c r="D10" s="412"/>
      <c r="E10" s="412"/>
      <c r="F10" s="413" t="n">
        <v>1.146</v>
      </c>
      <c r="G10" s="413" t="n">
        <v>0.734</v>
      </c>
      <c r="H10" s="413" t="n">
        <f aca="false">SUM(F10:G10)</f>
        <v>1.88</v>
      </c>
    </row>
    <row r="11" customFormat="false" ht="12.75" hidden="false" customHeight="false" outlineLevel="0" collapsed="false">
      <c r="B11" s="409" t="n">
        <v>1991</v>
      </c>
      <c r="C11" s="411"/>
      <c r="D11" s="412"/>
      <c r="E11" s="412"/>
      <c r="F11" s="413" t="n">
        <v>0.32</v>
      </c>
      <c r="G11" s="413" t="n">
        <v>0.53</v>
      </c>
      <c r="H11" s="413" t="n">
        <f aca="false">SUM(F11:G11)</f>
        <v>0.85</v>
      </c>
    </row>
    <row r="12" customFormat="false" ht="12.75" hidden="false" customHeight="false" outlineLevel="0" collapsed="false">
      <c r="B12" s="409" t="n">
        <v>1992</v>
      </c>
      <c r="C12" s="411"/>
      <c r="D12" s="412"/>
      <c r="E12" s="412"/>
      <c r="F12" s="413" t="n">
        <v>1.295</v>
      </c>
      <c r="G12" s="413" t="n">
        <v>1.024</v>
      </c>
      <c r="H12" s="413" t="n">
        <f aca="false">SUM(F12:G12)</f>
        <v>2.319</v>
      </c>
    </row>
    <row r="13" customFormat="false" ht="12.75" hidden="false" customHeight="false" outlineLevel="0" collapsed="false">
      <c r="B13" s="409" t="n">
        <v>1993</v>
      </c>
      <c r="C13" s="411"/>
      <c r="D13" s="412"/>
      <c r="E13" s="412"/>
      <c r="F13" s="413" t="n">
        <v>1.902</v>
      </c>
      <c r="G13" s="413" t="n">
        <v>1.041</v>
      </c>
      <c r="H13" s="413" t="n">
        <f aca="false">SUM(F13:G13)</f>
        <v>2.943</v>
      </c>
    </row>
    <row r="14" customFormat="false" ht="12.75" hidden="false" customHeight="false" outlineLevel="0" collapsed="false">
      <c r="B14" s="409" t="n">
        <v>1994</v>
      </c>
      <c r="C14" s="411"/>
      <c r="D14" s="411"/>
      <c r="E14" s="412"/>
      <c r="F14" s="413" t="n">
        <v>2.633</v>
      </c>
      <c r="G14" s="413" t="n">
        <v>0.79</v>
      </c>
      <c r="H14" s="413" t="n">
        <f aca="false">SUM(F14:G14)</f>
        <v>3.423</v>
      </c>
    </row>
    <row r="15" customFormat="false" ht="12.75" hidden="false" customHeight="false" outlineLevel="0" collapsed="false">
      <c r="B15" s="409" t="n">
        <v>1995</v>
      </c>
      <c r="C15" s="411" t="n">
        <v>12</v>
      </c>
      <c r="D15" s="411" t="n">
        <v>42</v>
      </c>
      <c r="E15" s="412"/>
      <c r="F15" s="413" t="n">
        <v>0.392</v>
      </c>
      <c r="G15" s="413" t="n">
        <v>0.445</v>
      </c>
      <c r="H15" s="413" t="n">
        <f aca="false">SUM(F15:G15)</f>
        <v>0.837</v>
      </c>
    </row>
    <row r="16" customFormat="false" ht="12.75" hidden="false" customHeight="false" outlineLevel="0" collapsed="false">
      <c r="B16" s="409" t="n">
        <v>1996</v>
      </c>
      <c r="C16" s="411" t="n">
        <v>12</v>
      </c>
      <c r="D16" s="411" t="n">
        <v>42</v>
      </c>
      <c r="E16" s="412"/>
      <c r="F16" s="413" t="n">
        <v>0.951</v>
      </c>
      <c r="G16" s="413" t="n">
        <v>0.617</v>
      </c>
      <c r="H16" s="413" t="n">
        <f aca="false">SUM(F16:G16)</f>
        <v>1.568</v>
      </c>
    </row>
    <row r="17" customFormat="false" ht="12.75" hidden="false" customHeight="false" outlineLevel="0" collapsed="false">
      <c r="B17" s="409" t="n">
        <v>1997</v>
      </c>
      <c r="C17" s="411" t="n">
        <v>6</v>
      </c>
      <c r="D17" s="411" t="n">
        <v>36</v>
      </c>
      <c r="E17" s="412"/>
      <c r="F17" s="413" t="n">
        <v>0.762</v>
      </c>
      <c r="G17" s="413" t="n">
        <v>0.729</v>
      </c>
      <c r="H17" s="413" t="n">
        <f aca="false">SUM(F17:G17)</f>
        <v>1.491</v>
      </c>
    </row>
    <row r="18" customFormat="false" ht="12.75" hidden="false" customHeight="false" outlineLevel="0" collapsed="false">
      <c r="B18" s="409" t="n">
        <v>1998</v>
      </c>
      <c r="C18" s="411" t="n">
        <v>9</v>
      </c>
      <c r="D18" s="411" t="n">
        <v>42</v>
      </c>
      <c r="E18" s="412"/>
      <c r="F18" s="413" t="n">
        <v>1.039</v>
      </c>
      <c r="G18" s="413" t="n">
        <v>1.268</v>
      </c>
      <c r="H18" s="413" t="n">
        <f aca="false">SUM(F18:G18)</f>
        <v>2.307</v>
      </c>
    </row>
    <row r="19" customFormat="false" ht="12.75" hidden="false" customHeight="false" outlineLevel="0" collapsed="false">
      <c r="B19" s="409" t="n">
        <v>1999</v>
      </c>
      <c r="C19" s="411" t="n">
        <v>7</v>
      </c>
      <c r="D19" s="411" t="n">
        <v>40</v>
      </c>
      <c r="E19" s="412"/>
      <c r="F19" s="413" t="n">
        <v>1.182</v>
      </c>
      <c r="G19" s="413" t="n">
        <v>1.14</v>
      </c>
      <c r="H19" s="413" t="n">
        <f aca="false">SUM(F19:G19)</f>
        <v>2.322</v>
      </c>
    </row>
    <row r="20" customFormat="false" ht="12.75" hidden="false" customHeight="false" outlineLevel="0" collapsed="false">
      <c r="B20" s="409" t="n">
        <v>2000</v>
      </c>
      <c r="C20" s="411" t="n">
        <v>8</v>
      </c>
      <c r="D20" s="411" t="n">
        <v>35</v>
      </c>
      <c r="E20" s="412"/>
      <c r="F20" s="413" t="n">
        <v>1.134</v>
      </c>
      <c r="G20" s="413" t="n">
        <v>1.133</v>
      </c>
      <c r="H20" s="413" t="n">
        <f aca="false">SUM(F20:G20)</f>
        <v>2.267</v>
      </c>
    </row>
    <row r="21" customFormat="false" ht="12.75" hidden="false" customHeight="false" outlineLevel="0" collapsed="false">
      <c r="B21" s="409" t="n">
        <v>2001</v>
      </c>
      <c r="C21" s="411" t="n">
        <v>10</v>
      </c>
      <c r="D21" s="411" t="n">
        <v>42</v>
      </c>
      <c r="E21" s="412"/>
      <c r="F21" s="413" t="n">
        <v>1.544</v>
      </c>
      <c r="G21" s="413" t="n">
        <v>0.611</v>
      </c>
      <c r="H21" s="413" t="n">
        <f aca="false">SUM(F21:G21)</f>
        <v>2.155</v>
      </c>
    </row>
    <row r="22" customFormat="false" ht="12.75" hidden="false" customHeight="false" outlineLevel="0" collapsed="false">
      <c r="B22" s="409" t="n">
        <v>2002</v>
      </c>
      <c r="C22" s="411" t="n">
        <v>12</v>
      </c>
      <c r="D22" s="411" t="n">
        <v>42</v>
      </c>
      <c r="E22" s="412"/>
      <c r="F22" s="413" t="n">
        <v>1.223</v>
      </c>
      <c r="G22" s="413" t="n">
        <v>0.729</v>
      </c>
      <c r="H22" s="413" t="n">
        <f aca="false">SUM(F22:G22)</f>
        <v>1.952</v>
      </c>
    </row>
    <row r="23" customFormat="false" ht="12.75" hidden="false" customHeight="false" outlineLevel="0" collapsed="false">
      <c r="B23" s="409" t="n">
        <v>2003</v>
      </c>
      <c r="C23" s="411" t="n">
        <v>12</v>
      </c>
      <c r="D23" s="411" t="n">
        <v>42</v>
      </c>
      <c r="E23" s="412"/>
      <c r="F23" s="413" t="n">
        <v>1.62</v>
      </c>
      <c r="G23" s="413" t="n">
        <v>1.272</v>
      </c>
      <c r="H23" s="413" t="n">
        <f aca="false">SUM(F23:G23)</f>
        <v>2.892</v>
      </c>
    </row>
    <row r="24" customFormat="false" ht="12.75" hidden="false" customHeight="false" outlineLevel="0" collapsed="false">
      <c r="B24" s="409" t="n">
        <v>2004</v>
      </c>
      <c r="C24" s="411" t="n">
        <v>13</v>
      </c>
      <c r="D24" s="411" t="n">
        <v>42</v>
      </c>
      <c r="E24" s="412"/>
      <c r="F24" s="413" t="n">
        <v>1.499</v>
      </c>
      <c r="G24" s="413" t="n">
        <v>1.285</v>
      </c>
      <c r="H24" s="413" t="n">
        <f aca="false">SUM(F24:G24)</f>
        <v>2.784</v>
      </c>
    </row>
    <row r="25" customFormat="false" ht="12.75" hidden="false" customHeight="false" outlineLevel="0" collapsed="false">
      <c r="B25" s="409" t="n">
        <v>2005</v>
      </c>
      <c r="C25" s="411" t="n">
        <v>14</v>
      </c>
      <c r="D25" s="411" t="n">
        <v>52</v>
      </c>
      <c r="E25" s="412"/>
      <c r="F25" s="413" t="n">
        <v>2.243</v>
      </c>
      <c r="G25" s="413" t="n">
        <v>1.044</v>
      </c>
      <c r="H25" s="413" t="n">
        <f aca="false">SUM(F25:G25)</f>
        <v>3.287</v>
      </c>
    </row>
    <row r="26" customFormat="false" ht="12.75" hidden="false" customHeight="false" outlineLevel="0" collapsed="false">
      <c r="B26" s="409" t="n">
        <v>2006</v>
      </c>
      <c r="C26" s="411" t="n">
        <v>14</v>
      </c>
      <c r="D26" s="411" t="n">
        <v>48</v>
      </c>
      <c r="E26" s="412"/>
      <c r="F26" s="413" t="n">
        <v>1.73</v>
      </c>
      <c r="G26" s="413" t="n">
        <v>1.825</v>
      </c>
      <c r="H26" s="413" t="n">
        <f aca="false">SUM(F26:G26)</f>
        <v>3.555</v>
      </c>
    </row>
    <row r="27" customFormat="false" ht="12.75" hidden="false" customHeight="false" outlineLevel="0" collapsed="false">
      <c r="B27" s="409" t="n">
        <v>2007</v>
      </c>
      <c r="C27" s="411" t="n">
        <v>13</v>
      </c>
      <c r="D27" s="411" t="n">
        <v>53</v>
      </c>
      <c r="E27" s="412"/>
      <c r="F27" s="413" t="n">
        <v>0.97</v>
      </c>
      <c r="G27" s="413" t="n">
        <v>0.977</v>
      </c>
      <c r="H27" s="413" t="n">
        <f aca="false">SUM(F27:G27)</f>
        <v>1.947</v>
      </c>
    </row>
    <row r="28" customFormat="false" ht="12.75" hidden="false" customHeight="false" outlineLevel="0" collapsed="false">
      <c r="B28" s="409" t="n">
        <v>2008</v>
      </c>
      <c r="C28" s="411" t="n">
        <v>9</v>
      </c>
      <c r="D28" s="411" t="n">
        <v>55</v>
      </c>
      <c r="E28" s="412"/>
      <c r="F28" s="413" t="n">
        <v>1.65</v>
      </c>
      <c r="G28" s="413" t="n">
        <v>1.85</v>
      </c>
      <c r="H28" s="413" t="n">
        <f aca="false">SUM(F28:G28)</f>
        <v>3.5</v>
      </c>
    </row>
    <row r="29" customFormat="false" ht="12.75" hidden="false" customHeight="false" outlineLevel="0" collapsed="false">
      <c r="B29" s="409" t="n">
        <v>2009</v>
      </c>
      <c r="C29" s="411" t="n">
        <v>8</v>
      </c>
      <c r="D29" s="411" t="n">
        <v>50</v>
      </c>
      <c r="E29" s="412"/>
      <c r="F29" s="413" t="n">
        <v>1.8</v>
      </c>
      <c r="G29" s="413" t="n">
        <v>1.6</v>
      </c>
      <c r="H29" s="413" t="n">
        <f aca="false">SUM(F29:G29)</f>
        <v>3.4</v>
      </c>
    </row>
    <row r="30" customFormat="false" ht="12.75" hidden="false" customHeight="false" outlineLevel="0" collapsed="false">
      <c r="B30" s="409" t="n">
        <v>2010</v>
      </c>
      <c r="C30" s="411" t="n">
        <v>9</v>
      </c>
      <c r="D30" s="411" t="n">
        <v>57</v>
      </c>
      <c r="E30" s="412"/>
      <c r="F30" s="413" t="n">
        <v>1.05</v>
      </c>
      <c r="G30" s="413" t="n">
        <v>1.75</v>
      </c>
      <c r="H30" s="413" t="n">
        <f aca="false">SUM(F30:G30)</f>
        <v>2.8</v>
      </c>
    </row>
    <row r="31" customFormat="false" ht="12.75" hidden="false" customHeight="false" outlineLevel="0" collapsed="false">
      <c r="B31" s="20" t="n">
        <v>2011</v>
      </c>
      <c r="C31" s="414" t="n">
        <v>9</v>
      </c>
      <c r="D31" s="414" t="n">
        <v>56</v>
      </c>
      <c r="E31" s="415"/>
      <c r="F31" s="416" t="n">
        <v>1.76</v>
      </c>
      <c r="G31" s="416" t="n">
        <v>1.99</v>
      </c>
      <c r="H31" s="416" t="n">
        <f aca="false">SUM(F31:G31)</f>
        <v>3.75</v>
      </c>
    </row>
    <row r="32" customFormat="false" ht="12.75" hidden="false" customHeight="false" outlineLevel="0" collapsed="false">
      <c r="B32" s="20" t="n">
        <v>2012</v>
      </c>
      <c r="C32" s="414" t="n">
        <v>9</v>
      </c>
      <c r="D32" s="414" t="n">
        <v>57</v>
      </c>
      <c r="E32" s="415"/>
      <c r="F32" s="416" t="n">
        <v>1.05</v>
      </c>
      <c r="G32" s="416" t="n">
        <v>1.75</v>
      </c>
      <c r="H32" s="416" t="n">
        <v>2.8</v>
      </c>
    </row>
    <row r="33" customFormat="false" ht="12.75" hidden="false" customHeight="false" outlineLevel="0" collapsed="false">
      <c r="B33" s="20" t="n">
        <v>2013</v>
      </c>
      <c r="C33" s="414" t="n">
        <v>9</v>
      </c>
      <c r="D33" s="414" t="n">
        <v>64</v>
      </c>
      <c r="E33" s="415"/>
      <c r="F33" s="416" t="n">
        <v>2.29</v>
      </c>
      <c r="G33" s="416" t="n">
        <v>3.01</v>
      </c>
      <c r="H33" s="416" t="n">
        <v>5.3</v>
      </c>
    </row>
    <row r="34" customFormat="false" ht="12.75" hidden="false" customHeight="false" outlineLevel="0" collapsed="false">
      <c r="B34" s="417" t="n">
        <v>2014</v>
      </c>
      <c r="C34" s="418" t="n">
        <v>9</v>
      </c>
      <c r="D34" s="419" t="n">
        <v>64</v>
      </c>
      <c r="E34" s="420"/>
      <c r="F34" s="421" t="n">
        <v>2.25</v>
      </c>
      <c r="G34" s="421" t="n">
        <v>1.56</v>
      </c>
      <c r="H34" s="421" t="n">
        <v>3.81</v>
      </c>
    </row>
    <row r="35" customFormat="false" ht="12.75" hidden="false" customHeight="false" outlineLevel="0" collapsed="false">
      <c r="B35" s="422"/>
      <c r="C35" s="423"/>
      <c r="D35" s="423"/>
      <c r="E35" s="424"/>
      <c r="F35" s="425"/>
      <c r="G35" s="425"/>
      <c r="H35" s="425"/>
    </row>
    <row r="36" customFormat="false" ht="12.75" hidden="false" customHeight="false" outlineLevel="0" collapsed="false">
      <c r="B36" s="426" t="s">
        <v>152</v>
      </c>
      <c r="C36" s="427" t="n">
        <f aca="false">AVERAGE(C10:C34)</f>
        <v>10.2</v>
      </c>
      <c r="D36" s="427" t="n">
        <f aca="false">AVERAGE(D10:D34)</f>
        <v>48.05</v>
      </c>
      <c r="E36" s="427"/>
      <c r="F36" s="378" t="n">
        <f aca="false">AVERAGE(F10:F34)</f>
        <v>1.4174</v>
      </c>
      <c r="G36" s="378" t="n">
        <f aca="false">AVERAGE(G10:G34)</f>
        <v>1.22816</v>
      </c>
      <c r="H36" s="378" t="n">
        <f aca="false">AVERAGE(H10:H34)</f>
        <v>2.64556</v>
      </c>
      <c r="T36" s="328"/>
      <c r="U36" s="328"/>
    </row>
    <row r="37" customFormat="false" ht="12.75" hidden="false" customHeight="false" outlineLevel="0" collapsed="false">
      <c r="B37" s="52"/>
      <c r="C37" s="427"/>
      <c r="D37" s="428"/>
      <c r="E37" s="429"/>
      <c r="F37" s="378"/>
      <c r="G37" s="378"/>
      <c r="H37" s="378"/>
      <c r="N37" s="328"/>
      <c r="O37" s="403"/>
    </row>
    <row r="38" customFormat="false" ht="12.75" hidden="false" customHeight="false" outlineLevel="0" collapsed="false">
      <c r="B38" s="430" t="s">
        <v>153</v>
      </c>
      <c r="C38" s="431" t="n">
        <f aca="false">AVERAGE(C24:C33)</f>
        <v>10.7</v>
      </c>
      <c r="D38" s="431" t="n">
        <f aca="false">AVERAGE(D24:D33)</f>
        <v>53.4</v>
      </c>
      <c r="E38" s="431"/>
      <c r="F38" s="432" t="n">
        <f aca="false">AVERAGE(F24:F33)</f>
        <v>1.6042</v>
      </c>
      <c r="G38" s="432" t="n">
        <f aca="false">AVERAGE(G24:G33)</f>
        <v>1.7081</v>
      </c>
      <c r="H38" s="432" t="n">
        <f aca="false">AVERAGE(H24:H33)</f>
        <v>3.3123</v>
      </c>
      <c r="N38" s="328"/>
      <c r="O38" s="403"/>
    </row>
    <row r="39" customFormat="false" ht="12.75" hidden="false" customHeight="false" outlineLevel="0" collapsed="false">
      <c r="B39" s="433" t="s">
        <v>154</v>
      </c>
      <c r="C39" s="434" t="n">
        <f aca="false">(C34-C38)/C38</f>
        <v>-0.158878504672897</v>
      </c>
      <c r="D39" s="434" t="n">
        <f aca="false">(D34-D38)/D38</f>
        <v>0.198501872659176</v>
      </c>
      <c r="E39" s="434"/>
      <c r="F39" s="434" t="n">
        <f aca="false">(F34-F38)/F38</f>
        <v>0.402568258321905</v>
      </c>
      <c r="G39" s="434" t="n">
        <f aca="false">(G34-G38)/G38</f>
        <v>-0.0867045254961653</v>
      </c>
      <c r="H39" s="434" t="n">
        <f aca="false">(H34-H38)/H38</f>
        <v>0.150258128792682</v>
      </c>
      <c r="N39" s="328"/>
      <c r="O39" s="403"/>
    </row>
    <row r="40" customFormat="false" ht="12.75" hidden="false" customHeight="false" outlineLevel="0" collapsed="false">
      <c r="B40" s="430" t="s">
        <v>155</v>
      </c>
      <c r="C40" s="431" t="n">
        <f aca="false">AVERAGE(C29:C33)</f>
        <v>8.8</v>
      </c>
      <c r="D40" s="431" t="n">
        <f aca="false">AVERAGE(D29:D33)</f>
        <v>56.8</v>
      </c>
      <c r="E40" s="431"/>
      <c r="F40" s="432" t="n">
        <f aca="false">AVERAGE(F29:F33)</f>
        <v>1.59</v>
      </c>
      <c r="G40" s="432" t="n">
        <f aca="false">AVERAGE(G29:G33)</f>
        <v>2.02</v>
      </c>
      <c r="H40" s="432" t="n">
        <f aca="false">AVERAGE(H29:H33)</f>
        <v>3.61</v>
      </c>
      <c r="N40" s="328"/>
      <c r="O40" s="403"/>
    </row>
    <row r="41" customFormat="false" ht="12.75" hidden="false" customHeight="false" outlineLevel="0" collapsed="false">
      <c r="B41" s="433" t="s">
        <v>156</v>
      </c>
      <c r="C41" s="434" t="n">
        <f aca="false">(C34-C40)/C40</f>
        <v>0.0227272727272726</v>
      </c>
      <c r="D41" s="434" t="n">
        <f aca="false">(D34-D40)/D40</f>
        <v>0.126760563380282</v>
      </c>
      <c r="E41" s="434"/>
      <c r="F41" s="434" t="n">
        <f aca="false">(F34-F40)/F40</f>
        <v>0.415094339622641</v>
      </c>
      <c r="G41" s="434" t="n">
        <f aca="false">(G34-G40)/G40</f>
        <v>-0.227722772277228</v>
      </c>
      <c r="H41" s="434" t="n">
        <f aca="false">(H34-H40)/H40</f>
        <v>0.0554016620498614</v>
      </c>
      <c r="N41" s="328"/>
      <c r="O41" s="403"/>
    </row>
  </sheetData>
  <mergeCells count="1">
    <mergeCell ref="F6:H6"/>
  </mergeCells>
  <printOptions headings="false" gridLines="false" gridLinesSet="true" horizontalCentered="false" verticalCentered="false"/>
  <pageMargins left="0.9" right="0.75" top="0.529861111111111" bottom="0.52986111111111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V4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33" activeCellId="0" sqref="D33"/>
    </sheetView>
  </sheetViews>
  <sheetFormatPr defaultRowHeight="12.75" outlineLevelRow="0" outlineLevelCol="0"/>
  <cols>
    <col collapsed="false" customWidth="true" hidden="false" outlineLevel="0" max="1" min="1" style="0" width="6.28"/>
    <col collapsed="false" customWidth="true" hidden="false" outlineLevel="0" max="2" min="2" style="0" width="15.57"/>
    <col collapsed="false" customWidth="true" hidden="false" outlineLevel="0" max="15" min="3" style="0" width="11.42"/>
    <col collapsed="false" customWidth="true" hidden="false" outlineLevel="0" max="16" min="16" style="0" width="6.42"/>
    <col collapsed="false" customWidth="true" hidden="false" outlineLevel="0" max="1025" min="17" style="0" width="10.67"/>
  </cols>
  <sheetData>
    <row r="2" customFormat="false" ht="18.75" hidden="false" customHeight="false" outlineLevel="0" collapsed="false">
      <c r="B2" s="435" t="s">
        <v>157</v>
      </c>
      <c r="C2" s="435"/>
      <c r="D2" s="435"/>
      <c r="E2" s="435"/>
      <c r="F2" s="435"/>
      <c r="G2" s="7"/>
    </row>
    <row r="4" customFormat="false" ht="15" hidden="false" customHeight="true" outlineLevel="0" collapsed="false">
      <c r="A4" s="436"/>
      <c r="B4" s="437" t="s">
        <v>17</v>
      </c>
      <c r="C4" s="437" t="s">
        <v>45</v>
      </c>
      <c r="D4" s="437" t="s">
        <v>44</v>
      </c>
      <c r="E4" s="437" t="s">
        <v>130</v>
      </c>
      <c r="F4" s="438" t="s">
        <v>158</v>
      </c>
      <c r="G4" s="42"/>
    </row>
    <row r="5" customFormat="false" ht="12.75" hidden="false" customHeight="false" outlineLevel="0" collapsed="false">
      <c r="A5" s="436"/>
      <c r="B5" s="439"/>
      <c r="C5" s="439"/>
      <c r="D5" s="439"/>
      <c r="E5" s="439"/>
      <c r="F5" s="440"/>
      <c r="G5" s="42"/>
    </row>
    <row r="6" customFormat="false" ht="12.75" hidden="false" customHeight="false" outlineLevel="0" collapsed="false">
      <c r="A6" s="436"/>
      <c r="B6" s="441" t="s">
        <v>159</v>
      </c>
      <c r="C6" s="442" t="n">
        <v>6013</v>
      </c>
      <c r="D6" s="442" t="n">
        <v>1806</v>
      </c>
      <c r="E6" s="443" t="n">
        <f aca="false">C6+D6</f>
        <v>7819</v>
      </c>
      <c r="F6" s="444" t="n">
        <f aca="false">C6/(C6+D6)</f>
        <v>0.769024171888989</v>
      </c>
      <c r="G6" s="42"/>
    </row>
    <row r="7" customFormat="false" ht="12.75" hidden="false" customHeight="false" outlineLevel="0" collapsed="false">
      <c r="A7" s="436"/>
      <c r="B7" s="441" t="s">
        <v>160</v>
      </c>
      <c r="C7" s="442" t="n">
        <v>2063</v>
      </c>
      <c r="D7" s="442" t="n">
        <v>4964</v>
      </c>
      <c r="E7" s="443" t="n">
        <f aca="false">C7+D7</f>
        <v>7027</v>
      </c>
      <c r="F7" s="444" t="n">
        <f aca="false">C7/(C7+D7)</f>
        <v>0.293581898391917</v>
      </c>
      <c r="G7" s="42"/>
    </row>
    <row r="8" customFormat="false" ht="12.75" hidden="false" customHeight="false" outlineLevel="0" collapsed="false">
      <c r="A8" s="436"/>
      <c r="B8" s="441" t="s">
        <v>161</v>
      </c>
      <c r="C8" s="442" t="n">
        <v>1124</v>
      </c>
      <c r="D8" s="445" t="n">
        <v>2282</v>
      </c>
      <c r="E8" s="443" t="n">
        <f aca="false">C8+D8</f>
        <v>3406</v>
      </c>
      <c r="F8" s="444" t="n">
        <f aca="false">C8/(C8+D8)</f>
        <v>0.330005871990605</v>
      </c>
      <c r="G8" s="42"/>
    </row>
    <row r="9" customFormat="false" ht="12.75" hidden="false" customHeight="false" outlineLevel="0" collapsed="false">
      <c r="A9" s="51"/>
      <c r="B9" s="441" t="s">
        <v>162</v>
      </c>
      <c r="C9" s="442" t="n">
        <v>1886</v>
      </c>
      <c r="D9" s="445" t="n">
        <v>2332</v>
      </c>
      <c r="E9" s="443" t="n">
        <f aca="false">C9+D9</f>
        <v>4218</v>
      </c>
      <c r="F9" s="444" t="n">
        <f aca="false">C9/(C9+D9)</f>
        <v>0.447131341868184</v>
      </c>
      <c r="G9" s="42"/>
    </row>
    <row r="10" customFormat="false" ht="12.75" hidden="false" customHeight="false" outlineLevel="0" collapsed="false">
      <c r="A10" s="51"/>
      <c r="B10" s="441" t="s">
        <v>163</v>
      </c>
      <c r="C10" s="442" t="n">
        <v>1362</v>
      </c>
      <c r="D10" s="445" t="n">
        <v>2125</v>
      </c>
      <c r="E10" s="443" t="n">
        <f aca="false">C10+D10</f>
        <v>3487</v>
      </c>
      <c r="F10" s="444" t="n">
        <f aca="false">C10/(C10+D10)</f>
        <v>0.390593633495842</v>
      </c>
      <c r="G10" s="42"/>
    </row>
    <row r="11" customFormat="false" ht="12.75" hidden="false" customHeight="false" outlineLevel="0" collapsed="false">
      <c r="A11" s="51"/>
      <c r="B11" s="441" t="s">
        <v>164</v>
      </c>
      <c r="C11" s="442" t="n">
        <v>2490</v>
      </c>
      <c r="D11" s="445" t="n">
        <v>2671</v>
      </c>
      <c r="E11" s="443" t="n">
        <f aca="false">C11+D11</f>
        <v>5161</v>
      </c>
      <c r="F11" s="444" t="n">
        <f aca="false">C11/(C11+D11)</f>
        <v>0.482464638635923</v>
      </c>
      <c r="G11" s="42"/>
    </row>
    <row r="12" customFormat="false" ht="12.75" hidden="false" customHeight="false" outlineLevel="0" collapsed="false">
      <c r="A12" s="51"/>
      <c r="B12" s="441" t="s">
        <v>165</v>
      </c>
      <c r="C12" s="442" t="n">
        <v>3581</v>
      </c>
      <c r="D12" s="445" t="n">
        <v>1254</v>
      </c>
      <c r="E12" s="443" t="n">
        <f aca="false">C12+D12</f>
        <v>4835</v>
      </c>
      <c r="F12" s="444" t="n">
        <f aca="false">C12/(C12+D12)</f>
        <v>0.740641158221303</v>
      </c>
      <c r="G12" s="42"/>
    </row>
    <row r="13" customFormat="false" ht="12.75" hidden="false" customHeight="false" outlineLevel="0" collapsed="false">
      <c r="A13" s="51"/>
      <c r="B13" s="441" t="s">
        <v>166</v>
      </c>
      <c r="C13" s="442" t="n">
        <v>2810</v>
      </c>
      <c r="D13" s="445" t="n">
        <v>2290</v>
      </c>
      <c r="E13" s="443" t="n">
        <f aca="false">C13+D13</f>
        <v>5100</v>
      </c>
      <c r="F13" s="444" t="n">
        <f aca="false">C13/(C13+D13)</f>
        <v>0.550980392156863</v>
      </c>
      <c r="G13" s="42"/>
    </row>
    <row r="14" customFormat="false" ht="12.75" hidden="false" customHeight="false" outlineLevel="0" collapsed="false">
      <c r="A14" s="51"/>
      <c r="B14" s="446" t="n">
        <v>95</v>
      </c>
      <c r="C14" s="442" t="n">
        <v>1669</v>
      </c>
      <c r="D14" s="445" t="n">
        <v>1095</v>
      </c>
      <c r="E14" s="443" t="n">
        <f aca="false">C14+D14</f>
        <v>2764</v>
      </c>
      <c r="F14" s="444" t="n">
        <f aca="false">C14/(C14+D14)</f>
        <v>0.60383502170767</v>
      </c>
      <c r="G14" s="42"/>
    </row>
    <row r="15" customFormat="false" ht="12.75" hidden="false" customHeight="false" outlineLevel="0" collapsed="false">
      <c r="A15" s="51"/>
      <c r="B15" s="446" t="s">
        <v>167</v>
      </c>
      <c r="C15" s="442" t="n">
        <v>2063</v>
      </c>
      <c r="D15" s="445" t="n">
        <v>1943</v>
      </c>
      <c r="E15" s="443" t="n">
        <f aca="false">C15+D15</f>
        <v>4006</v>
      </c>
      <c r="F15" s="444" t="n">
        <f aca="false">C15/(C15+D15)</f>
        <v>0.514977533699451</v>
      </c>
      <c r="G15" s="42"/>
    </row>
    <row r="16" customFormat="false" ht="12.75" hidden="false" customHeight="false" outlineLevel="0" collapsed="false">
      <c r="A16" s="51"/>
      <c r="B16" s="446" t="s">
        <v>168</v>
      </c>
      <c r="C16" s="442" t="n">
        <v>1060</v>
      </c>
      <c r="D16" s="445" t="n">
        <v>1001</v>
      </c>
      <c r="E16" s="443" t="n">
        <f aca="false">C16+D16</f>
        <v>2061</v>
      </c>
      <c r="F16" s="444" t="n">
        <f aca="false">C16/(C16+D16)</f>
        <v>0.514313440077632</v>
      </c>
      <c r="G16" s="42"/>
    </row>
    <row r="17" customFormat="false" ht="12.75" hidden="false" customHeight="false" outlineLevel="0" collapsed="false">
      <c r="A17" s="42"/>
      <c r="B17" s="446" t="s">
        <v>169</v>
      </c>
      <c r="C17" s="442" t="n">
        <v>2065</v>
      </c>
      <c r="D17" s="445" t="n">
        <v>846</v>
      </c>
      <c r="E17" s="443" t="n">
        <f aca="false">C17+D17</f>
        <v>2911</v>
      </c>
      <c r="F17" s="444" t="n">
        <f aca="false">C17/(C17+D17)</f>
        <v>0.709378220542769</v>
      </c>
      <c r="G17" s="42"/>
    </row>
    <row r="18" customFormat="false" ht="12.75" hidden="false" customHeight="false" outlineLevel="0" collapsed="false">
      <c r="A18" s="42"/>
      <c r="B18" s="446" t="s">
        <v>170</v>
      </c>
      <c r="C18" s="442" t="n">
        <v>690</v>
      </c>
      <c r="D18" s="445" t="n">
        <v>1831</v>
      </c>
      <c r="E18" s="443" t="n">
        <f aca="false">C18+D18</f>
        <v>2521</v>
      </c>
      <c r="F18" s="444" t="n">
        <f aca="false">C18/(C18+D18)</f>
        <v>0.273700912336374</v>
      </c>
      <c r="G18" s="42"/>
    </row>
    <row r="19" customFormat="false" ht="12.75" hidden="false" customHeight="false" outlineLevel="0" collapsed="false">
      <c r="A19" s="42"/>
      <c r="B19" s="446" t="s">
        <v>171</v>
      </c>
      <c r="C19" s="442" t="n">
        <v>1792</v>
      </c>
      <c r="D19" s="445" t="n">
        <v>1277</v>
      </c>
      <c r="E19" s="443" t="n">
        <f aca="false">C19+D19</f>
        <v>3069</v>
      </c>
      <c r="F19" s="444" t="n">
        <f aca="false">C19/(C19+D19)</f>
        <v>0.583903551645487</v>
      </c>
      <c r="G19" s="42"/>
    </row>
    <row r="20" customFormat="false" ht="12.75" hidden="false" customHeight="false" outlineLevel="0" collapsed="false">
      <c r="A20" s="42"/>
      <c r="B20" s="447" t="s">
        <v>172</v>
      </c>
      <c r="C20" s="445" t="n">
        <v>1544</v>
      </c>
      <c r="D20" s="445" t="n">
        <v>1489</v>
      </c>
      <c r="E20" s="443" t="n">
        <f aca="false">C20+D20</f>
        <v>3033</v>
      </c>
      <c r="F20" s="444" t="n">
        <f aca="false">C20/(C20+D20)</f>
        <v>0.509066930431916</v>
      </c>
      <c r="G20" s="42"/>
    </row>
    <row r="21" customFormat="false" ht="12.75" hidden="false" customHeight="false" outlineLevel="0" collapsed="false">
      <c r="A21" s="42"/>
      <c r="B21" s="447" t="s">
        <v>173</v>
      </c>
      <c r="C21" s="445" t="n">
        <v>2423</v>
      </c>
      <c r="D21" s="445" t="n">
        <v>1065</v>
      </c>
      <c r="E21" s="443" t="n">
        <f aca="false">C21+D21</f>
        <v>3488</v>
      </c>
      <c r="F21" s="444" t="n">
        <f aca="false">C21/(C21+D21)</f>
        <v>0.69466743119266</v>
      </c>
      <c r="G21" s="42"/>
    </row>
    <row r="22" customFormat="false" ht="12.75" hidden="false" customHeight="false" outlineLevel="0" collapsed="false">
      <c r="A22" s="42"/>
      <c r="B22" s="447" t="s">
        <v>174</v>
      </c>
      <c r="C22" s="448" t="n">
        <v>1598</v>
      </c>
      <c r="D22" s="448" t="n">
        <v>1540</v>
      </c>
      <c r="E22" s="443" t="n">
        <f aca="false">C22+D22</f>
        <v>3138</v>
      </c>
      <c r="F22" s="444" t="n">
        <f aca="false">C22/(C22+D22)</f>
        <v>0.509241555130657</v>
      </c>
      <c r="G22" s="42"/>
    </row>
    <row r="23" customFormat="false" ht="12.75" hidden="false" customHeight="false" outlineLevel="0" collapsed="false">
      <c r="A23" s="42"/>
      <c r="B23" s="447" t="s">
        <v>175</v>
      </c>
      <c r="C23" s="448" t="n">
        <v>1927</v>
      </c>
      <c r="D23" s="448" t="n">
        <v>2880</v>
      </c>
      <c r="E23" s="443" t="n">
        <f aca="false">C23+D23</f>
        <v>4807</v>
      </c>
      <c r="F23" s="444" t="n">
        <f aca="false">C23/(C23+D23)</f>
        <v>0.400873725816518</v>
      </c>
      <c r="G23" s="449"/>
    </row>
    <row r="24" customFormat="false" ht="12.75" hidden="false" customHeight="false" outlineLevel="0" collapsed="false">
      <c r="A24" s="42"/>
      <c r="B24" s="447" t="s">
        <v>176</v>
      </c>
      <c r="C24" s="445" t="n">
        <v>1256</v>
      </c>
      <c r="D24" s="450" t="n">
        <v>1771</v>
      </c>
      <c r="E24" s="443" t="n">
        <f aca="false">C24+D24</f>
        <v>3027</v>
      </c>
      <c r="F24" s="444" t="n">
        <f aca="false">C24/(C24+D24)</f>
        <v>0.414932276181037</v>
      </c>
      <c r="G24" s="451"/>
    </row>
    <row r="25" customFormat="false" ht="12.75" hidden="false" customHeight="false" outlineLevel="0" collapsed="false">
      <c r="A25" s="42"/>
      <c r="B25" s="447" t="s">
        <v>177</v>
      </c>
      <c r="C25" s="445" t="n">
        <v>1763</v>
      </c>
      <c r="D25" s="450" t="n">
        <v>1785</v>
      </c>
      <c r="E25" s="443" t="n">
        <f aca="false">C25+D25</f>
        <v>3548</v>
      </c>
      <c r="F25" s="444" t="n">
        <f aca="false">C25/(C25+D25)</f>
        <v>0.496899661781285</v>
      </c>
      <c r="G25" s="451"/>
    </row>
    <row r="26" customFormat="false" ht="12.75" hidden="false" customHeight="false" outlineLevel="0" collapsed="false">
      <c r="A26" s="42"/>
      <c r="B26" s="447" t="s">
        <v>178</v>
      </c>
      <c r="C26" s="452" t="n">
        <v>1378</v>
      </c>
      <c r="D26" s="452" t="n">
        <v>1685</v>
      </c>
      <c r="E26" s="443" t="n">
        <f aca="false">C26+D26</f>
        <v>3063</v>
      </c>
      <c r="F26" s="444" t="n">
        <f aca="false">C26/(C26+D26)</f>
        <v>0.449885732941561</v>
      </c>
      <c r="G26" s="42"/>
    </row>
    <row r="27" customFormat="false" ht="12.75" hidden="false" customHeight="false" outlineLevel="0" collapsed="false">
      <c r="A27" s="42"/>
      <c r="B27" s="447" t="s">
        <v>179</v>
      </c>
      <c r="C27" s="445" t="n">
        <v>1471</v>
      </c>
      <c r="D27" s="445" t="n">
        <v>1931</v>
      </c>
      <c r="E27" s="443" t="n">
        <f aca="false">C27+D27</f>
        <v>3402</v>
      </c>
      <c r="F27" s="444" t="n">
        <f aca="false">C27/(C27+D27)</f>
        <v>0.432392710170488</v>
      </c>
      <c r="G27" s="42"/>
    </row>
    <row r="28" customFormat="false" ht="12.75" hidden="false" customHeight="false" outlineLevel="0" collapsed="false">
      <c r="A28" s="42"/>
      <c r="B28" s="447" t="s">
        <v>180</v>
      </c>
      <c r="C28" s="452" t="n">
        <v>487</v>
      </c>
      <c r="D28" s="452" t="n">
        <v>975</v>
      </c>
      <c r="E28" s="443" t="n">
        <v>1462</v>
      </c>
      <c r="F28" s="444" t="n">
        <v>0.33</v>
      </c>
      <c r="G28" s="42"/>
    </row>
    <row r="29" customFormat="false" ht="12.75" hidden="false" customHeight="false" outlineLevel="0" collapsed="false">
      <c r="A29" s="42"/>
      <c r="B29" s="447" t="s">
        <v>181</v>
      </c>
      <c r="C29" s="453" t="n">
        <v>1658</v>
      </c>
      <c r="D29" s="453" t="n">
        <v>821</v>
      </c>
      <c r="E29" s="454" t="n">
        <v>2479</v>
      </c>
      <c r="F29" s="455" t="n">
        <v>0.66</v>
      </c>
      <c r="G29" s="42"/>
    </row>
    <row r="30" customFormat="false" ht="13.5" hidden="false" customHeight="true" outlineLevel="0" collapsed="false">
      <c r="A30" s="456"/>
      <c r="B30" s="447" t="s">
        <v>182</v>
      </c>
      <c r="C30" s="453" t="n">
        <v>1145</v>
      </c>
      <c r="D30" s="453" t="n">
        <v>2126</v>
      </c>
      <c r="E30" s="454" t="n">
        <v>3271</v>
      </c>
      <c r="F30" s="457" t="n">
        <v>0.35</v>
      </c>
      <c r="G30" s="42"/>
    </row>
    <row r="31" customFormat="false" ht="13.5" hidden="false" customHeight="true" outlineLevel="0" collapsed="false">
      <c r="A31" s="456"/>
      <c r="B31" s="447" t="s">
        <v>183</v>
      </c>
      <c r="C31" s="453" t="n">
        <v>1010</v>
      </c>
      <c r="D31" s="453" t="n">
        <v>1669</v>
      </c>
      <c r="E31" s="454" t="n">
        <v>2679</v>
      </c>
      <c r="F31" s="457" t="n">
        <v>0.38</v>
      </c>
      <c r="G31" s="42"/>
    </row>
    <row r="32" customFormat="false" ht="13.5" hidden="false" customHeight="true" outlineLevel="0" collapsed="false">
      <c r="A32" s="456"/>
      <c r="B32" s="447" t="s">
        <v>184</v>
      </c>
      <c r="C32" s="453" t="n">
        <v>1457</v>
      </c>
      <c r="D32" s="453" t="n">
        <v>1679</v>
      </c>
      <c r="E32" s="454" t="n">
        <f aca="false">SUM(C32:D32)</f>
        <v>3136</v>
      </c>
      <c r="F32" s="457" t="n">
        <f aca="false">C32/E32</f>
        <v>0.464604591836735</v>
      </c>
      <c r="G32" s="458"/>
    </row>
    <row r="33" customFormat="false" ht="13.5" hidden="false" customHeight="true" outlineLevel="0" collapsed="false">
      <c r="A33" s="456"/>
      <c r="B33" s="459" t="s">
        <v>185</v>
      </c>
      <c r="C33" s="460" t="n">
        <v>1469</v>
      </c>
      <c r="D33" s="460" t="n">
        <v>2159</v>
      </c>
      <c r="E33" s="461" t="n">
        <v>3628</v>
      </c>
      <c r="F33" s="462" t="n">
        <v>0.4</v>
      </c>
      <c r="G33" s="458"/>
    </row>
    <row r="34" customFormat="false" ht="12.75" hidden="false" customHeight="false" outlineLevel="0" collapsed="false">
      <c r="A34" s="463"/>
      <c r="B34" s="447"/>
      <c r="C34" s="452"/>
      <c r="D34" s="452"/>
      <c r="E34" s="443"/>
      <c r="F34" s="464"/>
      <c r="G34" s="465"/>
    </row>
    <row r="35" customFormat="false" ht="14.25" hidden="false" customHeight="true" outlineLevel="0" collapsed="false">
      <c r="A35" s="466"/>
      <c r="B35" s="467" t="s">
        <v>186</v>
      </c>
      <c r="C35" s="468" t="n">
        <f aca="false">AVERAGE(C6:C33)</f>
        <v>1830.5</v>
      </c>
      <c r="D35" s="468" t="n">
        <f aca="false">AVERAGE(D6:D33)</f>
        <v>1831.85714285714</v>
      </c>
      <c r="E35" s="468" t="n">
        <f aca="false">AVERAGE(E6:E33)</f>
        <v>3662.35714285714</v>
      </c>
      <c r="F35" s="469" t="n">
        <f aca="false">AVERAGE(F6:F33)</f>
        <v>0.489182014362209</v>
      </c>
      <c r="G35" s="465"/>
      <c r="K35" s="0" t="s">
        <v>187</v>
      </c>
    </row>
    <row r="36" customFormat="false" ht="12" hidden="false" customHeight="true" outlineLevel="0" collapsed="false">
      <c r="A36" s="466"/>
      <c r="B36" s="467"/>
      <c r="C36" s="468"/>
      <c r="D36" s="468"/>
      <c r="E36" s="468"/>
      <c r="F36" s="470"/>
      <c r="G36" s="465"/>
    </row>
    <row r="37" customFormat="false" ht="12.75" hidden="false" customHeight="false" outlineLevel="0" collapsed="false">
      <c r="A37" s="466"/>
      <c r="B37" s="471" t="s">
        <v>188</v>
      </c>
      <c r="C37" s="472" t="n">
        <f aca="false">AVERAGE(C23:C32)</f>
        <v>1355.2</v>
      </c>
      <c r="D37" s="472" t="n">
        <f aca="false">AVERAGE(D23:D32)</f>
        <v>1732.2</v>
      </c>
      <c r="E37" s="472" t="n">
        <f aca="false">AVERAGE(E23:E32)</f>
        <v>3087.4</v>
      </c>
      <c r="F37" s="473" t="n">
        <f aca="false">AVERAGE(F23:F32)</f>
        <v>0.437958869872762</v>
      </c>
      <c r="G37" s="465"/>
    </row>
    <row r="38" customFormat="false" ht="12.75" hidden="false" customHeight="false" outlineLevel="0" collapsed="false">
      <c r="A38" s="466"/>
      <c r="B38" s="474" t="s">
        <v>25</v>
      </c>
      <c r="C38" s="475" t="n">
        <f aca="false">(C33-C37)/C37</f>
        <v>0.0839728453364817</v>
      </c>
      <c r="D38" s="475" t="n">
        <f aca="false">(D33-D37)/D37</f>
        <v>0.246391871608359</v>
      </c>
      <c r="E38" s="475" t="n">
        <f aca="false">(E33-E37)/E37</f>
        <v>0.175098788624733</v>
      </c>
      <c r="F38" s="475" t="n">
        <f aca="false">(F33-F37)/F37</f>
        <v>-0.0866722253708214</v>
      </c>
      <c r="G38" s="465"/>
    </row>
    <row r="39" customFormat="false" ht="12.75" hidden="false" customHeight="false" outlineLevel="0" collapsed="false">
      <c r="A39" s="466"/>
      <c r="B39" s="474"/>
      <c r="C39" s="475"/>
      <c r="D39" s="475"/>
      <c r="E39" s="475"/>
      <c r="F39" s="476"/>
      <c r="G39" s="465"/>
    </row>
    <row r="40" customFormat="false" ht="12.75" hidden="false" customHeight="false" outlineLevel="0" collapsed="false">
      <c r="B40" s="471" t="s">
        <v>189</v>
      </c>
      <c r="C40" s="453" t="n">
        <f aca="false">AVERAGE(C28:C32)</f>
        <v>1151.4</v>
      </c>
      <c r="D40" s="453" t="n">
        <f aca="false">AVERAGE(D28:D32)</f>
        <v>1454</v>
      </c>
      <c r="E40" s="453" t="n">
        <f aca="false">AVERAGE(E28:E32)</f>
        <v>2605.4</v>
      </c>
      <c r="F40" s="477" t="n">
        <f aca="false">AVERAGE(F28:F32)</f>
        <v>0.436920918367347</v>
      </c>
    </row>
    <row r="41" customFormat="false" ht="12.75" hidden="false" customHeight="false" outlineLevel="0" collapsed="false">
      <c r="B41" s="478" t="s">
        <v>25</v>
      </c>
      <c r="C41" s="479" t="n">
        <f aca="false">(C33-C40)/C40</f>
        <v>0.275838110126802</v>
      </c>
      <c r="D41" s="479" t="n">
        <f aca="false">(D33-D40)/D40</f>
        <v>0.484869325997249</v>
      </c>
      <c r="E41" s="479" t="n">
        <f aca="false">(E33-E40)/E40</f>
        <v>0.392492515544638</v>
      </c>
      <c r="F41" s="479" t="n">
        <f aca="false">(F33-F40)/F40</f>
        <v>-0.0845025193696612</v>
      </c>
    </row>
    <row r="42" customFormat="false" ht="15" hidden="false" customHeight="false" outlineLevel="0" collapsed="false">
      <c r="B42" s="480"/>
      <c r="C42" s="480"/>
      <c r="D42" s="480"/>
      <c r="E42" s="480"/>
      <c r="F42" s="480"/>
      <c r="G42" s="480"/>
      <c r="H42" s="480"/>
      <c r="I42" s="480"/>
      <c r="J42" s="480"/>
      <c r="K42" s="480"/>
      <c r="L42" s="480"/>
    </row>
    <row r="43" customFormat="false" ht="12.75" hidden="false" customHeight="false" outlineLevel="0" collapsed="false">
      <c r="C43" s="481"/>
      <c r="D43" s="481"/>
      <c r="E43" s="481"/>
    </row>
    <row r="44" customFormat="false" ht="12.75" hidden="false" customHeight="false" outlineLevel="0" collapsed="false">
      <c r="V44" s="0" t="s">
        <v>187</v>
      </c>
    </row>
    <row r="47" customFormat="false" ht="12.75" hidden="false" customHeight="false" outlineLevel="0" collapsed="false">
      <c r="E47" s="0" t="s">
        <v>190</v>
      </c>
    </row>
  </sheetData>
  <mergeCells count="2">
    <mergeCell ref="B2:F2"/>
    <mergeCell ref="B42:L42"/>
  </mergeCells>
  <printOptions headings="false" gridLines="false" gridLinesSet="true" horizontalCentered="false" verticalCentered="false"/>
  <pageMargins left="1.1" right="0.75" top="0.529861111111111"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45"/>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C18" activeCellId="0" sqref="AC18"/>
    </sheetView>
  </sheetViews>
  <sheetFormatPr defaultRowHeight="12.75" outlineLevelRow="0" outlineLevelCol="0"/>
  <cols>
    <col collapsed="false" customWidth="true" hidden="false" outlineLevel="0" max="1" min="1" style="0" width="13.86"/>
    <col collapsed="false" customWidth="true" hidden="false" outlineLevel="0" max="2" min="2" style="0" width="7.71"/>
    <col collapsed="false" customWidth="true" hidden="false" outlineLevel="0" max="9" min="3" style="0" width="6.71"/>
    <col collapsed="false" customWidth="true" hidden="false" outlineLevel="0" max="10" min="10" style="0" width="8.57"/>
    <col collapsed="false" customWidth="true" hidden="false" outlineLevel="0" max="11" min="11" style="0" width="4.14"/>
    <col collapsed="false" customWidth="true" hidden="false" outlineLevel="0" max="12" min="12" style="0" width="3.57"/>
    <col collapsed="false" customWidth="true" hidden="false" outlineLevel="0" max="13" min="13" style="328" width="6.71"/>
    <col collapsed="false" customWidth="true" hidden="false" outlineLevel="0" max="14" min="14" style="0" width="2.85"/>
    <col collapsed="false" customWidth="true" hidden="false" outlineLevel="0" max="15" min="15" style="0" width="3.57"/>
    <col collapsed="false" customWidth="true" hidden="false" outlineLevel="0" max="16" min="16" style="0" width="7.71"/>
    <col collapsed="false" customWidth="true" hidden="false" outlineLevel="0" max="17" min="17" style="0" width="3.57"/>
    <col collapsed="false" customWidth="true" hidden="false" outlineLevel="0" max="18" min="18" style="0" width="7.71"/>
    <col collapsed="false" customWidth="true" hidden="false" outlineLevel="0" max="19" min="19" style="0" width="3.42"/>
    <col collapsed="false" customWidth="true" hidden="false" outlineLevel="0" max="20" min="20" style="0" width="6.71"/>
    <col collapsed="false" customWidth="true" hidden="false" outlineLevel="0" max="21" min="21" style="0" width="3.14"/>
    <col collapsed="false" customWidth="true" hidden="false" outlineLevel="0" max="24" min="22" style="0" width="11.42"/>
    <col collapsed="false" customWidth="true" hidden="false" outlineLevel="0" max="25" min="25" style="91" width="6.57"/>
    <col collapsed="false" customWidth="true" hidden="false" outlineLevel="0" max="26" min="26" style="0" width="11.71"/>
    <col collapsed="false" customWidth="true" hidden="false" outlineLevel="0" max="27" min="27" style="0" width="12.71"/>
    <col collapsed="false" customWidth="true" hidden="false" outlineLevel="0" max="29" min="28" style="0" width="11.42"/>
    <col collapsed="false" customWidth="false" hidden="false" outlineLevel="0" max="32" min="30" style="0" width="11.57"/>
    <col collapsed="false" customWidth="true" hidden="false" outlineLevel="0" max="1025" min="33" style="0" width="10.67"/>
  </cols>
  <sheetData>
    <row r="1" customFormat="false" ht="15.75" hidden="false" customHeight="false" outlineLevel="0" collapsed="false">
      <c r="A1" s="482" t="s">
        <v>191</v>
      </c>
      <c r="B1" s="483" t="s">
        <v>192</v>
      </c>
      <c r="C1" s="484"/>
      <c r="D1" s="484"/>
      <c r="E1" s="349"/>
      <c r="F1" s="485"/>
      <c r="G1" s="485"/>
      <c r="H1" s="485"/>
      <c r="I1" s="486"/>
      <c r="J1" s="486"/>
      <c r="K1" s="486"/>
      <c r="L1" s="486"/>
      <c r="M1" s="487"/>
      <c r="N1" s="486"/>
      <c r="O1" s="486"/>
      <c r="P1" s="486"/>
      <c r="Q1" s="486"/>
      <c r="R1" s="486"/>
      <c r="S1" s="486"/>
      <c r="T1" s="486"/>
      <c r="U1" s="486"/>
    </row>
    <row r="2" customFormat="false" ht="16.5" hidden="false" customHeight="false" outlineLevel="0" collapsed="false">
      <c r="A2" s="488"/>
      <c r="B2" s="489"/>
      <c r="C2" s="490"/>
      <c r="D2" s="490"/>
      <c r="E2" s="486"/>
      <c r="F2" s="489"/>
      <c r="G2" s="489"/>
      <c r="H2" s="489"/>
      <c r="I2" s="486"/>
      <c r="J2" s="486"/>
      <c r="K2" s="486"/>
      <c r="L2" s="486"/>
      <c r="M2" s="487"/>
      <c r="N2" s="486"/>
      <c r="O2" s="486"/>
      <c r="P2" s="486"/>
      <c r="Q2" s="486"/>
      <c r="R2" s="486"/>
      <c r="S2" s="486"/>
      <c r="T2" s="486"/>
      <c r="U2" s="486"/>
    </row>
    <row r="3" customFormat="false" ht="12.75" hidden="false" customHeight="false" outlineLevel="0" collapsed="false">
      <c r="A3" s="491" t="s">
        <v>147</v>
      </c>
      <c r="B3" s="492" t="s">
        <v>193</v>
      </c>
      <c r="C3" s="492"/>
      <c r="D3" s="492"/>
      <c r="E3" s="492"/>
      <c r="F3" s="492"/>
      <c r="G3" s="492"/>
      <c r="H3" s="492"/>
      <c r="I3" s="492"/>
      <c r="J3" s="492"/>
      <c r="K3" s="492"/>
      <c r="L3" s="492"/>
      <c r="M3" s="492"/>
      <c r="N3" s="492"/>
      <c r="O3" s="493"/>
      <c r="P3" s="494" t="s">
        <v>194</v>
      </c>
      <c r="Q3" s="494"/>
      <c r="R3" s="494"/>
      <c r="S3" s="494"/>
      <c r="T3" s="494"/>
      <c r="U3" s="494"/>
    </row>
    <row r="4" customFormat="false" ht="16.5" hidden="false" customHeight="true" outlineLevel="0" collapsed="false">
      <c r="A4" s="495"/>
      <c r="B4" s="496" t="s">
        <v>195</v>
      </c>
      <c r="C4" s="496"/>
      <c r="D4" s="496"/>
      <c r="E4" s="496"/>
      <c r="F4" s="496"/>
      <c r="G4" s="496"/>
      <c r="H4" s="496"/>
      <c r="I4" s="496"/>
      <c r="J4" s="496"/>
      <c r="K4" s="497"/>
      <c r="L4" s="498" t="s">
        <v>196</v>
      </c>
      <c r="M4" s="498"/>
      <c r="N4" s="498"/>
      <c r="O4" s="499"/>
      <c r="P4" s="500" t="s">
        <v>197</v>
      </c>
      <c r="Q4" s="500"/>
      <c r="R4" s="500"/>
      <c r="S4" s="500"/>
      <c r="T4" s="500"/>
      <c r="U4" s="500"/>
    </row>
    <row r="5" customFormat="false" ht="12.75" hidden="false" customHeight="true" outlineLevel="0" collapsed="false">
      <c r="A5" s="8"/>
      <c r="B5" s="501" t="s">
        <v>198</v>
      </c>
      <c r="C5" s="502"/>
      <c r="D5" s="501" t="s">
        <v>198</v>
      </c>
      <c r="E5" s="502"/>
      <c r="F5" s="501" t="s">
        <v>199</v>
      </c>
      <c r="G5" s="503"/>
      <c r="H5" s="503" t="s">
        <v>200</v>
      </c>
      <c r="I5" s="504"/>
      <c r="J5" s="501" t="s">
        <v>201</v>
      </c>
      <c r="K5" s="504"/>
      <c r="L5" s="505" t="s">
        <v>201</v>
      </c>
      <c r="M5" s="505"/>
      <c r="N5" s="505"/>
      <c r="O5" s="504"/>
      <c r="P5" s="506" t="s">
        <v>202</v>
      </c>
      <c r="Q5" s="504"/>
      <c r="R5" s="507" t="s">
        <v>203</v>
      </c>
      <c r="S5" s="504"/>
      <c r="T5" s="501" t="s">
        <v>204</v>
      </c>
      <c r="U5" s="91"/>
    </row>
    <row r="6" customFormat="false" ht="12.75" hidden="false" customHeight="false" outlineLevel="0" collapsed="false">
      <c r="A6" s="8"/>
      <c r="B6" s="508" t="s">
        <v>205</v>
      </c>
      <c r="C6" s="509"/>
      <c r="D6" s="508" t="s">
        <v>205</v>
      </c>
      <c r="E6" s="502"/>
      <c r="F6" s="508" t="s">
        <v>205</v>
      </c>
      <c r="G6" s="509"/>
      <c r="H6" s="510" t="s">
        <v>206</v>
      </c>
      <c r="I6" s="504"/>
      <c r="J6" s="508" t="s">
        <v>207</v>
      </c>
      <c r="K6" s="504"/>
      <c r="L6" s="508" t="s">
        <v>207</v>
      </c>
      <c r="M6" s="508"/>
      <c r="N6" s="508"/>
      <c r="O6" s="502"/>
      <c r="P6" s="510" t="s">
        <v>208</v>
      </c>
      <c r="Q6" s="504"/>
      <c r="R6" s="507"/>
      <c r="S6" s="504"/>
      <c r="T6" s="508" t="s">
        <v>209</v>
      </c>
      <c r="U6" s="511"/>
    </row>
    <row r="7" customFormat="false" ht="12.75" hidden="false" customHeight="false" outlineLevel="0" collapsed="false">
      <c r="A7" s="512"/>
      <c r="B7" s="513" t="s">
        <v>210</v>
      </c>
      <c r="C7" s="514"/>
      <c r="D7" s="513" t="s">
        <v>211</v>
      </c>
      <c r="E7" s="515"/>
      <c r="F7" s="516" t="s">
        <v>212</v>
      </c>
      <c r="G7" s="516"/>
      <c r="H7" s="516" t="s">
        <v>213</v>
      </c>
      <c r="I7" s="515"/>
      <c r="J7" s="513" t="s">
        <v>214</v>
      </c>
      <c r="K7" s="515"/>
      <c r="L7" s="517" t="s">
        <v>214</v>
      </c>
      <c r="M7" s="517"/>
      <c r="N7" s="517"/>
      <c r="O7" s="518"/>
      <c r="P7" s="513" t="s">
        <v>214</v>
      </c>
      <c r="Q7" s="515"/>
      <c r="R7" s="513" t="s">
        <v>214</v>
      </c>
      <c r="S7" s="515"/>
      <c r="T7" s="513" t="s">
        <v>214</v>
      </c>
      <c r="U7" s="519"/>
    </row>
    <row r="8" customFormat="false" ht="12.75" hidden="false" customHeight="false" outlineLevel="0" collapsed="false">
      <c r="A8" s="41" t="n">
        <v>1987</v>
      </c>
      <c r="B8" s="363"/>
      <c r="C8" s="363"/>
      <c r="D8" s="363"/>
      <c r="E8" s="520"/>
      <c r="F8" s="520"/>
      <c r="G8" s="520"/>
      <c r="H8" s="520"/>
      <c r="I8" s="520"/>
      <c r="J8" s="521"/>
      <c r="K8" s="522"/>
      <c r="L8" s="522"/>
      <c r="M8" s="521" t="n">
        <f aca="false">HLOOKUP(A8,'[3]Capt estim Z Fluv  87-2005'!$B$61:$W$66,6)</f>
        <v>0.392832529290145</v>
      </c>
      <c r="N8" s="523"/>
      <c r="O8" s="520"/>
      <c r="P8" s="520"/>
      <c r="Q8" s="520"/>
      <c r="R8" s="520"/>
      <c r="S8" s="520"/>
      <c r="T8" s="520"/>
      <c r="U8" s="29"/>
    </row>
    <row r="9" customFormat="false" ht="12.75" hidden="false" customHeight="false" outlineLevel="0" collapsed="false">
      <c r="A9" s="41" t="n">
        <v>1988</v>
      </c>
      <c r="B9" s="363"/>
      <c r="C9" s="363"/>
      <c r="D9" s="363"/>
      <c r="E9" s="520"/>
      <c r="F9" s="520"/>
      <c r="G9" s="520"/>
      <c r="H9" s="520"/>
      <c r="I9" s="520"/>
      <c r="J9" s="521"/>
      <c r="K9" s="522"/>
      <c r="L9" s="522"/>
      <c r="M9" s="521" t="n">
        <f aca="false">HLOOKUP(A9,'[3]Capt estim Z Fluv  87-2005'!$B$61:$W$66,6)</f>
        <v>0.728982551552232</v>
      </c>
      <c r="N9" s="523"/>
      <c r="O9" s="520"/>
      <c r="P9" s="520"/>
      <c r="Q9" s="520"/>
      <c r="R9" s="520"/>
      <c r="S9" s="520"/>
      <c r="T9" s="520"/>
      <c r="U9" s="29"/>
    </row>
    <row r="10" customFormat="false" ht="12.75" hidden="false" customHeight="false" outlineLevel="0" collapsed="false">
      <c r="A10" s="41" t="n">
        <v>1989</v>
      </c>
      <c r="B10" s="363"/>
      <c r="C10" s="363"/>
      <c r="D10" s="363"/>
      <c r="E10" s="520"/>
      <c r="F10" s="520"/>
      <c r="G10" s="520"/>
      <c r="H10" s="520"/>
      <c r="I10" s="520"/>
      <c r="J10" s="521"/>
      <c r="K10" s="522"/>
      <c r="L10" s="522"/>
      <c r="M10" s="521" t="n">
        <f aca="false">HLOOKUP(A10,'[3]Capt estim Z Fluv  87-2005'!$B$61:$W$66,6)</f>
        <v>0.54678515420805</v>
      </c>
      <c r="N10" s="523"/>
      <c r="O10" s="520"/>
      <c r="P10" s="520"/>
      <c r="Q10" s="520"/>
      <c r="R10" s="520"/>
      <c r="S10" s="520"/>
      <c r="T10" s="520"/>
      <c r="U10" s="29"/>
    </row>
    <row r="11" customFormat="false" ht="12.75" hidden="false" customHeight="false" outlineLevel="0" collapsed="false">
      <c r="A11" s="41" t="n">
        <v>1990</v>
      </c>
      <c r="B11" s="363"/>
      <c r="C11" s="363"/>
      <c r="D11" s="363"/>
      <c r="E11" s="520"/>
      <c r="F11" s="520"/>
      <c r="G11" s="520"/>
      <c r="H11" s="520"/>
      <c r="I11" s="520"/>
      <c r="J11" s="521"/>
      <c r="K11" s="522"/>
      <c r="L11" s="522"/>
      <c r="M11" s="521" t="n">
        <f aca="false">HLOOKUP(A11,'[3]Capt estim Z Fluv  87-2005'!$B$61:$W$66,6)</f>
        <v>0.712462210278804</v>
      </c>
      <c r="N11" s="523"/>
      <c r="O11" s="520"/>
      <c r="P11" s="520"/>
      <c r="Q11" s="520"/>
      <c r="R11" s="520"/>
      <c r="S11" s="520"/>
      <c r="T11" s="520"/>
      <c r="U11" s="29"/>
    </row>
    <row r="12" customFormat="false" ht="12.75" hidden="false" customHeight="false" outlineLevel="0" collapsed="false">
      <c r="A12" s="41" t="n">
        <v>1991</v>
      </c>
      <c r="B12" s="363"/>
      <c r="C12" s="363"/>
      <c r="D12" s="363"/>
      <c r="E12" s="520"/>
      <c r="F12" s="520"/>
      <c r="G12" s="520"/>
      <c r="H12" s="520"/>
      <c r="I12" s="520"/>
      <c r="J12" s="521"/>
      <c r="K12" s="522"/>
      <c r="L12" s="522"/>
      <c r="M12" s="521" t="n">
        <f aca="false">HLOOKUP(A12,'[3]Capt estim Z Fluv  87-2005'!$B$61:$W$66,6)</f>
        <v>0.596376811594203</v>
      </c>
      <c r="N12" s="523"/>
      <c r="O12" s="520"/>
      <c r="P12" s="520"/>
      <c r="Q12" s="520"/>
      <c r="R12" s="520"/>
      <c r="S12" s="520"/>
      <c r="T12" s="520"/>
      <c r="U12" s="29"/>
    </row>
    <row r="13" customFormat="false" ht="12.75" hidden="false" customHeight="false" outlineLevel="0" collapsed="false">
      <c r="A13" s="41" t="n">
        <v>1992</v>
      </c>
      <c r="B13" s="363"/>
      <c r="C13" s="363"/>
      <c r="D13" s="363"/>
      <c r="E13" s="520"/>
      <c r="F13" s="520"/>
      <c r="G13" s="520"/>
      <c r="H13" s="520"/>
      <c r="I13" s="520"/>
      <c r="J13" s="521"/>
      <c r="K13" s="522"/>
      <c r="L13" s="522"/>
      <c r="M13" s="521" t="n">
        <f aca="false">HLOOKUP(A13,'[3]Capt estim Z Fluv  87-2005'!$B$61:$W$66,6)</f>
        <v>0.938888888888889</v>
      </c>
      <c r="N13" s="523"/>
      <c r="O13" s="520"/>
      <c r="P13" s="520"/>
      <c r="Q13" s="520"/>
      <c r="R13" s="520"/>
      <c r="S13" s="520"/>
      <c r="T13" s="520"/>
      <c r="U13" s="29"/>
      <c r="V13" s="3"/>
    </row>
    <row r="14" customFormat="false" ht="12.75" hidden="false" customHeight="false" outlineLevel="0" collapsed="false">
      <c r="A14" s="41" t="n">
        <v>1993</v>
      </c>
      <c r="B14" s="363"/>
      <c r="C14" s="363"/>
      <c r="D14" s="363"/>
      <c r="E14" s="520"/>
      <c r="F14" s="520"/>
      <c r="G14" s="520"/>
      <c r="H14" s="520"/>
      <c r="I14" s="520"/>
      <c r="J14" s="521"/>
      <c r="K14" s="522"/>
      <c r="L14" s="522"/>
      <c r="M14" s="521" t="n">
        <f aca="false">HLOOKUP(A14,'[3]Capt estim Z Fluv  87-2005'!$B$61:$W$66,6)</f>
        <v>0.883941260066319</v>
      </c>
      <c r="N14" s="523"/>
      <c r="O14" s="520"/>
      <c r="P14" s="520"/>
      <c r="Q14" s="520"/>
      <c r="R14" s="520"/>
      <c r="S14" s="520"/>
      <c r="T14" s="520"/>
      <c r="U14" s="29"/>
    </row>
    <row r="15" customFormat="false" ht="12.75" hidden="false" customHeight="false" outlineLevel="0" collapsed="false">
      <c r="A15" s="46" t="n">
        <v>1994</v>
      </c>
      <c r="B15" s="524"/>
      <c r="C15" s="524"/>
      <c r="D15" s="524"/>
      <c r="E15" s="525"/>
      <c r="F15" s="520"/>
      <c r="G15" s="520"/>
      <c r="H15" s="520"/>
      <c r="I15" s="520"/>
      <c r="J15" s="526"/>
      <c r="K15" s="522"/>
      <c r="L15" s="522"/>
      <c r="M15" s="521" t="n">
        <f aca="false">HLOOKUP(A15,'[3]Capt estim Z Fluv  87-2005'!$B$61:$W$66,6)</f>
        <v>2.32202380952381</v>
      </c>
      <c r="N15" s="523"/>
      <c r="O15" s="520"/>
      <c r="P15" s="520"/>
      <c r="Q15" s="520"/>
      <c r="R15" s="520"/>
      <c r="S15" s="520"/>
      <c r="T15" s="520"/>
      <c r="U15" s="29"/>
    </row>
    <row r="16" customFormat="false" ht="12.75" hidden="false" customHeight="false" outlineLevel="0" collapsed="false">
      <c r="A16" s="46" t="n">
        <v>1995</v>
      </c>
      <c r="B16" s="524" t="n">
        <v>139</v>
      </c>
      <c r="C16" s="524"/>
      <c r="D16" s="524" t="n">
        <v>47</v>
      </c>
      <c r="E16" s="525"/>
      <c r="F16" s="520" t="n">
        <v>80</v>
      </c>
      <c r="G16" s="520"/>
      <c r="H16" s="520" t="n">
        <v>181</v>
      </c>
      <c r="I16" s="520"/>
      <c r="J16" s="526" t="n">
        <v>2.3</v>
      </c>
      <c r="K16" s="522"/>
      <c r="L16" s="522"/>
      <c r="M16" s="521" t="n">
        <f aca="false">HLOOKUP(A16,'[3]Capt estim Z Fluv  87-2005'!$B$61:$W$66,6)</f>
        <v>1.15257841573631</v>
      </c>
      <c r="N16" s="523"/>
      <c r="O16" s="520"/>
      <c r="P16" s="520"/>
      <c r="Q16" s="520"/>
      <c r="R16" s="520"/>
      <c r="S16" s="520"/>
      <c r="T16" s="520"/>
      <c r="U16" s="29"/>
    </row>
    <row r="17" customFormat="false" ht="12.75" hidden="false" customHeight="false" outlineLevel="0" collapsed="false">
      <c r="A17" s="46" t="n">
        <v>1996</v>
      </c>
      <c r="B17" s="524" t="n">
        <v>91</v>
      </c>
      <c r="C17" s="524"/>
      <c r="D17" s="524" t="n">
        <v>56</v>
      </c>
      <c r="E17" s="525"/>
      <c r="F17" s="520" t="n">
        <v>72</v>
      </c>
      <c r="G17" s="520"/>
      <c r="H17" s="520" t="n">
        <v>170</v>
      </c>
      <c r="I17" s="520"/>
      <c r="J17" s="526" t="n">
        <v>2.4</v>
      </c>
      <c r="K17" s="522"/>
      <c r="L17" s="522"/>
      <c r="M17" s="521" t="n">
        <f aca="false">HLOOKUP(A17,'[3]Capt estim Z Fluv  87-2005'!$B$61:$W$66,6)</f>
        <v>1.57087486157254</v>
      </c>
      <c r="N17" s="523"/>
      <c r="O17" s="520"/>
      <c r="P17" s="520"/>
      <c r="Q17" s="520"/>
      <c r="R17" s="520"/>
      <c r="S17" s="520"/>
      <c r="T17" s="520"/>
      <c r="U17" s="29"/>
    </row>
    <row r="18" customFormat="false" ht="12.75" hidden="false" customHeight="false" outlineLevel="0" collapsed="false">
      <c r="A18" s="46" t="n">
        <v>1997</v>
      </c>
      <c r="B18" s="363" t="n">
        <v>232</v>
      </c>
      <c r="C18" s="363"/>
      <c r="D18" s="527" t="n">
        <v>89</v>
      </c>
      <c r="E18" s="525"/>
      <c r="F18" s="520" t="n">
        <v>165</v>
      </c>
      <c r="G18" s="520"/>
      <c r="H18" s="520" t="n">
        <v>148</v>
      </c>
      <c r="I18" s="520"/>
      <c r="J18" s="521" t="n">
        <v>1.1</v>
      </c>
      <c r="K18" s="522"/>
      <c r="L18" s="522"/>
      <c r="M18" s="521" t="n">
        <f aca="false">HLOOKUP(A18,'[3]Capt estim Z Fluv  87-2005'!$B$61:$W$66,6)</f>
        <v>0.438802958977808</v>
      </c>
      <c r="N18" s="523"/>
      <c r="O18" s="520"/>
      <c r="P18" s="520"/>
      <c r="Q18" s="520"/>
      <c r="R18" s="520"/>
      <c r="S18" s="520"/>
      <c r="T18" s="520"/>
      <c r="U18" s="29"/>
    </row>
    <row r="19" customFormat="false" ht="12.75" hidden="false" customHeight="false" outlineLevel="0" collapsed="false">
      <c r="A19" s="528" t="n">
        <v>1998</v>
      </c>
      <c r="B19" s="363"/>
      <c r="C19" s="524"/>
      <c r="D19" s="520"/>
      <c r="E19" s="529"/>
      <c r="F19" s="520"/>
      <c r="G19" s="520"/>
      <c r="H19" s="520"/>
      <c r="I19" s="520"/>
      <c r="J19" s="521"/>
      <c r="K19" s="522"/>
      <c r="L19" s="522"/>
      <c r="M19" s="521" t="n">
        <f aca="false">HLOOKUP(A19,'[3]Capt estim Z Fluv  87-2005'!$B$61:$W$66,6)</f>
        <v>0.669064748201439</v>
      </c>
      <c r="N19" s="523"/>
      <c r="O19" s="520"/>
      <c r="P19" s="520"/>
      <c r="Q19" s="520"/>
      <c r="R19" s="520"/>
      <c r="S19" s="520"/>
      <c r="T19" s="520"/>
      <c r="U19" s="29"/>
    </row>
    <row r="20" customFormat="false" ht="12.75" hidden="false" customHeight="false" outlineLevel="0" collapsed="false">
      <c r="A20" s="528" t="n">
        <v>1999</v>
      </c>
      <c r="B20" s="524" t="n">
        <v>206</v>
      </c>
      <c r="C20" s="524"/>
      <c r="D20" s="524" t="n">
        <v>99</v>
      </c>
      <c r="E20" s="529"/>
      <c r="F20" s="520" t="n">
        <v>150</v>
      </c>
      <c r="G20" s="520"/>
      <c r="H20" s="520" t="n">
        <v>152</v>
      </c>
      <c r="I20" s="520"/>
      <c r="J20" s="526" t="n">
        <v>1</v>
      </c>
      <c r="K20" s="522"/>
      <c r="L20" s="522"/>
      <c r="M20" s="521" t="n">
        <f aca="false">HLOOKUP(A20,'[3]Capt estim Z Fluv  87-2005'!$B$61:$W$66,6)</f>
        <v>0.764336917562724</v>
      </c>
      <c r="N20" s="523"/>
      <c r="O20" s="520"/>
      <c r="P20" s="530" t="n">
        <v>697</v>
      </c>
      <c r="Q20" s="520"/>
      <c r="R20" s="530" t="n">
        <v>1850</v>
      </c>
      <c r="S20" s="520"/>
      <c r="T20" s="521" t="n">
        <f aca="false">P20/R20</f>
        <v>0.376756756756757</v>
      </c>
      <c r="U20" s="29"/>
      <c r="X20" s="531"/>
    </row>
    <row r="21" customFormat="false" ht="12.75" hidden="false" customHeight="false" outlineLevel="0" collapsed="false">
      <c r="A21" s="528" t="n">
        <v>2000</v>
      </c>
      <c r="B21" s="524" t="n">
        <v>212</v>
      </c>
      <c r="C21" s="524"/>
      <c r="D21" s="524" t="n">
        <v>58</v>
      </c>
      <c r="E21" s="529"/>
      <c r="F21" s="520" t="n">
        <v>94</v>
      </c>
      <c r="G21" s="520"/>
      <c r="H21" s="520" t="n">
        <v>119</v>
      </c>
      <c r="I21" s="520"/>
      <c r="J21" s="526" t="n">
        <v>1.3</v>
      </c>
      <c r="K21" s="522"/>
      <c r="L21" s="522"/>
      <c r="M21" s="521" t="n">
        <f aca="false">HLOOKUP(A21,'[3]Capt estim Z Fluv  87-2005'!$B$61:$W$66,6)</f>
        <v>1.06207159932944</v>
      </c>
      <c r="N21" s="523"/>
      <c r="O21" s="520"/>
      <c r="P21" s="530" t="n">
        <v>691</v>
      </c>
      <c r="Q21" s="520"/>
      <c r="R21" s="530" t="n">
        <v>1768</v>
      </c>
      <c r="S21" s="520"/>
      <c r="T21" s="521" t="n">
        <f aca="false">P21/R21</f>
        <v>0.390837104072398</v>
      </c>
      <c r="U21" s="29"/>
      <c r="X21" s="531"/>
    </row>
    <row r="22" customFormat="false" ht="12.75" hidden="false" customHeight="false" outlineLevel="0" collapsed="false">
      <c r="A22" s="528" t="n">
        <v>2001</v>
      </c>
      <c r="B22" s="524" t="n">
        <v>170</v>
      </c>
      <c r="C22" s="524"/>
      <c r="D22" s="524" t="n">
        <v>69</v>
      </c>
      <c r="E22" s="529"/>
      <c r="F22" s="520" t="n">
        <v>98</v>
      </c>
      <c r="G22" s="520"/>
      <c r="H22" s="520" t="n">
        <v>115</v>
      </c>
      <c r="I22" s="520"/>
      <c r="J22" s="526" t="n">
        <v>1.2</v>
      </c>
      <c r="K22" s="522"/>
      <c r="L22" s="522"/>
      <c r="M22" s="521" t="n">
        <f aca="false">HLOOKUP(A22,'[3]Capt estim Z Fluv  87-2005'!$B$61:$W$66,6)</f>
        <v>0.96949025814815</v>
      </c>
      <c r="N22" s="523"/>
      <c r="O22" s="520"/>
      <c r="P22" s="530" t="n">
        <v>806</v>
      </c>
      <c r="Q22" s="520"/>
      <c r="R22" s="530" t="n">
        <v>1981</v>
      </c>
      <c r="S22" s="520"/>
      <c r="T22" s="521" t="n">
        <f aca="false">P22/R22</f>
        <v>0.406865219586068</v>
      </c>
      <c r="U22" s="29"/>
      <c r="X22" s="531"/>
    </row>
    <row r="23" customFormat="false" ht="12.75" hidden="false" customHeight="false" outlineLevel="0" collapsed="false">
      <c r="A23" s="528" t="n">
        <v>2002</v>
      </c>
      <c r="B23" s="524" t="n">
        <v>273</v>
      </c>
      <c r="C23" s="524"/>
      <c r="D23" s="524" t="n">
        <v>89</v>
      </c>
      <c r="E23" s="529"/>
      <c r="F23" s="520" t="n">
        <v>133</v>
      </c>
      <c r="G23" s="520"/>
      <c r="H23" s="520" t="n">
        <v>114</v>
      </c>
      <c r="I23" s="520"/>
      <c r="J23" s="526" t="n">
        <v>0.9</v>
      </c>
      <c r="K23" s="522"/>
      <c r="L23" s="522"/>
      <c r="M23" s="521" t="n">
        <f aca="false">HLOOKUP(A23,'[3]Capt estim Z Fluv  87-2005'!$B$61:$W$66,6)</f>
        <v>0.838474337021532</v>
      </c>
      <c r="N23" s="523"/>
      <c r="O23" s="520"/>
      <c r="P23" s="530" t="n">
        <v>1085</v>
      </c>
      <c r="Q23" s="520"/>
      <c r="R23" s="530" t="n">
        <v>2916</v>
      </c>
      <c r="S23" s="520"/>
      <c r="T23" s="521" t="n">
        <f aca="false">P23/R23</f>
        <v>0.372085048010974</v>
      </c>
      <c r="U23" s="29"/>
      <c r="X23" s="531"/>
    </row>
    <row r="24" customFormat="false" ht="12.75" hidden="false" customHeight="false" outlineLevel="0" collapsed="false">
      <c r="A24" s="528" t="n">
        <v>2003</v>
      </c>
      <c r="B24" s="524" t="n">
        <v>166</v>
      </c>
      <c r="C24" s="524"/>
      <c r="D24" s="524" t="n">
        <v>97</v>
      </c>
      <c r="E24" s="529"/>
      <c r="F24" s="520" t="n">
        <v>137</v>
      </c>
      <c r="G24" s="520"/>
      <c r="H24" s="520" t="n">
        <v>95</v>
      </c>
      <c r="I24" s="520"/>
      <c r="J24" s="526" t="n">
        <v>0.7</v>
      </c>
      <c r="K24" s="522"/>
      <c r="L24" s="522"/>
      <c r="M24" s="521" t="n">
        <f aca="false">HLOOKUP(A24,'[3]Capt estim Z Fluv  87-2005'!$B$61:$W$66,6)</f>
        <v>0.757711597354756</v>
      </c>
      <c r="N24" s="523"/>
      <c r="O24" s="520"/>
      <c r="P24" s="530" t="n">
        <v>1788</v>
      </c>
      <c r="Q24" s="520"/>
      <c r="R24" s="530" t="n">
        <v>2417</v>
      </c>
      <c r="S24" s="520"/>
      <c r="T24" s="521" t="n">
        <f aca="false">P24/R24</f>
        <v>0.739760033098883</v>
      </c>
      <c r="U24" s="29"/>
      <c r="X24" s="531"/>
    </row>
    <row r="25" customFormat="false" ht="12.75" hidden="false" customHeight="false" outlineLevel="0" collapsed="false">
      <c r="A25" s="528" t="n">
        <v>2004</v>
      </c>
      <c r="B25" s="524" t="n">
        <v>98</v>
      </c>
      <c r="C25" s="524"/>
      <c r="D25" s="524" t="n">
        <v>52</v>
      </c>
      <c r="E25" s="529"/>
      <c r="F25" s="520" t="n">
        <v>70</v>
      </c>
      <c r="G25" s="520"/>
      <c r="H25" s="520" t="n">
        <v>121</v>
      </c>
      <c r="I25" s="520"/>
      <c r="J25" s="526" t="n">
        <v>1.75</v>
      </c>
      <c r="K25" s="522"/>
      <c r="L25" s="522"/>
      <c r="M25" s="521" t="n">
        <f aca="false">HLOOKUP(A25,'[3]Capt estim Z Fluv  87-2005'!$B$61:$W$66,6)</f>
        <v>1.24718280858073</v>
      </c>
      <c r="N25" s="523"/>
      <c r="O25" s="520"/>
      <c r="P25" s="530" t="n">
        <v>1989</v>
      </c>
      <c r="Q25" s="520"/>
      <c r="R25" s="530" t="n">
        <v>2849</v>
      </c>
      <c r="S25" s="520"/>
      <c r="T25" s="521" t="n">
        <f aca="false">P25/R25</f>
        <v>0.698139698139698</v>
      </c>
      <c r="U25" s="29"/>
      <c r="X25" s="531"/>
    </row>
    <row r="26" customFormat="false" ht="12.75" hidden="false" customHeight="false" outlineLevel="0" collapsed="false">
      <c r="A26" s="528" t="n">
        <v>2005</v>
      </c>
      <c r="B26" s="524" t="n">
        <v>94</v>
      </c>
      <c r="C26" s="524"/>
      <c r="D26" s="524" t="n">
        <v>74</v>
      </c>
      <c r="E26" s="529"/>
      <c r="F26" s="520" t="n">
        <v>84</v>
      </c>
      <c r="G26" s="520"/>
      <c r="H26" s="520" t="n">
        <v>107</v>
      </c>
      <c r="I26" s="520"/>
      <c r="J26" s="532" t="n">
        <v>0.68</v>
      </c>
      <c r="K26" s="522"/>
      <c r="L26" s="522"/>
      <c r="M26" s="521" t="n">
        <f aca="false">HLOOKUP(A26,'[3]Capt estim Z Fluv  87-2005'!$B$61:$W$66,6)</f>
        <v>0.743633276740238</v>
      </c>
      <c r="N26" s="533"/>
      <c r="O26" s="525"/>
      <c r="P26" s="530" t="n">
        <v>1266</v>
      </c>
      <c r="Q26" s="520"/>
      <c r="R26" s="530" t="n">
        <v>1982</v>
      </c>
      <c r="S26" s="520"/>
      <c r="T26" s="521" t="n">
        <f aca="false">P26/R26</f>
        <v>0.63874873864783</v>
      </c>
      <c r="U26" s="29"/>
      <c r="X26" s="534"/>
    </row>
    <row r="27" customFormat="false" ht="12.75" hidden="false" customHeight="false" outlineLevel="0" collapsed="false">
      <c r="A27" s="528" t="n">
        <v>2006</v>
      </c>
      <c r="B27" s="524" t="n">
        <v>104</v>
      </c>
      <c r="C27" s="524"/>
      <c r="D27" s="524" t="n">
        <v>76</v>
      </c>
      <c r="E27" s="529"/>
      <c r="F27" s="520" t="n">
        <v>90</v>
      </c>
      <c r="G27" s="520"/>
      <c r="H27" s="520" t="n">
        <v>111</v>
      </c>
      <c r="I27" s="520"/>
      <c r="J27" s="532" t="n">
        <v>1.24</v>
      </c>
      <c r="K27" s="522"/>
      <c r="L27" s="522"/>
      <c r="M27" s="521" t="n">
        <f aca="false">HLOOKUP(A27,'[3]Capt estim Z Fluv  87-2005'!$B$61:$W$66,6)</f>
        <v>0.889819303657999</v>
      </c>
      <c r="N27" s="533"/>
      <c r="O27" s="525"/>
      <c r="P27" s="530" t="n">
        <v>1217</v>
      </c>
      <c r="Q27" s="520"/>
      <c r="R27" s="530" t="n">
        <v>2192</v>
      </c>
      <c r="S27" s="520"/>
      <c r="T27" s="521" t="n">
        <f aca="false">P27/R27</f>
        <v>0.555200729927007</v>
      </c>
      <c r="U27" s="29"/>
      <c r="X27" s="534"/>
    </row>
    <row r="28" customFormat="false" ht="12.75" hidden="false" customHeight="false" outlineLevel="0" collapsed="false">
      <c r="A28" s="528" t="n">
        <v>2007</v>
      </c>
      <c r="B28" s="524"/>
      <c r="C28" s="524"/>
      <c r="D28" s="524"/>
      <c r="E28" s="529"/>
      <c r="F28" s="524"/>
      <c r="G28" s="520"/>
      <c r="H28" s="524"/>
      <c r="I28" s="520"/>
      <c r="J28" s="526"/>
      <c r="K28" s="522"/>
      <c r="L28" s="522"/>
      <c r="M28" s="521" t="n">
        <f aca="false">HLOOKUP(A28,'[3]Capt estim Z Fluv  87-2005'!$B$61:$W$66,6)</f>
        <v>0.743312419495575</v>
      </c>
      <c r="N28" s="533"/>
      <c r="O28" s="525"/>
      <c r="P28" s="530" t="n">
        <v>1159</v>
      </c>
      <c r="Q28" s="520"/>
      <c r="R28" s="530" t="n">
        <v>1667</v>
      </c>
      <c r="S28" s="520"/>
      <c r="T28" s="521" t="n">
        <f aca="false">P28/R28</f>
        <v>0.695260947810438</v>
      </c>
      <c r="U28" s="29"/>
      <c r="X28" s="535"/>
    </row>
    <row r="29" customFormat="false" ht="12.75" hidden="false" customHeight="false" outlineLevel="0" collapsed="false">
      <c r="A29" s="528" t="n">
        <v>2008</v>
      </c>
      <c r="B29" s="524" t="n">
        <v>76</v>
      </c>
      <c r="C29" s="524"/>
      <c r="D29" s="524" t="n">
        <v>22</v>
      </c>
      <c r="E29" s="529"/>
      <c r="F29" s="524" t="n">
        <v>59</v>
      </c>
      <c r="G29" s="520"/>
      <c r="H29" s="524" t="n">
        <v>121</v>
      </c>
      <c r="I29" s="520"/>
      <c r="J29" s="526" t="n">
        <v>2.03</v>
      </c>
      <c r="K29" s="522"/>
      <c r="L29" s="522"/>
      <c r="M29" s="526" t="n">
        <f aca="false">HLOOKUP(A29,'[3]Capt estim Z Fluv  87-2005'!$B$61:$W$66,6)</f>
        <v>0.770625757371752</v>
      </c>
      <c r="N29" s="533"/>
      <c r="O29" s="525"/>
      <c r="P29" s="530" t="n">
        <v>1192</v>
      </c>
      <c r="Q29" s="520"/>
      <c r="R29" s="536" t="n">
        <v>1660</v>
      </c>
      <c r="S29" s="520"/>
      <c r="T29" s="521" t="n">
        <f aca="false">P29/R29</f>
        <v>0.718072289156626</v>
      </c>
      <c r="U29" s="29"/>
      <c r="X29" s="531"/>
    </row>
    <row r="30" customFormat="false" ht="12.75" hidden="false" customHeight="false" outlineLevel="0" collapsed="false">
      <c r="A30" s="537" t="n">
        <v>2009</v>
      </c>
      <c r="B30" s="538" t="n">
        <v>183</v>
      </c>
      <c r="C30" s="538"/>
      <c r="D30" s="538" t="n">
        <v>99</v>
      </c>
      <c r="E30" s="539"/>
      <c r="F30" s="538" t="n">
        <v>114</v>
      </c>
      <c r="G30" s="540"/>
      <c r="H30" s="538" t="n">
        <v>114</v>
      </c>
      <c r="I30" s="540"/>
      <c r="J30" s="532" t="n">
        <v>1</v>
      </c>
      <c r="K30" s="541"/>
      <c r="L30" s="541"/>
      <c r="M30" s="532" t="n">
        <v>0.45</v>
      </c>
      <c r="N30" s="542"/>
      <c r="O30" s="541"/>
      <c r="P30" s="543" t="n">
        <v>393</v>
      </c>
      <c r="Q30" s="540"/>
      <c r="R30" s="536" t="n">
        <v>1350</v>
      </c>
      <c r="S30" s="540"/>
      <c r="T30" s="521" t="n">
        <f aca="false">P30/R30</f>
        <v>0.291111111111111</v>
      </c>
      <c r="U30" s="6"/>
      <c r="X30" s="534"/>
    </row>
    <row r="31" customFormat="false" ht="12.75" hidden="false" customHeight="false" outlineLevel="0" collapsed="false">
      <c r="A31" s="537" t="n">
        <v>2010</v>
      </c>
      <c r="B31" s="538" t="n">
        <v>257</v>
      </c>
      <c r="D31" s="538" t="n">
        <v>42</v>
      </c>
      <c r="F31" s="538" t="n">
        <v>74</v>
      </c>
      <c r="H31" s="538" t="n">
        <v>133</v>
      </c>
      <c r="J31" s="532" t="n">
        <v>1.8</v>
      </c>
      <c r="K31" s="544"/>
      <c r="L31" s="544"/>
      <c r="M31" s="532" t="n">
        <v>0.87</v>
      </c>
      <c r="N31" s="542"/>
      <c r="O31" s="541"/>
      <c r="P31" s="543" t="n">
        <v>642</v>
      </c>
      <c r="Q31" s="540"/>
      <c r="R31" s="536" t="n">
        <v>1250</v>
      </c>
      <c r="S31" s="540"/>
      <c r="T31" s="521" t="n">
        <f aca="false">P31/R31</f>
        <v>0.5136</v>
      </c>
      <c r="U31" s="6"/>
      <c r="X31" s="534"/>
    </row>
    <row r="32" customFormat="false" ht="12.75" hidden="false" customHeight="false" outlineLevel="0" collapsed="false">
      <c r="A32" s="537" t="n">
        <v>2011</v>
      </c>
      <c r="B32" s="538" t="n">
        <v>151</v>
      </c>
      <c r="C32" s="538"/>
      <c r="D32" s="538" t="n">
        <v>61</v>
      </c>
      <c r="E32" s="539"/>
      <c r="F32" s="538" t="n">
        <v>94</v>
      </c>
      <c r="G32" s="540"/>
      <c r="H32" s="538" t="n">
        <v>136</v>
      </c>
      <c r="I32" s="540"/>
      <c r="J32" s="532" t="n">
        <v>1</v>
      </c>
      <c r="K32" s="544"/>
      <c r="L32" s="544"/>
      <c r="M32" s="532" t="n">
        <v>0.65</v>
      </c>
      <c r="N32" s="545"/>
      <c r="O32" s="544"/>
      <c r="P32" s="543" t="n">
        <v>1500</v>
      </c>
      <c r="Q32" s="540"/>
      <c r="R32" s="536" t="n">
        <v>1650</v>
      </c>
      <c r="S32" s="540"/>
      <c r="T32" s="521" t="n">
        <f aca="false">P32/R32</f>
        <v>0.909090909090909</v>
      </c>
      <c r="U32" s="6"/>
      <c r="X32" s="534"/>
    </row>
    <row r="33" customFormat="false" ht="12.75" hidden="false" customHeight="false" outlineLevel="0" collapsed="false">
      <c r="A33" s="537" t="n">
        <v>2012</v>
      </c>
      <c r="B33" s="538" t="n">
        <v>131</v>
      </c>
      <c r="C33" s="538"/>
      <c r="D33" s="538" t="n">
        <v>68</v>
      </c>
      <c r="E33" s="539"/>
      <c r="F33" s="538" t="n">
        <v>92</v>
      </c>
      <c r="G33" s="540"/>
      <c r="H33" s="538" t="n">
        <v>135</v>
      </c>
      <c r="I33" s="540"/>
      <c r="J33" s="532" t="n">
        <v>1.48</v>
      </c>
      <c r="K33" s="544"/>
      <c r="L33" s="544"/>
      <c r="M33" s="532" t="n">
        <v>0.61</v>
      </c>
      <c r="N33" s="542"/>
      <c r="O33" s="541"/>
      <c r="P33" s="546" t="n">
        <v>807</v>
      </c>
      <c r="Q33" s="547"/>
      <c r="R33" s="540" t="n">
        <v>950</v>
      </c>
      <c r="S33" s="547"/>
      <c r="T33" s="548" t="n">
        <f aca="false">P33/R33</f>
        <v>0.849473684210526</v>
      </c>
      <c r="U33" s="56"/>
      <c r="X33" s="534"/>
    </row>
    <row r="34" customFormat="false" ht="12.75" hidden="false" customHeight="false" outlineLevel="0" collapsed="false">
      <c r="A34" s="537" t="n">
        <v>2013</v>
      </c>
      <c r="B34" s="549" t="n">
        <v>127</v>
      </c>
      <c r="C34" s="549"/>
      <c r="D34" s="549" t="n">
        <v>32</v>
      </c>
      <c r="E34" s="550"/>
      <c r="F34" s="549" t="n">
        <v>57</v>
      </c>
      <c r="G34" s="551"/>
      <c r="H34" s="549" t="n">
        <v>156</v>
      </c>
      <c r="I34" s="551"/>
      <c r="J34" s="532" t="n">
        <v>2.33</v>
      </c>
      <c r="K34" s="544"/>
      <c r="L34" s="544"/>
      <c r="M34" s="532" t="n">
        <v>0.57</v>
      </c>
      <c r="N34" s="545"/>
      <c r="O34" s="544"/>
      <c r="P34" s="552" t="n">
        <v>980</v>
      </c>
      <c r="Q34" s="553"/>
      <c r="R34" s="551" t="n">
        <v>912</v>
      </c>
      <c r="S34" s="547"/>
      <c r="T34" s="548" t="n">
        <f aca="false">P34/R34</f>
        <v>1.07456140350877</v>
      </c>
      <c r="U34" s="6"/>
      <c r="X34" s="534"/>
    </row>
    <row r="35" customFormat="false" ht="12.75" hidden="false" customHeight="false" outlineLevel="0" collapsed="false">
      <c r="A35" s="554" t="n">
        <v>2014</v>
      </c>
      <c r="B35" s="555" t="n">
        <v>135</v>
      </c>
      <c r="C35" s="555"/>
      <c r="D35" s="555" t="n">
        <v>87</v>
      </c>
      <c r="E35" s="556"/>
      <c r="F35" s="555" t="n">
        <v>95</v>
      </c>
      <c r="G35" s="557"/>
      <c r="H35" s="555" t="n">
        <v>162</v>
      </c>
      <c r="I35" s="557"/>
      <c r="J35" s="558" t="n">
        <v>1.71</v>
      </c>
      <c r="K35" s="559"/>
      <c r="L35" s="559"/>
      <c r="M35" s="558" t="n">
        <v>0.73</v>
      </c>
      <c r="N35" s="560"/>
      <c r="O35" s="559"/>
      <c r="P35" s="561" t="n">
        <v>1281</v>
      </c>
      <c r="Q35" s="562"/>
      <c r="R35" s="559" t="n">
        <v>727</v>
      </c>
      <c r="S35" s="563"/>
      <c r="T35" s="558" t="n">
        <f aca="false">P35/R35</f>
        <v>1.76203576341128</v>
      </c>
      <c r="U35" s="6"/>
      <c r="X35" s="534"/>
    </row>
    <row r="36" customFormat="false" ht="12.75" hidden="false" customHeight="false" outlineLevel="0" collapsed="false">
      <c r="A36" s="564"/>
      <c r="B36" s="549"/>
      <c r="C36" s="549"/>
      <c r="D36" s="549"/>
      <c r="E36" s="550"/>
      <c r="F36" s="549"/>
      <c r="G36" s="551"/>
      <c r="H36" s="549"/>
      <c r="I36" s="551"/>
      <c r="J36" s="532"/>
      <c r="K36" s="544"/>
      <c r="L36" s="544"/>
      <c r="M36" s="532"/>
      <c r="N36" s="545"/>
      <c r="O36" s="544"/>
      <c r="P36" s="565"/>
      <c r="Q36" s="551"/>
      <c r="R36" s="565"/>
      <c r="S36" s="551"/>
      <c r="T36" s="548"/>
      <c r="U36" s="6"/>
      <c r="X36" s="534"/>
      <c r="Y36" s="566"/>
    </row>
    <row r="37" customFormat="false" ht="12.75" hidden="false" customHeight="false" outlineLevel="0" collapsed="false">
      <c r="A37" s="537" t="s">
        <v>152</v>
      </c>
      <c r="B37" s="538" t="n">
        <f aca="false">AVERAGE(B8:B35)</f>
        <v>158.055555555556</v>
      </c>
      <c r="C37" s="538"/>
      <c r="D37" s="538" t="n">
        <f aca="false">AVERAGE(D8:D35)</f>
        <v>67.6111111111111</v>
      </c>
      <c r="E37" s="538"/>
      <c r="F37" s="538" t="n">
        <f aca="false">AVERAGE(F8:F35)</f>
        <v>97.6666666666667</v>
      </c>
      <c r="G37" s="538"/>
      <c r="H37" s="538" t="n">
        <f aca="false">AVERAGE(H8:H35)</f>
        <v>132.777777777778</v>
      </c>
      <c r="I37" s="538"/>
      <c r="J37" s="567" t="n">
        <f aca="false">AVERAGE(J8:J35)</f>
        <v>1.44</v>
      </c>
      <c r="K37" s="567"/>
      <c r="L37" s="567"/>
      <c r="M37" s="567" t="n">
        <f aca="false">AVERAGE(M8:M35)</f>
        <v>0.843581159826909</v>
      </c>
      <c r="N37" s="538"/>
      <c r="O37" s="538"/>
      <c r="P37" s="538" t="n">
        <f aca="false">AVERAGE(P8:P35)</f>
        <v>1093.3125</v>
      </c>
      <c r="Q37" s="538"/>
      <c r="R37" s="538" t="n">
        <f aca="false">AVERAGE(R8:R35)</f>
        <v>1757.5625</v>
      </c>
      <c r="S37" s="538"/>
      <c r="T37" s="567" t="n">
        <f aca="false">AVERAGE(T8:T35)</f>
        <v>0.686974964783705</v>
      </c>
      <c r="U37" s="568"/>
      <c r="X37" s="534"/>
      <c r="Y37" s="569"/>
    </row>
    <row r="38" customFormat="false" ht="11.25" hidden="false" customHeight="true" outlineLevel="0" collapsed="false">
      <c r="A38" s="564"/>
      <c r="B38" s="549"/>
      <c r="C38" s="549"/>
      <c r="D38" s="549"/>
      <c r="E38" s="550"/>
      <c r="F38" s="549"/>
      <c r="G38" s="544"/>
      <c r="H38" s="549"/>
      <c r="I38" s="544"/>
      <c r="J38" s="532"/>
      <c r="K38" s="544"/>
      <c r="L38" s="544"/>
      <c r="M38" s="532"/>
      <c r="N38" s="545"/>
      <c r="O38" s="544"/>
      <c r="P38" s="570"/>
      <c r="Q38" s="544"/>
      <c r="R38" s="570"/>
      <c r="S38" s="544"/>
      <c r="T38" s="532"/>
      <c r="U38" s="568"/>
    </row>
    <row r="39" customFormat="false" ht="12.75" hidden="false" customHeight="false" outlineLevel="0" collapsed="false">
      <c r="A39" s="537" t="s">
        <v>215</v>
      </c>
      <c r="B39" s="538" t="n">
        <f aca="false">AVERAGE(B25:B34)</f>
        <v>135.666666666667</v>
      </c>
      <c r="C39" s="538"/>
      <c r="D39" s="538" t="n">
        <f aca="false">AVERAGE(D25:D34)</f>
        <v>58.4444444444444</v>
      </c>
      <c r="E39" s="538"/>
      <c r="F39" s="538" t="n">
        <f aca="false">AVERAGE(F25:F34)</f>
        <v>81.5555555555556</v>
      </c>
      <c r="G39" s="538"/>
      <c r="H39" s="538" t="n">
        <f aca="false">AVERAGE(H25:H34)</f>
        <v>126</v>
      </c>
      <c r="I39" s="538"/>
      <c r="J39" s="567" t="n">
        <f aca="false">AVERAGE(J25:J34)</f>
        <v>1.47888888888889</v>
      </c>
      <c r="K39" s="567"/>
      <c r="L39" s="567"/>
      <c r="M39" s="567" t="n">
        <f aca="false">AVERAGE(M25:M34)</f>
        <v>0.75445735658463</v>
      </c>
      <c r="N39" s="538"/>
      <c r="O39" s="538"/>
      <c r="P39" s="538" t="n">
        <f aca="false">AVERAGE(P25:P34)</f>
        <v>1114.5</v>
      </c>
      <c r="Q39" s="538"/>
      <c r="R39" s="538" t="n">
        <f aca="false">AVERAGE(R25:R34)</f>
        <v>1646.2</v>
      </c>
      <c r="S39" s="538"/>
      <c r="T39" s="567" t="n">
        <f aca="false">AVERAGE(T25:T34)</f>
        <v>0.694325951160292</v>
      </c>
      <c r="U39" s="571"/>
    </row>
    <row r="40" customFormat="false" ht="12.75" hidden="false" customHeight="false" outlineLevel="0" collapsed="false">
      <c r="A40" s="564" t="s">
        <v>23</v>
      </c>
      <c r="B40" s="572" t="n">
        <f aca="false">(B35-B39)/B39</f>
        <v>-0.00491400491400484</v>
      </c>
      <c r="C40" s="572"/>
      <c r="D40" s="572" t="n">
        <f aca="false">(D35-D39)/D39</f>
        <v>0.488593155893536</v>
      </c>
      <c r="E40" s="572"/>
      <c r="F40" s="572" t="n">
        <f aca="false">(F35-F39)/F39</f>
        <v>0.164850136239782</v>
      </c>
      <c r="G40" s="572"/>
      <c r="H40" s="572" t="n">
        <f aca="false">(H35-H39)/H39</f>
        <v>0.285714285714286</v>
      </c>
      <c r="I40" s="572"/>
      <c r="J40" s="572" t="n">
        <f aca="false">(J35-J39)/J39</f>
        <v>0.156273478587528</v>
      </c>
      <c r="K40" s="572"/>
      <c r="L40" s="572"/>
      <c r="M40" s="572" t="n">
        <f aca="false">(M35-M39)/M39</f>
        <v>-0.0324171490557752</v>
      </c>
      <c r="N40" s="572"/>
      <c r="O40" s="572"/>
      <c r="P40" s="572" t="n">
        <f aca="false">(P35-P39)/P39</f>
        <v>0.149394347240915</v>
      </c>
      <c r="Q40" s="572"/>
      <c r="R40" s="572" t="n">
        <f aca="false">(R35-R39)/R39</f>
        <v>-0.558376867938282</v>
      </c>
      <c r="S40" s="572"/>
      <c r="T40" s="572" t="n">
        <f aca="false">(T35-T39)/T39</f>
        <v>1.53776451890748</v>
      </c>
      <c r="U40" s="573"/>
    </row>
    <row r="41" customFormat="false" ht="12.75" hidden="false" customHeight="false" outlineLevel="0" collapsed="false">
      <c r="A41" s="537"/>
      <c r="B41" s="574"/>
      <c r="C41" s="575"/>
      <c r="D41" s="575"/>
      <c r="E41" s="575"/>
      <c r="F41" s="576"/>
      <c r="G41" s="576"/>
      <c r="H41" s="576"/>
      <c r="I41" s="576"/>
      <c r="J41" s="577"/>
      <c r="K41" s="576"/>
      <c r="L41" s="576"/>
      <c r="M41" s="577"/>
      <c r="N41" s="578"/>
      <c r="O41" s="576"/>
      <c r="P41" s="576"/>
      <c r="Q41" s="576"/>
      <c r="R41" s="576"/>
      <c r="S41" s="576"/>
      <c r="T41" s="577"/>
      <c r="U41" s="571"/>
    </row>
    <row r="42" customFormat="false" ht="12.75" hidden="false" customHeight="false" outlineLevel="0" collapsed="false">
      <c r="A42" s="537" t="s">
        <v>189</v>
      </c>
      <c r="B42" s="538" t="n">
        <f aca="false">AVERAGE(B30:B34)</f>
        <v>169.8</v>
      </c>
      <c r="C42" s="538"/>
      <c r="D42" s="538" t="n">
        <f aca="false">AVERAGE(D30:D34)</f>
        <v>60.4</v>
      </c>
      <c r="E42" s="538"/>
      <c r="F42" s="538" t="n">
        <f aca="false">AVERAGE(F30:F34)</f>
        <v>86.2</v>
      </c>
      <c r="G42" s="538"/>
      <c r="H42" s="538" t="n">
        <f aca="false">AVERAGE(H30:H34)</f>
        <v>134.8</v>
      </c>
      <c r="I42" s="538"/>
      <c r="J42" s="567" t="n">
        <f aca="false">AVERAGE(J30:J34)</f>
        <v>1.522</v>
      </c>
      <c r="K42" s="567"/>
      <c r="L42" s="567"/>
      <c r="M42" s="567" t="n">
        <f aca="false">AVERAGE(M30:M34)</f>
        <v>0.63</v>
      </c>
      <c r="N42" s="538"/>
      <c r="O42" s="538"/>
      <c r="P42" s="538" t="n">
        <f aca="false">AVERAGE(P30:P34)</f>
        <v>864.4</v>
      </c>
      <c r="Q42" s="538"/>
      <c r="R42" s="538" t="n">
        <f aca="false">AVERAGE(R30:R34)</f>
        <v>1222.4</v>
      </c>
      <c r="S42" s="538"/>
      <c r="T42" s="567" t="n">
        <f aca="false">AVERAGE(T30:T34)</f>
        <v>0.727567421584264</v>
      </c>
      <c r="U42" s="579"/>
    </row>
    <row r="43" customFormat="false" ht="13.5" hidden="false" customHeight="false" outlineLevel="0" collapsed="false">
      <c r="A43" s="580" t="s">
        <v>216</v>
      </c>
      <c r="B43" s="581" t="n">
        <f aca="false">(B35-B42)/B42</f>
        <v>-0.204946996466431</v>
      </c>
      <c r="C43" s="581"/>
      <c r="D43" s="581" t="n">
        <f aca="false">(D35-D42)/D42</f>
        <v>0.440397350993378</v>
      </c>
      <c r="E43" s="581"/>
      <c r="F43" s="581" t="n">
        <f aca="false">(F35-F42)/F42</f>
        <v>0.102088167053364</v>
      </c>
      <c r="G43" s="581"/>
      <c r="H43" s="581" t="n">
        <f aca="false">(H35-H42)/H42</f>
        <v>0.201780415430267</v>
      </c>
      <c r="I43" s="581"/>
      <c r="J43" s="581" t="n">
        <f aca="false">(J35-J42)/J42</f>
        <v>0.123521681997372</v>
      </c>
      <c r="K43" s="581"/>
      <c r="L43" s="581"/>
      <c r="M43" s="581" t="n">
        <f aca="false">(M35-M42)/M42</f>
        <v>0.158730158730159</v>
      </c>
      <c r="N43" s="581"/>
      <c r="O43" s="581"/>
      <c r="P43" s="581" t="n">
        <f aca="false">(P35-P42)/P42</f>
        <v>0.481952799629801</v>
      </c>
      <c r="Q43" s="581"/>
      <c r="R43" s="581" t="n">
        <f aca="false">(R35-R42)/R42</f>
        <v>-0.40526832460733</v>
      </c>
      <c r="S43" s="581"/>
      <c r="T43" s="581" t="n">
        <f aca="false">(T35-T42)/T42</f>
        <v>1.42181784277048</v>
      </c>
      <c r="U43" s="582"/>
    </row>
    <row r="44" customFormat="false" ht="12.75" hidden="false" customHeight="false" outlineLevel="0" collapsed="false">
      <c r="B44" s="583"/>
      <c r="C44" s="583"/>
      <c r="D44" s="583"/>
      <c r="E44" s="583"/>
      <c r="F44" s="583"/>
      <c r="G44" s="583"/>
      <c r="H44" s="583"/>
      <c r="I44" s="583"/>
      <c r="J44" s="584"/>
      <c r="K44" s="584"/>
      <c r="L44" s="584"/>
      <c r="M44" s="584"/>
      <c r="N44" s="584"/>
      <c r="O44" s="29"/>
      <c r="P44" s="29"/>
      <c r="Q44" s="29"/>
      <c r="R44" s="29"/>
      <c r="S44" s="29"/>
      <c r="T44" s="29"/>
      <c r="U44" s="29"/>
    </row>
    <row r="45" customFormat="false" ht="12.75" hidden="false" customHeight="false" outlineLevel="0" collapsed="false">
      <c r="A45" s="585" t="s">
        <v>217</v>
      </c>
      <c r="B45" s="586"/>
      <c r="C45" s="587"/>
      <c r="D45" s="587"/>
      <c r="E45" s="91"/>
      <c r="F45" s="91"/>
      <c r="G45" s="91"/>
      <c r="H45" s="91"/>
      <c r="I45" s="91"/>
    </row>
  </sheetData>
  <mergeCells count="9">
    <mergeCell ref="B3:N3"/>
    <mergeCell ref="P3:U3"/>
    <mergeCell ref="B4:J4"/>
    <mergeCell ref="L4:N4"/>
    <mergeCell ref="P4:U4"/>
    <mergeCell ref="L5:N5"/>
    <mergeCell ref="R5:R6"/>
    <mergeCell ref="L6:N6"/>
    <mergeCell ref="L7:N7"/>
  </mergeCells>
  <printOptions headings="false" gridLines="false" gridLinesSet="true" horizontalCentered="false" verticalCentered="false"/>
  <pageMargins left="0.75" right="0.520138888888889" top="0.309722222222222" bottom="0.49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2:K40"/>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Q19" activeCellId="0" sqref="Q19"/>
    </sheetView>
  </sheetViews>
  <sheetFormatPr defaultRowHeight="12.75" outlineLevelRow="0" outlineLevelCol="0"/>
  <cols>
    <col collapsed="false" customWidth="true" hidden="false" outlineLevel="0" max="1" min="1" style="0" width="6.15"/>
    <col collapsed="false" customWidth="true" hidden="false" outlineLevel="0" max="2" min="2" style="0" width="11.42"/>
    <col collapsed="false" customWidth="true" hidden="false" outlineLevel="0" max="3" min="3" style="0" width="3.71"/>
    <col collapsed="false" customWidth="true" hidden="false" outlineLevel="0" max="5" min="4" style="0" width="11.42"/>
    <col collapsed="false" customWidth="true" hidden="false" outlineLevel="0" max="6" min="6" style="0" width="2.99"/>
    <col collapsed="false" customWidth="true" hidden="false" outlineLevel="0" max="7" min="7" style="0" width="11.42"/>
    <col collapsed="false" customWidth="true" hidden="false" outlineLevel="0" max="8" min="8" style="0" width="10.58"/>
    <col collapsed="false" customWidth="true" hidden="false" outlineLevel="0" max="12" min="9" style="0" width="11.42"/>
    <col collapsed="false" customWidth="true" hidden="false" outlineLevel="0" max="13" min="13" style="0" width="8.57"/>
    <col collapsed="false" customWidth="true" hidden="false" outlineLevel="0" max="14" min="14" style="0" width="8"/>
    <col collapsed="false" customWidth="true" hidden="false" outlineLevel="0" max="15" min="15" style="0" width="8.57"/>
    <col collapsed="false" customWidth="true" hidden="false" outlineLevel="0" max="16" min="16" style="0" width="8.14"/>
    <col collapsed="false" customWidth="true" hidden="false" outlineLevel="0" max="17" min="17" style="0" width="7.86"/>
    <col collapsed="false" customWidth="true" hidden="false" outlineLevel="0" max="18" min="18" style="0" width="7.71"/>
    <col collapsed="false" customWidth="true" hidden="false" outlineLevel="0" max="22" min="19" style="0" width="11.42"/>
    <col collapsed="false" customWidth="true" hidden="false" outlineLevel="0" max="23" min="23" style="0" width="8.57"/>
    <col collapsed="false" customWidth="true" hidden="false" outlineLevel="0" max="24" min="24" style="0" width="7.86"/>
    <col collapsed="false" customWidth="true" hidden="false" outlineLevel="0" max="25" min="25" style="0" width="7.57"/>
    <col collapsed="false" customWidth="true" hidden="false" outlineLevel="0" max="26" min="26" style="0" width="7.71"/>
    <col collapsed="false" customWidth="true" hidden="false" outlineLevel="0" max="27" min="27" style="0" width="6.71"/>
    <col collapsed="false" customWidth="true" hidden="false" outlineLevel="0" max="28" min="28" style="0" width="8"/>
    <col collapsed="false" customWidth="true" hidden="false" outlineLevel="0" max="29" min="29" style="0" width="7.15"/>
    <col collapsed="false" customWidth="true" hidden="false" outlineLevel="0" max="30" min="30" style="0" width="7.57"/>
    <col collapsed="false" customWidth="true" hidden="false" outlineLevel="0" max="1025" min="31" style="0" width="10.67"/>
  </cols>
  <sheetData>
    <row r="2" customFormat="false" ht="15.75" hidden="false" customHeight="false" outlineLevel="0" collapsed="false">
      <c r="B2" s="1" t="s">
        <v>218</v>
      </c>
      <c r="C2" s="1"/>
      <c r="D2" s="1"/>
      <c r="E2" s="1"/>
      <c r="F2" s="1"/>
      <c r="G2" s="1"/>
      <c r="H2" s="1"/>
      <c r="I2" s="1"/>
      <c r="J2" s="1"/>
      <c r="K2" s="7"/>
    </row>
    <row r="3" customFormat="false" ht="13.5" hidden="false" customHeight="false" outlineLevel="0" collapsed="false"/>
    <row r="4" customFormat="false" ht="12.75" hidden="false" customHeight="false" outlineLevel="0" collapsed="false">
      <c r="B4" s="588" t="s">
        <v>219</v>
      </c>
      <c r="C4" s="589"/>
      <c r="D4" s="590" t="s">
        <v>220</v>
      </c>
      <c r="E4" s="590"/>
      <c r="F4" s="590"/>
      <c r="G4" s="590" t="s">
        <v>221</v>
      </c>
      <c r="H4" s="590"/>
      <c r="I4" s="590"/>
      <c r="J4" s="590"/>
    </row>
    <row r="5" customFormat="false" ht="12.75" hidden="false" customHeight="false" outlineLevel="0" collapsed="false">
      <c r="B5" s="591"/>
      <c r="C5" s="592"/>
      <c r="D5" s="593" t="s">
        <v>18</v>
      </c>
      <c r="E5" s="593"/>
      <c r="F5" s="593"/>
      <c r="G5" s="593" t="s">
        <v>18</v>
      </c>
      <c r="H5" s="593"/>
      <c r="I5" s="594" t="s">
        <v>222</v>
      </c>
      <c r="J5" s="594"/>
    </row>
    <row r="6" customFormat="false" ht="12.75" hidden="false" customHeight="false" outlineLevel="0" collapsed="false">
      <c r="B6" s="595"/>
      <c r="C6" s="595"/>
      <c r="D6" s="596" t="s">
        <v>45</v>
      </c>
      <c r="E6" s="596" t="s">
        <v>44</v>
      </c>
      <c r="F6" s="596"/>
      <c r="G6" s="596" t="s">
        <v>45</v>
      </c>
      <c r="H6" s="596" t="s">
        <v>44</v>
      </c>
      <c r="I6" s="596" t="s">
        <v>45</v>
      </c>
      <c r="J6" s="596" t="s">
        <v>44</v>
      </c>
    </row>
    <row r="7" customFormat="false" ht="12.75" hidden="false" customHeight="false" outlineLevel="0" collapsed="false">
      <c r="B7" s="597" t="n">
        <v>1995</v>
      </c>
      <c r="C7" s="598"/>
      <c r="D7" s="599" t="n">
        <v>8</v>
      </c>
      <c r="E7" s="599" t="n">
        <v>11</v>
      </c>
      <c r="F7" s="600"/>
      <c r="G7" s="600"/>
      <c r="H7" s="601"/>
      <c r="I7" s="602"/>
      <c r="J7" s="602"/>
    </row>
    <row r="8" customFormat="false" ht="12.75" hidden="false" customHeight="false" outlineLevel="0" collapsed="false">
      <c r="B8" s="597" t="n">
        <v>1996</v>
      </c>
      <c r="C8" s="598"/>
      <c r="D8" s="599" t="n">
        <v>14</v>
      </c>
      <c r="E8" s="599" t="n">
        <v>11</v>
      </c>
      <c r="F8" s="600"/>
      <c r="G8" s="603" t="n">
        <v>7</v>
      </c>
      <c r="H8" s="604" t="n">
        <v>27</v>
      </c>
      <c r="I8" s="605" t="s">
        <v>223</v>
      </c>
      <c r="J8" s="605" t="n">
        <v>60</v>
      </c>
    </row>
    <row r="9" customFormat="false" ht="12.75" hidden="false" customHeight="false" outlineLevel="0" collapsed="false">
      <c r="B9" s="597" t="n">
        <v>1997</v>
      </c>
      <c r="C9" s="598"/>
      <c r="D9" s="599" t="n">
        <v>8</v>
      </c>
      <c r="E9" s="599" t="n">
        <v>11</v>
      </c>
      <c r="F9" s="600"/>
      <c r="G9" s="606" t="n">
        <v>2</v>
      </c>
      <c r="H9" s="604" t="n">
        <v>15</v>
      </c>
      <c r="I9" s="605" t="n">
        <v>18</v>
      </c>
      <c r="J9" s="605" t="n">
        <v>59</v>
      </c>
    </row>
    <row r="10" customFormat="false" ht="12.75" hidden="false" customHeight="false" outlineLevel="0" collapsed="false">
      <c r="B10" s="597" t="n">
        <v>1998</v>
      </c>
      <c r="C10" s="598"/>
      <c r="D10" s="599" t="n">
        <v>13</v>
      </c>
      <c r="E10" s="599" t="n">
        <v>21</v>
      </c>
      <c r="F10" s="600"/>
      <c r="G10" s="606"/>
      <c r="H10" s="604"/>
      <c r="I10" s="607"/>
      <c r="J10" s="607"/>
    </row>
    <row r="11" customFormat="false" ht="12.75" hidden="false" customHeight="false" outlineLevel="0" collapsed="false">
      <c r="B11" s="597" t="n">
        <v>1999</v>
      </c>
      <c r="C11" s="598"/>
      <c r="D11" s="599" t="n">
        <v>9</v>
      </c>
      <c r="E11" s="599" t="n">
        <v>8</v>
      </c>
      <c r="F11" s="600"/>
      <c r="G11" s="606"/>
      <c r="H11" s="608"/>
      <c r="I11" s="605"/>
      <c r="J11" s="605"/>
    </row>
    <row r="12" customFormat="false" ht="12.75" hidden="false" customHeight="false" outlineLevel="0" collapsed="false">
      <c r="B12" s="597" t="n">
        <v>2000</v>
      </c>
      <c r="C12" s="598"/>
      <c r="D12" s="599" t="n">
        <v>11</v>
      </c>
      <c r="E12" s="599" t="n">
        <v>18</v>
      </c>
      <c r="F12" s="600"/>
      <c r="G12" s="606" t="n">
        <v>3</v>
      </c>
      <c r="H12" s="609" t="n">
        <v>15</v>
      </c>
      <c r="I12" s="605" t="n">
        <v>12</v>
      </c>
      <c r="J12" s="605" t="n">
        <v>58</v>
      </c>
    </row>
    <row r="13" customFormat="false" ht="12.75" hidden="false" customHeight="false" outlineLevel="0" collapsed="false">
      <c r="B13" s="597" t="n">
        <v>2001</v>
      </c>
      <c r="C13" s="598"/>
      <c r="D13" s="599" t="n">
        <v>14</v>
      </c>
      <c r="E13" s="599" t="n">
        <v>10</v>
      </c>
      <c r="F13" s="600"/>
      <c r="G13" s="606" t="n">
        <v>3</v>
      </c>
      <c r="H13" s="609" t="n">
        <v>11</v>
      </c>
      <c r="I13" s="605" t="n">
        <v>7</v>
      </c>
      <c r="J13" s="605" t="n">
        <v>55</v>
      </c>
      <c r="K13" s="610"/>
    </row>
    <row r="14" customFormat="false" ht="12.75" hidden="false" customHeight="false" outlineLevel="0" collapsed="false">
      <c r="B14" s="597" t="n">
        <v>2002</v>
      </c>
      <c r="C14" s="598"/>
      <c r="D14" s="599" t="n">
        <v>5</v>
      </c>
      <c r="E14" s="599" t="n">
        <v>3</v>
      </c>
      <c r="F14" s="600"/>
      <c r="G14" s="606" t="n">
        <v>1</v>
      </c>
      <c r="H14" s="609" t="n">
        <v>18</v>
      </c>
      <c r="I14" s="605" t="n">
        <v>22</v>
      </c>
      <c r="J14" s="605" t="n">
        <v>47</v>
      </c>
      <c r="K14" s="610"/>
    </row>
    <row r="15" customFormat="false" ht="12.75" hidden="false" customHeight="false" outlineLevel="0" collapsed="false">
      <c r="B15" s="597" t="n">
        <v>2003</v>
      </c>
      <c r="C15" s="598"/>
      <c r="D15" s="599" t="n">
        <v>0</v>
      </c>
      <c r="E15" s="599" t="n">
        <v>29</v>
      </c>
      <c r="F15" s="600"/>
      <c r="G15" s="606" t="n">
        <v>1</v>
      </c>
      <c r="H15" s="609" t="n">
        <v>17</v>
      </c>
      <c r="I15" s="605" t="n">
        <v>51</v>
      </c>
      <c r="J15" s="605" t="n">
        <v>58</v>
      </c>
      <c r="K15" s="610"/>
    </row>
    <row r="16" customFormat="false" ht="12.75" hidden="false" customHeight="false" outlineLevel="0" collapsed="false">
      <c r="B16" s="597" t="n">
        <v>2004</v>
      </c>
      <c r="C16" s="598"/>
      <c r="D16" s="599" t="n">
        <v>10</v>
      </c>
      <c r="E16" s="599" t="n">
        <v>59</v>
      </c>
      <c r="F16" s="600"/>
      <c r="G16" s="606" t="n">
        <v>3</v>
      </c>
      <c r="H16" s="609" t="n">
        <v>18</v>
      </c>
      <c r="I16" s="605" t="n">
        <v>32</v>
      </c>
      <c r="J16" s="605" t="n">
        <v>56</v>
      </c>
    </row>
    <row r="17" customFormat="false" ht="12.75" hidden="false" customHeight="false" outlineLevel="0" collapsed="false">
      <c r="B17" s="597" t="n">
        <v>2005</v>
      </c>
      <c r="C17" s="598"/>
      <c r="D17" s="599" t="n">
        <v>7</v>
      </c>
      <c r="E17" s="599" t="n">
        <v>24</v>
      </c>
      <c r="F17" s="600"/>
      <c r="G17" s="606" t="n">
        <v>2</v>
      </c>
      <c r="H17" s="609" t="n">
        <v>21</v>
      </c>
      <c r="I17" s="605" t="n">
        <v>16</v>
      </c>
      <c r="J17" s="605" t="n">
        <v>61</v>
      </c>
    </row>
    <row r="18" customFormat="false" ht="12.75" hidden="false" customHeight="false" outlineLevel="0" collapsed="false">
      <c r="B18" s="597" t="n">
        <v>2006</v>
      </c>
      <c r="C18" s="598"/>
      <c r="D18" s="599" t="n">
        <v>9</v>
      </c>
      <c r="E18" s="599" t="n">
        <v>33</v>
      </c>
      <c r="F18" s="600"/>
      <c r="G18" s="606" t="n">
        <v>2</v>
      </c>
      <c r="H18" s="609" t="n">
        <v>14</v>
      </c>
      <c r="I18" s="605" t="n">
        <v>45</v>
      </c>
      <c r="J18" s="605" t="n">
        <v>31</v>
      </c>
      <c r="K18" s="610"/>
    </row>
    <row r="19" customFormat="false" ht="12.75" hidden="false" customHeight="false" outlineLevel="0" collapsed="false">
      <c r="B19" s="597" t="n">
        <v>2007</v>
      </c>
      <c r="C19" s="598"/>
      <c r="D19" s="599" t="n">
        <v>12</v>
      </c>
      <c r="E19" s="599" t="n">
        <v>13</v>
      </c>
      <c r="F19" s="600"/>
      <c r="G19" s="606" t="n">
        <v>1</v>
      </c>
      <c r="H19" s="609" t="n">
        <v>11</v>
      </c>
      <c r="I19" s="605" t="n">
        <v>14</v>
      </c>
      <c r="J19" s="605" t="n">
        <v>44</v>
      </c>
      <c r="K19" s="610"/>
    </row>
    <row r="20" customFormat="false" ht="12.75" hidden="false" customHeight="false" outlineLevel="0" collapsed="false">
      <c r="B20" s="611" t="n">
        <v>2008</v>
      </c>
      <c r="C20" s="612"/>
      <c r="D20" s="613" t="n">
        <v>4.5</v>
      </c>
      <c r="E20" s="613" t="n">
        <v>16.5</v>
      </c>
      <c r="F20" s="614"/>
      <c r="G20" s="605" t="n">
        <v>2</v>
      </c>
      <c r="H20" s="605" t="n">
        <v>18</v>
      </c>
      <c r="I20" s="605" t="s">
        <v>224</v>
      </c>
      <c r="J20" s="605" t="n">
        <v>50</v>
      </c>
    </row>
    <row r="21" customFormat="false" ht="12.75" hidden="false" customHeight="false" outlineLevel="0" collapsed="false">
      <c r="B21" s="615" t="n">
        <v>2009</v>
      </c>
      <c r="C21" s="241"/>
      <c r="D21" s="613" t="n">
        <v>2</v>
      </c>
      <c r="E21" s="613" t="n">
        <v>18</v>
      </c>
      <c r="F21" s="614"/>
      <c r="G21" s="605" t="n">
        <v>0.11</v>
      </c>
      <c r="H21" s="605" t="n">
        <v>19</v>
      </c>
      <c r="I21" s="605" t="n">
        <v>30</v>
      </c>
      <c r="J21" s="605" t="n">
        <v>55</v>
      </c>
    </row>
    <row r="22" customFormat="false" ht="12.75" hidden="false" customHeight="false" outlineLevel="0" collapsed="false">
      <c r="B22" s="615" t="n">
        <v>2010</v>
      </c>
      <c r="C22" s="241"/>
      <c r="D22" s="613" t="n">
        <v>8</v>
      </c>
      <c r="E22" s="613" t="n">
        <v>5</v>
      </c>
      <c r="F22" s="614"/>
      <c r="G22" s="605" t="n">
        <v>1</v>
      </c>
      <c r="H22" s="605" t="n">
        <v>9</v>
      </c>
      <c r="I22" s="605" t="n">
        <v>19</v>
      </c>
      <c r="J22" s="605" t="n">
        <v>36</v>
      </c>
    </row>
    <row r="23" customFormat="false" ht="12.75" hidden="false" customHeight="false" outlineLevel="0" collapsed="false">
      <c r="B23" s="615" t="n">
        <v>2011</v>
      </c>
      <c r="C23" s="241"/>
      <c r="D23" s="613" t="n">
        <v>8</v>
      </c>
      <c r="E23" s="613" t="n">
        <v>10.4</v>
      </c>
      <c r="F23" s="614"/>
      <c r="G23" s="605" t="n">
        <v>0.21</v>
      </c>
      <c r="H23" s="605" t="n">
        <v>8</v>
      </c>
      <c r="I23" s="605" t="n">
        <v>19</v>
      </c>
      <c r="J23" s="605" t="n">
        <v>42</v>
      </c>
    </row>
    <row r="24" customFormat="false" ht="12.75" hidden="false" customHeight="false" outlineLevel="0" collapsed="false">
      <c r="B24" s="615" t="n">
        <v>2012</v>
      </c>
      <c r="C24" s="241"/>
      <c r="D24" s="614" t="n">
        <v>30</v>
      </c>
      <c r="E24" s="614" t="n">
        <v>25</v>
      </c>
      <c r="F24" s="614"/>
      <c r="G24" s="607" t="n">
        <v>1</v>
      </c>
      <c r="H24" s="607" t="n">
        <v>8</v>
      </c>
      <c r="I24" s="607" t="n">
        <v>12</v>
      </c>
      <c r="J24" s="607" t="n">
        <v>38</v>
      </c>
    </row>
    <row r="25" customFormat="false" ht="12.75" hidden="false" customHeight="false" outlineLevel="0" collapsed="false">
      <c r="B25" s="615" t="n">
        <v>2013</v>
      </c>
      <c r="C25" s="241"/>
      <c r="D25" s="614" t="n">
        <v>29</v>
      </c>
      <c r="E25" s="614" t="n">
        <v>6</v>
      </c>
      <c r="F25" s="614"/>
      <c r="G25" s="607" t="n">
        <v>3</v>
      </c>
      <c r="H25" s="607" t="n">
        <v>11</v>
      </c>
      <c r="I25" s="607" t="n">
        <v>26</v>
      </c>
      <c r="J25" s="607" t="n">
        <v>41</v>
      </c>
    </row>
    <row r="26" customFormat="false" ht="12.75" hidden="false" customHeight="false" outlineLevel="0" collapsed="false">
      <c r="B26" s="616" t="n">
        <v>2014</v>
      </c>
      <c r="C26" s="617"/>
      <c r="D26" s="618" t="n">
        <v>57</v>
      </c>
      <c r="E26" s="618" t="n">
        <v>10</v>
      </c>
      <c r="F26" s="618"/>
      <c r="G26" s="619" t="n">
        <v>0.5</v>
      </c>
      <c r="H26" s="619" t="n">
        <v>13</v>
      </c>
      <c r="I26" s="619" t="n">
        <v>21</v>
      </c>
      <c r="J26" s="619" t="n">
        <v>43</v>
      </c>
    </row>
    <row r="27" customFormat="false" ht="12.75" hidden="false" customHeight="false" outlineLevel="0" collapsed="false">
      <c r="B27" s="591"/>
      <c r="C27" s="592"/>
      <c r="D27" s="620"/>
      <c r="E27" s="620"/>
      <c r="F27" s="620"/>
      <c r="G27" s="620"/>
      <c r="H27" s="621"/>
      <c r="I27" s="622"/>
      <c r="J27" s="622"/>
    </row>
    <row r="28" customFormat="false" ht="12.75" hidden="false" customHeight="false" outlineLevel="0" collapsed="false">
      <c r="B28" s="64" t="s">
        <v>225</v>
      </c>
      <c r="C28" s="568"/>
      <c r="D28" s="614" t="n">
        <f aca="false">AVERAGE(D7:D26)</f>
        <v>12.925</v>
      </c>
      <c r="E28" s="614" t="n">
        <f aca="false">AVERAGE(E7:E26)</f>
        <v>17.095</v>
      </c>
      <c r="F28" s="614" t="e">
        <f aca="false">AVERAGE(F7:F26)</f>
        <v>#DIV/0!</v>
      </c>
      <c r="G28" s="614" t="n">
        <f aca="false">AVERAGE(G8:G26)</f>
        <v>1.93058823529412</v>
      </c>
      <c r="H28" s="614" t="n">
        <f aca="false">AVERAGE(H8:H26)</f>
        <v>14.8823529411765</v>
      </c>
      <c r="I28" s="614" t="n">
        <f aca="false">AVERAGE(I8:I26)</f>
        <v>22.9333333333333</v>
      </c>
      <c r="J28" s="614" t="n">
        <f aca="false">AVERAGE(J8:J26)</f>
        <v>49.0588235294118</v>
      </c>
    </row>
    <row r="29" customFormat="false" ht="12.75" hidden="false" customHeight="false" outlineLevel="0" collapsed="false">
      <c r="B29" s="623"/>
      <c r="C29" s="568"/>
      <c r="D29" s="614"/>
      <c r="E29" s="614"/>
      <c r="F29" s="614"/>
      <c r="G29" s="614"/>
      <c r="H29" s="614"/>
      <c r="I29" s="614"/>
      <c r="J29" s="614"/>
    </row>
    <row r="30" customFormat="false" ht="12.75" hidden="false" customHeight="false" outlineLevel="0" collapsed="false">
      <c r="B30" s="356" t="s">
        <v>226</v>
      </c>
      <c r="C30" s="356"/>
      <c r="D30" s="613" t="n">
        <f aca="false">AVERAGE(D16:D25)</f>
        <v>11.95</v>
      </c>
      <c r="E30" s="613" t="n">
        <f aca="false">AVERAGE(E16:E25)</f>
        <v>20.99</v>
      </c>
      <c r="F30" s="613"/>
      <c r="G30" s="624" t="n">
        <f aca="false">AVERAGE(G16:G25)</f>
        <v>1.532</v>
      </c>
      <c r="H30" s="624" t="n">
        <f aca="false">AVERAGE(H16:H25)</f>
        <v>13.7</v>
      </c>
      <c r="I30" s="624" t="n">
        <f aca="false">AVERAGE(I16:I25)</f>
        <v>23.6666666666667</v>
      </c>
      <c r="J30" s="624" t="n">
        <f aca="false">AVERAGE(J16:J25)</f>
        <v>45.4</v>
      </c>
    </row>
    <row r="31" customFormat="false" ht="12.75" hidden="false" customHeight="false" outlineLevel="0" collapsed="false">
      <c r="B31" s="625" t="s">
        <v>25</v>
      </c>
      <c r="C31" s="347"/>
      <c r="D31" s="626" t="n">
        <f aca="false">(D26-D30)/D30</f>
        <v>3.76987447698745</v>
      </c>
      <c r="E31" s="626" t="n">
        <f aca="false">(E26-E30)/E30</f>
        <v>-0.523582658408766</v>
      </c>
      <c r="F31" s="626"/>
      <c r="G31" s="626" t="n">
        <f aca="false">(G26-G30)/G30</f>
        <v>-0.673629242819843</v>
      </c>
      <c r="H31" s="626" t="n">
        <f aca="false">(H26-H30)/H30</f>
        <v>-0.0510948905109489</v>
      </c>
      <c r="I31" s="626" t="n">
        <f aca="false">(I26-I30)/I30</f>
        <v>-0.112676056338028</v>
      </c>
      <c r="J31" s="626" t="n">
        <f aca="false">(J26-J30)/J30</f>
        <v>-0.052863436123348</v>
      </c>
    </row>
    <row r="32" customFormat="false" ht="12.75" hidden="false" customHeight="false" outlineLevel="0" collapsed="false">
      <c r="B32" s="356" t="s">
        <v>227</v>
      </c>
      <c r="C32" s="356"/>
      <c r="D32" s="613" t="n">
        <f aca="false">AVERAGE(D21:D25)</f>
        <v>15.4</v>
      </c>
      <c r="E32" s="613" t="n">
        <f aca="false">AVERAGE(E21:E25)</f>
        <v>12.88</v>
      </c>
      <c r="F32" s="613"/>
      <c r="G32" s="624" t="n">
        <f aca="false">AVERAGE(G20:G25)</f>
        <v>1.22</v>
      </c>
      <c r="H32" s="624" t="n">
        <f aca="false">AVERAGE(H20:H25)</f>
        <v>12.1666666666667</v>
      </c>
      <c r="I32" s="624" t="n">
        <f aca="false">AVERAGE(I20:I25)</f>
        <v>21.2</v>
      </c>
      <c r="J32" s="624" t="n">
        <f aca="false">AVERAGE(J20:J25)</f>
        <v>43.6666666666667</v>
      </c>
    </row>
    <row r="33" customFormat="false" ht="12.75" hidden="false" customHeight="false" outlineLevel="0" collapsed="false">
      <c r="B33" s="52" t="s">
        <v>23</v>
      </c>
      <c r="C33" s="356"/>
      <c r="D33" s="627" t="n">
        <f aca="false">(D26-D32)/D32</f>
        <v>2.7012987012987</v>
      </c>
      <c r="E33" s="627" t="n">
        <f aca="false">(E26-E32)/E32</f>
        <v>-0.22360248447205</v>
      </c>
      <c r="F33" s="627"/>
      <c r="G33" s="627" t="n">
        <f aca="false">(G26-G32)/G32</f>
        <v>-0.590163934426229</v>
      </c>
      <c r="H33" s="627" t="n">
        <f aca="false">(H26-H32)/H32</f>
        <v>0.0684931506849316</v>
      </c>
      <c r="I33" s="627" t="n">
        <f aca="false">(I26-I32)/I32</f>
        <v>-0.00943396226415091</v>
      </c>
      <c r="J33" s="627" t="n">
        <f aca="false">(J26-J32)/J32</f>
        <v>-0.015267175572519</v>
      </c>
    </row>
    <row r="34" customFormat="false" ht="13.5" hidden="false" customHeight="false" outlineLevel="0" collapsed="false">
      <c r="I34" s="224"/>
      <c r="J34" s="224"/>
    </row>
    <row r="35" customFormat="false" ht="12.75" hidden="false" customHeight="false" outlineLevel="0" collapsed="false">
      <c r="B35" s="589"/>
      <c r="C35" s="589"/>
      <c r="D35" s="589"/>
      <c r="E35" s="589"/>
      <c r="F35" s="589"/>
      <c r="G35" s="589"/>
      <c r="H35" s="589"/>
      <c r="I35" s="589"/>
      <c r="J35" s="589"/>
    </row>
    <row r="36" customFormat="false" ht="12.75" hidden="false" customHeight="false" outlineLevel="0" collapsed="false">
      <c r="B36" s="511" t="s">
        <v>228</v>
      </c>
      <c r="C36" s="511"/>
      <c r="D36" s="511"/>
      <c r="E36" s="511"/>
      <c r="F36" s="511"/>
      <c r="G36" s="511"/>
      <c r="H36" s="511"/>
      <c r="I36" s="628"/>
      <c r="J36" s="628"/>
    </row>
    <row r="37" customFormat="false" ht="12.75" hidden="false" customHeight="false" outlineLevel="0" collapsed="false">
      <c r="B37" s="629" t="s">
        <v>229</v>
      </c>
      <c r="C37" s="630"/>
      <c r="D37" s="631"/>
      <c r="E37" s="631"/>
      <c r="F37" s="631"/>
      <c r="G37" s="631"/>
      <c r="H37" s="631"/>
      <c r="I37" s="631"/>
      <c r="J37" s="631"/>
    </row>
    <row r="38" customFormat="false" ht="12.75" hidden="false" customHeight="false" outlineLevel="0" collapsed="false">
      <c r="B38" s="91" t="s">
        <v>230</v>
      </c>
      <c r="C38" s="91"/>
      <c r="D38" s="91"/>
      <c r="E38" s="91"/>
      <c r="F38" s="91"/>
      <c r="G38" s="91"/>
      <c r="H38" s="306"/>
    </row>
    <row r="40" customFormat="false" ht="12.75" hidden="false" customHeight="false" outlineLevel="0" collapsed="false">
      <c r="I40" s="0" t="s">
        <v>187</v>
      </c>
    </row>
  </sheetData>
  <mergeCells count="5">
    <mergeCell ref="D4:E4"/>
    <mergeCell ref="G4:J4"/>
    <mergeCell ref="D5:E5"/>
    <mergeCell ref="G5:H5"/>
    <mergeCell ref="I5:J5"/>
  </mergeCells>
  <printOptions headings="false" gridLines="false" gridLinesSet="true" horizontalCentered="false" verticalCentered="false"/>
  <pageMargins left="0.790277777777778" right="0.75" top="0.770138888888889" bottom="0.459722222222222"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LibreOffice/5.2.5.1$Linux_X86_64 LibreOffice_project/20m0$Build-1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2010-03-24T15:49:31Z</dcterms:created>
  <dc:creator>nom</dc:creator>
  <dc:description/>
  <dc:language>en-US</dc:language>
  <cp:lastModifiedBy>Mathieu Buoro</cp:lastModifiedBy>
  <cp:lastPrinted>2015-03-21T19:19:24Z</cp:lastPrinted>
  <dcterms:modified xsi:type="dcterms:W3CDTF">2017-03-10T08:36:27Z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TaxKeyword">
    <vt:lpwstr/>
  </property>
</Properties>
</file>