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RepositorioORFEI\IOARR0004-CURPAHUASI\15.0 ANEXOS\"/>
    </mc:Choice>
  </mc:AlternateContent>
  <bookViews>
    <workbookView xWindow="0" yWindow="0" windowWidth="28800" windowHeight="12345"/>
  </bookViews>
  <sheets>
    <sheet name="Hoja1" sheetId="1" r:id="rId1"/>
  </sheets>
  <definedNames>
    <definedName name="_xlnm.Print_Area" localSheetId="0">Hoja1!$A$1:$C$129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40" i="1" l="1"/>
  <c r="E153" i="1" l="1"/>
  <c r="E158" i="1" s="1"/>
  <c r="D153" i="1"/>
  <c r="D158" i="1" s="1"/>
  <c r="E134" i="1" l="1"/>
  <c r="E147" i="1" s="1"/>
  <c r="E148" i="1" s="1"/>
  <c r="D134" i="1"/>
  <c r="D147" i="1" s="1"/>
  <c r="D137" i="1"/>
  <c r="D160" i="1" l="1"/>
  <c r="D161" i="1" s="1"/>
  <c r="D148" i="1"/>
  <c r="E137" i="1"/>
  <c r="B19" i="1" l="1"/>
  <c r="E33" i="1" l="1"/>
  <c r="F33" i="1"/>
  <c r="F29" i="1"/>
</calcChain>
</file>

<file path=xl/sharedStrings.xml><?xml version="1.0" encoding="utf-8"?>
<sst xmlns="http://schemas.openxmlformats.org/spreadsheetml/2006/main" count="54" uniqueCount="43">
  <si>
    <t>h</t>
  </si>
  <si>
    <t>Vh</t>
  </si>
  <si>
    <t>V</t>
  </si>
  <si>
    <t xml:space="preserve">mapa eolico </t>
  </si>
  <si>
    <t>Ph</t>
  </si>
  <si>
    <t>CARGAS ACTUANTES SOBRE ESTRUCTURA</t>
  </si>
  <si>
    <t>Lr</t>
  </si>
  <si>
    <t>Kg/m2</t>
  </si>
  <si>
    <t>CARGA VIVA DE TECHO</t>
  </si>
  <si>
    <t>Z</t>
  </si>
  <si>
    <t>U</t>
  </si>
  <si>
    <t>C</t>
  </si>
  <si>
    <t>S</t>
  </si>
  <si>
    <t>R</t>
  </si>
  <si>
    <t>X</t>
  </si>
  <si>
    <t>Y</t>
  </si>
  <si>
    <t>PERIODO FUNDAMENTAL DE LA ESTRUCTURA</t>
  </si>
  <si>
    <t>P</t>
  </si>
  <si>
    <t>CASO a</t>
  </si>
  <si>
    <t>S2</t>
  </si>
  <si>
    <t>el periodo al cual oscila en mayor amplitud</t>
  </si>
  <si>
    <t>calculado de sofware</t>
  </si>
  <si>
    <t>TX</t>
  </si>
  <si>
    <t>TY</t>
  </si>
  <si>
    <t>K=1</t>
  </si>
  <si>
    <t>K</t>
  </si>
  <si>
    <t>V=COEF BASAL</t>
  </si>
  <si>
    <t>BARLOVENTO</t>
  </si>
  <si>
    <t>SOTAVENTO</t>
  </si>
  <si>
    <t>INSTITUCIONES EDUCATIVAS A</t>
  </si>
  <si>
    <t>CX</t>
  </si>
  <si>
    <t>CY</t>
  </si>
  <si>
    <t>EJE X (Kg)</t>
  </si>
  <si>
    <t>EJE Y (Kg)</t>
  </si>
  <si>
    <t>SISMO DINAMICO (Kg)</t>
  </si>
  <si>
    <t>SISMO ESTATICO (Kg)</t>
  </si>
  <si>
    <t>PORCENTAJE %</t>
  </si>
  <si>
    <t>ESCALAR AL (80% REGULAR, 90% IRREGULAR)</t>
  </si>
  <si>
    <t>ESCALAS</t>
  </si>
  <si>
    <t>PESO ESTIMADO:</t>
  </si>
  <si>
    <t>CARGA PERMANENTE</t>
  </si>
  <si>
    <t>Kgf</t>
  </si>
  <si>
    <t>CARGA VIVA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</si>
</sst>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4" fontId="1" fillId="0" borderId="0" xfId="0" applyNumberFormat="1" applyFont="1" applyAlignment="1">
      <alignment horizontal="center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0" fontId="0" fillId="0" borderId="0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1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0" xfId="0" applyFont="1"/>
    <xf numFmtId="0" fontId="0" fillId="0" borderId="0" xfId="0"/>
    <xf numFmtId="0" fontId="0" fillId="0" borderId="0" xfId="0"/>
    <xf numFmtId="0" fontId="1" fillId="0" borderId="0" xfId="0" applyFont="1"/>
    <xf numFmtId="2" fontId="0" fillId="0" borderId="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161926</xdr:colOff>
      <xdr:row>5</xdr:row>
      <xdr:rowOff>76201</xdr:rowOff>
    </xdr:from>
    <xdr:to>
      <xdr:col>2</xdr:col>
      <xdr:colOff>1157496</xdr:colOff>
      <xdr:row>13</xdr:row>
      <xdr:rowOff>128815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9728" t="35411" r="48463" b="25637"/>
        <a:stretch/>
      </xdr:blipFill>
      <xdr:spPr>
        <a:xfrm>
          <a:off x="161926" y="76201"/>
          <a:ext cx="3009900" cy="1576614"/>
        </a:xfrm>
        <a:prstGeom prst="rect">
          <a:avLst/>
        </a:prstGeom>
      </xdr:spPr>
    </xdr:pic>
    <xdr:clientData/>
  </xdr:twoCellAnchor>
  <xdr:twoCellAnchor editAs="oneCell">
    <xdr:from>
      <xdr:col>0</xdr:col>
      <xdr:colOff>266700</xdr:colOff>
      <xdr:row>20</xdr:row>
      <xdr:rowOff>0</xdr:rowOff>
    </xdr:from>
    <xdr:to>
      <xdr:col>2</xdr:col>
      <xdr:colOff>1090820</xdr:colOff>
      <xdr:row>44</xdr:row>
      <xdr:rowOff>154740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52002" t="13559" r="24634" b="17239"/>
        <a:stretch/>
      </xdr:blipFill>
      <xdr:spPr>
        <a:xfrm>
          <a:off x="266700" y="2857500"/>
          <a:ext cx="2838450" cy="4726740"/>
        </a:xfrm>
        <a:prstGeom prst="rect">
          <a:avLst/>
        </a:prstGeom>
      </xdr:spPr>
    </xdr:pic>
    <xdr:clientData/>
  </xdr:twoCellAnchor>
  <xdr:twoCellAnchor editAs="oneCell">
    <xdr:from>
      <xdr:col>0</xdr:col>
      <xdr:colOff>219074</xdr:colOff>
      <xdr:row>49</xdr:row>
      <xdr:rowOff>76201</xdr:rowOff>
    </xdr:from>
    <xdr:to>
      <xdr:col>2</xdr:col>
      <xdr:colOff>1014619</xdr:colOff>
      <xdr:row>70</xdr:row>
      <xdr:rowOff>1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51614" t="13635" r="23805" b="25301"/>
        <a:stretch/>
      </xdr:blipFill>
      <xdr:spPr>
        <a:xfrm>
          <a:off x="219074" y="9220201"/>
          <a:ext cx="2809875" cy="3924300"/>
        </a:xfrm>
        <a:prstGeom prst="rect">
          <a:avLst/>
        </a:prstGeom>
      </xdr:spPr>
    </xdr:pic>
    <xdr:clientData/>
  </xdr:twoCellAnchor>
  <xdr:twoCellAnchor editAs="oneCell">
    <xdr:from>
      <xdr:col>0</xdr:col>
      <xdr:colOff>351692</xdr:colOff>
      <xdr:row>71</xdr:row>
      <xdr:rowOff>51287</xdr:rowOff>
    </xdr:from>
    <xdr:to>
      <xdr:col>2</xdr:col>
      <xdr:colOff>705614</xdr:colOff>
      <xdr:row>79</xdr:row>
      <xdr:rowOff>125776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55003" t="33837" r="25733" b="43020"/>
        <a:stretch/>
      </xdr:blipFill>
      <xdr:spPr>
        <a:xfrm>
          <a:off x="351692" y="15481787"/>
          <a:ext cx="2366596" cy="1598489"/>
        </a:xfrm>
        <a:prstGeom prst="rect">
          <a:avLst/>
        </a:prstGeom>
      </xdr:spPr>
    </xdr:pic>
    <xdr:clientData/>
  </xdr:twoCellAnchor>
  <xdr:twoCellAnchor editAs="oneCell">
    <xdr:from>
      <xdr:col>0</xdr:col>
      <xdr:colOff>296635</xdr:colOff>
      <xdr:row>85</xdr:row>
      <xdr:rowOff>6757</xdr:rowOff>
    </xdr:from>
    <xdr:to>
      <xdr:col>2</xdr:col>
      <xdr:colOff>817611</xdr:colOff>
      <xdr:row>100</xdr:row>
      <xdr:rowOff>119743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l="52924" t="13954" r="16743" b="22795"/>
        <a:stretch/>
      </xdr:blipFill>
      <xdr:spPr>
        <a:xfrm>
          <a:off x="296635" y="16199257"/>
          <a:ext cx="2528553" cy="2970486"/>
        </a:xfrm>
        <a:prstGeom prst="rect">
          <a:avLst/>
        </a:prstGeom>
      </xdr:spPr>
    </xdr:pic>
    <xdr:clientData/>
  </xdr:twoCellAnchor>
  <xdr:twoCellAnchor editAs="oneCell">
    <xdr:from>
      <xdr:col>0</xdr:col>
      <xdr:colOff>723900</xdr:colOff>
      <xdr:row>105</xdr:row>
      <xdr:rowOff>171450</xdr:rowOff>
    </xdr:from>
    <xdr:to>
      <xdr:col>2</xdr:col>
      <xdr:colOff>225701</xdr:colOff>
      <xdr:row>109</xdr:row>
      <xdr:rowOff>127047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23900" y="22078950"/>
          <a:ext cx="1514475" cy="717597"/>
        </a:xfrm>
        <a:prstGeom prst="rect">
          <a:avLst/>
        </a:prstGeom>
      </xdr:spPr>
    </xdr:pic>
    <xdr:clientData/>
  </xdr:twoCellAnchor>
  <xdr:twoCellAnchor editAs="oneCell">
    <xdr:from>
      <xdr:col>0</xdr:col>
      <xdr:colOff>342900</xdr:colOff>
      <xdr:row>110</xdr:row>
      <xdr:rowOff>85726</xdr:rowOff>
    </xdr:from>
    <xdr:to>
      <xdr:col>3</xdr:col>
      <xdr:colOff>33546</xdr:colOff>
      <xdr:row>125</xdr:row>
      <xdr:rowOff>142876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/>
        <a:srcRect l="68749" t="31254" r="7163" b="28897"/>
        <a:stretch/>
      </xdr:blipFill>
      <xdr:spPr>
        <a:xfrm>
          <a:off x="342900" y="22945726"/>
          <a:ext cx="3133726" cy="2914650"/>
        </a:xfrm>
        <a:prstGeom prst="rect">
          <a:avLst/>
        </a:prstGeom>
      </xdr:spPr>
    </xdr:pic>
    <xdr:clientData/>
  </xdr:twoCellAnchor>
  <xdr:twoCellAnchor>
    <xdr:from>
      <xdr:col>0</xdr:col>
      <xdr:colOff>373672</xdr:colOff>
      <xdr:row>93</xdr:row>
      <xdr:rowOff>7965</xdr:rowOff>
    </xdr:from>
    <xdr:to>
      <xdr:col>2</xdr:col>
      <xdr:colOff>769327</xdr:colOff>
      <xdr:row>93</xdr:row>
      <xdr:rowOff>161830</xdr:rowOff>
    </xdr:to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373672" y="17724465"/>
          <a:ext cx="2408329" cy="15386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</xdr:col>
      <xdr:colOff>1170199</xdr:colOff>
      <xdr:row>90</xdr:row>
      <xdr:rowOff>71803</xdr:rowOff>
    </xdr:from>
    <xdr:to>
      <xdr:col>2</xdr:col>
      <xdr:colOff>331299</xdr:colOff>
      <xdr:row>94</xdr:row>
      <xdr:rowOff>87922</xdr:rowOff>
    </xdr:to>
    <xdr:sp macro="" textlink="">
      <xdr:nvSpPr>
        <xdr:cNvPr id="10" name="Rectángulo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1932199" y="17216803"/>
          <a:ext cx="411774" cy="778119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</xdr:col>
      <xdr:colOff>1051189</xdr:colOff>
      <xdr:row>97</xdr:row>
      <xdr:rowOff>128954</xdr:rowOff>
    </xdr:from>
    <xdr:to>
      <xdr:col>2</xdr:col>
      <xdr:colOff>272369</xdr:colOff>
      <xdr:row>100</xdr:row>
      <xdr:rowOff>58616</xdr:rowOff>
    </xdr:to>
    <xdr:sp macro="" textlink="">
      <xdr:nvSpPr>
        <xdr:cNvPr id="11" name="Rectángulo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1813189" y="18607454"/>
          <a:ext cx="471854" cy="501162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 editAs="oneCell">
    <xdr:from>
      <xdr:col>6</xdr:col>
      <xdr:colOff>259416</xdr:colOff>
      <xdr:row>112</xdr:row>
      <xdr:rowOff>35859</xdr:rowOff>
    </xdr:from>
    <xdr:to>
      <xdr:col>12</xdr:col>
      <xdr:colOff>416363</xdr:colOff>
      <xdr:row>129</xdr:row>
      <xdr:rowOff>42057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8"/>
        <a:srcRect l="27602" t="22529" r="19520" b="12941"/>
        <a:stretch/>
      </xdr:blipFill>
      <xdr:spPr>
        <a:xfrm>
          <a:off x="6209740" y="21371859"/>
          <a:ext cx="4728947" cy="324469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161"/>
  <sheetViews>
    <sheetView tabSelected="1" view="pageBreakPreview" topLeftCell="A58" zoomScaleNormal="100" zoomScaleSheetLayoutView="100" workbookViewId="0">
      <selection activeCell="H145" sqref="H145"/>
    </sheetView>
  </sheetViews>
  <sheetFormatPr baseColWidth="10" defaultRowHeight="15" x14ac:dyDescent="0.25"/>
  <cols>
    <col min="2" max="2" width="18.7109375" customWidth="1"/>
    <col min="3" max="3" width="21.42578125" customWidth="1"/>
    <col min="5" max="5" width="14.85546875" customWidth="1"/>
  </cols>
  <sheetData>
    <row r="1" spans="1:3" x14ac:dyDescent="0.25">
      <c r="B1" s="1" t="s">
        <v>5</v>
      </c>
    </row>
    <row r="2" spans="1:3" x14ac:dyDescent="0.25">
      <c r="B2" s="1"/>
    </row>
    <row r="3" spans="1:3" x14ac:dyDescent="0.25">
      <c r="A3" t="s">
        <v>8</v>
      </c>
    </row>
    <row r="4" spans="1:3" x14ac:dyDescent="0.25">
      <c r="A4" s="2" t="s">
        <v>6</v>
      </c>
      <c r="B4" s="2">
        <v>30</v>
      </c>
      <c r="C4" s="1" t="s">
        <v>7</v>
      </c>
    </row>
    <row r="17" spans="1:6" x14ac:dyDescent="0.25">
      <c r="A17" s="2" t="s">
        <v>0</v>
      </c>
      <c r="B17" s="2">
        <v>11</v>
      </c>
      <c r="C17" s="2"/>
    </row>
    <row r="18" spans="1:6" x14ac:dyDescent="0.25">
      <c r="A18" s="2" t="s">
        <v>2</v>
      </c>
      <c r="B18" s="2">
        <v>75</v>
      </c>
      <c r="C18" s="2" t="s">
        <v>3</v>
      </c>
    </row>
    <row r="19" spans="1:6" x14ac:dyDescent="0.25">
      <c r="A19" s="3" t="s">
        <v>1</v>
      </c>
      <c r="B19" s="4">
        <f>+B18*(B17/10)^0.2</f>
        <v>76.443365736859249</v>
      </c>
    </row>
    <row r="29" spans="1:6" x14ac:dyDescent="0.25">
      <c r="E29" s="10" t="s">
        <v>4</v>
      </c>
      <c r="F29" s="11">
        <f>0.005*B19^2</f>
        <v>29.217940825896136</v>
      </c>
    </row>
    <row r="32" spans="1:6" x14ac:dyDescent="0.25">
      <c r="E32" t="s">
        <v>27</v>
      </c>
      <c r="F32" t="s">
        <v>28</v>
      </c>
    </row>
    <row r="33" spans="4:6" x14ac:dyDescent="0.25">
      <c r="D33" s="12" t="s">
        <v>4</v>
      </c>
      <c r="E33" s="11">
        <f>0.005*0.7*B19^2</f>
        <v>20.452558578127292</v>
      </c>
      <c r="F33" s="11">
        <f>0.005*-0.6*B19^2</f>
        <v>-17.530764495537682</v>
      </c>
    </row>
    <row r="75" spans="5:6" x14ac:dyDescent="0.25">
      <c r="E75" t="s">
        <v>17</v>
      </c>
      <c r="F75" t="s">
        <v>18</v>
      </c>
    </row>
    <row r="88" spans="5:6" x14ac:dyDescent="0.25">
      <c r="E88" s="10" t="s">
        <v>9</v>
      </c>
      <c r="F88" s="10">
        <v>2</v>
      </c>
    </row>
    <row r="89" spans="5:6" x14ac:dyDescent="0.25">
      <c r="E89" s="10" t="s">
        <v>12</v>
      </c>
      <c r="F89" s="10" t="s">
        <v>19</v>
      </c>
    </row>
    <row r="104" spans="2:6" x14ac:dyDescent="0.25">
      <c r="B104" t="s">
        <v>16</v>
      </c>
    </row>
    <row r="105" spans="2:6" x14ac:dyDescent="0.25">
      <c r="B105" t="s">
        <v>20</v>
      </c>
    </row>
    <row r="106" spans="2:6" x14ac:dyDescent="0.25">
      <c r="E106" t="s">
        <v>21</v>
      </c>
    </row>
    <row r="107" spans="2:6" x14ac:dyDescent="0.25">
      <c r="E107" s="5" t="s">
        <v>22</v>
      </c>
      <c r="F107" s="5">
        <v>0.41880000000000001</v>
      </c>
    </row>
    <row r="108" spans="2:6" x14ac:dyDescent="0.25">
      <c r="E108" s="5" t="s">
        <v>23</v>
      </c>
      <c r="F108" s="5">
        <v>0.45529999999999998</v>
      </c>
    </row>
    <row r="109" spans="2:6" x14ac:dyDescent="0.25">
      <c r="E109" s="5" t="s">
        <v>30</v>
      </c>
      <c r="F109" s="5">
        <v>2.5</v>
      </c>
    </row>
    <row r="110" spans="2:6" x14ac:dyDescent="0.25">
      <c r="E110" s="5" t="s">
        <v>31</v>
      </c>
      <c r="F110" s="5">
        <v>2.5</v>
      </c>
    </row>
    <row r="128" spans="2:2" x14ac:dyDescent="0.25">
      <c r="B128" t="s">
        <v>24</v>
      </c>
    </row>
    <row r="131" spans="1:5" x14ac:dyDescent="0.25">
      <c r="C131" s="6"/>
      <c r="D131" s="8" t="s">
        <v>14</v>
      </c>
      <c r="E131" s="8" t="s">
        <v>15</v>
      </c>
    </row>
    <row r="132" spans="1:5" x14ac:dyDescent="0.25">
      <c r="C132" s="8" t="s">
        <v>9</v>
      </c>
      <c r="D132" s="6">
        <v>0.25</v>
      </c>
      <c r="E132" s="6">
        <v>0.25</v>
      </c>
    </row>
    <row r="133" spans="1:5" x14ac:dyDescent="0.25">
      <c r="A133" t="s">
        <v>29</v>
      </c>
      <c r="C133" s="8" t="s">
        <v>10</v>
      </c>
      <c r="D133" s="6">
        <v>1.5</v>
      </c>
      <c r="E133" s="6">
        <v>1.5</v>
      </c>
    </row>
    <row r="134" spans="1:5" x14ac:dyDescent="0.25">
      <c r="C134" s="9" t="s">
        <v>11</v>
      </c>
      <c r="D134" s="7">
        <f>+F109</f>
        <v>2.5</v>
      </c>
      <c r="E134" s="7">
        <f>+F110</f>
        <v>2.5</v>
      </c>
    </row>
    <row r="135" spans="1:5" x14ac:dyDescent="0.25">
      <c r="C135" s="8" t="s">
        <v>12</v>
      </c>
      <c r="D135" s="6">
        <v>1.2</v>
      </c>
      <c r="E135" s="6">
        <v>1.2</v>
      </c>
    </row>
    <row r="136" spans="1:5" x14ac:dyDescent="0.25">
      <c r="C136" s="9" t="s">
        <v>13</v>
      </c>
      <c r="D136" s="7">
        <v>5</v>
      </c>
      <c r="E136" s="7">
        <v>5</v>
      </c>
    </row>
    <row r="137" spans="1:5" x14ac:dyDescent="0.25">
      <c r="C137" s="8" t="s">
        <v>26</v>
      </c>
      <c r="D137" s="6">
        <f>+D132*D133*D134*D135/D136</f>
        <v>0.22500000000000001</v>
      </c>
      <c r="E137" s="6">
        <f>+E132*E133*E134*E135/E136</f>
        <v>0.22500000000000001</v>
      </c>
    </row>
    <row r="138" spans="1:5" x14ac:dyDescent="0.25">
      <c r="C138" s="8" t="s">
        <v>25</v>
      </c>
      <c r="D138" s="6">
        <v>1</v>
      </c>
      <c r="E138" s="6">
        <v>1</v>
      </c>
    </row>
    <row r="140" spans="1:5" x14ac:dyDescent="0.25">
      <c r="A140" t="s">
        <v>39</v>
      </c>
      <c r="C140" s="22">
        <f>C141+0.5*C142</f>
        <v>26241.51</v>
      </c>
    </row>
    <row r="141" spans="1:5" x14ac:dyDescent="0.25">
      <c r="A141" t="s">
        <v>40</v>
      </c>
      <c r="C141" s="19">
        <v>13930.03</v>
      </c>
      <c r="D141" t="s">
        <v>41</v>
      </c>
    </row>
    <row r="142" spans="1:5" s="20" customFormat="1" x14ac:dyDescent="0.25">
      <c r="A142" s="20" t="s">
        <v>42</v>
      </c>
      <c r="C142" s="19">
        <v>24622.959999999995</v>
      </c>
      <c r="D142" s="21" t="s">
        <v>41</v>
      </c>
    </row>
    <row r="143" spans="1:5" s="21" customFormat="1" x14ac:dyDescent="0.25">
      <c r="C143" s="22"/>
    </row>
    <row r="144" spans="1:5" x14ac:dyDescent="0.25">
      <c r="E144" s="13"/>
    </row>
    <row r="145" spans="1:5" x14ac:dyDescent="0.25">
      <c r="D145" s="8" t="s">
        <v>32</v>
      </c>
      <c r="E145" s="8" t="s">
        <v>33</v>
      </c>
    </row>
    <row r="146" spans="1:5" x14ac:dyDescent="0.25">
      <c r="C146" s="8" t="s">
        <v>34</v>
      </c>
      <c r="D146" s="14">
        <v>5609</v>
      </c>
      <c r="E146" s="14">
        <v>5519</v>
      </c>
    </row>
    <row r="147" spans="1:5" x14ac:dyDescent="0.25">
      <c r="C147" s="8" t="s">
        <v>35</v>
      </c>
      <c r="D147" s="23">
        <f>(D132*D133*D134*D135*C140)/D136</f>
        <v>5904.3397500000001</v>
      </c>
      <c r="E147" s="23">
        <f>(E132*E133*E134*E135*C140)/E136</f>
        <v>5904.3397500000001</v>
      </c>
    </row>
    <row r="148" spans="1:5" x14ac:dyDescent="0.25">
      <c r="C148" s="8" t="s">
        <v>36</v>
      </c>
      <c r="D148" s="15">
        <f>+D146/D147</f>
        <v>0.94997920809011704</v>
      </c>
      <c r="E148" s="15">
        <f>+E146/E147</f>
        <v>0.93473618282213522</v>
      </c>
    </row>
    <row r="150" spans="1:5" x14ac:dyDescent="0.25">
      <c r="A150" t="s">
        <v>37</v>
      </c>
    </row>
    <row r="152" spans="1:5" x14ac:dyDescent="0.25">
      <c r="D152" s="8" t="s">
        <v>32</v>
      </c>
      <c r="E152" s="8" t="s">
        <v>33</v>
      </c>
    </row>
    <row r="153" spans="1:5" x14ac:dyDescent="0.25">
      <c r="C153" s="8" t="s">
        <v>34</v>
      </c>
      <c r="D153" s="14">
        <f>+D154*D155</f>
        <v>4972.4320000000007</v>
      </c>
      <c r="E153" s="14">
        <f>+E154*E155</f>
        <v>4848.6720000000005</v>
      </c>
    </row>
    <row r="154" spans="1:5" x14ac:dyDescent="0.25">
      <c r="C154" s="8" t="s">
        <v>35</v>
      </c>
      <c r="D154" s="14">
        <v>6215.54</v>
      </c>
      <c r="E154" s="14">
        <v>6060.84</v>
      </c>
    </row>
    <row r="155" spans="1:5" x14ac:dyDescent="0.25">
      <c r="C155" s="8" t="s">
        <v>36</v>
      </c>
      <c r="D155" s="15">
        <v>0.8</v>
      </c>
      <c r="E155" s="15">
        <v>0.8</v>
      </c>
    </row>
    <row r="156" spans="1:5" x14ac:dyDescent="0.25">
      <c r="C156" s="16"/>
      <c r="D156" s="17"/>
      <c r="E156" s="17"/>
    </row>
    <row r="157" spans="1:5" x14ac:dyDescent="0.25">
      <c r="C157" s="16"/>
      <c r="D157" s="18" t="s">
        <v>32</v>
      </c>
      <c r="E157" s="18" t="s">
        <v>33</v>
      </c>
    </row>
    <row r="158" spans="1:5" x14ac:dyDescent="0.25">
      <c r="C158" s="8" t="s">
        <v>38</v>
      </c>
      <c r="D158" s="15">
        <f>+D153/D146</f>
        <v>0.88650953824211098</v>
      </c>
      <c r="E158" s="15">
        <f>+E153/E146</f>
        <v>0.87854176481246615</v>
      </c>
    </row>
    <row r="159" spans="1:5" x14ac:dyDescent="0.25">
      <c r="C159" s="16"/>
      <c r="D159" s="17"/>
      <c r="E159" s="17"/>
    </row>
    <row r="160" spans="1:5" x14ac:dyDescent="0.25">
      <c r="D160">
        <f>+D147*90/100</f>
        <v>5313.9057750000002</v>
      </c>
    </row>
    <row r="161" spans="4:4" x14ac:dyDescent="0.25">
      <c r="D161">
        <f>+D160/D146</f>
        <v>0.94738915582100203</v>
      </c>
    </row>
  </sheetData>
  <pageMargins left="0.7" right="0.7" top="0.75" bottom="0.75" header="0.3" footer="0.3"/>
  <pageSetup fitToHeight="0" orientation="portrait" r:id="rId1"/>
  <rowBreaks count="3" manualBreakCount="3">
    <brk id="47" max="2" man="1"/>
    <brk id="84" max="2" man="1"/>
    <brk id="129" max="2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Premiun</cp:lastModifiedBy>
  <cp:lastPrinted>2020-05-19T17:17:40Z</cp:lastPrinted>
  <dcterms:created xsi:type="dcterms:W3CDTF">2017-10-03T15:52:55Z</dcterms:created>
  <dcterms:modified xsi:type="dcterms:W3CDTF">2020-07-16T11:12:27Z</dcterms:modified>
</cp:coreProperties>
</file>