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mc:AlternateContent xmlns:mc="http://schemas.openxmlformats.org/markup-compatibility/2006">
    <mc:Choice Requires="x15">
      <x15ac:absPath xmlns:x15ac="http://schemas.microsoft.com/office/spreadsheetml/2010/11/ac" url="D:\RepositorioORFEI-GitHub\Gestion-ORFEI\Programacion de la Ejecucion de Proyectos\"/>
    </mc:Choice>
  </mc:AlternateContent>
  <xr:revisionPtr revIDLastSave="0" documentId="13_ncr:1_{A34F9EF1-85B5-40E8-821D-876528C3D3ED}" xr6:coauthVersionLast="45" xr6:coauthVersionMax="45" xr10:uidLastSave="{00000000-0000-0000-0000-000000000000}"/>
  <bookViews>
    <workbookView xWindow="-120" yWindow="-120" windowWidth="15600" windowHeight="11160" activeTab="2" xr2:uid="{00000000-000D-0000-FFFF-FFFF00000000}"/>
  </bookViews>
  <sheets>
    <sheet name="RES X FUN" sheetId="8" r:id="rId1"/>
    <sheet name="F. PRODUCCION" sheetId="6" r:id="rId2"/>
    <sheet name="F. RIEGO" sheetId="1" r:id="rId3"/>
    <sheet name="F. SALUD" sheetId="2" r:id="rId4"/>
    <sheet name="F. EDU" sheetId="3" r:id="rId5"/>
    <sheet name="F. AMB" sheetId="5" r:id="rId6"/>
    <sheet name="F. TRANSP" sheetId="7" r:id="rId7"/>
    <sheet name="F. SOCIAL" sheetId="10" r:id="rId8"/>
    <sheet name="IOARR" sheetId="13" r:id="rId9"/>
    <sheet name="ADMINIS" sheetId="9" r:id="rId10"/>
    <sheet name="RECON. DEUDA"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_123Graph_A" localSheetId="9" hidden="1">#REF!</definedName>
    <definedName name="__123Graph_A" localSheetId="10" hidden="1">#REF!</definedName>
    <definedName name="__123Graph_A" hidden="1">#REF!</definedName>
    <definedName name="__123Graph_X" localSheetId="9" hidden="1">#REF!</definedName>
    <definedName name="__123Graph_X" localSheetId="10" hidden="1">#REF!</definedName>
    <definedName name="__123Graph_X" hidden="1">#REF!</definedName>
    <definedName name="_C0001">[1]SOCTA2!$A$2:$R$57</definedName>
    <definedName name="_C002">[1]SOCTA2!$A$96:$R$146</definedName>
    <definedName name="_Fill" hidden="1">'[2]JAPO-MAX'!$B$10:$B$38</definedName>
    <definedName name="_xlnm._FilterDatabase" localSheetId="2" hidden="1">'F. RIEGO'!$A$5:$L$29</definedName>
    <definedName name="_Key1" hidden="1">'[3]ALT-PREC'!$D$10:$D$15</definedName>
    <definedName name="_Key2" localSheetId="9" hidden="1">#REF!</definedName>
    <definedName name="_Key2" localSheetId="10" hidden="1">#REF!</definedName>
    <definedName name="_Key2" hidden="1">#REF!</definedName>
    <definedName name="_Order1" hidden="1">0</definedName>
    <definedName name="_Order2" hidden="1">255</definedName>
    <definedName name="_Parse_In" localSheetId="9" hidden="1">#REF!</definedName>
    <definedName name="_Parse_In" localSheetId="10" hidden="1">#REF!</definedName>
    <definedName name="_Parse_In" hidden="1">#REF!</definedName>
    <definedName name="_Parse_Out" localSheetId="9" hidden="1">#REF!</definedName>
    <definedName name="_Parse_Out" localSheetId="10" hidden="1">#REF!</definedName>
    <definedName name="_Parse_Out" hidden="1">#REF!</definedName>
    <definedName name="_Regression_Out" hidden="1">'[3]ALT-PREC'!$I$7</definedName>
    <definedName name="_Regression_X" localSheetId="9" hidden="1">#REF!</definedName>
    <definedName name="_Regression_X" localSheetId="10" hidden="1">#REF!</definedName>
    <definedName name="_Regression_X" hidden="1">#REF!</definedName>
    <definedName name="_Regression_Y" localSheetId="9" hidden="1">#REF!</definedName>
    <definedName name="_Regression_Y" localSheetId="10" hidden="1">#REF!</definedName>
    <definedName name="_Regression_Y" hidden="1">#REF!</definedName>
    <definedName name="_Sort" hidden="1">'[3]ALT-PREC'!$C$10:$E$18</definedName>
    <definedName name="A">'[4]C-Comp'!$A$1:$S$61</definedName>
    <definedName name="A_IMPRESI_N_IM" localSheetId="9">#REF!</definedName>
    <definedName name="A_IMPRESI_N_IM" localSheetId="10">#REF!</definedName>
    <definedName name="A_IMPRESI_N_IM">#REF!</definedName>
    <definedName name="aa">[5]SOCTA2!$Q$10:$R$40</definedName>
    <definedName name="aaa">[5]SOCTA2!$U$9:$U$39</definedName>
    <definedName name="_xlnm.Extract">[1]SOCTA2!$U$9:$U$39</definedName>
    <definedName name="_xlnm.Print_Area" localSheetId="9">ADMINIS!$A$1:$M$52</definedName>
    <definedName name="_xlnm.Print_Area" localSheetId="5">'F. AMB'!$A$1:$L$37</definedName>
    <definedName name="_xlnm.Print_Area" localSheetId="4">'F. EDU'!$A$1:$M$84</definedName>
    <definedName name="_xlnm.Print_Area" localSheetId="1">'F. PRODUCCION'!$A$1:$M$85</definedName>
    <definedName name="_xlnm.Print_Area" localSheetId="2">'F. RIEGO'!$A$1:$M$95</definedName>
    <definedName name="_xlnm.Print_Area" localSheetId="3">'F. SALUD'!$A$1:$N$86</definedName>
    <definedName name="_xlnm.Print_Area" localSheetId="7">'F. SOCIAL'!$A$1:$M$19</definedName>
    <definedName name="_xlnm.Print_Area" localSheetId="6">'F. TRANSP'!$A$1:$L$34</definedName>
    <definedName name="_xlnm.Print_Area" localSheetId="8">IOARR!$A$1:$M$24</definedName>
    <definedName name="_xlnm.Print_Area" localSheetId="10">'RECON. DEUDA'!$A$1:$H$8</definedName>
    <definedName name="_xlnm.Print_Area" localSheetId="0">'RES X FUN'!$A$1:$G$17</definedName>
    <definedName name="_xlnm.Print_Area">'[4]C-Comp'!$A$1:$S$61</definedName>
    <definedName name="ASDAS">[6]SOCTA2!$A$96:$R$146</definedName>
    <definedName name="ASDDSD" hidden="1">'[7]ALT-PREC'!$D$10:$D$15</definedName>
    <definedName name="base">[5]SOCTA2!$Q$10:$R$40</definedName>
    <definedName name="Base_datos_IM">[1]SOCTA2!$Q$10:$R$40</definedName>
    <definedName name="_xlnm.Database">[1]SOCTA2!$Q$10:$R$40</definedName>
    <definedName name="cALS" hidden="1">'[3]ALT-PREC'!$C$10:$E$18</definedName>
    <definedName name="_xlnm.Criteria">[1]SOCTA2!$T$9:$U$10</definedName>
    <definedName name="Criterios_IM">[1]SOCTA2!$T$9:$U$10</definedName>
    <definedName name="D" localSheetId="9">#REF!</definedName>
    <definedName name="D" localSheetId="10">#REF!</definedName>
    <definedName name="D">#REF!</definedName>
    <definedName name="DSADA" hidden="1">'[8]JAPO-MAX'!$B$10:$B$38</definedName>
    <definedName name="DUDA" localSheetId="9">#REF!</definedName>
    <definedName name="DUDA" localSheetId="10">#REF!</definedName>
    <definedName name="DUDA">#REF!</definedName>
    <definedName name="DUDAS" localSheetId="9">#REF!</definedName>
    <definedName name="DUDAS" localSheetId="10">#REF!</definedName>
    <definedName name="DUDAS">#REF!</definedName>
    <definedName name="EE" localSheetId="9">#REF!</definedName>
    <definedName name="EE" localSheetId="10">#REF!</definedName>
    <definedName name="EE">#REF!</definedName>
    <definedName name="exped" localSheetId="9">#REF!</definedName>
    <definedName name="exped" localSheetId="10">#REF!</definedName>
    <definedName name="exped">#REF!</definedName>
    <definedName name="Extracción_IM">[1]SOCTA2!$U$9:$U$39</definedName>
    <definedName name="fnvkdnklgtrmtrlñ">[9]SOCTA2!$Q$10:$R$40</definedName>
    <definedName name="freddy" hidden="1">'[10]ALT-PREC'!$I$7</definedName>
    <definedName name="GFG">[6]SOCTA2!$U$9:$U$39</definedName>
    <definedName name="ggg">[5]SOCTA2!$T$9:$U$10</definedName>
    <definedName name="HH">[9]SOCTA2!$T$9:$U$10</definedName>
    <definedName name="hoja4">[11]SOCTA2!$T$9:$U$10</definedName>
    <definedName name="HTML_CodePage" hidden="1">1252</definedName>
    <definedName name="HTML_Control" hidden="1">{"'consolidado'!$A$2:$AA$2"}</definedName>
    <definedName name="HTML_Description" hidden="1">""</definedName>
    <definedName name="HTML_Email" hidden="1">""</definedName>
    <definedName name="HTML_Header" hidden="1">"consolidado"</definedName>
    <definedName name="HTML_LastUpdate" hidden="1">"13/02/2001"</definedName>
    <definedName name="HTML_LineAfter" hidden="1">FALSE</definedName>
    <definedName name="HTML_LineBefore" hidden="1">FALSE</definedName>
    <definedName name="HTML_Name" hidden="1">"Oficina de Sistemas"</definedName>
    <definedName name="HTML_OBDlg2" hidden="1">TRUE</definedName>
    <definedName name="HTML_OBDlg4" hidden="1">TRUE</definedName>
    <definedName name="HTML_OS" hidden="1">0</definedName>
    <definedName name="HTML_PathFile" hidden="1">"C:\logistica\consolidado\html\consolidado.htm"</definedName>
    <definedName name="HTML_Title" hidden="1">"consolidado"</definedName>
    <definedName name="kjnvfjkc" hidden="1">'[12]ALT-PREC'!$C$10:$E$18</definedName>
    <definedName name="MEDIA" localSheetId="9">#REF!</definedName>
    <definedName name="MEDIA" localSheetId="10">#REF!</definedName>
    <definedName name="MEDIA">#REF!</definedName>
    <definedName name="MMM" hidden="1">[5]SOCTA2!$D$60:$O$60</definedName>
    <definedName name="N" localSheetId="9">#REF!</definedName>
    <definedName name="N" localSheetId="10">#REF!</definedName>
    <definedName name="N">#REF!</definedName>
    <definedName name="NUEVO" localSheetId="9">#REF!</definedName>
    <definedName name="NUEVO" localSheetId="10">#REF!</definedName>
    <definedName name="NUEVO">#REF!</definedName>
    <definedName name="nuevo1" localSheetId="9">#REF!</definedName>
    <definedName name="nuevo1" localSheetId="10">#REF!</definedName>
    <definedName name="nuevo1">#REF!</definedName>
    <definedName name="POPO" localSheetId="9">#REF!</definedName>
    <definedName name="POPO" localSheetId="10">#REF!</definedName>
    <definedName name="POPO">#REF!</definedName>
    <definedName name="qwe" hidden="1">[11]SOCTA2!$D$60:$O$60</definedName>
    <definedName name="REGRESION" hidden="1">'[13]R-PRECIP'!$J$34</definedName>
    <definedName name="RR">[5]SOCTA2!$A$2:$R$57</definedName>
    <definedName name="S" localSheetId="9">#REF!</definedName>
    <definedName name="S" localSheetId="10">#REF!</definedName>
    <definedName name="S">#REF!</definedName>
    <definedName name="SADASD" hidden="1">'[7]ALT-PREC'!$I$7</definedName>
    <definedName name="SAS">[1]SOCTA2!$A$2:$R$57</definedName>
    <definedName name="SDADSADAD">#REF!</definedName>
    <definedName name="SDAS" hidden="1">'[7]ALT-PREC'!$C$10:$E$18</definedName>
    <definedName name="TOTAL" localSheetId="9">#REF!</definedName>
    <definedName name="TOTAL" localSheetId="10">#REF!</definedName>
    <definedName name="TOTAL">#REF!</definedName>
    <definedName name="TOTO" localSheetId="9">#REF!</definedName>
    <definedName name="TOTO" localSheetId="10">#REF!</definedName>
    <definedName name="TOTO">#REF!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4" i="1" l="1"/>
  <c r="K44" i="1"/>
  <c r="J44" i="1"/>
  <c r="I44" i="1"/>
  <c r="H44" i="1"/>
  <c r="L82" i="1"/>
  <c r="K82" i="1"/>
  <c r="J82" i="1"/>
  <c r="I82" i="1"/>
  <c r="H82" i="1"/>
  <c r="L73" i="1"/>
  <c r="K73" i="1"/>
  <c r="J73" i="1"/>
  <c r="I73" i="1"/>
  <c r="H73" i="1"/>
  <c r="G9" i="1"/>
  <c r="G30" i="5" l="1"/>
  <c r="G31" i="5"/>
  <c r="E11" i="7"/>
  <c r="G28" i="7"/>
  <c r="G27" i="7"/>
  <c r="I79" i="3"/>
  <c r="G82" i="3"/>
  <c r="L81" i="3"/>
  <c r="K81" i="3"/>
  <c r="J81" i="3"/>
  <c r="I81" i="3"/>
  <c r="H81" i="3"/>
  <c r="L78" i="3"/>
  <c r="K78" i="3"/>
  <c r="J78" i="3"/>
  <c r="I78" i="3"/>
  <c r="H78" i="3"/>
  <c r="G77" i="3"/>
  <c r="L76" i="3"/>
  <c r="K76" i="3"/>
  <c r="J76" i="3"/>
  <c r="I76" i="3"/>
  <c r="H76" i="3"/>
  <c r="L67" i="3"/>
  <c r="K67" i="3"/>
  <c r="J67" i="3"/>
  <c r="I67" i="3"/>
  <c r="H67" i="3"/>
  <c r="L65" i="3"/>
  <c r="K65" i="3"/>
  <c r="J65" i="3"/>
  <c r="I65" i="3"/>
  <c r="H65" i="3"/>
  <c r="L63" i="3"/>
  <c r="K63" i="3"/>
  <c r="J63" i="3"/>
  <c r="I63" i="3"/>
  <c r="H63" i="3"/>
  <c r="G63" i="3"/>
  <c r="G62" i="3"/>
  <c r="L61" i="3"/>
  <c r="K61" i="3"/>
  <c r="J61" i="3"/>
  <c r="I61" i="3"/>
  <c r="H61" i="3"/>
  <c r="I83" i="3" l="1"/>
  <c r="H83" i="3"/>
  <c r="J83" i="3"/>
  <c r="K83" i="3"/>
  <c r="L83" i="3"/>
  <c r="I80" i="2"/>
  <c r="J80" i="2"/>
  <c r="K80" i="2"/>
  <c r="L80" i="2"/>
  <c r="H80" i="2"/>
  <c r="I37" i="2"/>
  <c r="J37" i="2"/>
  <c r="K37" i="2"/>
  <c r="L37" i="2"/>
  <c r="H56" i="2"/>
  <c r="I56" i="2"/>
  <c r="J56" i="2"/>
  <c r="K56" i="2"/>
  <c r="L56" i="2"/>
  <c r="F56" i="2"/>
  <c r="I33" i="2"/>
  <c r="J33" i="2"/>
  <c r="K33" i="2"/>
  <c r="L33" i="2"/>
  <c r="I7" i="2"/>
  <c r="J7" i="2"/>
  <c r="K7" i="2"/>
  <c r="L7" i="2"/>
  <c r="G83" i="3" l="1"/>
  <c r="H18" i="2"/>
  <c r="G18" i="5" l="1"/>
  <c r="L17" i="5"/>
  <c r="K17" i="5"/>
  <c r="J17" i="5"/>
  <c r="I17" i="5"/>
  <c r="H17" i="5"/>
  <c r="I8" i="5"/>
  <c r="J8" i="5"/>
  <c r="K8" i="5"/>
  <c r="L8" i="5"/>
  <c r="H8" i="5"/>
  <c r="I67" i="2"/>
  <c r="J67" i="2"/>
  <c r="K67" i="2"/>
  <c r="L67" i="2"/>
  <c r="H67" i="2"/>
  <c r="G82" i="2"/>
  <c r="G69" i="2"/>
  <c r="G73" i="2"/>
  <c r="G72" i="2"/>
  <c r="G71" i="2"/>
  <c r="G70" i="2"/>
  <c r="G68" i="2"/>
  <c r="H7" i="2"/>
  <c r="H37" i="2"/>
  <c r="G49" i="2"/>
  <c r="G48" i="2"/>
  <c r="G47" i="2"/>
  <c r="G46" i="2"/>
  <c r="G45" i="2"/>
  <c r="G44" i="2"/>
  <c r="G43" i="2"/>
  <c r="G42" i="2"/>
  <c r="G41" i="2"/>
  <c r="G40" i="2"/>
  <c r="G39" i="2"/>
  <c r="G38" i="2"/>
  <c r="G20" i="2"/>
  <c r="G9" i="2"/>
  <c r="G10" i="2"/>
  <c r="G11" i="2"/>
  <c r="G12" i="2"/>
  <c r="G13" i="2"/>
  <c r="G14" i="2"/>
  <c r="G15" i="2"/>
  <c r="G16" i="2"/>
  <c r="G17" i="2"/>
  <c r="G19" i="2"/>
  <c r="G8" i="2"/>
  <c r="G28" i="2"/>
  <c r="G27" i="2"/>
  <c r="G54" i="3"/>
  <c r="L53" i="3"/>
  <c r="K53" i="3"/>
  <c r="J53" i="3"/>
  <c r="I53" i="3"/>
  <c r="H53" i="3"/>
  <c r="L51" i="3"/>
  <c r="K51" i="3"/>
  <c r="J51" i="3"/>
  <c r="I51" i="3"/>
  <c r="H51" i="3"/>
  <c r="G50" i="3"/>
  <c r="L49" i="3"/>
  <c r="K49" i="3"/>
  <c r="J49" i="3"/>
  <c r="I49" i="3"/>
  <c r="H49" i="3"/>
  <c r="L41" i="3"/>
  <c r="K41" i="3"/>
  <c r="J41" i="3"/>
  <c r="I41" i="3"/>
  <c r="H41" i="3"/>
  <c r="L39" i="3"/>
  <c r="K39" i="3"/>
  <c r="J39" i="3"/>
  <c r="I39" i="3"/>
  <c r="H39" i="3"/>
  <c r="L37" i="3"/>
  <c r="K37" i="3"/>
  <c r="J37" i="3"/>
  <c r="I37" i="3"/>
  <c r="H37" i="3"/>
  <c r="G37" i="3"/>
  <c r="G36" i="3"/>
  <c r="L35" i="3"/>
  <c r="K35" i="3"/>
  <c r="J35" i="3"/>
  <c r="I35" i="3"/>
  <c r="H35" i="3"/>
  <c r="N33" i="3"/>
  <c r="O33" i="3" s="1"/>
  <c r="G32" i="7"/>
  <c r="G31" i="7" s="1"/>
  <c r="L31" i="7"/>
  <c r="K31" i="7"/>
  <c r="J31" i="7"/>
  <c r="I31" i="7"/>
  <c r="H31" i="7"/>
  <c r="G29" i="7"/>
  <c r="L25" i="7"/>
  <c r="K25" i="7"/>
  <c r="J25" i="7"/>
  <c r="I25" i="7"/>
  <c r="H25" i="7"/>
  <c r="L14" i="7"/>
  <c r="K14" i="7"/>
  <c r="J14" i="7"/>
  <c r="I14" i="7"/>
  <c r="H14" i="7"/>
  <c r="L12" i="7"/>
  <c r="K12" i="7"/>
  <c r="J12" i="7"/>
  <c r="I12" i="7"/>
  <c r="H12" i="7"/>
  <c r="G11" i="7"/>
  <c r="G10" i="7" s="1"/>
  <c r="L10" i="7"/>
  <c r="K10" i="7"/>
  <c r="J10" i="7"/>
  <c r="I10" i="7"/>
  <c r="H10" i="7"/>
  <c r="G9" i="7"/>
  <c r="G8" i="7"/>
  <c r="L6" i="7"/>
  <c r="K6" i="7"/>
  <c r="J6" i="7"/>
  <c r="I6" i="7"/>
  <c r="H6" i="7"/>
  <c r="J34" i="7" l="1"/>
  <c r="H34" i="7"/>
  <c r="L34" i="7"/>
  <c r="I34" i="7"/>
  <c r="K34" i="7"/>
  <c r="J55" i="3"/>
  <c r="J84" i="3" s="1"/>
  <c r="L55" i="3"/>
  <c r="L84" i="3" s="1"/>
  <c r="H55" i="3"/>
  <c r="H84" i="3" s="1"/>
  <c r="K55" i="3"/>
  <c r="K84" i="3" s="1"/>
  <c r="I55" i="3"/>
  <c r="I84" i="3" s="1"/>
  <c r="L33" i="7"/>
  <c r="I33" i="7"/>
  <c r="J33" i="7"/>
  <c r="H33" i="7"/>
  <c r="K33" i="7"/>
  <c r="G84" i="3" l="1"/>
  <c r="G55" i="3"/>
  <c r="G33" i="7"/>
  <c r="O2" i="5"/>
  <c r="N3" i="3"/>
  <c r="O3" i="3" s="1"/>
  <c r="O5" i="2" l="1"/>
  <c r="J45" i="9" l="1"/>
  <c r="K45" i="9"/>
  <c r="L45" i="9"/>
  <c r="G47" i="9"/>
  <c r="M47" i="9" s="1"/>
  <c r="M45" i="9" s="1"/>
  <c r="M25" i="9"/>
  <c r="G32" i="9"/>
  <c r="L33" i="9" l="1"/>
  <c r="K33" i="9"/>
  <c r="G36" i="9"/>
  <c r="M36" i="9" s="1"/>
  <c r="M33" i="9" s="1"/>
  <c r="M52" i="6"/>
  <c r="N52" i="6"/>
  <c r="O52" i="6"/>
  <c r="P52" i="6"/>
  <c r="Q52" i="6"/>
  <c r="R52" i="6"/>
  <c r="S52" i="6"/>
  <c r="G34" i="6"/>
  <c r="N37" i="9"/>
  <c r="O37" i="9"/>
  <c r="P37" i="9"/>
  <c r="Q37" i="9"/>
  <c r="R37" i="9"/>
  <c r="S37" i="9"/>
  <c r="N25" i="9"/>
  <c r="O25" i="9"/>
  <c r="P25" i="9"/>
  <c r="Q25" i="9"/>
  <c r="R25" i="9"/>
  <c r="S25" i="9"/>
  <c r="M20" i="13"/>
  <c r="G26" i="5"/>
  <c r="G22" i="3"/>
  <c r="G55" i="2"/>
  <c r="G78" i="2"/>
  <c r="G24" i="2"/>
  <c r="G59" i="1"/>
  <c r="G91" i="1"/>
  <c r="L20" i="13"/>
  <c r="G22" i="13"/>
  <c r="J20" i="13"/>
  <c r="K20" i="13"/>
  <c r="I20" i="13"/>
  <c r="M5" i="9"/>
  <c r="L5" i="9"/>
  <c r="G38" i="1"/>
  <c r="G7" i="9"/>
  <c r="L25" i="9" l="1"/>
  <c r="G31" i="9"/>
  <c r="G57" i="6"/>
  <c r="L52" i="6"/>
  <c r="G56" i="6" l="1"/>
  <c r="G55" i="6"/>
  <c r="K55" i="6" s="1"/>
  <c r="K52" i="6" s="1"/>
  <c r="G30" i="9"/>
  <c r="G54" i="6"/>
  <c r="G29" i="9"/>
  <c r="K29" i="9" s="1"/>
  <c r="G28" i="9"/>
  <c r="K28" i="9" s="1"/>
  <c r="K25" i="9" l="1"/>
  <c r="G44" i="9"/>
  <c r="J44" i="9" s="1"/>
  <c r="J43" i="9" s="1"/>
  <c r="S43" i="9"/>
  <c r="R43" i="9"/>
  <c r="Q43" i="9"/>
  <c r="P43" i="9"/>
  <c r="O43" i="9"/>
  <c r="N43" i="9"/>
  <c r="M43" i="9"/>
  <c r="L43" i="9"/>
  <c r="K43" i="9"/>
  <c r="I43" i="9"/>
  <c r="G38" i="9"/>
  <c r="J38" i="9" s="1"/>
  <c r="G27" i="9"/>
  <c r="J27" i="9" s="1"/>
  <c r="J25" i="9" s="1"/>
  <c r="G35" i="9"/>
  <c r="J35" i="9" s="1"/>
  <c r="J33" i="9" s="1"/>
  <c r="I8" i="9" l="1"/>
  <c r="I12" i="9"/>
  <c r="I45" i="6"/>
  <c r="I15" i="9"/>
  <c r="I5" i="13"/>
  <c r="I5" i="10"/>
  <c r="H12" i="9"/>
  <c r="I6" i="6"/>
  <c r="G47" i="6"/>
  <c r="J5" i="10"/>
  <c r="K5" i="10"/>
  <c r="L5" i="10"/>
  <c r="M5" i="10"/>
  <c r="N5" i="10"/>
  <c r="O5" i="10"/>
  <c r="P5" i="10"/>
  <c r="Q5" i="10"/>
  <c r="R5" i="10"/>
  <c r="S5" i="10"/>
  <c r="H5" i="10"/>
  <c r="G7" i="10"/>
  <c r="I48" i="9" l="1"/>
  <c r="I41" i="9"/>
  <c r="G20" i="9"/>
  <c r="I20" i="9" s="1"/>
  <c r="I17" i="9" s="1"/>
  <c r="I37" i="9"/>
  <c r="G40" i="9"/>
  <c r="I40" i="9" s="1"/>
  <c r="I39" i="9" s="1"/>
  <c r="S39" i="9"/>
  <c r="R39" i="9"/>
  <c r="Q39" i="9"/>
  <c r="P39" i="9"/>
  <c r="O39" i="9"/>
  <c r="N39" i="9"/>
  <c r="M39" i="9"/>
  <c r="L39" i="9"/>
  <c r="K39" i="9"/>
  <c r="J39" i="9"/>
  <c r="H74" i="6"/>
  <c r="H15" i="9"/>
  <c r="H21" i="3"/>
  <c r="G16" i="9"/>
  <c r="S15" i="9"/>
  <c r="R15" i="9"/>
  <c r="Q15" i="9"/>
  <c r="P15" i="9"/>
  <c r="O15" i="9"/>
  <c r="N15" i="9"/>
  <c r="M15" i="9"/>
  <c r="L15" i="9"/>
  <c r="K15" i="9"/>
  <c r="J15" i="9"/>
  <c r="G15" i="9"/>
  <c r="G14" i="9"/>
  <c r="H5" i="13" l="1"/>
  <c r="G8" i="13"/>
  <c r="G73" i="6"/>
  <c r="H73" i="6" s="1"/>
  <c r="G72" i="6"/>
  <c r="H72" i="6" s="1"/>
  <c r="I52" i="6"/>
  <c r="J52" i="6"/>
  <c r="H52" i="6"/>
  <c r="I15" i="6"/>
  <c r="J15" i="6"/>
  <c r="K15" i="6"/>
  <c r="L15" i="6"/>
  <c r="M15" i="6"/>
  <c r="N15" i="6"/>
  <c r="H15" i="6"/>
  <c r="H33" i="9"/>
  <c r="J12" i="9"/>
  <c r="K12" i="9"/>
  <c r="L12" i="9"/>
  <c r="M12" i="9"/>
  <c r="N12" i="9"/>
  <c r="O12" i="9"/>
  <c r="P12" i="9"/>
  <c r="Q12" i="9"/>
  <c r="R12" i="9"/>
  <c r="S12" i="9"/>
  <c r="G7" i="13"/>
  <c r="G6" i="13"/>
  <c r="H71" i="6" l="1"/>
  <c r="J42" i="1"/>
  <c r="K42" i="1"/>
  <c r="L42" i="1"/>
  <c r="H19" i="1"/>
  <c r="I19" i="1"/>
  <c r="J19" i="1"/>
  <c r="K19" i="1"/>
  <c r="L19" i="1"/>
  <c r="S45" i="6" l="1"/>
  <c r="S8" i="9"/>
  <c r="S33" i="9" l="1"/>
  <c r="S48" i="9"/>
  <c r="S45" i="9"/>
  <c r="S69" i="6"/>
  <c r="S17" i="9"/>
  <c r="S9" i="13"/>
  <c r="L5" i="3"/>
  <c r="L52" i="2"/>
  <c r="L36" i="1"/>
  <c r="L50" i="2"/>
  <c r="G14" i="5"/>
  <c r="H88" i="1"/>
  <c r="I88" i="1"/>
  <c r="J88" i="1"/>
  <c r="K88" i="1"/>
  <c r="G7" i="15" l="1"/>
  <c r="G50" i="9"/>
  <c r="G51" i="9"/>
  <c r="S8" i="15"/>
  <c r="F15" i="8" s="1"/>
  <c r="G6" i="15"/>
  <c r="G53" i="6"/>
  <c r="G34" i="5"/>
  <c r="G89" i="1"/>
  <c r="S77" i="6"/>
  <c r="G33" i="5"/>
  <c r="G32" i="5"/>
  <c r="S61" i="6"/>
  <c r="S12" i="10"/>
  <c r="R12" i="10"/>
  <c r="Q12" i="10"/>
  <c r="P12" i="10"/>
  <c r="O12" i="10"/>
  <c r="N12" i="10"/>
  <c r="M12" i="10"/>
  <c r="L12" i="10"/>
  <c r="K12" i="10"/>
  <c r="J12" i="10"/>
  <c r="I12" i="10"/>
  <c r="H12" i="10"/>
  <c r="G57" i="1"/>
  <c r="L86" i="1"/>
  <c r="L88" i="1" l="1"/>
  <c r="L56" i="1"/>
  <c r="S17" i="6" l="1"/>
  <c r="S81" i="6"/>
  <c r="L60" i="1"/>
  <c r="L92" i="1"/>
  <c r="L29" i="5"/>
  <c r="G28" i="5" l="1"/>
  <c r="L4" i="2" l="1"/>
  <c r="G6" i="10"/>
  <c r="G13" i="5" l="1"/>
  <c r="G12" i="5"/>
  <c r="H25" i="2"/>
  <c r="I25" i="2"/>
  <c r="J25" i="2"/>
  <c r="K25" i="2"/>
  <c r="L25" i="2"/>
  <c r="K23" i="2"/>
  <c r="J23" i="2"/>
  <c r="I23" i="2"/>
  <c r="H23" i="2"/>
  <c r="K21" i="2"/>
  <c r="G22" i="2"/>
  <c r="L21" i="2" s="1"/>
  <c r="J21" i="2"/>
  <c r="I21" i="2"/>
  <c r="H21" i="2"/>
  <c r="G6" i="2"/>
  <c r="G5" i="2"/>
  <c r="K4" i="2"/>
  <c r="J4" i="2"/>
  <c r="I4" i="2"/>
  <c r="H4" i="2"/>
  <c r="B15" i="8"/>
  <c r="C15" i="8"/>
  <c r="D15" i="8"/>
  <c r="E15" i="8"/>
  <c r="H8" i="15"/>
  <c r="I8" i="15"/>
  <c r="J8" i="15"/>
  <c r="K8" i="15"/>
  <c r="L8" i="15"/>
  <c r="M8" i="15"/>
  <c r="N8" i="15"/>
  <c r="O8" i="15"/>
  <c r="P8" i="15"/>
  <c r="Q8" i="15"/>
  <c r="R8" i="15"/>
  <c r="G5" i="15"/>
  <c r="L48" i="9"/>
  <c r="M48" i="9"/>
  <c r="N48" i="9"/>
  <c r="O48" i="9"/>
  <c r="P48" i="9"/>
  <c r="Q48" i="9"/>
  <c r="R48" i="9"/>
  <c r="K48" i="9"/>
  <c r="G49" i="9"/>
  <c r="J29" i="2" l="1"/>
  <c r="K29" i="2"/>
  <c r="I29" i="2"/>
  <c r="G8" i="15"/>
  <c r="L23" i="2"/>
  <c r="L29" i="2" s="1"/>
  <c r="G15" i="8"/>
  <c r="H29" i="2"/>
  <c r="G29" i="2" l="1"/>
  <c r="P1" i="2" s="1"/>
  <c r="S37" i="6"/>
  <c r="L12" i="1"/>
  <c r="G60" i="6"/>
  <c r="G51" i="6"/>
  <c r="S50" i="6" s="1"/>
  <c r="L54" i="1"/>
  <c r="S5" i="9" l="1"/>
  <c r="S41" i="9"/>
  <c r="S5" i="13"/>
  <c r="S13" i="13"/>
  <c r="S17" i="13"/>
  <c r="S20" i="13"/>
  <c r="S14" i="10"/>
  <c r="S16" i="10"/>
  <c r="L15" i="5"/>
  <c r="L9" i="3"/>
  <c r="L11" i="3"/>
  <c r="L25" i="3"/>
  <c r="L65" i="2"/>
  <c r="L67" i="1"/>
  <c r="L90" i="1"/>
  <c r="L58" i="1"/>
  <c r="L5" i="1"/>
  <c r="L23" i="1"/>
  <c r="S75" i="6"/>
  <c r="S79" i="6"/>
  <c r="S26" i="6"/>
  <c r="S32" i="6"/>
  <c r="S31" i="6" s="1"/>
  <c r="S6" i="6"/>
  <c r="S12" i="6"/>
  <c r="S11" i="6" s="1"/>
  <c r="S23" i="13" l="1"/>
  <c r="F13" i="8" s="1"/>
  <c r="L25" i="5"/>
  <c r="L7" i="3"/>
  <c r="L69" i="1"/>
  <c r="L40" i="1"/>
  <c r="L62" i="1" s="1"/>
  <c r="S71" i="6"/>
  <c r="S9" i="6"/>
  <c r="S13" i="6"/>
  <c r="S33" i="6"/>
  <c r="S29" i="6"/>
  <c r="L27" i="1"/>
  <c r="L25" i="1"/>
  <c r="S35" i="6"/>
  <c r="L10" i="1"/>
  <c r="S83" i="6"/>
  <c r="S21" i="9"/>
  <c r="L21" i="3"/>
  <c r="L54" i="2"/>
  <c r="L60" i="2" s="1"/>
  <c r="L77" i="2"/>
  <c r="L74" i="2"/>
  <c r="S15" i="6"/>
  <c r="L8" i="1"/>
  <c r="S20" i="6" l="1"/>
  <c r="S52" i="9"/>
  <c r="F14" i="8" s="1"/>
  <c r="F11" i="8"/>
  <c r="L29" i="1"/>
  <c r="S39" i="6"/>
  <c r="L85" i="2"/>
  <c r="L86" i="2" l="1"/>
  <c r="F8" i="8" s="1"/>
  <c r="R8" i="9"/>
  <c r="K60" i="1"/>
  <c r="K36" i="1"/>
  <c r="R45" i="6"/>
  <c r="R33" i="9"/>
  <c r="K5" i="3"/>
  <c r="K65" i="2"/>
  <c r="R69" i="6"/>
  <c r="G79" i="2" l="1"/>
  <c r="K77" i="2"/>
  <c r="J77" i="2"/>
  <c r="I77" i="2"/>
  <c r="H77" i="2"/>
  <c r="G76" i="2"/>
  <c r="J74" i="2"/>
  <c r="G75" i="2"/>
  <c r="I74" i="2"/>
  <c r="H74" i="2"/>
  <c r="G66" i="2"/>
  <c r="J65" i="2"/>
  <c r="I65" i="2"/>
  <c r="H65" i="2"/>
  <c r="H52" i="2"/>
  <c r="I52" i="2"/>
  <c r="J52" i="2"/>
  <c r="G53" i="2"/>
  <c r="K52" i="2" s="1"/>
  <c r="R71" i="6" l="1"/>
  <c r="K74" i="2"/>
  <c r="K85" i="2" s="1"/>
  <c r="J85" i="2"/>
  <c r="I85" i="2"/>
  <c r="H85" i="2"/>
  <c r="G85" i="2" l="1"/>
  <c r="K90" i="1"/>
  <c r="G59" i="6"/>
  <c r="K23" i="3"/>
  <c r="G12" i="6"/>
  <c r="I11" i="3"/>
  <c r="J11" i="3"/>
  <c r="H11" i="3"/>
  <c r="R58" i="6" l="1"/>
  <c r="M59" i="6"/>
  <c r="K11" i="3"/>
  <c r="R33" i="6"/>
  <c r="K12" i="1" l="1"/>
  <c r="K58" i="1" l="1"/>
  <c r="R17" i="13"/>
  <c r="R5" i="9" l="1"/>
  <c r="R17" i="9"/>
  <c r="R21" i="9"/>
  <c r="R41" i="9"/>
  <c r="R45" i="9"/>
  <c r="R5" i="13"/>
  <c r="R13" i="13"/>
  <c r="R20" i="13"/>
  <c r="R8" i="10"/>
  <c r="R10" i="10"/>
  <c r="R14" i="10"/>
  <c r="R16" i="10"/>
  <c r="K10" i="5"/>
  <c r="K15" i="5"/>
  <c r="K25" i="5"/>
  <c r="K29" i="5"/>
  <c r="K9" i="3"/>
  <c r="K25" i="3"/>
  <c r="K54" i="2"/>
  <c r="K67" i="1"/>
  <c r="K71" i="1"/>
  <c r="K86" i="1"/>
  <c r="K92" i="1"/>
  <c r="K54" i="1"/>
  <c r="K56" i="1"/>
  <c r="K5" i="1"/>
  <c r="K23" i="1"/>
  <c r="K25" i="1"/>
  <c r="K27" i="1"/>
  <c r="R75" i="6"/>
  <c r="R77" i="6"/>
  <c r="R79" i="6"/>
  <c r="R81" i="6"/>
  <c r="R50" i="6"/>
  <c r="R61" i="6"/>
  <c r="R26" i="6"/>
  <c r="R31" i="6"/>
  <c r="R37" i="6"/>
  <c r="R6" i="6"/>
  <c r="R9" i="6"/>
  <c r="R11" i="6"/>
  <c r="R13" i="6"/>
  <c r="R17" i="6"/>
  <c r="R18" i="10" l="1"/>
  <c r="R19" i="10" s="1"/>
  <c r="R52" i="9"/>
  <c r="E14" i="8" s="1"/>
  <c r="K10" i="1"/>
  <c r="R83" i="6"/>
  <c r="K21" i="3"/>
  <c r="K36" i="5"/>
  <c r="K37" i="5" s="1"/>
  <c r="R9" i="13"/>
  <c r="R23" i="13" s="1"/>
  <c r="E13" i="8" s="1"/>
  <c r="R15" i="6"/>
  <c r="R20" i="6" s="1"/>
  <c r="K8" i="1"/>
  <c r="K50" i="2"/>
  <c r="R35" i="6"/>
  <c r="R29" i="6"/>
  <c r="R39" i="6" l="1"/>
  <c r="K29" i="1"/>
  <c r="E12" i="8"/>
  <c r="E11" i="8"/>
  <c r="J67" i="1"/>
  <c r="E10" i="8" l="1"/>
  <c r="Q8" i="9"/>
  <c r="Q5" i="9"/>
  <c r="J5" i="3"/>
  <c r="Q6" i="6"/>
  <c r="Q26" i="6"/>
  <c r="Q45" i="6"/>
  <c r="Q69" i="6"/>
  <c r="P81" i="6"/>
  <c r="Q81" i="6"/>
  <c r="O81" i="6"/>
  <c r="N81" i="6"/>
  <c r="M81" i="6"/>
  <c r="L81" i="6"/>
  <c r="K81" i="6"/>
  <c r="J81" i="6"/>
  <c r="I81" i="6"/>
  <c r="H81" i="6"/>
  <c r="Q79" i="6"/>
  <c r="P79" i="6"/>
  <c r="O79" i="6"/>
  <c r="N79" i="6"/>
  <c r="M79" i="6"/>
  <c r="L79" i="6"/>
  <c r="K79" i="6"/>
  <c r="J79" i="6"/>
  <c r="I79" i="6"/>
  <c r="H79" i="6"/>
  <c r="Q77" i="6"/>
  <c r="P77" i="6"/>
  <c r="O77" i="6"/>
  <c r="N77" i="6"/>
  <c r="M77" i="6"/>
  <c r="L77" i="6"/>
  <c r="K77" i="6"/>
  <c r="J77" i="6"/>
  <c r="I77" i="6"/>
  <c r="H77" i="6"/>
  <c r="N75" i="6"/>
  <c r="Q75" i="6"/>
  <c r="P75" i="6"/>
  <c r="O75" i="6"/>
  <c r="M75" i="6"/>
  <c r="L75" i="6"/>
  <c r="K75" i="6"/>
  <c r="J75" i="6"/>
  <c r="I75" i="6"/>
  <c r="H75" i="6"/>
  <c r="Q71" i="6"/>
  <c r="P71" i="6"/>
  <c r="O71" i="6"/>
  <c r="N71" i="6"/>
  <c r="M71" i="6"/>
  <c r="L71" i="6"/>
  <c r="K71" i="6"/>
  <c r="J71" i="6"/>
  <c r="I71" i="6"/>
  <c r="G70" i="6"/>
  <c r="P69" i="6"/>
  <c r="O69" i="6"/>
  <c r="N69" i="6"/>
  <c r="M69" i="6"/>
  <c r="L69" i="6"/>
  <c r="K69" i="6"/>
  <c r="J69" i="6"/>
  <c r="I69" i="6"/>
  <c r="H69" i="6"/>
  <c r="H83" i="6" l="1"/>
  <c r="I83" i="6"/>
  <c r="K83" i="6"/>
  <c r="M83" i="6"/>
  <c r="O83" i="6"/>
  <c r="J83" i="6"/>
  <c r="L83" i="6"/>
  <c r="N83" i="6"/>
  <c r="P83" i="6"/>
  <c r="Q83" i="6"/>
  <c r="G83" i="6" l="1"/>
  <c r="Q41" i="9" l="1"/>
  <c r="G51" i="2" l="1"/>
  <c r="J50" i="2" s="1"/>
  <c r="G15" i="10"/>
  <c r="Q14" i="10" s="1"/>
  <c r="G17" i="10"/>
  <c r="Q16" i="10" s="1"/>
  <c r="P14" i="10"/>
  <c r="M14" i="10"/>
  <c r="L14" i="10"/>
  <c r="O14" i="10"/>
  <c r="N14" i="10"/>
  <c r="P10" i="10"/>
  <c r="G11" i="10"/>
  <c r="S10" i="10" s="1"/>
  <c r="L10" i="10"/>
  <c r="K10" i="10"/>
  <c r="J10" i="10"/>
  <c r="I10" i="10"/>
  <c r="H10" i="10"/>
  <c r="Q8" i="10"/>
  <c r="O8" i="10"/>
  <c r="G9" i="10"/>
  <c r="S8" i="10" s="1"/>
  <c r="S18" i="10" s="1"/>
  <c r="K8" i="10"/>
  <c r="J8" i="10"/>
  <c r="J18" i="10" s="1"/>
  <c r="I8" i="10"/>
  <c r="I18" i="10" s="1"/>
  <c r="H8" i="10"/>
  <c r="O18" i="10" l="1"/>
  <c r="G34" i="7"/>
  <c r="Q18" i="10"/>
  <c r="J19" i="10"/>
  <c r="K14" i="10"/>
  <c r="H18" i="10"/>
  <c r="H19" i="10" s="1"/>
  <c r="O10" i="10"/>
  <c r="O19" i="10" s="1"/>
  <c r="Q10" i="10"/>
  <c r="Q19" i="10" s="1"/>
  <c r="I19" i="10"/>
  <c r="N8" i="10"/>
  <c r="N18" i="10" s="1"/>
  <c r="L8" i="10"/>
  <c r="M8" i="10"/>
  <c r="M18" i="10" s="1"/>
  <c r="P8" i="10"/>
  <c r="M10" i="10"/>
  <c r="N10" i="10"/>
  <c r="G32" i="6"/>
  <c r="P33" i="9"/>
  <c r="Q33" i="9"/>
  <c r="J29" i="5"/>
  <c r="G27" i="3"/>
  <c r="J25" i="3" s="1"/>
  <c r="G58" i="2"/>
  <c r="G56" i="2" s="1"/>
  <c r="I54" i="2"/>
  <c r="J54" i="2"/>
  <c r="H54" i="2"/>
  <c r="I50" i="2"/>
  <c r="H50" i="2"/>
  <c r="G36" i="2"/>
  <c r="G35" i="2"/>
  <c r="G34" i="2"/>
  <c r="H33" i="2"/>
  <c r="I92" i="1"/>
  <c r="G93" i="1"/>
  <c r="J92" i="1" s="1"/>
  <c r="G61" i="1"/>
  <c r="J60" i="1" s="1"/>
  <c r="H92" i="1"/>
  <c r="J90" i="1"/>
  <c r="I90" i="1"/>
  <c r="H90" i="1"/>
  <c r="G87" i="1"/>
  <c r="J86" i="1"/>
  <c r="I86" i="1"/>
  <c r="H86" i="1"/>
  <c r="G72" i="1"/>
  <c r="L71" i="1" s="1"/>
  <c r="L94" i="1" s="1"/>
  <c r="L95" i="1" s="1"/>
  <c r="J71" i="1"/>
  <c r="I71" i="1"/>
  <c r="H71" i="1"/>
  <c r="G70" i="1"/>
  <c r="J69" i="1"/>
  <c r="I69" i="1"/>
  <c r="H69" i="1"/>
  <c r="G68" i="1"/>
  <c r="I67" i="1"/>
  <c r="H67" i="1"/>
  <c r="P62" i="6"/>
  <c r="G62" i="6"/>
  <c r="I29" i="5"/>
  <c r="H29" i="5"/>
  <c r="J25" i="5"/>
  <c r="G27" i="5"/>
  <c r="I25" i="5"/>
  <c r="H25" i="5"/>
  <c r="G25" i="5"/>
  <c r="G16" i="5"/>
  <c r="J15" i="5"/>
  <c r="I15" i="5"/>
  <c r="H15" i="5"/>
  <c r="J10" i="5"/>
  <c r="G11" i="5"/>
  <c r="H10" i="5"/>
  <c r="H60" i="2" l="1"/>
  <c r="H86" i="2" s="1"/>
  <c r="P18" i="10"/>
  <c r="P19" i="10" s="1"/>
  <c r="L18" i="10"/>
  <c r="L19" i="10" s="1"/>
  <c r="K18" i="10"/>
  <c r="K19" i="10" s="1"/>
  <c r="S19" i="10"/>
  <c r="F12" i="8" s="1"/>
  <c r="I94" i="1"/>
  <c r="J94" i="1"/>
  <c r="H94" i="1"/>
  <c r="K69" i="1"/>
  <c r="K94" i="1" s="1"/>
  <c r="J36" i="5"/>
  <c r="J37" i="5" s="1"/>
  <c r="F7" i="8"/>
  <c r="I10" i="5"/>
  <c r="I36" i="5" s="1"/>
  <c r="I37" i="5" s="1"/>
  <c r="L10" i="5"/>
  <c r="L36" i="5" s="1"/>
  <c r="G29" i="5"/>
  <c r="K60" i="2"/>
  <c r="K86" i="2" s="1"/>
  <c r="I60" i="2"/>
  <c r="I86" i="2" s="1"/>
  <c r="H36" i="5"/>
  <c r="H37" i="5" s="1"/>
  <c r="N19" i="10"/>
  <c r="J60" i="2"/>
  <c r="J86" i="2" s="1"/>
  <c r="L37" i="5" l="1"/>
  <c r="F10" i="8" s="1"/>
  <c r="G18" i="10"/>
  <c r="M19" i="10"/>
  <c r="G19" i="10" s="1"/>
  <c r="G94" i="1"/>
  <c r="G36" i="5"/>
  <c r="O3" i="5" s="1"/>
  <c r="Q13" i="6"/>
  <c r="G37" i="5" l="1"/>
  <c r="G60" i="2"/>
  <c r="P31" i="2" s="1"/>
  <c r="G16" i="13"/>
  <c r="Q13" i="13" s="1"/>
  <c r="Q21" i="9" l="1"/>
  <c r="J12" i="1"/>
  <c r="J27" i="1"/>
  <c r="H27" i="1"/>
  <c r="I27" i="1"/>
  <c r="Q5" i="13"/>
  <c r="Q17" i="13"/>
  <c r="Q20" i="13"/>
  <c r="J9" i="3"/>
  <c r="J23" i="3"/>
  <c r="J36" i="1"/>
  <c r="J40" i="1"/>
  <c r="J54" i="1"/>
  <c r="J56" i="1"/>
  <c r="J58" i="1"/>
  <c r="J5" i="1"/>
  <c r="J23" i="1"/>
  <c r="J25" i="1"/>
  <c r="Q48" i="6"/>
  <c r="Q50" i="6"/>
  <c r="Q58" i="6"/>
  <c r="Q61" i="6"/>
  <c r="Q31" i="6"/>
  <c r="Q33" i="6"/>
  <c r="Q37" i="6"/>
  <c r="Q9" i="6"/>
  <c r="Q11" i="6"/>
  <c r="Q17" i="6"/>
  <c r="Q45" i="9"/>
  <c r="J62" i="1" l="1"/>
  <c r="J10" i="1"/>
  <c r="Q17" i="9"/>
  <c r="Q15" i="6"/>
  <c r="Q20" i="6" s="1"/>
  <c r="Q29" i="6"/>
  <c r="Q63" i="6"/>
  <c r="D8" i="8"/>
  <c r="J8" i="1"/>
  <c r="Q35" i="6"/>
  <c r="Q9" i="13"/>
  <c r="Q23" i="13" s="1"/>
  <c r="D13" i="8" s="1"/>
  <c r="J21" i="3"/>
  <c r="J7" i="3"/>
  <c r="Q52" i="9" l="1"/>
  <c r="D14" i="8" s="1"/>
  <c r="D11" i="8"/>
  <c r="D12" i="8"/>
  <c r="J29" i="1"/>
  <c r="Q39" i="6"/>
  <c r="Q84" i="6" s="1"/>
  <c r="J29" i="3"/>
  <c r="J56" i="3" s="1"/>
  <c r="P8" i="9"/>
  <c r="P5" i="9"/>
  <c r="P20" i="13"/>
  <c r="P17" i="13"/>
  <c r="P5" i="13"/>
  <c r="I5" i="3"/>
  <c r="I36" i="1"/>
  <c r="I12" i="1"/>
  <c r="P45" i="6"/>
  <c r="P6" i="6"/>
  <c r="J95" i="1" l="1"/>
  <c r="D7" i="8" s="1"/>
  <c r="D6" i="8"/>
  <c r="D10" i="8"/>
  <c r="D9" i="8"/>
  <c r="P61" i="6"/>
  <c r="O61" i="6"/>
  <c r="N61" i="6"/>
  <c r="M61" i="6"/>
  <c r="L61" i="6"/>
  <c r="K61" i="6"/>
  <c r="J61" i="6"/>
  <c r="I61" i="6"/>
  <c r="H61" i="6"/>
  <c r="S58" i="6"/>
  <c r="P58" i="6"/>
  <c r="O58" i="6"/>
  <c r="N58" i="6"/>
  <c r="M58" i="6"/>
  <c r="L58" i="6"/>
  <c r="K58" i="6"/>
  <c r="J58" i="6"/>
  <c r="I58" i="6"/>
  <c r="H58" i="6"/>
  <c r="N50" i="6"/>
  <c r="P50" i="6"/>
  <c r="O50" i="6"/>
  <c r="M50" i="6"/>
  <c r="L50" i="6"/>
  <c r="K50" i="6"/>
  <c r="J50" i="6"/>
  <c r="I50" i="6"/>
  <c r="H50" i="6"/>
  <c r="S48" i="6"/>
  <c r="G49" i="6"/>
  <c r="O48" i="6"/>
  <c r="N48" i="6"/>
  <c r="L48" i="6"/>
  <c r="K48" i="6"/>
  <c r="J48" i="6"/>
  <c r="I48" i="6"/>
  <c r="H48" i="6"/>
  <c r="G46" i="6"/>
  <c r="O45" i="6"/>
  <c r="N45" i="6"/>
  <c r="M45" i="6"/>
  <c r="L45" i="6"/>
  <c r="K45" i="6"/>
  <c r="J45" i="6"/>
  <c r="H45" i="6"/>
  <c r="G39" i="1"/>
  <c r="R48" i="6" l="1"/>
  <c r="R63" i="6" s="1"/>
  <c r="M49" i="6"/>
  <c r="M48" i="6" s="1"/>
  <c r="M63" i="6" s="1"/>
  <c r="K63" i="6"/>
  <c r="L63" i="6"/>
  <c r="R84" i="6"/>
  <c r="E6" i="8" s="1"/>
  <c r="S63" i="6"/>
  <c r="D16" i="8"/>
  <c r="I63" i="6"/>
  <c r="H63" i="6"/>
  <c r="J63" i="6"/>
  <c r="N63" i="6"/>
  <c r="O63" i="6"/>
  <c r="P48" i="6"/>
  <c r="P63" i="6" s="1"/>
  <c r="S84" i="6" l="1"/>
  <c r="F6" i="8" s="1"/>
  <c r="G63" i="6"/>
  <c r="G10" i="6"/>
  <c r="P9" i="6" s="1"/>
  <c r="G30" i="6"/>
  <c r="M30" i="6" s="1"/>
  <c r="P29" i="6" l="1"/>
  <c r="H40" i="1"/>
  <c r="I60" i="1"/>
  <c r="H60" i="1"/>
  <c r="I58" i="1"/>
  <c r="H58" i="1"/>
  <c r="H56" i="1"/>
  <c r="I56" i="1"/>
  <c r="G55" i="1"/>
  <c r="I54" i="1"/>
  <c r="H54" i="1"/>
  <c r="I42" i="1"/>
  <c r="H42" i="1"/>
  <c r="G43" i="1"/>
  <c r="G41" i="1"/>
  <c r="G37" i="1"/>
  <c r="H36" i="1"/>
  <c r="H25" i="1"/>
  <c r="I25" i="1"/>
  <c r="O15" i="6"/>
  <c r="G16" i="6"/>
  <c r="I25" i="3"/>
  <c r="H25" i="3"/>
  <c r="L23" i="3"/>
  <c r="L29" i="3" s="1"/>
  <c r="L56" i="3" s="1"/>
  <c r="I23" i="3"/>
  <c r="H23" i="3"/>
  <c r="I9" i="3"/>
  <c r="H9" i="3"/>
  <c r="G6" i="3"/>
  <c r="H5" i="3"/>
  <c r="I7" i="3" l="1"/>
  <c r="H7" i="3"/>
  <c r="H29" i="3" s="1"/>
  <c r="H56" i="3" s="1"/>
  <c r="H62" i="1"/>
  <c r="P35" i="6"/>
  <c r="K7" i="3"/>
  <c r="K29" i="3" s="1"/>
  <c r="K56" i="3" s="1"/>
  <c r="K40" i="1"/>
  <c r="G7" i="3"/>
  <c r="P15" i="6"/>
  <c r="P41" i="9"/>
  <c r="I21" i="3"/>
  <c r="I40" i="1"/>
  <c r="I62" i="1" s="1"/>
  <c r="I29" i="3" l="1"/>
  <c r="I56" i="3" s="1"/>
  <c r="G56" i="3" s="1"/>
  <c r="K62" i="1"/>
  <c r="G29" i="3" l="1"/>
  <c r="K95" i="1"/>
  <c r="G62" i="1"/>
  <c r="E7" i="8" l="1"/>
  <c r="P17" i="9"/>
  <c r="P21" i="9"/>
  <c r="P45" i="9"/>
  <c r="P52" i="9" s="1"/>
  <c r="P13" i="13"/>
  <c r="I5" i="1"/>
  <c r="I23" i="1"/>
  <c r="P26" i="6"/>
  <c r="P31" i="6"/>
  <c r="P33" i="6"/>
  <c r="P37" i="6"/>
  <c r="P11" i="6"/>
  <c r="P13" i="6"/>
  <c r="P17" i="6"/>
  <c r="P20" i="6" l="1"/>
  <c r="I10" i="1"/>
  <c r="C8" i="8"/>
  <c r="P9" i="13"/>
  <c r="P23" i="13" s="1"/>
  <c r="C13" i="8" s="1"/>
  <c r="I8" i="1"/>
  <c r="C14" i="8"/>
  <c r="P39" i="6"/>
  <c r="P84" i="6" s="1"/>
  <c r="C6" i="8" l="1"/>
  <c r="C10" i="8"/>
  <c r="C11" i="8"/>
  <c r="I29" i="1"/>
  <c r="I95" i="1" s="1"/>
  <c r="O20" i="13"/>
  <c r="N20" i="13"/>
  <c r="H20" i="13"/>
  <c r="G20" i="13"/>
  <c r="G19" i="13"/>
  <c r="G18" i="13"/>
  <c r="O17" i="13"/>
  <c r="N17" i="13"/>
  <c r="J17" i="13"/>
  <c r="I17" i="13"/>
  <c r="H17" i="13"/>
  <c r="G15" i="13"/>
  <c r="G14" i="13"/>
  <c r="O13" i="13"/>
  <c r="N13" i="13"/>
  <c r="M13" i="13"/>
  <c r="K13" i="13"/>
  <c r="J13" i="13"/>
  <c r="I13" i="13"/>
  <c r="H13" i="13"/>
  <c r="G12" i="13"/>
  <c r="G11" i="13"/>
  <c r="H11" i="13" s="1"/>
  <c r="G10" i="13"/>
  <c r="N9" i="13"/>
  <c r="M9" i="13"/>
  <c r="L9" i="13"/>
  <c r="I9" i="13"/>
  <c r="O5" i="13"/>
  <c r="N5" i="13"/>
  <c r="M5" i="13"/>
  <c r="L5" i="13"/>
  <c r="K5" i="13"/>
  <c r="J5" i="13"/>
  <c r="I23" i="13" l="1"/>
  <c r="K9" i="13"/>
  <c r="H12" i="13"/>
  <c r="H9" i="13" s="1"/>
  <c r="H23" i="13" s="1"/>
  <c r="M17" i="13"/>
  <c r="M23" i="13" s="1"/>
  <c r="C12" i="8"/>
  <c r="L17" i="13"/>
  <c r="C9" i="8"/>
  <c r="J9" i="13"/>
  <c r="J23" i="13" s="1"/>
  <c r="L13" i="13"/>
  <c r="G17" i="13"/>
  <c r="N23" i="13"/>
  <c r="O9" i="13"/>
  <c r="O23" i="13" s="1"/>
  <c r="B13" i="8" s="1"/>
  <c r="K17" i="13"/>
  <c r="O8" i="9"/>
  <c r="O6" i="6"/>
  <c r="I26" i="6"/>
  <c r="J26" i="6"/>
  <c r="K26" i="6"/>
  <c r="L26" i="6"/>
  <c r="M26" i="6"/>
  <c r="N26" i="6"/>
  <c r="O26" i="6"/>
  <c r="H26" i="6"/>
  <c r="K8" i="9"/>
  <c r="L8" i="9"/>
  <c r="M8" i="9"/>
  <c r="N8" i="9"/>
  <c r="H8" i="9"/>
  <c r="G11" i="9"/>
  <c r="G8" i="6"/>
  <c r="O37" i="6"/>
  <c r="N37" i="6"/>
  <c r="M37" i="6"/>
  <c r="L37" i="6"/>
  <c r="K37" i="6"/>
  <c r="J37" i="6"/>
  <c r="I37" i="6"/>
  <c r="H37" i="6"/>
  <c r="O35" i="6"/>
  <c r="N35" i="6"/>
  <c r="M35" i="6"/>
  <c r="L35" i="6"/>
  <c r="K35" i="6"/>
  <c r="J35" i="6"/>
  <c r="I35" i="6"/>
  <c r="H35" i="6"/>
  <c r="O33" i="6"/>
  <c r="N33" i="6"/>
  <c r="M33" i="6"/>
  <c r="L33" i="6"/>
  <c r="K33" i="6"/>
  <c r="J33" i="6"/>
  <c r="I33" i="6"/>
  <c r="H33" i="6"/>
  <c r="O31" i="6"/>
  <c r="N31" i="6"/>
  <c r="M31" i="6"/>
  <c r="L31" i="6"/>
  <c r="K31" i="6"/>
  <c r="J31" i="6"/>
  <c r="I31" i="6"/>
  <c r="H31" i="6"/>
  <c r="O29" i="6"/>
  <c r="N29" i="6"/>
  <c r="M29" i="6"/>
  <c r="L29" i="6"/>
  <c r="K29" i="6"/>
  <c r="J29" i="6"/>
  <c r="I29" i="6"/>
  <c r="H29" i="6"/>
  <c r="G27" i="6"/>
  <c r="O17" i="6"/>
  <c r="N17" i="6"/>
  <c r="M17" i="6"/>
  <c r="L17" i="6"/>
  <c r="K17" i="6"/>
  <c r="J17" i="6"/>
  <c r="I17" i="6"/>
  <c r="H17" i="6"/>
  <c r="O13" i="6"/>
  <c r="N13" i="6"/>
  <c r="M13" i="6"/>
  <c r="L13" i="6"/>
  <c r="K13" i="6"/>
  <c r="J13" i="6"/>
  <c r="I13" i="6"/>
  <c r="H13" i="6"/>
  <c r="N11" i="6"/>
  <c r="O11" i="6"/>
  <c r="M11" i="6"/>
  <c r="L11" i="6"/>
  <c r="K11" i="6"/>
  <c r="J11" i="6"/>
  <c r="I11" i="6"/>
  <c r="I20" i="6" s="1"/>
  <c r="H11" i="6"/>
  <c r="M9" i="6"/>
  <c r="L9" i="6"/>
  <c r="K9" i="6"/>
  <c r="J9" i="6"/>
  <c r="I9" i="6"/>
  <c r="H9" i="6"/>
  <c r="G7" i="6"/>
  <c r="N6" i="6"/>
  <c r="M6" i="6"/>
  <c r="L6" i="6"/>
  <c r="K6" i="6"/>
  <c r="J6" i="6"/>
  <c r="H6" i="6"/>
  <c r="M39" i="6" l="1"/>
  <c r="L23" i="13"/>
  <c r="J20" i="6"/>
  <c r="K23" i="13"/>
  <c r="H20" i="6"/>
  <c r="K20" i="6"/>
  <c r="L20" i="6"/>
  <c r="M20" i="6"/>
  <c r="P16" i="10"/>
  <c r="I39" i="6"/>
  <c r="I84" i="6" s="1"/>
  <c r="K39" i="6"/>
  <c r="H39" i="6"/>
  <c r="J39" i="6"/>
  <c r="J84" i="6" s="1"/>
  <c r="L39" i="6"/>
  <c r="L84" i="6" s="1"/>
  <c r="N39" i="6"/>
  <c r="O39" i="6"/>
  <c r="N9" i="6"/>
  <c r="N20" i="6" s="1"/>
  <c r="O9" i="6"/>
  <c r="O20" i="6" s="1"/>
  <c r="H84" i="6" l="1"/>
  <c r="K84" i="6"/>
  <c r="M84" i="6"/>
  <c r="O84" i="6"/>
  <c r="G23" i="13"/>
  <c r="N84" i="6"/>
  <c r="G39" i="6"/>
  <c r="G20" i="6"/>
  <c r="G13" i="8"/>
  <c r="K5" i="9"/>
  <c r="N5" i="9"/>
  <c r="O5" i="9"/>
  <c r="H5" i="9"/>
  <c r="G84" i="6" l="1"/>
  <c r="O21" i="9"/>
  <c r="H12" i="1"/>
  <c r="M17" i="9"/>
  <c r="O33" i="9" l="1"/>
  <c r="N45" i="9"/>
  <c r="O45" i="9"/>
  <c r="H8" i="1" l="1"/>
  <c r="O41" i="9"/>
  <c r="H23" i="1"/>
  <c r="H5" i="1"/>
  <c r="H10" i="1" l="1"/>
  <c r="O17" i="9"/>
  <c r="O52" i="9" s="1"/>
  <c r="B14" i="8" s="1"/>
  <c r="B8" i="8"/>
  <c r="B6" i="8" l="1"/>
  <c r="B12" i="8"/>
  <c r="O16" i="10" l="1"/>
  <c r="B9" i="8"/>
  <c r="M37" i="9"/>
  <c r="K37" i="9"/>
  <c r="J37" i="9"/>
  <c r="J24" i="9" s="1"/>
  <c r="N17" i="9" l="1"/>
  <c r="L37" i="9" l="1"/>
  <c r="L24" i="9" s="1"/>
  <c r="M21" i="9" l="1"/>
  <c r="N16" i="10" l="1"/>
  <c r="K17" i="9"/>
  <c r="L17" i="9"/>
  <c r="B11" i="8" l="1"/>
  <c r="K24" i="9"/>
  <c r="N33" i="9"/>
  <c r="G34" i="9"/>
  <c r="H29" i="1"/>
  <c r="H95" i="1" s="1"/>
  <c r="G95" i="1" s="1"/>
  <c r="M41" i="9"/>
  <c r="M52" i="9" s="1"/>
  <c r="L41" i="9"/>
  <c r="L21" i="9"/>
  <c r="L52" i="9" l="1"/>
  <c r="I34" i="9"/>
  <c r="I33" i="9" s="1"/>
  <c r="M16" i="10" l="1"/>
  <c r="G6" i="9" l="1"/>
  <c r="L16" i="10" l="1"/>
  <c r="G46" i="9" l="1"/>
  <c r="I46" i="9" l="1"/>
  <c r="I45" i="9" s="1"/>
  <c r="G23" i="9"/>
  <c r="G22" i="9"/>
  <c r="N21" i="9"/>
  <c r="H21" i="9"/>
  <c r="G21" i="9"/>
  <c r="I22" i="9" l="1"/>
  <c r="J5" i="9"/>
  <c r="G10" i="9"/>
  <c r="G9" i="9"/>
  <c r="I21" i="9" l="1"/>
  <c r="J8" i="9"/>
  <c r="G6" i="1"/>
  <c r="G42" i="9"/>
  <c r="J41" i="9" s="1"/>
  <c r="G26" i="9"/>
  <c r="I26" i="9" s="1"/>
  <c r="I25" i="9" s="1"/>
  <c r="I24" i="9" s="1"/>
  <c r="G8" i="9"/>
  <c r="G12" i="9"/>
  <c r="G13" i="9"/>
  <c r="G17" i="9"/>
  <c r="G18" i="9"/>
  <c r="H18" i="9" s="1"/>
  <c r="G19" i="9"/>
  <c r="H19" i="9" s="1"/>
  <c r="H17" i="9" l="1"/>
  <c r="H52" i="9" s="1"/>
  <c r="G12" i="8"/>
  <c r="K16" i="10"/>
  <c r="I5" i="9"/>
  <c r="I52" i="9" s="1"/>
  <c r="G29" i="1"/>
  <c r="J17" i="9"/>
  <c r="J52" i="9" s="1"/>
  <c r="B31" i="8"/>
  <c r="H25" i="9" l="1"/>
  <c r="N41" i="9"/>
  <c r="K41" i="9"/>
  <c r="K52" i="9" s="1"/>
  <c r="N52" i="9" l="1"/>
  <c r="E9" i="8"/>
  <c r="G52" i="9" l="1"/>
  <c r="H16" i="8"/>
  <c r="I16" i="8"/>
  <c r="J16" i="8"/>
  <c r="K16" i="8"/>
  <c r="L16" i="8"/>
  <c r="G14" i="8" l="1"/>
  <c r="G11" i="8" l="1"/>
  <c r="G156" i="2"/>
  <c r="G155" i="2"/>
  <c r="G154" i="2"/>
  <c r="G152" i="2"/>
  <c r="G151" i="2"/>
  <c r="G150" i="2"/>
  <c r="G149" i="2"/>
  <c r="G148" i="2"/>
  <c r="G146" i="2"/>
  <c r="G145" i="2"/>
  <c r="G144" i="2"/>
  <c r="G142" i="2"/>
  <c r="G141" i="2"/>
  <c r="G140" i="2"/>
  <c r="G139" i="2"/>
  <c r="G138" i="2"/>
  <c r="G137" i="2"/>
  <c r="G136" i="2"/>
  <c r="G135" i="2"/>
  <c r="G134" i="2"/>
  <c r="G133" i="2"/>
  <c r="G132" i="2"/>
  <c r="G131" i="2"/>
  <c r="G130" i="2"/>
  <c r="G129" i="2"/>
  <c r="G128" i="2"/>
  <c r="G127" i="2"/>
  <c r="G119" i="2"/>
  <c r="G118" i="2"/>
  <c r="G117" i="2"/>
  <c r="G115" i="2"/>
  <c r="G114" i="2"/>
  <c r="G113" i="2"/>
  <c r="G112" i="2"/>
  <c r="G111" i="2"/>
  <c r="G109" i="2"/>
  <c r="G108" i="2"/>
  <c r="G107" i="2"/>
  <c r="G105" i="2"/>
  <c r="G104" i="2"/>
  <c r="G103" i="2"/>
  <c r="G102" i="2"/>
  <c r="G101" i="2"/>
  <c r="G100" i="2"/>
  <c r="G99" i="2"/>
  <c r="G98" i="2"/>
  <c r="G97" i="2"/>
  <c r="G96" i="2"/>
  <c r="G95" i="2"/>
  <c r="G94" i="2"/>
  <c r="G93" i="2"/>
  <c r="G92" i="2"/>
  <c r="G91" i="2"/>
  <c r="G90" i="2"/>
  <c r="G157" i="2" l="1"/>
  <c r="G120" i="2"/>
  <c r="G122" i="2" s="1"/>
  <c r="G6" i="8" l="1"/>
  <c r="B7" i="8" l="1"/>
  <c r="C7" i="8"/>
  <c r="B10" i="8" l="1"/>
  <c r="G10" i="8" s="1"/>
  <c r="C16" i="8"/>
  <c r="B16" i="8" l="1"/>
  <c r="G86" i="2"/>
  <c r="E8" i="8"/>
  <c r="G7" i="8"/>
  <c r="E16" i="8" l="1"/>
  <c r="G8" i="8" l="1"/>
  <c r="F9" i="8" l="1"/>
  <c r="G9" i="8" l="1"/>
  <c r="G16" i="8" s="1"/>
  <c r="F16" i="8" l="1"/>
</calcChain>
</file>

<file path=xl/sharedStrings.xml><?xml version="1.0" encoding="utf-8"?>
<sst xmlns="http://schemas.openxmlformats.org/spreadsheetml/2006/main" count="1486" uniqueCount="478">
  <si>
    <t>N°</t>
  </si>
  <si>
    <t>MES</t>
  </si>
  <si>
    <t>CANTIDAD</t>
  </si>
  <si>
    <t>PERSONAL TECNICO DE PLANTA</t>
  </si>
  <si>
    <t>PEONES Y ACEMILAS PARA TODO EL PROYECTO</t>
  </si>
  <si>
    <t>A</t>
  </si>
  <si>
    <t>TOTAL</t>
  </si>
  <si>
    <t>MARZO</t>
  </si>
  <si>
    <t>ABRIL</t>
  </si>
  <si>
    <t>MAYO</t>
  </si>
  <si>
    <t>JULIO</t>
  </si>
  <si>
    <t>Nº</t>
  </si>
  <si>
    <t>Descripcion</t>
  </si>
  <si>
    <t>Medida</t>
  </si>
  <si>
    <t>Cantidad</t>
  </si>
  <si>
    <t>Costo Unitario</t>
  </si>
  <si>
    <t>Costo Total</t>
  </si>
  <si>
    <t>Febrero</t>
  </si>
  <si>
    <t>Marzo</t>
  </si>
  <si>
    <t>Abril</t>
  </si>
  <si>
    <t>Personal Profesional, Tecnico y otros</t>
  </si>
  <si>
    <t>Estudio de campo y laboratorio</t>
  </si>
  <si>
    <t>Servicio</t>
  </si>
  <si>
    <t>Otros servicios</t>
  </si>
  <si>
    <t>COSTO TOTAL</t>
  </si>
  <si>
    <t>DESCRIPCION</t>
  </si>
  <si>
    <t>TIEMPO MESES</t>
  </si>
  <si>
    <t>PRECIO UNITARIO S/.</t>
  </si>
  <si>
    <t>I</t>
  </si>
  <si>
    <t>PERSONAL PARA LA FORMULACIÓN DEL PIP</t>
  </si>
  <si>
    <t>Jefe de Proyecto</t>
  </si>
  <si>
    <t>Asistente del Proyecto</t>
  </si>
  <si>
    <t>Especialista en elaboración del Informe Técnico de Producción</t>
  </si>
  <si>
    <t>Especialista en evaluación de Recursos Humanos, Capacitación</t>
  </si>
  <si>
    <t>Especialista en Arquitectura de EE.SS.</t>
  </si>
  <si>
    <t>Especialista en estructuras - Ingeniero Civil</t>
  </si>
  <si>
    <t xml:space="preserve">Especialista en Instalaciones Sanitarias Ingeniero </t>
  </si>
  <si>
    <t>Especialista en Instalaciones Eléctricas Ingeniero</t>
  </si>
  <si>
    <t>Especialista en Comunicaciones Ingeniero Ing. Informático y de Sistemas/ Electrónico</t>
  </si>
  <si>
    <t xml:space="preserve">Especialista en Instalaciones Mecánicas Ingeniero </t>
  </si>
  <si>
    <t>Especialista en equipamiento Medico</t>
  </si>
  <si>
    <t>Especialista en Impacto ambiental</t>
  </si>
  <si>
    <t>Especialista en Estimación de Riesgos</t>
  </si>
  <si>
    <t>Especialista en Costos y Presupuestos</t>
  </si>
  <si>
    <t>Especialista en levantamientos topográficos detallados</t>
  </si>
  <si>
    <t>Especialista en Cartografia</t>
  </si>
  <si>
    <t>II</t>
  </si>
  <si>
    <t>ESTUDIO DE CAMPOS Y LABORATORIO</t>
  </si>
  <si>
    <t>Estudios de Suelos - Laboratorio</t>
  </si>
  <si>
    <t>Certificado de Inexistencia de Restos Arqueologicos</t>
  </si>
  <si>
    <t>Certificacion Ambiental</t>
  </si>
  <si>
    <t>III</t>
  </si>
  <si>
    <t xml:space="preserve">BIENES </t>
  </si>
  <si>
    <t>Papeleria en general, utiles de escritorio</t>
  </si>
  <si>
    <t>Glb</t>
  </si>
  <si>
    <t>Copias, impresiones y reproducciones</t>
  </si>
  <si>
    <t>Implementos de seguridad</t>
  </si>
  <si>
    <t>Traslado del personal técnico (combustible)</t>
  </si>
  <si>
    <t>Gln</t>
  </si>
  <si>
    <t>Viáticos</t>
  </si>
  <si>
    <t>IV</t>
  </si>
  <si>
    <t>SERVICIOS/EQUIPOS</t>
  </si>
  <si>
    <t>Alquiler de Camioneta</t>
  </si>
  <si>
    <t>Dias</t>
  </si>
  <si>
    <t>Estacion total</t>
  </si>
  <si>
    <t>GPS Alquiler</t>
  </si>
  <si>
    <t xml:space="preserve">TOTAL </t>
  </si>
  <si>
    <t>JUNIO</t>
  </si>
  <si>
    <t>4</t>
  </si>
  <si>
    <t>Mayo</t>
  </si>
  <si>
    <t>Junio</t>
  </si>
  <si>
    <t>DESCRIPCIÓN</t>
  </si>
  <si>
    <t>UNID</t>
  </si>
  <si>
    <t>CANT.</t>
  </si>
  <si>
    <t>MESES DE PAGO</t>
  </si>
  <si>
    <t>CARÁCTER TEMPORAL</t>
  </si>
  <si>
    <t>Julio</t>
  </si>
  <si>
    <t>Agosto</t>
  </si>
  <si>
    <t>PERSONAL PROFESIONAL DE PLANTA</t>
  </si>
  <si>
    <t>Und</t>
  </si>
  <si>
    <t>B</t>
  </si>
  <si>
    <t>LOCADORES DE SERVICIO</t>
  </si>
  <si>
    <t>C</t>
  </si>
  <si>
    <t xml:space="preserve"> MATERIALES, EQUIPOS Y SERVICIO DEL PROYECTO</t>
  </si>
  <si>
    <t>UND</t>
  </si>
  <si>
    <t>ITEM</t>
  </si>
  <si>
    <t>P.U.</t>
  </si>
  <si>
    <t>COSTO</t>
  </si>
  <si>
    <t>S/.</t>
  </si>
  <si>
    <t>PERSONAL PROFESIONAL EN PLANTA</t>
  </si>
  <si>
    <t>UNIDAD DE MEDIDA</t>
  </si>
  <si>
    <t>P.U. (S/.)</t>
  </si>
  <si>
    <t xml:space="preserve"> TOTAL S/.</t>
  </si>
  <si>
    <t>COSTO TOTAL DEL ESTUDIO S/.</t>
  </si>
  <si>
    <t>AGOSTO</t>
  </si>
  <si>
    <t>PRECIO UNITARIO</t>
  </si>
  <si>
    <t>PRESUPUESTO TOTAL PARA LA ELABORACION DEL ESTUDIO DE PRE INVERSION CENTRO DE SALUD HUACCANA</t>
  </si>
  <si>
    <t>PRESUPUESTO TOTAL PARA LA ELABORACION DEL ESTUDIO DE PRE INVERSION CENTRO DE SALUD ANDARAPA</t>
  </si>
  <si>
    <t>SETIEMBRE</t>
  </si>
  <si>
    <t>FEBRERO</t>
  </si>
  <si>
    <t>1</t>
  </si>
  <si>
    <t>2</t>
  </si>
  <si>
    <t>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t>
  </si>
  <si>
    <t>OCTUBRE</t>
  </si>
  <si>
    <t xml:space="preserve">NOVIEMBRE </t>
  </si>
  <si>
    <t>DICIEMBRE</t>
  </si>
  <si>
    <t>FUNCION</t>
  </si>
  <si>
    <t>FUNCION PRODUCCION</t>
  </si>
  <si>
    <t>FUNCION EDUCACION</t>
  </si>
  <si>
    <t>FUNCION TRANSPORTES</t>
  </si>
  <si>
    <t>ENERO</t>
  </si>
  <si>
    <t>GASTOS ADMINISTRATIVOS</t>
  </si>
  <si>
    <t>Enero</t>
  </si>
  <si>
    <t>NOMBRES Y APELLIDOS</t>
  </si>
  <si>
    <t>ALVITES ASCUE GERMUTH</t>
  </si>
  <si>
    <t>CORDINADOR DE PROYECTOS</t>
  </si>
  <si>
    <t>CHAHUAYLLA PALOMINO GLORIA</t>
  </si>
  <si>
    <t xml:space="preserve">FORMULADOR DE PROYECTOS </t>
  </si>
  <si>
    <t>INCABUENO SUYO CARINA</t>
  </si>
  <si>
    <t>ESPECIALISTA DE EVALUACION</t>
  </si>
  <si>
    <t>MADUEÑO MELENDEZ MARIBEL</t>
  </si>
  <si>
    <t>PALOMINO MELENDEZ HIPOLITO</t>
  </si>
  <si>
    <t>NOMBRS Y APELLIDOS</t>
  </si>
  <si>
    <t>FUNCION RIEGO</t>
  </si>
  <si>
    <t>FUNCION SALUD</t>
  </si>
  <si>
    <t>FUNCION AMBIENTAL</t>
  </si>
  <si>
    <t>PLANILLA DE VIATICOS</t>
  </si>
  <si>
    <t>D</t>
  </si>
  <si>
    <t>ASISTENTE ADMINISTRATIVO</t>
  </si>
  <si>
    <t>DIRECTOR Y COORDINADOR DE LA ORFEI</t>
  </si>
  <si>
    <t>DIRECTOR DE LA ORFEI</t>
  </si>
  <si>
    <t>3</t>
  </si>
  <si>
    <t>5</t>
  </si>
  <si>
    <t>6</t>
  </si>
  <si>
    <t>7</t>
  </si>
  <si>
    <t>RESUMEN TOTAL EDUCACION</t>
  </si>
  <si>
    <t>CAJA CHICA</t>
  </si>
  <si>
    <t>DISPOSITIVO LEGAL O ACTO DE ADMINISTRACION 1</t>
  </si>
  <si>
    <t>PUMA NEYRA, MARIO  AURELIO</t>
  </si>
  <si>
    <t>PERSONAL PROFESIONAL Y TECNICO DE PLANTA</t>
  </si>
  <si>
    <t>VIATICOS DE PERSONAL</t>
  </si>
  <si>
    <t>CONTRATACION DE PERSONAL DE CARÁCTER TEMPORAL</t>
  </si>
  <si>
    <t>Viaticos al Personal</t>
  </si>
  <si>
    <t>TIMOTEO MORAYA SORIA</t>
  </si>
  <si>
    <t>COORDINADOR DEL PROYECTO</t>
  </si>
  <si>
    <t>ESPECIALISTA EN PIP SALUD</t>
  </si>
  <si>
    <t>FORMULADOR DE PROYECTOS</t>
  </si>
  <si>
    <t>HUACHACA CAMACHO LIGORIO</t>
  </si>
  <si>
    <t>CONDUCTOR</t>
  </si>
  <si>
    <t>HUAMANI ALLCCA JUAN MIGUEL</t>
  </si>
  <si>
    <t>TECNICO EN SECRETARIADO</t>
  </si>
  <si>
    <t>HUAYHUAS ROJAS DENICE MIRIAM</t>
  </si>
  <si>
    <t>IRURI ROBLES CELSO</t>
  </si>
  <si>
    <t>ASISTENTE ADMINISTRATIVO DE PLANTA</t>
  </si>
  <si>
    <t>SIERRA OYOLA PERCY ENRIQUE</t>
  </si>
  <si>
    <t>FUNCION SOCIAL</t>
  </si>
  <si>
    <t xml:space="preserve">(1)   Personal Profesional, Técnico </t>
  </si>
  <si>
    <t>(2)   Viaticos del Personal</t>
  </si>
  <si>
    <t>TOTAL POR MESES</t>
  </si>
  <si>
    <t>(1) Personal Profesional de Planta</t>
  </si>
  <si>
    <r>
      <t>JUNI</t>
    </r>
    <r>
      <rPr>
        <b/>
        <i/>
        <sz val="12"/>
        <color theme="1"/>
        <rFont val="Agency FB"/>
        <family val="2"/>
      </rPr>
      <t>O</t>
    </r>
  </si>
  <si>
    <t>GASTOS ADMINISTRATIVOS DE LA ORFEI</t>
  </si>
  <si>
    <t>MES DE PAGO</t>
  </si>
  <si>
    <t>(3)  Papeleta de Deposito T6</t>
  </si>
  <si>
    <t>PAPELETA DE DEPOSITO</t>
  </si>
  <si>
    <t>ESTACION DE SERVICIOS GRUPO A &amp; T PERU S.A.C.</t>
  </si>
  <si>
    <t>ADQUISICION DE PETROLEO PARA CAMIONETA</t>
  </si>
  <si>
    <t>GLN</t>
  </si>
  <si>
    <t>PAPELETA DE DEPOSITO (T6)</t>
  </si>
  <si>
    <t>(4)   Insumos, Materiales y Combustible</t>
  </si>
  <si>
    <t>TELLO PANIURA WILVER</t>
  </si>
  <si>
    <t>SUMINISTROS</t>
  </si>
  <si>
    <t>GLOBAL</t>
  </si>
  <si>
    <t>INSUMOS, MATERIALES Y COMBUSTIBLE</t>
  </si>
  <si>
    <t>INSUMOS MATERIALES Y COMBUSTUBLE</t>
  </si>
  <si>
    <t>Insumos, Materiales y Combustible</t>
  </si>
  <si>
    <t>JUAN MIGUEL HUAMANI ALLCCA</t>
  </si>
  <si>
    <t>MATERIALES DE ESCRITORIO</t>
  </si>
  <si>
    <t>ESQUIEROS GAMARRA JACKELINE</t>
  </si>
  <si>
    <t>PEDRO PASCUAL GOMEZ CUELLAR</t>
  </si>
  <si>
    <t>CAMERO  MIRANDA EUGENIA</t>
  </si>
  <si>
    <t>ASISTENTE TECNICO DE CAMPO</t>
  </si>
  <si>
    <t>LEGUIA ZUÑIGA RONALD</t>
  </si>
  <si>
    <t>PACHECO GONZALES JOEL</t>
  </si>
  <si>
    <t>VALENZUELA CONUMA SIXTO</t>
  </si>
  <si>
    <t>TOTAL FUNCION PROFUCCION</t>
  </si>
  <si>
    <t xml:space="preserve">C </t>
  </si>
  <si>
    <t>PAPELETA DE DEPOSITO T6</t>
  </si>
  <si>
    <t>REPUESTOS PARA CAMIONETA</t>
  </si>
  <si>
    <t>JOSE RAMIRO PACHECO ARIAS</t>
  </si>
  <si>
    <t>RICHARD GUERRERO CRUZ</t>
  </si>
  <si>
    <t>CANO AGUILAR VANESA MARIBEL</t>
  </si>
  <si>
    <t>ALQUILER DE EQUIPOS TOPOGRAFICOS Y CAMONETA</t>
  </si>
  <si>
    <t>ALQUILER DE GPS</t>
  </si>
  <si>
    <t>(4)   Locacion de Servicios</t>
  </si>
  <si>
    <t xml:space="preserve">PAPELETA DE DEPOSITO </t>
  </si>
  <si>
    <t>2. ELABORACION DE INVERSIONES DE OPTIMATIZACION, AMPLIACION MARGINAL, REPOSICIÓN Y REHABILITACION (IOARR)</t>
  </si>
  <si>
    <t>PLANILLA DE RACIONAMIENTO</t>
  </si>
  <si>
    <t>PERSONAL DE PLANTA CONTRATADO</t>
  </si>
  <si>
    <t>VIATICOS Y RACIONAMIENTOS DEL PERSONAL</t>
  </si>
  <si>
    <t>MARIA PIEDAD BUENO MOLINA</t>
  </si>
  <si>
    <t>KATHERINE PEREZ LIZARME</t>
  </si>
  <si>
    <t>Papeleta de Deposito T6</t>
  </si>
  <si>
    <t>PROFESIONAL DE PLANTA  PI</t>
  </si>
  <si>
    <t xml:space="preserve">CCAYHUARI CHIPA FREDY RONALD </t>
  </si>
  <si>
    <t>ROMERO HUYHUA YVAN</t>
  </si>
  <si>
    <t>GUERRERO LOPEZ HIPOLITO</t>
  </si>
  <si>
    <t>PALOMINO OSCO FREDY</t>
  </si>
  <si>
    <t>Locacion de Servicios</t>
  </si>
  <si>
    <t>F</t>
  </si>
  <si>
    <t xml:space="preserve">G </t>
  </si>
  <si>
    <t>JUAN DE DIOS JURO ALCCAHUAMANI</t>
  </si>
  <si>
    <t>PLANILLA UNICA DEL MES DE ABRIL</t>
  </si>
  <si>
    <t>GLB</t>
  </si>
  <si>
    <t>RESUMEN TOTAL TRANSPORTES</t>
  </si>
  <si>
    <r>
      <t>AGOSTO</t>
    </r>
    <r>
      <rPr>
        <b/>
        <i/>
        <sz val="9"/>
        <color theme="1"/>
        <rFont val="Arial Narrow"/>
        <family val="2"/>
      </rPr>
      <t/>
    </r>
  </si>
  <si>
    <t>ESTUDIOS Y SERVICIOS ESPECIALES</t>
  </si>
  <si>
    <t>SERVICIOS ESPECIALES Y CONSULTORIAS</t>
  </si>
  <si>
    <t>LOCACION DE SERVICIOS</t>
  </si>
  <si>
    <t>ASISTENTE TECNICO EN ESTUDIOS DE INVERSION</t>
  </si>
  <si>
    <t>CARBAJAL CAYTUIRO ELVIS</t>
  </si>
  <si>
    <t>(6)   Alquiler de Camioneta y Combi y Local</t>
  </si>
  <si>
    <t>ALQUILER DE LOCAL</t>
  </si>
  <si>
    <t>ANALISIS DE MUESTRA DE SUELOS</t>
  </si>
  <si>
    <t>TOTAL FUNCION AMBIENTE</t>
  </si>
  <si>
    <t>COORDINADORA DE PROYECTOS</t>
  </si>
  <si>
    <t>PROFESIONAL DE PLANTA PROYECTOS DE INV</t>
  </si>
  <si>
    <t>PUMA HUAMANI LIZBETH EVELING</t>
  </si>
  <si>
    <t>FUINCION IOARR</t>
  </si>
  <si>
    <t>Cant</t>
  </si>
  <si>
    <t>SEPTIEMBRE</t>
  </si>
  <si>
    <t>Septiembre</t>
  </si>
  <si>
    <r>
      <t>SEPTIEMBRE</t>
    </r>
    <r>
      <rPr>
        <b/>
        <i/>
        <sz val="9"/>
        <color theme="1"/>
        <rFont val="Arial Narrow"/>
        <family val="2"/>
      </rPr>
      <t/>
    </r>
  </si>
  <si>
    <t>TORVISCO MARTINEZ JOSE</t>
  </si>
  <si>
    <t>Servicios y consultorias</t>
  </si>
  <si>
    <t>PLANILLAS DE VIATICO Y RACIONAMIENTO</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</si>
  <si>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t>
  </si>
  <si>
    <t>TOTAL FUNCION RIEGO</t>
  </si>
  <si>
    <t>JUAN MIGUEL HUAMANI ALLCA</t>
  </si>
  <si>
    <t>Octubre</t>
  </si>
  <si>
    <r>
      <t>OCTUBRE</t>
    </r>
    <r>
      <rPr>
        <b/>
        <i/>
        <sz val="9"/>
        <color theme="1"/>
        <rFont val="Arial Narrow"/>
        <family val="2"/>
      </rPr>
      <t/>
    </r>
  </si>
  <si>
    <t>ALFARO CASAS JOSE ENRIQUE</t>
  </si>
  <si>
    <t>ALQUILER DE EQUIPOS TOPOGRAFICOS, CAMONETA Y LOCAL</t>
  </si>
  <si>
    <t>MEJORAMIENTO Y AMPLIACION DEL SERVICIO DE AGUA PARA RIEGO EN LOS SECTORES DE HUASCATAY, MANA-ATISCCA Y  PATY DEL CENTRO POBLADO DE HUASCATAY, DISTRITO DE PACOBAMBA, PROVINCIA DE ANDAHUAYLAS, DEPARTAMENTO DE APURIMAC</t>
  </si>
  <si>
    <t>MEJORAMIENTO DE LOS SERVICIOS DE SALUD DEL CENTRO DE SALUD DE ANDARAPA CATEGORIA I-4 DEL DISTRITO DE ANDARAPA, PROVINCIA DE ANDAHUAYLAS DEPARTAMENTO DE APURIMAC</t>
  </si>
  <si>
    <t>TOTAL GASTO F. SALUD</t>
  </si>
  <si>
    <t>4.- RECUPERACION DE ECOSISTEMAS DE BOFEDAL, PAJONAL DE PUNA HUMEDA Y SECA EN LA UNIDAD HIDROGRAFICA OROPESA, PALLCAMAYU, HUSIHUICHA Y CHUQUIBAMBILLA DE LAS PROVINCIAS DE ANTABAMBA Y GRAU DEL DEPARTAMENTO DE APURIMAC</t>
  </si>
  <si>
    <t>SERVICIOS ESPECIALES, CONSULTORIAS Y ALQUILER DE LOCAL</t>
  </si>
  <si>
    <t>E .</t>
  </si>
  <si>
    <t xml:space="preserve"> AUTO APURIMAC EIRL</t>
  </si>
  <si>
    <t>TOTAL FUNCION SOCIAL</t>
  </si>
  <si>
    <t>(3)    Papeleta de Deposito T6</t>
  </si>
  <si>
    <t xml:space="preserve"> (5) Estudios especializados y alquiler de local</t>
  </si>
  <si>
    <t xml:space="preserve">  (6) Insumos, materiales y combustibles</t>
  </si>
  <si>
    <t>NOVIEMBRE</t>
  </si>
  <si>
    <t>Noviembre</t>
  </si>
  <si>
    <r>
      <t>NOVIEMBRE</t>
    </r>
    <r>
      <rPr>
        <b/>
        <i/>
        <sz val="9"/>
        <color theme="1"/>
        <rFont val="Arial Narrow"/>
        <family val="2"/>
      </rPr>
      <t/>
    </r>
  </si>
  <si>
    <t>QUISPE SUCANTAIPE ADOLFO OMER</t>
  </si>
  <si>
    <t>CUBA NIÑO DE GUZMAN WILFREDO MARTIN</t>
  </si>
  <si>
    <t>ESTUDIO DE CAMPOS, SERVICIO DE TERCEROS Y LABORATORIO</t>
  </si>
  <si>
    <t>ESPECIALISTA EN RECURSOS HUMANOS</t>
  </si>
  <si>
    <t>ANALISTA DE PROYECTOS - ASISTENCIA TECNICA</t>
  </si>
  <si>
    <t>GARIBAY RAMOS SERAPIO ORLANDO</t>
  </si>
  <si>
    <t>MEJORAMIENTO DE LOS SERVICIOS DE SALUD DE LOS EE.SS. KILCATA, YUMIRE, SONCCOCCOCHA, TURPAY Y MAMARA DE LAS PROVINCIAS DE ANTABAMBA Y GRAU DEL DEPARTAMENTO DE APURIMAC</t>
  </si>
  <si>
    <t>ELABORACION DEL PROYECTO DE PRE INVERSION "CREACION Y MEJORAMIENTO DE LOS CENTROS DE DESARROLLO INTEGRAL DE LA FAMILIA EN EL DEPARTAMENTO DE APURIMAC CEDIF"</t>
  </si>
  <si>
    <t>Diciembre</t>
  </si>
  <si>
    <r>
      <t>DICIEMBRE</t>
    </r>
    <r>
      <rPr>
        <b/>
        <i/>
        <sz val="9"/>
        <color theme="1"/>
        <rFont val="Arial Narrow"/>
        <family val="2"/>
      </rPr>
      <t/>
    </r>
  </si>
  <si>
    <t>GALON</t>
  </si>
  <si>
    <t>SERVICIO ESPECIALIZADO EN EVALUACION DE FLORA</t>
  </si>
  <si>
    <t>SERVICIO ESPECIALIZADO DE EST. AGROSTOLOGICOS</t>
  </si>
  <si>
    <t>SERVICIO ESPECIALIZADO EN RECURSOS HIDRICOS</t>
  </si>
  <si>
    <t>ASISTENTE TECNICO EN ESTUDIOS DE AGROLOGIA</t>
  </si>
  <si>
    <t>RECONOCIMIENTO DE DEUDA</t>
  </si>
  <si>
    <t>INGENYAR PERU S.R.L.</t>
  </si>
  <si>
    <t xml:space="preserve">ENERO </t>
  </si>
  <si>
    <t>PAGO DE CERTIF. INEX. DE RESTOS ARQUEOLOGICOS</t>
  </si>
  <si>
    <t>HERVERD FERNANDO HUILLCA</t>
  </si>
  <si>
    <t>SIXTO VALENZUELA COMUNA</t>
  </si>
  <si>
    <t>MEJORAMIENTO DE LOS SERVICIOS DE SALUD DEL CENTRO DE SALUD DE HUACCANA DEL DISTRITO DE HUACCANA, PROVINCIA DE CHINCHEROS, DEPARTAMENTO DE APURIMAC</t>
  </si>
  <si>
    <t>PARTE ADMINISTRATIVA</t>
  </si>
  <si>
    <t>SERVICIO DE MECANICA DE SUELOS</t>
  </si>
  <si>
    <t>UNIVERSAL TESTING  S.A.C.</t>
  </si>
  <si>
    <t xml:space="preserve"> (4) Locadores de servicio -  y apoyo en campo</t>
  </si>
  <si>
    <t>ESTUDIOS ESPECIALIZADOS</t>
  </si>
  <si>
    <t>SERVICIO DE ENCUESTADOR</t>
  </si>
  <si>
    <t>SERVICIO ESP. DE INSTALACIONES ELECTRICAS</t>
  </si>
  <si>
    <t>SERVICIO DE UN FORMULADOR DE PROYECTOS</t>
  </si>
  <si>
    <t>RECONOCIMEINTOS DE DEUDA</t>
  </si>
  <si>
    <t>PALOMINO CUBA EDEX</t>
  </si>
  <si>
    <t>SERVICIO BASICOS</t>
  </si>
  <si>
    <t>ELECTRO SUR ESTE S.A.A.</t>
  </si>
  <si>
    <t>SERVICIO DE ENERGIA ELECTRICA</t>
  </si>
  <si>
    <t>SERVICIO DE AGUA POTABLE</t>
  </si>
  <si>
    <t>SERVICIO DE TELEFONIA FIJA</t>
  </si>
  <si>
    <t>EPS EMUSAP ABANCAY S.A.C</t>
  </si>
  <si>
    <t>AMERICA MOVIL PERU S.A.C.</t>
  </si>
  <si>
    <t>JUAN MIGUEL HUAMANI ALCCA</t>
  </si>
  <si>
    <t>ROSA OLINDA BEJAR JIMENEZ</t>
  </si>
  <si>
    <t>1.- CREACION E IMPLEMENTACION DE SERVICIOS PUBLICOS DE CONSERVACION Y COMERCIALIZACION DE PESCADO EN LAS 07 PROVINCIAS DE LA REGION APURIMAC</t>
  </si>
  <si>
    <t>RONALD LEGUIA ZUÑIGA</t>
  </si>
  <si>
    <t>2.- MEJORAMIENTO DE LOS PROCESOS DE INDUSTRIALIZACION Y ADIESTRAMIENTO EN PRODUCCION DE LA ESPIRULINA EN 07 PROVINCIAS DEL DEPARTAMENTO DE APURIMAC</t>
  </si>
  <si>
    <t>3.- MEJORAMIENTO DE LOS SERVICIOS TURISTICOS PUBLICOS EN EL  CIRCUITO DEL CAÑON DEL APURIMAC EN LAS LOCALIDADES DE RUMI-RUMI-QORIWAYRACHINA-INCANRACCAY-CHANCHAYLLO EN LOS DISTRITOS DE CURAHUASI, SAN PEDRO DE CACHORA-HUANIPACA DE LA PROVINCIA DE ABANCAY-DEPARTAMENTO DE APURIMAC.</t>
  </si>
  <si>
    <t>4.- MEJORAMIENTO DE LOS SERVICIOS DE ASISTENCIA TECNICA Y PROMOCION DE LA CADENA PRODUCTIVA DE LECHE DE CABRA EN LA PROVINCIA DE ABANCAY, ANDAHUAYLAS, AYMARAES Y CHINCHEROS, REGION APURIMAC</t>
  </si>
  <si>
    <t>TECNICO EN INFORMATICA</t>
  </si>
  <si>
    <t>LANCHO RAMOS MIQUEAS</t>
  </si>
  <si>
    <t>PERSONAL LEGAL</t>
  </si>
  <si>
    <t>ANALISTA DE PROYECTOS DE INV</t>
  </si>
  <si>
    <t>TELLO SILVA LUIS ALBERTO</t>
  </si>
  <si>
    <t>LLIULLI LOPEZ JACKELINE</t>
  </si>
  <si>
    <t>SYSNET TECHNOLOGIES E.I.R.L</t>
  </si>
  <si>
    <t>MATERIALES DE ESCRITORIO PARA LA ORFEI</t>
  </si>
  <si>
    <t>JUAN JOSE PORTOCARRERO MENDOZA</t>
  </si>
  <si>
    <t>PROFESIONAL DE PLANTA PROYECTOS DE INVERSION</t>
  </si>
  <si>
    <t xml:space="preserve">FORMULADOR DE PROYECTOS DE INVERSION </t>
  </si>
  <si>
    <t>PORTOCARRERO MENDOZA JUAN JOSE</t>
  </si>
  <si>
    <t>COORDINADOR DE PROYECTO</t>
  </si>
  <si>
    <t>MENDOZA NAVARRO ANGEL AMERICO</t>
  </si>
  <si>
    <t>SERVICIO ESPECIALIZADO EN INGENIERIA AGRICOLA</t>
  </si>
  <si>
    <t>TELLO LLAMOJA VICTOR FELIX</t>
  </si>
  <si>
    <t>ASESORIA EN ASUNTOS DE GESTION INSTITUCIONAL</t>
  </si>
  <si>
    <t>FLORES CARRASCO MISAEL</t>
  </si>
  <si>
    <t>APOYO ADMINISTRATIVO</t>
  </si>
  <si>
    <t>PINTO ELGUERA CARLOS ALBERTO</t>
  </si>
  <si>
    <t>ASESOR LEGAL</t>
  </si>
  <si>
    <t>ASESOR TECNICO</t>
  </si>
  <si>
    <t>RESOLUCIONES</t>
  </si>
  <si>
    <t>ESTUDIOS DE PRE INVERSION - ORFEI  2020</t>
  </si>
  <si>
    <t>PERSONAL TECNICO ADMINISTRATIVO (SECRETARIA)</t>
  </si>
  <si>
    <t>E</t>
  </si>
  <si>
    <t>ASISTENTE TECNICO ADIMINISTRATIVO</t>
  </si>
  <si>
    <t>SERVICIO DE ASISTENTE TECNICO</t>
  </si>
  <si>
    <t>ALZAMORA CAILLAHUA YUL</t>
  </si>
  <si>
    <t>FORMULADOR DE PROYECTOS (ARQUITECTO)</t>
  </si>
  <si>
    <t>FORMULADOR DE PROYECTOS DE INVERSION (ING. AGRONOMO)</t>
  </si>
  <si>
    <t>CCAYHUARI CHIPA FREDY RONALD</t>
  </si>
  <si>
    <t>FORMULADOR DE PROYECTOS (ING. GEOLOGA)</t>
  </si>
  <si>
    <t>DETALLE DEL GASTO POR FUNCION DE ENERO A MAYO 2020</t>
  </si>
  <si>
    <t>SERVICIO ESPECIALIZADO EN TURISMO</t>
  </si>
  <si>
    <t>FLORES CRUZ RENAN</t>
  </si>
  <si>
    <t>CONDORI BARRIENTOS DIGNA</t>
  </si>
  <si>
    <t>CISNEROS SULLCAHUAMAN JUAN</t>
  </si>
  <si>
    <t>DURANT OCHOA MARIO JAVIER</t>
  </si>
  <si>
    <t>COORDINADOR DE PROYECTOS</t>
  </si>
  <si>
    <t>GONZALES FERRO LUIS ANGEL</t>
  </si>
  <si>
    <t>MEJORAMIENTO DEL SERVICIO EDUCATIVO DEL INSTITUTO DE EDUCACION SUPERIOR TECNOLOGICO ALFREDO SARMIENTO PALOMINO, DISTRTIO DE HUANCARAMA, PROVINCIA DE ANDAHUAYLAS, DEPARTAMENTO DE APURIMAC</t>
  </si>
  <si>
    <t>SERVICIOS DE ESPECIALIZADO DE GEOTECNIA ( DESCRIPCION PETROGRAFICA Y ENSAYO DE CARGA PUNTUAL EN EL SECTOR DE CHALHUAHUACHO</t>
  </si>
  <si>
    <t>SERVICIO ESPECIALIZADO EN INGENIERIA ELECTROMECANICA</t>
  </si>
  <si>
    <t>PONCE NIÑO DE GUZMAN EDGAR</t>
  </si>
  <si>
    <t>AUTOMOTORES APURIMAC EMPRESA INDIVIDUAL DE RESPONSABILIDAD LIMITADA - AUTO APURIMAC EIRL</t>
  </si>
  <si>
    <t>FORMULADOR DE PROYECTOS (ING. AGROINDUSTRIAL)</t>
  </si>
  <si>
    <t>CAMERO MIRANDA EUGENIA</t>
  </si>
  <si>
    <t>SERVICIO ESPECIALIZADO EN CONTRATACIONES P</t>
  </si>
  <si>
    <t>MORA MOLINA YANET</t>
  </si>
  <si>
    <t>(2)   Viaticos y racionamiento del personal</t>
  </si>
  <si>
    <t>PERSONAL DE LA ORFEI</t>
  </si>
  <si>
    <t>(2)   Viaticos y racionamientos del personal</t>
  </si>
  <si>
    <t>PLANILLAS DE RACIONAMIENTO</t>
  </si>
  <si>
    <t>MIGUEL HUAMANI</t>
  </si>
  <si>
    <t>GASTO 2019</t>
  </si>
  <si>
    <t>PLAN DE TRABAJO</t>
  </si>
  <si>
    <t>PLAN DE W</t>
  </si>
  <si>
    <t>SALDO</t>
  </si>
  <si>
    <t>1. MEJORAMIENTO DE LAS VÍAS LAMBRAMA  PACCAYPATA - COYLLURQUI, COTABAMBAS DE LAS PROVINCIAS DE ABANCAY Y COTABAMBAS DEL  DEPARTAMENTO DE APURIMAC</t>
  </si>
  <si>
    <t>MEJORAMIENTO DEL SERVICIO EDUCATIVO DEL NIVEL INICIAL N° 248 DE TALAVERA, N° 239 DE KAQUIABAMBA, N° 276 DE ANDARAPA, N° 967, N° 965 Y N° 294 DISTRITO DE ANDAHUAYLAS - PROVINCIA DE ANDAHUAYLAS - DEPARTAMENTO DE APURIMAC</t>
  </si>
  <si>
    <t>RESPONSABLE DE EQUIPAMIENTO</t>
  </si>
  <si>
    <t>EVALUADRO SOCIAL</t>
  </si>
  <si>
    <t>PROFESIONAL ESTRUCTURALISTA</t>
  </si>
  <si>
    <t>CAPACITADOR</t>
  </si>
  <si>
    <t>PROFESIONAL DE LA SALUD</t>
  </si>
  <si>
    <t>JEFE DE PROYECTO</t>
  </si>
  <si>
    <t>ESPECIALISTA EN ESTRUCURAS</t>
  </si>
  <si>
    <t>ESPECIALISTA EN INSTALACIONES SANITARIAS</t>
  </si>
  <si>
    <t>ESPECIALISTA EN COSTOS Y PRESUPUESTOS</t>
  </si>
  <si>
    <t xml:space="preserve">ESPECIALSTA EN EQUPAMIENTO </t>
  </si>
  <si>
    <t>ESPECIALISTA EN INSTALACIONES ELECTRICAS</t>
  </si>
  <si>
    <t>ESPECIALISTA EN COMUNICACIONES</t>
  </si>
  <si>
    <t>ESPECIALISTA EN INSTALACIONES MECANICAS</t>
  </si>
  <si>
    <t>ESPECIALISTA EN IMPACTO AMBIENTAL</t>
  </si>
  <si>
    <t>ESPECIALISTA EN ESTIMACION DE RIEGOS</t>
  </si>
  <si>
    <t>ESPECIALISTA EN LEVANTAMIENTO TOPOGRAFICO</t>
  </si>
  <si>
    <t>ESPECIALISTA EN CARTOGRAFIA</t>
  </si>
  <si>
    <t>ESTUDIO DE SUELOS</t>
  </si>
  <si>
    <t>CERTIFICACION AMBIENTAL</t>
  </si>
  <si>
    <t>FORMULADOR DE PROYECTOS (ING. CIVIL)</t>
  </si>
  <si>
    <t>FORMULADOR DE PROYECTOS (AMBIENTAL)</t>
  </si>
  <si>
    <t>TECNICO TOPOGRAFO</t>
  </si>
  <si>
    <t>RESULTADOS DE MONITOREO AMBIENTAL (LAB. ACRED)</t>
  </si>
  <si>
    <t>FORMULADOR DE PROYECTOS (ECONOMISTA)</t>
  </si>
  <si>
    <t>SERVICIO ESPECIALIZADO DE ING. ELECTRICISTA</t>
  </si>
  <si>
    <t>SERVICIO ESPECIALIZADO ING. DE SISTEMAS</t>
  </si>
  <si>
    <t>SERVICIO ESPECIALIZADO ING. AMBIENTAL</t>
  </si>
  <si>
    <t>SERVICIO ESPECIALIZADO ING.GEOLOGO</t>
  </si>
  <si>
    <t>ASISTENTE TECNICO</t>
  </si>
  <si>
    <t>ESTUDIOS DE MECANICA DE SUELOS</t>
  </si>
  <si>
    <t>CIRA</t>
  </si>
  <si>
    <t>LOCADORES</t>
  </si>
  <si>
    <t>EDISON RIOS</t>
  </si>
  <si>
    <t>ESPECIALISTAS</t>
  </si>
  <si>
    <t>NEMIAS</t>
  </si>
  <si>
    <t>AMERICO</t>
  </si>
  <si>
    <t>OBSERVACIONES</t>
  </si>
  <si>
    <t>YOVAN NIÑO DE GUZMAN</t>
  </si>
  <si>
    <t>MARCO ARIZABAL</t>
  </si>
  <si>
    <t>ESPECIALISTA PLANTA</t>
  </si>
  <si>
    <t>WILDON MUÑOZ</t>
  </si>
  <si>
    <t>MARIBEL MADUEÑO</t>
  </si>
  <si>
    <t>ESPECIALISTA EN ESTIMACION DE RIEGOS O ESTUDIOS EQUIVALENTES</t>
  </si>
  <si>
    <t>HIPOLITO GUERRERO</t>
  </si>
  <si>
    <t>LUIS GONZALES</t>
  </si>
  <si>
    <t>ESPECIALISTA EN RECURSOS HUMANOS Y CAPACITACION</t>
  </si>
  <si>
    <t>SHARON DURAND</t>
  </si>
  <si>
    <t>ESPECIALISTA EN ESTRUCURAS E INSTALACIONES SANITARIAS</t>
  </si>
  <si>
    <t>INCLUYE APOYO PS GRAU ANTABAMBA</t>
  </si>
  <si>
    <t>AFECTO  A PLANTA</t>
  </si>
  <si>
    <t>HIPOPLITO GUERRERO</t>
  </si>
  <si>
    <t>ESTUDIO DE DIAMANTINA, ESCLEROMETRIA Y ESCANEO</t>
  </si>
  <si>
    <t>ESTUDIO GEOLOGICO Y GEOTECNIA</t>
  </si>
  <si>
    <t>EDISON RIOS NORIEGA</t>
  </si>
  <si>
    <t xml:space="preserve">ESTUDIOS COMPLEMENTARIOS </t>
  </si>
  <si>
    <t>MARCO GALVER</t>
  </si>
  <si>
    <t>MARCO GALVEZ</t>
  </si>
  <si>
    <t>JOEL PACHECO</t>
  </si>
  <si>
    <t>ASUME ALCALDE</t>
  </si>
  <si>
    <t>PAGO AFECTO A SU  LABOR DE COODINADOR</t>
  </si>
  <si>
    <t>ESPECIALSTA EN EQUPAMIENTO Y EN RECURSOS HUMANOS</t>
  </si>
  <si>
    <t>ESPECIALSTA EN EQUPAMIENTO, RECURSOS HUMANOS Y CAPACITACION</t>
  </si>
  <si>
    <t>JHON PALOMINO</t>
  </si>
  <si>
    <t>GLORIA CHAHUAYLLA</t>
  </si>
  <si>
    <t>ANGEL AMERICO MENDOZA</t>
  </si>
  <si>
    <t>LIGORIO HUACHACA</t>
  </si>
  <si>
    <t>AFECTA SU LABOR DE COORDINADOR</t>
  </si>
  <si>
    <t>SERV</t>
  </si>
  <si>
    <t>ESCANEO ESTRUCTURAL Y ESCLEROMETRIA</t>
  </si>
  <si>
    <t>MEJORAMIENTO DEL SERVICIO EDUCATIVO DEL NIVEL INICIAL ABANCAY</t>
  </si>
  <si>
    <t>GERMUTH ALVITES</t>
  </si>
  <si>
    <t>ECON. YVAN ROMERO</t>
  </si>
  <si>
    <t>ARQUITECTO</t>
  </si>
  <si>
    <t>ING. CIVIL</t>
  </si>
  <si>
    <t>ARQ. ELI FARFAN</t>
  </si>
  <si>
    <t>SUELOS</t>
  </si>
  <si>
    <t>LEVANTAMIENTO TOPOGRAFICO</t>
  </si>
  <si>
    <t>TOPOGRAFO</t>
  </si>
  <si>
    <t>ESTUDIO HIDROLOGICO E HIDRAULICO</t>
  </si>
  <si>
    <t>PLAN DE COMPENSACION Y ASENMTAMIENTO VOLUNTARIO (PACRI)</t>
  </si>
  <si>
    <t>ESTUDION DE IMPACTO AMBIENTAL</t>
  </si>
  <si>
    <t>ESTUDIO DE RIESGOS</t>
  </si>
  <si>
    <t>RICHARD GUERRERO</t>
  </si>
  <si>
    <t>ANA APOLA TORRES</t>
  </si>
  <si>
    <t>INVENTARIO VIAL Y DISEÑO GTEOMETRICO</t>
  </si>
  <si>
    <t xml:space="preserve"> BACH. MARGOTH</t>
  </si>
  <si>
    <t>CAROL CARDDENAS,,</t>
  </si>
  <si>
    <t xml:space="preserve"> RICHAR GUERRERO</t>
  </si>
  <si>
    <t>0</t>
  </si>
  <si>
    <t>15</t>
  </si>
  <si>
    <t>ESTUDIO DE CANTERAS</t>
  </si>
  <si>
    <t>FORMULADOR</t>
  </si>
  <si>
    <t>ESPECIALISTA EN SIG</t>
  </si>
  <si>
    <t>ESPECIALISTA SOCILOGO O ANTROPOLOGO</t>
  </si>
  <si>
    <t>RICHAR GUERRERO</t>
  </si>
  <si>
    <t>ING. AGRONOMO</t>
  </si>
  <si>
    <t>ING. AMBIENTAL O BIOLOGO</t>
  </si>
  <si>
    <t>ENCUESTADOR</t>
  </si>
  <si>
    <t>SERVICIO ESPECIALIZADO EN EVALUACION DE FAUNA</t>
  </si>
  <si>
    <t>ESTUDIO GEOLOGICO Y GEOTECNICO</t>
  </si>
  <si>
    <t>unid</t>
  </si>
  <si>
    <t xml:space="preserve"> MARIO JAVIER DURANT OCHOA</t>
  </si>
  <si>
    <t>HIDROLOGIA</t>
  </si>
  <si>
    <t>AMBIENTAL</t>
  </si>
  <si>
    <t>DISEÑO HIDRAULICO</t>
  </si>
  <si>
    <t>RIESGOS</t>
  </si>
  <si>
    <t>COSTOS Y PRESUPUESTOS</t>
  </si>
  <si>
    <t>FORMULACION DEL PERFIL</t>
  </si>
  <si>
    <t>OBS</t>
  </si>
  <si>
    <t>AFECTO A SU COORDINACION</t>
  </si>
  <si>
    <t>ANGEL CAMPOS</t>
  </si>
  <si>
    <t>ING. CESAR LA TORRE</t>
  </si>
  <si>
    <t>JUAN DE DIOS</t>
  </si>
  <si>
    <t>AGROLOGIA Y AGROECONOMIA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</si>
</sst>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_ * \-#,##0.00_ ;_ * &quot;-&quot;??_ ;_ @_ "/>
    <numFmt numFmtId="165" formatCode="0."/>
    <numFmt numFmtId="166" formatCode="&quot;S/.&quot;#,##0.00"/>
    <numFmt numFmtId="167" formatCode="&quot;S/.&quot;\ #,##0.00"/>
  </numFmts>
  <fonts count="47" x14ac:knownFonts="1">
    <font>
      <sz val="11"/>
      <color theme="1"/>
      <name val="Calibri"/>
      <family val="2"/>
      <scheme val="minor"/>
    </font>
    <font>
      <sz val="11"/>
      <color theme="1"/>
      <name val="Calibri"/>
      <family val="2"/>
      <scheme val="minor"/>
    </font>
    <font>
      <b/>
      <sz val="11"/>
      <color theme="1"/>
      <name val="Calibri"/>
      <family val="2"/>
      <scheme val="minor"/>
    </font>
    <font>
      <b/>
      <sz val="8"/>
      <color indexed="8"/>
      <name val="Arial"/>
      <family val="2"/>
    </font>
    <font>
      <sz val="9"/>
      <color theme="1"/>
      <name val="Arial Narrow"/>
      <family val="2"/>
    </font>
    <font>
      <b/>
      <sz val="9"/>
      <color theme="0"/>
      <name val="Arial Narrow"/>
      <family val="2"/>
    </font>
    <font>
      <b/>
      <sz val="9"/>
      <color rgb="FF000000"/>
      <name val="Arial Narrow"/>
      <family val="2"/>
    </font>
    <font>
      <sz val="9"/>
      <color rgb="FF000000"/>
      <name val="Arial Narrow"/>
      <family val="2"/>
    </font>
    <font>
      <b/>
      <sz val="9"/>
      <color rgb="FFFFFFFF"/>
      <name val="Arial Narrow"/>
      <family val="2"/>
    </font>
    <font>
      <sz val="8"/>
      <color indexed="10"/>
      <name val="Arial"/>
      <family val="2"/>
    </font>
    <font>
      <sz val="8"/>
      <color indexed="8"/>
      <name val="Arial"/>
      <family val="2"/>
    </font>
    <font>
      <sz val="10"/>
      <name val="Arial"/>
      <family val="2"/>
    </font>
    <font>
      <b/>
      <i/>
      <sz val="9"/>
      <color theme="1"/>
      <name val="Arial Narrow"/>
      <family val="2"/>
    </font>
    <font>
      <sz val="11"/>
      <color theme="1"/>
      <name val="Arial Narrow"/>
      <family val="2"/>
    </font>
    <font>
      <sz val="10"/>
      <color theme="1"/>
      <name val="Agency FB"/>
      <family val="2"/>
    </font>
    <font>
      <sz val="11"/>
      <color theme="1"/>
      <name val="Agency FB"/>
      <family val="2"/>
    </font>
    <font>
      <b/>
      <sz val="12"/>
      <color theme="1"/>
      <name val="Agency FB"/>
      <family val="2"/>
    </font>
    <font>
      <b/>
      <sz val="10"/>
      <color theme="1"/>
      <name val="Agency FB"/>
      <family val="2"/>
    </font>
    <font>
      <sz val="12"/>
      <color theme="1"/>
      <name val="Agency FB"/>
      <family val="2"/>
    </font>
    <font>
      <b/>
      <sz val="18"/>
      <color theme="1"/>
      <name val="Agency FB"/>
      <family val="2"/>
    </font>
    <font>
      <b/>
      <sz val="12"/>
      <color indexed="8"/>
      <name val="Agency FB"/>
      <family val="2"/>
    </font>
    <font>
      <sz val="12"/>
      <color indexed="8"/>
      <name val="Agency FB"/>
      <family val="2"/>
    </font>
    <font>
      <sz val="12"/>
      <color rgb="FF000000"/>
      <name val="Agency FB"/>
      <family val="2"/>
    </font>
    <font>
      <sz val="10"/>
      <color indexed="8"/>
      <name val="Agency FB"/>
      <family val="2"/>
    </font>
    <font>
      <b/>
      <sz val="12"/>
      <color theme="0"/>
      <name val="Agency FB"/>
      <family val="2"/>
    </font>
    <font>
      <b/>
      <sz val="12"/>
      <color rgb="FF000000"/>
      <name val="Agency FB"/>
      <family val="2"/>
    </font>
    <font>
      <b/>
      <sz val="12"/>
      <color rgb="FFFFFFFF"/>
      <name val="Agency FB"/>
      <family val="2"/>
    </font>
    <font>
      <b/>
      <sz val="11"/>
      <color theme="1"/>
      <name val="Agency FB"/>
      <family val="2"/>
    </font>
    <font>
      <b/>
      <sz val="14"/>
      <color theme="1"/>
      <name val="Agency FB"/>
      <family val="2"/>
    </font>
    <font>
      <sz val="12"/>
      <color indexed="10"/>
      <name val="Agency FB"/>
      <family val="2"/>
    </font>
    <font>
      <b/>
      <sz val="12"/>
      <name val="Agency FB"/>
      <family val="2"/>
    </font>
    <font>
      <b/>
      <i/>
      <sz val="12"/>
      <color theme="1"/>
      <name val="Agency FB"/>
      <family val="2"/>
    </font>
    <font>
      <b/>
      <sz val="22"/>
      <color theme="1"/>
      <name val="Agency FB"/>
      <family val="2"/>
    </font>
    <font>
      <b/>
      <sz val="16"/>
      <color theme="1"/>
      <name val="Agency FB"/>
      <family val="2"/>
    </font>
    <font>
      <b/>
      <sz val="10"/>
      <color theme="1"/>
      <name val="Arial Narrow"/>
      <family val="2"/>
    </font>
    <font>
      <b/>
      <sz val="11"/>
      <name val="Agency FB"/>
      <family val="2"/>
    </font>
    <font>
      <sz val="11"/>
      <color indexed="10"/>
      <name val="Agency FB"/>
      <family val="2"/>
    </font>
    <font>
      <sz val="11"/>
      <color indexed="8"/>
      <name val="Agency FB"/>
      <family val="2"/>
    </font>
    <font>
      <b/>
      <sz val="11"/>
      <color indexed="8"/>
      <name val="Agency FB"/>
      <family val="2"/>
    </font>
    <font>
      <sz val="11"/>
      <color rgb="FF000000"/>
      <name val="Agency FB"/>
      <family val="2"/>
    </font>
    <font>
      <b/>
      <sz val="11"/>
      <color indexed="8"/>
      <name val="Arial"/>
      <family val="2"/>
    </font>
    <font>
      <b/>
      <sz val="10"/>
      <color theme="1"/>
      <name val="Arial"/>
      <family val="2"/>
    </font>
    <font>
      <sz val="9"/>
      <color rgb="FF999999"/>
      <name val="Arial"/>
      <family val="2"/>
    </font>
    <font>
      <b/>
      <sz val="11"/>
      <color theme="1"/>
      <name val="Arial"/>
      <family val="2"/>
    </font>
    <font>
      <sz val="12"/>
      <color rgb="FFFF0000"/>
      <name val="Agency FB"/>
      <family val="2"/>
    </font>
    <font>
      <sz val="8"/>
      <name val="Calibri"/>
      <family val="2"/>
      <scheme val="minor"/>
    </font>
    <font>
      <b/>
      <sz val="12"/>
      <color rgb="FFFF0000"/>
      <name val="Agency FB"/>
      <family val="2"/>
    </font>
  </fonts>
  <fills count="32">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0070C0"/>
        <bgColor indexed="64"/>
      </patternFill>
    </fill>
    <fill>
      <patternFill patternType="solid">
        <fgColor rgb="FFFFFFFF"/>
        <bgColor indexed="64"/>
      </patternFill>
    </fill>
    <fill>
      <patternFill patternType="solid">
        <fgColor rgb="FF0F243E"/>
        <bgColor indexed="64"/>
      </patternFill>
    </fill>
    <fill>
      <patternFill patternType="solid">
        <fgColor theme="6"/>
        <bgColor indexed="64"/>
      </patternFill>
    </fill>
    <fill>
      <patternFill patternType="solid">
        <fgColor theme="9" tint="0.39997558519241921"/>
        <bgColor indexed="64"/>
      </patternFill>
    </fill>
    <fill>
      <patternFill patternType="solid">
        <fgColor theme="6" tint="0.39997558519241921"/>
        <bgColor indexed="64"/>
      </patternFill>
    </fill>
    <fill>
      <gradientFill degree="45">
        <stop position="0">
          <color theme="0"/>
        </stop>
        <stop position="1">
          <color rgb="FFFFC000"/>
        </stop>
      </gradientFill>
    </fill>
    <fill>
      <patternFill patternType="solid">
        <fgColor rgb="FFC5E0B3"/>
        <bgColor indexed="64"/>
      </patternFill>
    </fill>
    <fill>
      <patternFill patternType="solid">
        <fgColor rgb="FFF7CAAC"/>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1"/>
        <bgColor indexed="64"/>
      </patternFill>
    </fill>
    <fill>
      <patternFill patternType="solid">
        <fgColor rgb="FF11F905"/>
        <bgColor indexed="64"/>
      </patternFill>
    </fill>
    <fill>
      <patternFill patternType="solid">
        <fgColor rgb="FF00B050"/>
        <bgColor indexed="64"/>
      </patternFill>
    </fill>
    <fill>
      <patternFill patternType="solid">
        <fgColor rgb="FF00B0F0"/>
        <bgColor indexed="64"/>
      </patternFill>
    </fill>
    <fill>
      <patternFill patternType="solid">
        <fgColor theme="4"/>
        <bgColor indexed="64"/>
      </patternFill>
    </fill>
    <fill>
      <patternFill patternType="solid">
        <fgColor theme="3" tint="0.39997558519241921"/>
        <bgColor indexed="64"/>
      </patternFill>
    </fill>
    <fill>
      <patternFill patternType="solid">
        <fgColor theme="7"/>
        <bgColor indexed="64"/>
      </patternFill>
    </fill>
    <fill>
      <patternFill patternType="solid">
        <fgColor theme="1" tint="0.249977111117893"/>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rgb="FF00B0F0"/>
      </left>
      <right/>
      <top style="thin">
        <color rgb="FF00B0F0"/>
      </top>
      <bottom style="thin">
        <color rgb="FF00B0F0"/>
      </bottom>
      <diagonal/>
    </border>
    <border>
      <left/>
      <right/>
      <top style="thin">
        <color rgb="FF00B0F0"/>
      </top>
      <bottom style="thin">
        <color rgb="FF00B0F0"/>
      </bottom>
      <diagonal/>
    </border>
    <border>
      <left style="thin">
        <color rgb="FF00B0F0"/>
      </left>
      <right style="thin">
        <color rgb="FF00B0F0"/>
      </right>
      <top style="thin">
        <color rgb="FF00B0F0"/>
      </top>
      <bottom style="thin">
        <color rgb="FF00B0F0"/>
      </bottom>
      <diagonal/>
    </border>
    <border>
      <left style="thin">
        <color indexed="64"/>
      </left>
      <right style="thin">
        <color indexed="64"/>
      </right>
      <top/>
      <bottom/>
      <diagonal/>
    </border>
    <border>
      <left/>
      <right style="thin">
        <color rgb="FF00B0F0"/>
      </right>
      <top style="thin">
        <color rgb="FF00B0F0"/>
      </top>
      <bottom style="thin">
        <color rgb="FF00B0F0"/>
      </bottom>
      <diagonal/>
    </border>
    <border>
      <left style="thin">
        <color rgb="FF00B0F0"/>
      </left>
      <right/>
      <top/>
      <bottom/>
      <diagonal/>
    </border>
    <border>
      <left style="thin">
        <color indexed="64"/>
      </left>
      <right/>
      <top style="thin">
        <color indexed="64"/>
      </top>
      <bottom/>
      <diagonal/>
    </border>
    <border>
      <left style="thin">
        <color indexed="64"/>
      </left>
      <right/>
      <top/>
      <bottom/>
      <diagonal/>
    </border>
    <border>
      <left style="hair">
        <color indexed="64"/>
      </left>
      <right style="thin">
        <color indexed="64"/>
      </right>
      <top style="thin">
        <color indexed="64"/>
      </top>
      <bottom/>
      <diagonal/>
    </border>
    <border>
      <left style="thin">
        <color indexed="64"/>
      </left>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style="thin">
        <color indexed="64"/>
      </left>
      <right style="medium">
        <color indexed="64"/>
      </right>
      <top/>
      <bottom/>
      <diagonal/>
    </border>
    <border>
      <left/>
      <right style="thin">
        <color indexed="64"/>
      </right>
      <top/>
      <bottom/>
      <diagonal/>
    </border>
    <border>
      <left style="thin">
        <color rgb="FF00B0F0"/>
      </left>
      <right style="thin">
        <color rgb="FF00B0F0"/>
      </right>
      <top style="thin">
        <color rgb="FF00B0F0"/>
      </top>
      <bottom/>
      <diagonal/>
    </border>
    <border>
      <left style="thin">
        <color rgb="FF00B0F0"/>
      </left>
      <right style="thin">
        <color rgb="FF00B0F0"/>
      </right>
      <top/>
      <bottom style="thin">
        <color rgb="FF00B0F0"/>
      </bottom>
      <diagonal/>
    </border>
    <border>
      <left style="hair">
        <color indexed="64"/>
      </left>
      <right style="thin">
        <color indexed="64"/>
      </right>
      <top/>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hair">
        <color indexed="64"/>
      </right>
      <top style="thin">
        <color indexed="64"/>
      </top>
      <bottom/>
      <diagonal/>
    </border>
    <border>
      <left style="double">
        <color indexed="64"/>
      </left>
      <right style="double">
        <color indexed="64"/>
      </right>
      <top style="double">
        <color indexed="64"/>
      </top>
      <bottom style="double">
        <color indexed="64"/>
      </bottom>
      <diagonal/>
    </border>
    <border>
      <left style="hair">
        <color indexed="64"/>
      </left>
      <right style="thin">
        <color indexed="64"/>
      </right>
      <top/>
      <bottom style="hair">
        <color indexed="64"/>
      </bottom>
      <diagonal/>
    </border>
    <border>
      <left style="medium">
        <color indexed="64"/>
      </left>
      <right style="thin">
        <color indexed="64"/>
      </right>
      <top/>
      <bottom style="medium">
        <color indexed="64"/>
      </bottom>
      <diagonal/>
    </border>
    <border>
      <left/>
      <right/>
      <top/>
      <bottom style="thin">
        <color indexed="64"/>
      </bottom>
      <diagonal/>
    </border>
    <border>
      <left/>
      <right/>
      <top/>
      <bottom style="thin">
        <color rgb="FF00B0F0"/>
      </bottom>
      <diagonal/>
    </border>
    <border>
      <left style="thin">
        <color rgb="FF00B0F0"/>
      </left>
      <right/>
      <top style="thin">
        <color indexed="64"/>
      </top>
      <bottom/>
      <diagonal/>
    </border>
    <border>
      <left style="thin">
        <color rgb="FF00B0F0"/>
      </left>
      <right/>
      <top/>
      <bottom style="thin">
        <color rgb="FF00B0F0"/>
      </bottom>
      <diagonal/>
    </border>
    <border>
      <left style="thin">
        <color rgb="FF0070C0"/>
      </left>
      <right style="thin">
        <color rgb="FF0070C0"/>
      </right>
      <top style="thin">
        <color rgb="FF0070C0"/>
      </top>
      <bottom style="thin">
        <color rgb="FF0070C0"/>
      </bottom>
      <diagonal/>
    </border>
    <border>
      <left style="medium">
        <color rgb="FFC8C9C7"/>
      </left>
      <right/>
      <top/>
      <bottom/>
      <diagonal/>
    </border>
    <border>
      <left/>
      <right style="thin">
        <color rgb="FF0070C0"/>
      </right>
      <top/>
      <bottom style="thin">
        <color rgb="FF00B0F0"/>
      </bottom>
      <diagonal/>
    </border>
    <border>
      <left/>
      <right style="thin">
        <color rgb="FF0070C0"/>
      </right>
      <top/>
      <bottom/>
      <diagonal/>
    </border>
  </borders>
  <cellStyleXfs count="3">
    <xf numFmtId="0" fontId="0" fillId="0" borderId="0"/>
    <xf numFmtId="164" fontId="1" fillId="0" borderId="0" applyFont="0" applyFill="0" applyBorder="0" applyAlignment="0" applyProtection="0"/>
    <xf numFmtId="0" fontId="11" fillId="0" borderId="0"/>
  </cellStyleXfs>
  <cellXfs count="546">
    <xf numFmtId="0" fontId="0" fillId="0" borderId="0" xfId="0"/>
    <xf numFmtId="0" fontId="5" fillId="8" borderId="10" xfId="0" applyFont="1" applyFill="1" applyBorder="1" applyAlignment="1">
      <alignment horizontal="center" vertical="center"/>
    </xf>
    <xf numFmtId="0" fontId="5" fillId="8" borderId="10" xfId="0" applyFont="1" applyFill="1" applyBorder="1" applyAlignment="1">
      <alignment horizontal="center" vertical="center" wrapText="1"/>
    </xf>
    <xf numFmtId="0" fontId="6" fillId="2" borderId="10" xfId="0" applyFont="1" applyFill="1" applyBorder="1" applyAlignment="1">
      <alignment horizontal="center" vertical="center"/>
    </xf>
    <xf numFmtId="0" fontId="6" fillId="2" borderId="10" xfId="0" applyFont="1" applyFill="1" applyBorder="1" applyAlignment="1">
      <alignment vertical="center"/>
    </xf>
    <xf numFmtId="0" fontId="7" fillId="2" borderId="10" xfId="0" applyFont="1" applyFill="1" applyBorder="1" applyAlignment="1">
      <alignment vertical="center"/>
    </xf>
    <xf numFmtId="0" fontId="7" fillId="0" borderId="10" xfId="0" applyFont="1" applyBorder="1" applyAlignment="1">
      <alignment horizontal="center" vertical="center"/>
    </xf>
    <xf numFmtId="0" fontId="7" fillId="0" borderId="10" xfId="0" applyFont="1" applyBorder="1" applyAlignment="1">
      <alignment vertical="center"/>
    </xf>
    <xf numFmtId="0" fontId="7" fillId="9" borderId="10" xfId="0" applyFont="1" applyFill="1" applyBorder="1" applyAlignment="1">
      <alignment horizontal="center" vertical="center"/>
    </xf>
    <xf numFmtId="4" fontId="7" fillId="9" borderId="10" xfId="0" applyNumberFormat="1" applyFont="1" applyFill="1" applyBorder="1" applyAlignment="1">
      <alignment horizontal="right" vertical="center"/>
    </xf>
    <xf numFmtId="2" fontId="7" fillId="0" borderId="10" xfId="0" applyNumberFormat="1" applyFont="1" applyBorder="1" applyAlignment="1">
      <alignment horizontal="center" vertical="center"/>
    </xf>
    <xf numFmtId="0" fontId="7" fillId="0" borderId="10" xfId="0" applyFont="1" applyBorder="1" applyAlignment="1">
      <alignment vertical="center" wrapText="1"/>
    </xf>
    <xf numFmtId="4" fontId="7" fillId="0" borderId="10" xfId="0" applyNumberFormat="1" applyFont="1" applyBorder="1" applyAlignment="1">
      <alignment horizontal="right" vertical="center"/>
    </xf>
    <xf numFmtId="4" fontId="9" fillId="0" borderId="0" xfId="0" applyNumberFormat="1" applyFont="1"/>
    <xf numFmtId="4" fontId="3" fillId="0" borderId="0" xfId="0" applyNumberFormat="1" applyFont="1"/>
    <xf numFmtId="4" fontId="10" fillId="0" borderId="0" xfId="0" applyNumberFormat="1" applyFont="1"/>
    <xf numFmtId="165" fontId="10" fillId="0" borderId="0" xfId="0" applyNumberFormat="1" applyFont="1" applyAlignment="1">
      <alignment horizontal="center"/>
    </xf>
    <xf numFmtId="0" fontId="10" fillId="0" borderId="0" xfId="0" applyFont="1"/>
    <xf numFmtId="0" fontId="10" fillId="0" borderId="0" xfId="0" applyFont="1" applyAlignment="1">
      <alignment horizontal="center"/>
    </xf>
    <xf numFmtId="4" fontId="3" fillId="3" borderId="0" xfId="0" applyNumberFormat="1" applyFont="1" applyFill="1"/>
    <xf numFmtId="4" fontId="8" fillId="10" borderId="10" xfId="0" applyNumberFormat="1" applyFont="1" applyFill="1" applyBorder="1" applyAlignment="1">
      <alignment horizontal="center" vertical="center"/>
    </xf>
    <xf numFmtId="164" fontId="1" fillId="0" borderId="1" xfId="1" applyBorder="1" applyAlignment="1">
      <alignment vertical="center"/>
    </xf>
    <xf numFmtId="164" fontId="1" fillId="0" borderId="0" xfId="1" applyAlignment="1">
      <alignment vertical="center"/>
    </xf>
    <xf numFmtId="164" fontId="10" fillId="0" borderId="0" xfId="1" applyFont="1" applyAlignment="1">
      <alignment horizontal="center"/>
    </xf>
    <xf numFmtId="164" fontId="13" fillId="0" borderId="0" xfId="1" applyFont="1" applyAlignment="1">
      <alignment vertical="center"/>
    </xf>
    <xf numFmtId="164" fontId="13" fillId="0" borderId="0" xfId="1" applyFont="1" applyAlignment="1">
      <alignment horizontal="center" vertical="center"/>
    </xf>
    <xf numFmtId="0" fontId="0" fillId="0" borderId="0" xfId="0" applyAlignment="1">
      <alignment vertical="center"/>
    </xf>
    <xf numFmtId="164" fontId="2" fillId="0" borderId="0" xfId="1" applyFont="1" applyAlignment="1">
      <alignment vertical="center"/>
    </xf>
    <xf numFmtId="164" fontId="15" fillId="0" borderId="1" xfId="1" applyFont="1" applyBorder="1" applyAlignment="1">
      <alignment vertical="center"/>
    </xf>
    <xf numFmtId="164" fontId="16" fillId="16" borderId="1" xfId="1" applyFont="1" applyFill="1" applyBorder="1" applyAlignment="1">
      <alignment vertical="center"/>
    </xf>
    <xf numFmtId="164" fontId="16" fillId="0" borderId="1" xfId="1" applyFont="1" applyBorder="1" applyAlignment="1">
      <alignment horizontal="center" vertical="center"/>
    </xf>
    <xf numFmtId="164" fontId="18" fillId="0" borderId="1" xfId="1" applyFont="1" applyBorder="1" applyAlignment="1">
      <alignment horizontal="center" vertical="center" wrapText="1"/>
    </xf>
    <xf numFmtId="164" fontId="18" fillId="0" borderId="1" xfId="1" applyFont="1" applyBorder="1" applyAlignment="1">
      <alignment horizontal="center" vertical="center"/>
    </xf>
    <xf numFmtId="164" fontId="16" fillId="0" borderId="1" xfId="1" applyFont="1" applyBorder="1" applyAlignment="1">
      <alignment vertical="center"/>
    </xf>
    <xf numFmtId="164" fontId="16" fillId="12" borderId="6" xfId="1" applyFont="1" applyFill="1" applyBorder="1" applyAlignment="1">
      <alignment horizontal="center" vertical="center" wrapText="1"/>
    </xf>
    <xf numFmtId="164" fontId="16" fillId="12" borderId="21" xfId="1" applyFont="1" applyFill="1" applyBorder="1" applyAlignment="1">
      <alignment vertical="center"/>
    </xf>
    <xf numFmtId="164" fontId="16" fillId="12" borderId="20" xfId="1" applyFont="1" applyFill="1" applyBorder="1" applyAlignment="1">
      <alignment vertical="center"/>
    </xf>
    <xf numFmtId="164" fontId="16" fillId="12" borderId="19" xfId="1" applyFont="1" applyFill="1" applyBorder="1" applyAlignment="1">
      <alignment horizontal="center" vertical="center" wrapText="1"/>
    </xf>
    <xf numFmtId="49" fontId="21" fillId="0" borderId="1" xfId="1" applyNumberFormat="1" applyFont="1" applyBorder="1" applyAlignment="1">
      <alignment horizontal="center" vertical="center"/>
    </xf>
    <xf numFmtId="164" fontId="18" fillId="9" borderId="1" xfId="1" applyFont="1" applyFill="1" applyBorder="1" applyAlignment="1">
      <alignment vertical="center" wrapText="1"/>
    </xf>
    <xf numFmtId="164" fontId="18" fillId="9" borderId="1" xfId="1" applyFont="1" applyFill="1" applyBorder="1" applyAlignment="1">
      <alignment horizontal="center" vertical="center"/>
    </xf>
    <xf numFmtId="164" fontId="18" fillId="9" borderId="1" xfId="1" applyFont="1" applyFill="1" applyBorder="1" applyAlignment="1">
      <alignment horizontal="right" vertical="center" wrapText="1"/>
    </xf>
    <xf numFmtId="164" fontId="18" fillId="0" borderId="1" xfId="1" applyFont="1" applyBorder="1" applyAlignment="1">
      <alignment vertical="center" wrapText="1"/>
    </xf>
    <xf numFmtId="164" fontId="18" fillId="0" borderId="1" xfId="1" applyFont="1" applyBorder="1" applyAlignment="1">
      <alignment vertical="center"/>
    </xf>
    <xf numFmtId="49" fontId="20" fillId="12" borderId="1" xfId="1" applyNumberFormat="1" applyFont="1" applyFill="1" applyBorder="1" applyAlignment="1">
      <alignment horizontal="center" vertical="center"/>
    </xf>
    <xf numFmtId="164" fontId="16" fillId="12" borderId="1" xfId="1" applyFont="1" applyFill="1" applyBorder="1" applyAlignment="1">
      <alignment vertical="center"/>
    </xf>
    <xf numFmtId="164" fontId="18" fillId="12" borderId="1" xfId="1" applyFont="1" applyFill="1" applyBorder="1" applyAlignment="1">
      <alignment vertical="center" wrapText="1"/>
    </xf>
    <xf numFmtId="49" fontId="18" fillId="0" borderId="1" xfId="1" applyNumberFormat="1" applyFont="1" applyBorder="1" applyAlignment="1">
      <alignment horizontal="center" vertical="center"/>
    </xf>
    <xf numFmtId="164" fontId="22" fillId="0" borderId="1" xfId="1" applyFont="1" applyBorder="1" applyAlignment="1">
      <alignment vertical="center" wrapText="1"/>
    </xf>
    <xf numFmtId="164" fontId="18" fillId="0" borderId="1" xfId="1" applyFont="1" applyBorder="1" applyAlignment="1">
      <alignment horizontal="right" vertical="center" wrapText="1"/>
    </xf>
    <xf numFmtId="0" fontId="21" fillId="0" borderId="7" xfId="0" applyFont="1" applyBorder="1" applyAlignment="1">
      <alignment vertical="center"/>
    </xf>
    <xf numFmtId="49" fontId="20" fillId="0" borderId="1" xfId="1" applyNumberFormat="1" applyFont="1" applyBorder="1" applyAlignment="1">
      <alignment horizontal="center" vertical="center"/>
    </xf>
    <xf numFmtId="164" fontId="16" fillId="0" borderId="1" xfId="1" applyFont="1" applyBorder="1" applyAlignment="1">
      <alignment vertical="center" wrapText="1"/>
    </xf>
    <xf numFmtId="165" fontId="20" fillId="11" borderId="1" xfId="0" applyNumberFormat="1" applyFont="1" applyFill="1" applyBorder="1" applyAlignment="1">
      <alignment vertical="center" textRotation="1"/>
    </xf>
    <xf numFmtId="0" fontId="20" fillId="11" borderId="1" xfId="0" applyFont="1" applyFill="1" applyBorder="1" applyAlignment="1">
      <alignment horizontal="center" vertical="center"/>
    </xf>
    <xf numFmtId="0" fontId="20" fillId="11" borderId="5" xfId="0" applyFont="1" applyFill="1" applyBorder="1" applyAlignment="1">
      <alignment horizontal="center" vertical="center"/>
    </xf>
    <xf numFmtId="4" fontId="20" fillId="11" borderId="1" xfId="0" applyNumberFormat="1" applyFont="1" applyFill="1" applyBorder="1" applyAlignment="1">
      <alignment horizontal="center" vertical="center"/>
    </xf>
    <xf numFmtId="164" fontId="20" fillId="11" borderId="2" xfId="1" applyFont="1" applyFill="1" applyBorder="1" applyAlignment="1">
      <alignment horizontal="center" vertical="center" wrapText="1"/>
    </xf>
    <xf numFmtId="4" fontId="20" fillId="11" borderId="17" xfId="0" applyNumberFormat="1" applyFont="1" applyFill="1" applyBorder="1" applyAlignment="1">
      <alignment horizontal="center" vertical="center" wrapText="1"/>
    </xf>
    <xf numFmtId="0" fontId="20" fillId="3" borderId="4" xfId="0" applyFont="1" applyFill="1" applyBorder="1" applyAlignment="1">
      <alignment horizontal="center"/>
    </xf>
    <xf numFmtId="0" fontId="20" fillId="3" borderId="1" xfId="0" applyFont="1" applyFill="1" applyBorder="1"/>
    <xf numFmtId="164" fontId="20" fillId="3" borderId="1" xfId="1" applyFont="1" applyFill="1" applyBorder="1"/>
    <xf numFmtId="0" fontId="20" fillId="3" borderId="6" xfId="0" applyFont="1" applyFill="1" applyBorder="1" applyAlignment="1">
      <alignment horizontal="center"/>
    </xf>
    <xf numFmtId="4" fontId="20" fillId="5" borderId="6" xfId="0" applyNumberFormat="1" applyFont="1" applyFill="1" applyBorder="1" applyAlignment="1">
      <alignment horizontal="center" vertical="center" wrapText="1"/>
    </xf>
    <xf numFmtId="0" fontId="20" fillId="12" borderId="7" xfId="0" applyFont="1" applyFill="1" applyBorder="1" applyAlignment="1">
      <alignment horizontal="center"/>
    </xf>
    <xf numFmtId="0" fontId="20" fillId="12" borderId="25" xfId="0" applyFont="1" applyFill="1" applyBorder="1"/>
    <xf numFmtId="0" fontId="20" fillId="12" borderId="7" xfId="0" applyFont="1" applyFill="1" applyBorder="1"/>
    <xf numFmtId="0" fontId="20" fillId="12" borderId="6" xfId="0" applyFont="1" applyFill="1" applyBorder="1" applyAlignment="1">
      <alignment horizontal="center"/>
    </xf>
    <xf numFmtId="0" fontId="20" fillId="12" borderId="1" xfId="0" applyFont="1" applyFill="1" applyBorder="1"/>
    <xf numFmtId="164" fontId="20" fillId="12" borderId="1" xfId="1" applyFont="1" applyFill="1" applyBorder="1"/>
    <xf numFmtId="0" fontId="20" fillId="12" borderId="2" xfId="0" applyFont="1" applyFill="1" applyBorder="1" applyAlignment="1">
      <alignment horizontal="center"/>
    </xf>
    <xf numFmtId="165" fontId="21" fillId="0" borderId="1" xfId="0" applyNumberFormat="1" applyFont="1" applyBorder="1" applyAlignment="1">
      <alignment horizontal="center"/>
    </xf>
    <xf numFmtId="0" fontId="21" fillId="0" borderId="25" xfId="0" applyFont="1" applyBorder="1"/>
    <xf numFmtId="0" fontId="21" fillId="0" borderId="7" xfId="0" applyFont="1" applyBorder="1"/>
    <xf numFmtId="0" fontId="21" fillId="0" borderId="6" xfId="0" applyFont="1" applyBorder="1" applyAlignment="1">
      <alignment horizontal="center"/>
    </xf>
    <xf numFmtId="0" fontId="21" fillId="0" borderId="1" xfId="0" applyFont="1" applyBorder="1" applyAlignment="1">
      <alignment horizontal="center"/>
    </xf>
    <xf numFmtId="164" fontId="21" fillId="0" borderId="1" xfId="1" applyFont="1" applyBorder="1" applyAlignment="1">
      <alignment horizontal="center"/>
    </xf>
    <xf numFmtId="4" fontId="21" fillId="0" borderId="1" xfId="0" applyNumberFormat="1" applyFont="1" applyBorder="1" applyAlignment="1">
      <alignment horizontal="center"/>
    </xf>
    <xf numFmtId="166" fontId="21" fillId="0" borderId="1" xfId="0" applyNumberFormat="1" applyFont="1" applyBorder="1" applyAlignment="1">
      <alignment horizontal="center"/>
    </xf>
    <xf numFmtId="0" fontId="21" fillId="0" borderId="6" xfId="0" applyFont="1" applyBorder="1" applyAlignment="1">
      <alignment horizontal="center" vertical="center"/>
    </xf>
    <xf numFmtId="0" fontId="21" fillId="0" borderId="1" xfId="0" applyFont="1" applyBorder="1" applyAlignment="1">
      <alignment horizontal="center" vertical="center"/>
    </xf>
    <xf numFmtId="164" fontId="21" fillId="0" borderId="1" xfId="1" applyFont="1" applyBorder="1" applyAlignment="1">
      <alignment horizontal="center" vertical="center"/>
    </xf>
    <xf numFmtId="0" fontId="21" fillId="12" borderId="6" xfId="0" applyFont="1" applyFill="1" applyBorder="1" applyAlignment="1">
      <alignment horizontal="center"/>
    </xf>
    <xf numFmtId="0" fontId="21" fillId="12" borderId="1" xfId="0" applyFont="1" applyFill="1" applyBorder="1" applyAlignment="1">
      <alignment horizontal="center"/>
    </xf>
    <xf numFmtId="164" fontId="21" fillId="12" borderId="1" xfId="1" applyFont="1" applyFill="1" applyBorder="1" applyAlignment="1">
      <alignment horizontal="center"/>
    </xf>
    <xf numFmtId="166" fontId="21" fillId="12" borderId="1" xfId="0" applyNumberFormat="1" applyFont="1" applyFill="1" applyBorder="1" applyAlignment="1">
      <alignment horizontal="center"/>
    </xf>
    <xf numFmtId="14" fontId="20" fillId="0" borderId="1" xfId="0" applyNumberFormat="1" applyFont="1" applyBorder="1" applyAlignment="1">
      <alignment horizontal="center"/>
    </xf>
    <xf numFmtId="0" fontId="21" fillId="6" borderId="1" xfId="0" applyFont="1" applyFill="1" applyBorder="1"/>
    <xf numFmtId="0" fontId="20" fillId="3" borderId="4" xfId="0" applyFont="1" applyFill="1" applyBorder="1" applyAlignment="1">
      <alignment horizontal="center"/>
    </xf>
    <xf numFmtId="0" fontId="20" fillId="3" borderId="1" xfId="0" applyFont="1" applyFill="1" applyBorder="1" applyAlignment="1">
      <alignment horizontal="center"/>
    </xf>
    <xf numFmtId="4" fontId="20" fillId="3" borderId="1" xfId="0" applyNumberFormat="1" applyFont="1" applyFill="1" applyBorder="1" applyAlignment="1">
      <alignment horizontal="center"/>
    </xf>
    <xf numFmtId="0" fontId="18" fillId="0" borderId="1" xfId="0" applyFont="1" applyBorder="1" applyAlignment="1">
      <alignment horizontal="center"/>
    </xf>
    <xf numFmtId="0" fontId="21" fillId="0" borderId="1" xfId="0" applyFont="1" applyBorder="1"/>
    <xf numFmtId="2" fontId="18" fillId="0" borderId="1" xfId="0" applyNumberFormat="1" applyFont="1" applyBorder="1" applyAlignment="1">
      <alignment horizontal="center"/>
    </xf>
    <xf numFmtId="164" fontId="18" fillId="0" borderId="1" xfId="1" applyFont="1" applyBorder="1" applyAlignment="1">
      <alignment horizontal="center"/>
    </xf>
    <xf numFmtId="4" fontId="21" fillId="0" borderId="1" xfId="0" applyNumberFormat="1" applyFont="1" applyBorder="1"/>
    <xf numFmtId="164" fontId="20" fillId="12" borderId="4" xfId="1" applyFont="1" applyFill="1" applyBorder="1" applyAlignment="1">
      <alignment horizontal="center"/>
    </xf>
    <xf numFmtId="0" fontId="24" fillId="8" borderId="31" xfId="0" applyFont="1" applyFill="1" applyBorder="1" applyAlignment="1">
      <alignment horizontal="center" vertical="center"/>
    </xf>
    <xf numFmtId="0" fontId="24" fillId="8" borderId="31" xfId="0" applyFont="1" applyFill="1" applyBorder="1" applyAlignment="1">
      <alignment horizontal="center" vertical="center" wrapText="1"/>
    </xf>
    <xf numFmtId="0" fontId="24" fillId="8" borderId="10" xfId="0" applyFont="1" applyFill="1" applyBorder="1" applyAlignment="1">
      <alignment horizontal="center" vertical="center" wrapText="1"/>
    </xf>
    <xf numFmtId="0" fontId="25" fillId="2" borderId="32" xfId="0" applyFont="1" applyFill="1" applyBorder="1" applyAlignment="1">
      <alignment horizontal="center" vertical="center"/>
    </xf>
    <xf numFmtId="0" fontId="25" fillId="2" borderId="32" xfId="0" applyFont="1" applyFill="1" applyBorder="1" applyAlignment="1">
      <alignment vertical="center"/>
    </xf>
    <xf numFmtId="0" fontId="22" fillId="2" borderId="32" xfId="0" applyFont="1" applyFill="1" applyBorder="1" applyAlignment="1">
      <alignment vertical="center"/>
    </xf>
    <xf numFmtId="4" fontId="25" fillId="2" borderId="10" xfId="0" applyNumberFormat="1" applyFont="1" applyFill="1" applyBorder="1" applyAlignment="1">
      <alignment horizontal="center" vertical="center"/>
    </xf>
    <xf numFmtId="0" fontId="22" fillId="0" borderId="10" xfId="0" applyFont="1" applyBorder="1" applyAlignment="1">
      <alignment horizontal="center" vertical="center"/>
    </xf>
    <xf numFmtId="0" fontId="22" fillId="0" borderId="10" xfId="0" applyFont="1" applyBorder="1" applyAlignment="1">
      <alignment vertical="center"/>
    </xf>
    <xf numFmtId="0" fontId="22" fillId="9" borderId="10" xfId="0" applyFont="1" applyFill="1" applyBorder="1" applyAlignment="1">
      <alignment horizontal="center" vertical="center"/>
    </xf>
    <xf numFmtId="4" fontId="22" fillId="9" borderId="10" xfId="0" applyNumberFormat="1" applyFont="1" applyFill="1" applyBorder="1" applyAlignment="1">
      <alignment horizontal="right" vertical="center"/>
    </xf>
    <xf numFmtId="0" fontId="25" fillId="2" borderId="10" xfId="0" applyFont="1" applyFill="1" applyBorder="1" applyAlignment="1">
      <alignment horizontal="center" vertical="center"/>
    </xf>
    <xf numFmtId="0" fontId="25" fillId="2" borderId="10" xfId="0" applyFont="1" applyFill="1" applyBorder="1" applyAlignment="1">
      <alignment vertical="center"/>
    </xf>
    <xf numFmtId="0" fontId="22" fillId="2" borderId="10" xfId="0" applyFont="1" applyFill="1" applyBorder="1" applyAlignment="1">
      <alignment vertical="center"/>
    </xf>
    <xf numFmtId="0" fontId="22" fillId="0" borderId="10" xfId="0" applyFont="1" applyBorder="1" applyAlignment="1">
      <alignment vertical="center" wrapText="1"/>
    </xf>
    <xf numFmtId="4" fontId="22" fillId="0" borderId="10" xfId="0" applyNumberFormat="1" applyFont="1" applyBorder="1" applyAlignment="1">
      <alignment horizontal="right" vertical="center"/>
    </xf>
    <xf numFmtId="4" fontId="26" fillId="10" borderId="10" xfId="0" applyNumberFormat="1" applyFont="1" applyFill="1" applyBorder="1" applyAlignment="1">
      <alignment horizontal="center" vertical="center"/>
    </xf>
    <xf numFmtId="164" fontId="15" fillId="0" borderId="0" xfId="1" applyFont="1" applyAlignment="1">
      <alignment vertical="center"/>
    </xf>
    <xf numFmtId="164" fontId="27" fillId="0" borderId="1" xfId="1" applyFont="1" applyBorder="1" applyAlignment="1">
      <alignment vertical="center"/>
    </xf>
    <xf numFmtId="164" fontId="18" fillId="0" borderId="0" xfId="1" applyFont="1" applyAlignment="1">
      <alignment vertical="center"/>
    </xf>
    <xf numFmtId="49" fontId="16" fillId="0" borderId="1" xfId="1" applyNumberFormat="1" applyFont="1" applyBorder="1" applyAlignment="1">
      <alignment horizontal="center" vertical="center"/>
    </xf>
    <xf numFmtId="49" fontId="16" fillId="7" borderId="1" xfId="1" applyNumberFormat="1" applyFont="1" applyFill="1" applyBorder="1" applyAlignment="1">
      <alignment horizontal="center" vertical="center"/>
    </xf>
    <xf numFmtId="164" fontId="16" fillId="7" borderId="1" xfId="1" applyFont="1" applyFill="1" applyBorder="1" applyAlignment="1">
      <alignment vertical="center"/>
    </xf>
    <xf numFmtId="49" fontId="16" fillId="17" borderId="0" xfId="1" applyNumberFormat="1" applyFont="1" applyFill="1" applyBorder="1" applyAlignment="1">
      <alignment horizontal="center" vertical="center"/>
    </xf>
    <xf numFmtId="164" fontId="16" fillId="17" borderId="0" xfId="1" applyFont="1" applyFill="1" applyBorder="1" applyAlignment="1">
      <alignment vertical="center"/>
    </xf>
    <xf numFmtId="49" fontId="18" fillId="0" borderId="0" xfId="1" applyNumberFormat="1" applyFont="1" applyAlignment="1">
      <alignment vertical="center"/>
    </xf>
    <xf numFmtId="49" fontId="18" fillId="0" borderId="0" xfId="1" applyNumberFormat="1" applyFont="1" applyAlignment="1">
      <alignment horizontal="center" vertical="center"/>
    </xf>
    <xf numFmtId="164" fontId="14" fillId="0" borderId="1" xfId="1" applyFont="1" applyBorder="1" applyAlignment="1">
      <alignment vertical="center"/>
    </xf>
    <xf numFmtId="164" fontId="23" fillId="0" borderId="1" xfId="1" applyFont="1" applyBorder="1" applyAlignment="1">
      <alignment vertical="center"/>
    </xf>
    <xf numFmtId="164" fontId="14" fillId="0" borderId="6" xfId="1" applyFont="1" applyBorder="1" applyAlignment="1">
      <alignment vertical="center"/>
    </xf>
    <xf numFmtId="164" fontId="15" fillId="0" borderId="6" xfId="1" applyFont="1" applyBorder="1" applyAlignment="1">
      <alignment vertical="center"/>
    </xf>
    <xf numFmtId="164" fontId="17" fillId="0" borderId="6" xfId="1" applyFont="1" applyBorder="1" applyAlignment="1">
      <alignment vertical="center"/>
    </xf>
    <xf numFmtId="164" fontId="28" fillId="0" borderId="34" xfId="1" applyFont="1" applyBorder="1" applyAlignment="1">
      <alignment vertical="center"/>
    </xf>
    <xf numFmtId="164" fontId="28" fillId="0" borderId="28" xfId="1" applyFont="1" applyBorder="1" applyAlignment="1">
      <alignment vertical="center"/>
    </xf>
    <xf numFmtId="4" fontId="20" fillId="0" borderId="0" xfId="0" applyNumberFormat="1" applyFont="1" applyAlignment="1">
      <alignment vertical="center"/>
    </xf>
    <xf numFmtId="0" fontId="21" fillId="0" borderId="1" xfId="0" applyFont="1" applyBorder="1" applyAlignment="1">
      <alignment vertical="center"/>
    </xf>
    <xf numFmtId="164" fontId="16" fillId="16" borderId="1" xfId="1" applyFont="1" applyFill="1" applyBorder="1" applyAlignment="1">
      <alignment horizontal="center" vertical="center"/>
    </xf>
    <xf numFmtId="49" fontId="16" fillId="16" borderId="1" xfId="1" applyNumberFormat="1" applyFont="1" applyFill="1" applyBorder="1" applyAlignment="1">
      <alignment horizontal="center" vertical="center"/>
    </xf>
    <xf numFmtId="164" fontId="16" fillId="16" borderId="1" xfId="1" applyFont="1" applyFill="1" applyBorder="1" applyAlignment="1">
      <alignment horizontal="center" vertical="center" wrapText="1"/>
    </xf>
    <xf numFmtId="164" fontId="29" fillId="0" borderId="0" xfId="1" applyFont="1" applyAlignment="1">
      <alignment vertical="center"/>
    </xf>
    <xf numFmtId="164" fontId="21" fillId="0" borderId="0" xfId="1" applyFont="1" applyAlignment="1">
      <alignment vertical="center"/>
    </xf>
    <xf numFmtId="4" fontId="20" fillId="0" borderId="0" xfId="0" applyNumberFormat="1" applyFont="1"/>
    <xf numFmtId="49" fontId="16" fillId="12" borderId="1" xfId="1" applyNumberFormat="1" applyFont="1" applyFill="1" applyBorder="1" applyAlignment="1">
      <alignment horizontal="center" vertical="center" wrapText="1"/>
    </xf>
    <xf numFmtId="164" fontId="16" fillId="12" borderId="1" xfId="1" applyFont="1" applyFill="1" applyBorder="1" applyAlignment="1">
      <alignment horizontal="center" vertical="center"/>
    </xf>
    <xf numFmtId="49" fontId="16" fillId="12" borderId="1" xfId="1" applyNumberFormat="1" applyFont="1" applyFill="1" applyBorder="1" applyAlignment="1">
      <alignment horizontal="center" vertical="center"/>
    </xf>
    <xf numFmtId="164" fontId="16" fillId="12" borderId="1" xfId="1" applyFont="1" applyFill="1" applyBorder="1" applyAlignment="1">
      <alignment horizontal="center" vertical="center" wrapText="1"/>
    </xf>
    <xf numFmtId="49" fontId="18" fillId="9" borderId="1" xfId="1" applyNumberFormat="1" applyFont="1" applyFill="1" applyBorder="1" applyAlignment="1">
      <alignment horizontal="center" vertical="center"/>
    </xf>
    <xf numFmtId="164" fontId="18" fillId="9" borderId="1" xfId="1" applyFont="1" applyFill="1" applyBorder="1" applyAlignment="1">
      <alignment horizontal="center" vertical="center" wrapText="1"/>
    </xf>
    <xf numFmtId="164" fontId="18" fillId="12" borderId="1" xfId="1" applyFont="1" applyFill="1" applyBorder="1" applyAlignment="1">
      <alignment horizontal="center" vertical="center" wrapText="1"/>
    </xf>
    <xf numFmtId="164" fontId="16" fillId="0" borderId="1" xfId="1" applyFont="1" applyBorder="1" applyAlignment="1">
      <alignment horizontal="center" vertical="center" wrapText="1"/>
    </xf>
    <xf numFmtId="164" fontId="16" fillId="0" borderId="0" xfId="1" applyFont="1" applyAlignment="1">
      <alignment vertical="center"/>
    </xf>
    <xf numFmtId="49" fontId="21" fillId="0" borderId="0" xfId="1" applyNumberFormat="1" applyFont="1" applyAlignment="1">
      <alignment horizontal="center" vertical="center"/>
    </xf>
    <xf numFmtId="164" fontId="18" fillId="0" borderId="0" xfId="1" applyFont="1" applyAlignment="1">
      <alignment horizontal="center" vertical="center"/>
    </xf>
    <xf numFmtId="4" fontId="29" fillId="0" borderId="0" xfId="0" applyNumberFormat="1" applyFont="1"/>
    <xf numFmtId="4" fontId="20" fillId="5" borderId="1" xfId="0" applyNumberFormat="1" applyFont="1" applyFill="1" applyBorder="1" applyAlignment="1">
      <alignment horizontal="center" vertical="center" wrapText="1"/>
    </xf>
    <xf numFmtId="4" fontId="20" fillId="3" borderId="0" xfId="0" applyNumberFormat="1" applyFont="1" applyFill="1"/>
    <xf numFmtId="4" fontId="21" fillId="0" borderId="0" xfId="0" applyNumberFormat="1" applyFont="1"/>
    <xf numFmtId="165" fontId="21" fillId="0" borderId="0" xfId="0" applyNumberFormat="1" applyFont="1" applyAlignment="1">
      <alignment horizontal="center"/>
    </xf>
    <xf numFmtId="0" fontId="21" fillId="0" borderId="0" xfId="0" applyFont="1"/>
    <xf numFmtId="0" fontId="21" fillId="0" borderId="0" xfId="0" applyFont="1" applyAlignment="1">
      <alignment horizontal="center"/>
    </xf>
    <xf numFmtId="164" fontId="21" fillId="0" borderId="0" xfId="1" applyFont="1" applyAlignment="1">
      <alignment horizontal="center"/>
    </xf>
    <xf numFmtId="164" fontId="20" fillId="5" borderId="6" xfId="1" applyFont="1" applyFill="1" applyBorder="1" applyAlignment="1">
      <alignment horizontal="center" vertical="center" wrapText="1"/>
    </xf>
    <xf numFmtId="164" fontId="20" fillId="12" borderId="2" xfId="1" applyFont="1" applyFill="1" applyBorder="1" applyAlignment="1">
      <alignment horizontal="center"/>
    </xf>
    <xf numFmtId="0" fontId="21" fillId="0" borderId="6" xfId="0" applyFont="1" applyBorder="1"/>
    <xf numFmtId="0" fontId="20" fillId="12" borderId="1" xfId="0" applyFont="1" applyFill="1" applyBorder="1" applyAlignment="1">
      <alignment horizontal="center"/>
    </xf>
    <xf numFmtId="164" fontId="20" fillId="12" borderId="1" xfId="1" applyFont="1" applyFill="1" applyBorder="1" applyAlignment="1">
      <alignment horizontal="center"/>
    </xf>
    <xf numFmtId="0" fontId="21" fillId="0" borderId="6" xfId="0" applyFont="1" applyBorder="1" applyAlignment="1">
      <alignment vertical="center"/>
    </xf>
    <xf numFmtId="164" fontId="20" fillId="0" borderId="0" xfId="1" applyFont="1"/>
    <xf numFmtId="164" fontId="20" fillId="3" borderId="1" xfId="1" applyFont="1" applyFill="1" applyBorder="1" applyAlignment="1">
      <alignment horizontal="center"/>
    </xf>
    <xf numFmtId="164" fontId="20" fillId="0" borderId="1" xfId="1" applyFont="1" applyBorder="1" applyAlignment="1">
      <alignment horizontal="center"/>
    </xf>
    <xf numFmtId="164" fontId="21" fillId="0" borderId="1" xfId="1" applyFont="1" applyBorder="1"/>
    <xf numFmtId="164" fontId="21" fillId="0" borderId="0" xfId="1" applyFont="1"/>
    <xf numFmtId="0" fontId="20" fillId="12" borderId="0" xfId="0" applyFont="1" applyFill="1" applyBorder="1" applyAlignment="1">
      <alignment horizontal="center"/>
    </xf>
    <xf numFmtId="0" fontId="20" fillId="12" borderId="0" xfId="0" applyFont="1" applyFill="1" applyBorder="1"/>
    <xf numFmtId="0" fontId="20" fillId="12" borderId="11" xfId="0" applyFont="1" applyFill="1" applyBorder="1" applyAlignment="1">
      <alignment horizontal="center"/>
    </xf>
    <xf numFmtId="0" fontId="20" fillId="12" borderId="2" xfId="0" applyFont="1" applyFill="1" applyBorder="1"/>
    <xf numFmtId="164" fontId="20" fillId="12" borderId="2" xfId="1" applyFont="1" applyFill="1" applyBorder="1"/>
    <xf numFmtId="164" fontId="20" fillId="5" borderId="1" xfId="1" applyFont="1" applyFill="1" applyBorder="1" applyAlignment="1">
      <alignment horizontal="center" vertical="center" wrapText="1"/>
    </xf>
    <xf numFmtId="164" fontId="19" fillId="0" borderId="0" xfId="1" applyFont="1" applyBorder="1" applyAlignment="1">
      <alignment horizontal="center" vertical="center"/>
    </xf>
    <xf numFmtId="0" fontId="33" fillId="0" borderId="0" xfId="0" applyFont="1" applyBorder="1" applyAlignment="1">
      <alignment horizontal="center" vertical="center"/>
    </xf>
    <xf numFmtId="164" fontId="16" fillId="0" borderId="36" xfId="1" applyFont="1" applyBorder="1" applyAlignment="1">
      <alignment horizontal="center" vertical="center"/>
    </xf>
    <xf numFmtId="164" fontId="18" fillId="0" borderId="2" xfId="1" applyFont="1" applyBorder="1" applyAlignment="1">
      <alignment horizontal="left" vertical="center" wrapText="1"/>
    </xf>
    <xf numFmtId="164" fontId="18" fillId="0" borderId="2" xfId="1" applyFont="1" applyBorder="1" applyAlignment="1">
      <alignment horizontal="center" vertical="center"/>
    </xf>
    <xf numFmtId="164" fontId="16" fillId="0" borderId="26" xfId="1" applyFont="1" applyBorder="1" applyAlignment="1">
      <alignment horizontal="center" vertical="center"/>
    </xf>
    <xf numFmtId="164" fontId="16" fillId="0" borderId="35" xfId="1" applyFont="1" applyBorder="1" applyAlignment="1">
      <alignment horizontal="center" vertical="center"/>
    </xf>
    <xf numFmtId="164" fontId="16" fillId="7" borderId="1" xfId="1" applyFont="1" applyFill="1" applyBorder="1" applyAlignment="1">
      <alignment horizontal="center" vertical="center"/>
    </xf>
    <xf numFmtId="164" fontId="16" fillId="17" borderId="0" xfId="1" applyFont="1" applyFill="1" applyBorder="1" applyAlignment="1">
      <alignment horizontal="center" vertical="center"/>
    </xf>
    <xf numFmtId="164" fontId="18" fillId="0" borderId="6" xfId="1" applyFont="1" applyBorder="1" applyAlignment="1">
      <alignment horizontal="center" vertical="center"/>
    </xf>
    <xf numFmtId="164" fontId="28" fillId="0" borderId="35" xfId="1" applyFont="1" applyBorder="1" applyAlignment="1">
      <alignment vertical="center"/>
    </xf>
    <xf numFmtId="17" fontId="16" fillId="0" borderId="35" xfId="1" applyNumberFormat="1" applyFont="1" applyBorder="1" applyAlignment="1">
      <alignment horizontal="center" vertical="center"/>
    </xf>
    <xf numFmtId="49" fontId="21" fillId="6" borderId="1" xfId="1" applyNumberFormat="1" applyFont="1" applyFill="1" applyBorder="1" applyAlignment="1">
      <alignment horizontal="center" vertical="center"/>
    </xf>
    <xf numFmtId="4" fontId="21" fillId="0" borderId="1" xfId="0" applyNumberFormat="1" applyFont="1" applyBorder="1" applyAlignment="1">
      <alignment horizontal="right"/>
    </xf>
    <xf numFmtId="4" fontId="21" fillId="0" borderId="25" xfId="0" applyNumberFormat="1" applyFont="1" applyBorder="1" applyAlignment="1">
      <alignment vertical="center"/>
    </xf>
    <xf numFmtId="0" fontId="20" fillId="3" borderId="3" xfId="0" applyFont="1" applyFill="1" applyBorder="1" applyAlignment="1"/>
    <xf numFmtId="0" fontId="20" fillId="3" borderId="4" xfId="0" applyFont="1" applyFill="1" applyBorder="1" applyAlignment="1"/>
    <xf numFmtId="0" fontId="20" fillId="3" borderId="5" xfId="0" applyFont="1" applyFill="1" applyBorder="1" applyAlignment="1"/>
    <xf numFmtId="164" fontId="16" fillId="19" borderId="1" xfId="1" applyFont="1" applyFill="1" applyBorder="1" applyAlignment="1">
      <alignment horizontal="center" vertical="center"/>
    </xf>
    <xf numFmtId="164" fontId="16" fillId="16" borderId="6" xfId="1" applyFont="1" applyFill="1" applyBorder="1" applyAlignment="1">
      <alignment horizontal="right" vertical="center" wrapText="1"/>
    </xf>
    <xf numFmtId="164" fontId="16" fillId="16" borderId="39" xfId="1" applyFont="1" applyFill="1" applyBorder="1" applyAlignment="1">
      <alignment horizontal="right" vertical="center" wrapText="1"/>
    </xf>
    <xf numFmtId="164" fontId="16" fillId="16" borderId="6" xfId="1" applyFont="1" applyFill="1" applyBorder="1" applyAlignment="1">
      <alignment vertical="center"/>
    </xf>
    <xf numFmtId="166" fontId="21" fillId="0" borderId="1" xfId="0" applyNumberFormat="1" applyFont="1" applyBorder="1" applyAlignment="1">
      <alignment horizontal="right"/>
    </xf>
    <xf numFmtId="0" fontId="21" fillId="12" borderId="1" xfId="0" applyFont="1" applyFill="1" applyBorder="1" applyAlignment="1">
      <alignment horizontal="right"/>
    </xf>
    <xf numFmtId="166" fontId="21" fillId="12" borderId="1" xfId="0" applyNumberFormat="1" applyFont="1" applyFill="1" applyBorder="1" applyAlignment="1">
      <alignment horizontal="right"/>
    </xf>
    <xf numFmtId="164" fontId="18" fillId="0" borderId="1" xfId="1" applyFont="1" applyBorder="1" applyAlignment="1">
      <alignment horizontal="right" vertical="center"/>
    </xf>
    <xf numFmtId="164" fontId="18" fillId="9" borderId="1" xfId="1" applyFont="1" applyFill="1" applyBorder="1" applyAlignment="1">
      <alignment horizontal="right" vertical="center"/>
    </xf>
    <xf numFmtId="4" fontId="20" fillId="0" borderId="1" xfId="0" applyNumberFormat="1" applyFont="1" applyBorder="1" applyAlignment="1">
      <alignment horizontal="right"/>
    </xf>
    <xf numFmtId="164" fontId="21" fillId="12" borderId="1" xfId="1" applyFont="1" applyFill="1" applyBorder="1" applyAlignment="1">
      <alignment horizontal="right"/>
    </xf>
    <xf numFmtId="167" fontId="13" fillId="0" borderId="0" xfId="1" applyNumberFormat="1" applyFont="1" applyAlignment="1">
      <alignment horizontal="center" vertical="center"/>
    </xf>
    <xf numFmtId="164" fontId="13" fillId="0" borderId="0" xfId="1" applyFont="1" applyAlignment="1">
      <alignment horizontal="center" vertical="center" wrapText="1"/>
    </xf>
    <xf numFmtId="4" fontId="21" fillId="12" borderId="1" xfId="0" applyNumberFormat="1" applyFont="1" applyFill="1" applyBorder="1" applyAlignment="1">
      <alignment horizontal="center"/>
    </xf>
    <xf numFmtId="164" fontId="21" fillId="0" borderId="1" xfId="0" applyNumberFormat="1" applyFont="1" applyBorder="1" applyAlignment="1">
      <alignment horizontal="center"/>
    </xf>
    <xf numFmtId="164" fontId="18" fillId="6" borderId="1" xfId="1" applyFont="1" applyFill="1" applyBorder="1" applyAlignment="1">
      <alignment vertical="center"/>
    </xf>
    <xf numFmtId="164" fontId="21" fillId="12" borderId="1" xfId="0" applyNumberFormat="1" applyFont="1" applyFill="1" applyBorder="1" applyAlignment="1">
      <alignment horizontal="center"/>
    </xf>
    <xf numFmtId="164" fontId="20" fillId="5" borderId="1" xfId="1" applyFont="1" applyFill="1" applyBorder="1" applyAlignment="1">
      <alignment horizontal="center" vertical="center" wrapText="1"/>
    </xf>
    <xf numFmtId="164" fontId="18" fillId="9" borderId="1" xfId="1" applyFont="1" applyFill="1" applyBorder="1" applyAlignment="1">
      <alignment vertical="center"/>
    </xf>
    <xf numFmtId="164" fontId="16" fillId="20" borderId="1" xfId="1" applyFont="1" applyFill="1" applyBorder="1" applyAlignment="1">
      <alignment horizontal="center" vertical="center"/>
    </xf>
    <xf numFmtId="49" fontId="21" fillId="0" borderId="1" xfId="0" applyNumberFormat="1" applyFont="1" applyBorder="1" applyAlignment="1">
      <alignment horizontal="center"/>
    </xf>
    <xf numFmtId="0" fontId="33" fillId="0" borderId="0" xfId="0" applyFont="1" applyBorder="1" applyAlignment="1">
      <alignment horizontal="center" vertical="center"/>
    </xf>
    <xf numFmtId="164" fontId="20" fillId="11" borderId="5" xfId="1" applyFont="1" applyFill="1" applyBorder="1" applyAlignment="1">
      <alignment horizontal="center" vertical="center"/>
    </xf>
    <xf numFmtId="49" fontId="21" fillId="0" borderId="1" xfId="1" applyNumberFormat="1" applyFont="1" applyBorder="1" applyAlignment="1">
      <alignment horizontal="center"/>
    </xf>
    <xf numFmtId="4" fontId="20" fillId="0" borderId="0" xfId="0" applyNumberFormat="1" applyFont="1" applyAlignment="1">
      <alignment horizontal="left" vertical="center"/>
    </xf>
    <xf numFmtId="166" fontId="21" fillId="12" borderId="1" xfId="1" applyNumberFormat="1" applyFont="1" applyFill="1" applyBorder="1" applyAlignment="1">
      <alignment horizontal="center"/>
    </xf>
    <xf numFmtId="166" fontId="20" fillId="12" borderId="2" xfId="1" applyNumberFormat="1" applyFont="1" applyFill="1" applyBorder="1" applyAlignment="1">
      <alignment horizontal="center"/>
    </xf>
    <xf numFmtId="164" fontId="16" fillId="0" borderId="41" xfId="1" applyFont="1" applyBorder="1" applyAlignment="1">
      <alignment horizontal="center" vertical="center"/>
    </xf>
    <xf numFmtId="164" fontId="18" fillId="0" borderId="1" xfId="1" applyFont="1" applyBorder="1" applyAlignment="1">
      <alignment horizontal="left" vertical="center" wrapText="1"/>
    </xf>
    <xf numFmtId="0" fontId="33" fillId="0" borderId="0" xfId="0" applyFont="1" applyBorder="1" applyAlignment="1">
      <alignment horizontal="center" vertical="center"/>
    </xf>
    <xf numFmtId="164" fontId="1" fillId="0" borderId="1" xfId="1" applyFill="1" applyBorder="1" applyAlignment="1">
      <alignment vertical="center"/>
    </xf>
    <xf numFmtId="165" fontId="21" fillId="6" borderId="1" xfId="0" applyNumberFormat="1" applyFont="1" applyFill="1" applyBorder="1" applyAlignment="1">
      <alignment horizontal="center"/>
    </xf>
    <xf numFmtId="164" fontId="22" fillId="6" borderId="1" xfId="1" applyFont="1" applyFill="1" applyBorder="1" applyAlignment="1">
      <alignment vertical="center" wrapText="1"/>
    </xf>
    <xf numFmtId="164" fontId="18" fillId="6" borderId="1" xfId="1" applyFont="1" applyFill="1" applyBorder="1" applyAlignment="1">
      <alignment horizontal="center" vertical="center"/>
    </xf>
    <xf numFmtId="164" fontId="21" fillId="6" borderId="1" xfId="1" applyFont="1" applyFill="1" applyBorder="1" applyAlignment="1">
      <alignment horizontal="center"/>
    </xf>
    <xf numFmtId="164" fontId="18" fillId="6" borderId="1" xfId="1" applyFont="1" applyFill="1" applyBorder="1" applyAlignment="1">
      <alignment horizontal="right" vertical="center" wrapText="1"/>
    </xf>
    <xf numFmtId="4" fontId="3" fillId="6" borderId="0" xfId="0" applyNumberFormat="1" applyFont="1" applyFill="1"/>
    <xf numFmtId="165" fontId="20" fillId="22" borderId="0" xfId="0" applyNumberFormat="1" applyFont="1" applyFill="1" applyBorder="1" applyAlignment="1">
      <alignment horizontal="center"/>
    </xf>
    <xf numFmtId="0" fontId="33" fillId="0" borderId="0" xfId="0" applyFont="1" applyBorder="1" applyAlignment="1">
      <alignment horizontal="center" vertical="center"/>
    </xf>
    <xf numFmtId="164" fontId="16" fillId="16" borderId="11" xfId="1" applyFont="1" applyFill="1" applyBorder="1" applyAlignment="1">
      <alignment vertical="center"/>
    </xf>
    <xf numFmtId="164" fontId="16" fillId="16" borderId="11" xfId="1" applyFont="1" applyFill="1" applyBorder="1" applyAlignment="1">
      <alignment horizontal="right" vertical="center" wrapText="1"/>
    </xf>
    <xf numFmtId="164" fontId="16" fillId="0" borderId="2" xfId="1" applyFont="1" applyBorder="1" applyAlignment="1">
      <alignment vertical="center" wrapText="1"/>
    </xf>
    <xf numFmtId="4" fontId="25" fillId="2" borderId="32" xfId="0" applyNumberFormat="1" applyFont="1" applyFill="1" applyBorder="1" applyAlignment="1">
      <alignment horizontal="center" vertical="center"/>
    </xf>
    <xf numFmtId="0" fontId="20" fillId="18" borderId="15" xfId="0" applyFont="1" applyFill="1" applyBorder="1" applyAlignment="1">
      <alignment vertical="center"/>
    </xf>
    <xf numFmtId="0" fontId="20" fillId="18" borderId="0" xfId="0" applyFont="1" applyFill="1" applyBorder="1" applyAlignment="1">
      <alignment vertical="center"/>
    </xf>
    <xf numFmtId="0" fontId="20" fillId="18" borderId="30" xfId="0" applyFont="1" applyFill="1" applyBorder="1" applyAlignment="1">
      <alignment vertical="center"/>
    </xf>
    <xf numFmtId="0" fontId="22" fillId="0" borderId="8" xfId="0" applyFont="1" applyBorder="1" applyAlignment="1">
      <alignment horizontal="center" vertical="center"/>
    </xf>
    <xf numFmtId="4" fontId="26" fillId="10" borderId="31" xfId="0" applyNumberFormat="1" applyFont="1" applyFill="1" applyBorder="1" applyAlignment="1">
      <alignment horizontal="center" vertical="center"/>
    </xf>
    <xf numFmtId="0" fontId="4" fillId="0" borderId="0" xfId="0" applyFont="1" applyAlignment="1">
      <alignment vertical="center"/>
    </xf>
    <xf numFmtId="4" fontId="34" fillId="0" borderId="1" xfId="0" applyNumberFormat="1" applyFont="1" applyBorder="1" applyAlignment="1">
      <alignment vertical="center"/>
    </xf>
    <xf numFmtId="0" fontId="22" fillId="0" borderId="1" xfId="0" applyFont="1" applyBorder="1" applyAlignment="1">
      <alignment vertical="center"/>
    </xf>
    <xf numFmtId="0" fontId="22" fillId="0" borderId="1" xfId="0" applyFont="1" applyBorder="1" applyAlignment="1">
      <alignment horizontal="center" vertical="center"/>
    </xf>
    <xf numFmtId="4" fontId="22" fillId="0" borderId="1" xfId="0" applyNumberFormat="1" applyFont="1" applyBorder="1" applyAlignment="1">
      <alignment horizontal="right" vertical="center"/>
    </xf>
    <xf numFmtId="0" fontId="26" fillId="24" borderId="13" xfId="0" applyFont="1" applyFill="1" applyBorder="1" applyAlignment="1">
      <alignment horizontal="center" vertical="center"/>
    </xf>
    <xf numFmtId="0" fontId="26" fillId="24" borderId="0" xfId="0" applyFont="1" applyFill="1" applyBorder="1" applyAlignment="1">
      <alignment horizontal="center" vertical="center"/>
    </xf>
    <xf numFmtId="4" fontId="26" fillId="24" borderId="0" xfId="0" applyNumberFormat="1" applyFont="1" applyFill="1" applyBorder="1" applyAlignment="1">
      <alignment horizontal="center" vertical="center"/>
    </xf>
    <xf numFmtId="164" fontId="20" fillId="23" borderId="7" xfId="1" applyFont="1" applyFill="1" applyBorder="1" applyAlignment="1"/>
    <xf numFmtId="0" fontId="33" fillId="0" borderId="0" xfId="0" applyFont="1" applyBorder="1" applyAlignment="1">
      <alignment horizontal="center" vertical="center"/>
    </xf>
    <xf numFmtId="4" fontId="20" fillId="5" borderId="1" xfId="0" applyNumberFormat="1" applyFont="1" applyFill="1" applyBorder="1" applyAlignment="1">
      <alignment horizontal="center" vertical="center" wrapText="1"/>
    </xf>
    <xf numFmtId="0" fontId="20" fillId="18" borderId="17" xfId="0" applyFont="1" applyFill="1" applyBorder="1" applyAlignment="1">
      <alignment vertical="center"/>
    </xf>
    <xf numFmtId="0" fontId="20" fillId="18" borderId="42" xfId="0" applyFont="1" applyFill="1" applyBorder="1" applyAlignment="1">
      <alignment vertical="center"/>
    </xf>
    <xf numFmtId="49" fontId="21" fillId="0" borderId="7" xfId="0" applyNumberFormat="1" applyFont="1" applyBorder="1" applyAlignment="1">
      <alignment horizontal="center"/>
    </xf>
    <xf numFmtId="4" fontId="26" fillId="24" borderId="10" xfId="0" applyNumberFormat="1" applyFont="1" applyFill="1" applyBorder="1" applyAlignment="1">
      <alignment horizontal="center" vertical="center"/>
    </xf>
    <xf numFmtId="0" fontId="33" fillId="0" borderId="0" xfId="0" applyFont="1" applyBorder="1" applyAlignment="1">
      <alignment horizontal="center" vertical="center"/>
    </xf>
    <xf numFmtId="49" fontId="20" fillId="12" borderId="6" xfId="1" applyNumberFormat="1" applyFont="1" applyFill="1" applyBorder="1" applyAlignment="1">
      <alignment horizontal="center" vertical="center"/>
    </xf>
    <xf numFmtId="164" fontId="16" fillId="12" borderId="6" xfId="1" applyFont="1" applyFill="1" applyBorder="1" applyAlignment="1">
      <alignment vertical="center"/>
    </xf>
    <xf numFmtId="0" fontId="20" fillId="22" borderId="1" xfId="0" applyFont="1" applyFill="1" applyBorder="1"/>
    <xf numFmtId="164" fontId="20" fillId="22" borderId="1" xfId="1" applyFont="1" applyFill="1" applyBorder="1"/>
    <xf numFmtId="0" fontId="20" fillId="22" borderId="1" xfId="0" applyFont="1" applyFill="1" applyBorder="1" applyAlignment="1">
      <alignment horizontal="center"/>
    </xf>
    <xf numFmtId="164" fontId="20" fillId="22" borderId="1" xfId="1" applyFont="1" applyFill="1" applyBorder="1" applyAlignment="1">
      <alignment horizontal="center"/>
    </xf>
    <xf numFmtId="0" fontId="20" fillId="0" borderId="1" xfId="0" applyFont="1" applyBorder="1"/>
    <xf numFmtId="164" fontId="16" fillId="0" borderId="23" xfId="1" applyFont="1" applyBorder="1" applyAlignment="1">
      <alignment horizontal="center" vertical="center"/>
    </xf>
    <xf numFmtId="164" fontId="18" fillId="0" borderId="7" xfId="1" applyFont="1" applyBorder="1" applyAlignment="1">
      <alignment vertical="center"/>
    </xf>
    <xf numFmtId="164" fontId="18" fillId="0" borderId="1" xfId="1" applyFont="1" applyFill="1" applyBorder="1" applyAlignment="1">
      <alignment vertical="center"/>
    </xf>
    <xf numFmtId="0" fontId="18" fillId="0" borderId="0" xfId="0" applyFont="1" applyAlignment="1">
      <alignment vertical="center"/>
    </xf>
    <xf numFmtId="164" fontId="18" fillId="12" borderId="6" xfId="1" applyFont="1" applyFill="1" applyBorder="1" applyAlignment="1">
      <alignment vertical="center" wrapText="1"/>
    </xf>
    <xf numFmtId="164" fontId="18" fillId="0" borderId="0" xfId="1" applyFont="1" applyBorder="1" applyAlignment="1">
      <alignment vertical="center"/>
    </xf>
    <xf numFmtId="164" fontId="22" fillId="0" borderId="1" xfId="1" applyFont="1" applyBorder="1" applyAlignment="1">
      <alignment horizontal="left" vertical="center"/>
    </xf>
    <xf numFmtId="4" fontId="36" fillId="0" borderId="0" xfId="0" applyNumberFormat="1" applyFont="1" applyAlignment="1">
      <alignment vertical="center"/>
    </xf>
    <xf numFmtId="4" fontId="37" fillId="0" borderId="0" xfId="0" applyNumberFormat="1" applyFont="1" applyAlignment="1">
      <alignment vertical="center"/>
    </xf>
    <xf numFmtId="4" fontId="38" fillId="0" borderId="0" xfId="0" applyNumberFormat="1" applyFont="1" applyAlignment="1">
      <alignment vertical="center"/>
    </xf>
    <xf numFmtId="0" fontId="38" fillId="4" borderId="11" xfId="0" applyFont="1" applyFill="1" applyBorder="1" applyAlignment="1">
      <alignment horizontal="center" vertical="center"/>
    </xf>
    <xf numFmtId="4" fontId="38" fillId="4" borderId="6" xfId="0" applyNumberFormat="1" applyFont="1" applyFill="1" applyBorder="1" applyAlignment="1">
      <alignment horizontal="center" vertical="center"/>
    </xf>
    <xf numFmtId="4" fontId="38" fillId="4" borderId="7" xfId="0" applyNumberFormat="1" applyFont="1" applyFill="1" applyBorder="1" applyAlignment="1">
      <alignment horizontal="center" vertical="center"/>
    </xf>
    <xf numFmtId="4" fontId="38" fillId="4" borderId="25" xfId="0" applyNumberFormat="1" applyFont="1" applyFill="1" applyBorder="1" applyAlignment="1">
      <alignment horizontal="center" vertical="center"/>
    </xf>
    <xf numFmtId="4" fontId="38" fillId="4" borderId="33" xfId="0" applyNumberFormat="1" applyFont="1" applyFill="1" applyBorder="1" applyAlignment="1">
      <alignment horizontal="center" vertical="center"/>
    </xf>
    <xf numFmtId="165" fontId="38" fillId="17" borderId="1" xfId="0" applyNumberFormat="1" applyFont="1" applyFill="1" applyBorder="1" applyAlignment="1">
      <alignment horizontal="center" vertical="center"/>
    </xf>
    <xf numFmtId="0" fontId="38" fillId="17" borderId="7" xfId="0" applyFont="1" applyFill="1" applyBorder="1" applyAlignment="1">
      <alignment vertical="center"/>
    </xf>
    <xf numFmtId="0" fontId="38" fillId="17" borderId="6" xfId="0" applyFont="1" applyFill="1" applyBorder="1" applyAlignment="1">
      <alignment horizontal="center" vertical="center"/>
    </xf>
    <xf numFmtId="4" fontId="38" fillId="17" borderId="38" xfId="0" applyNumberFormat="1" applyFont="1" applyFill="1" applyBorder="1" applyAlignment="1">
      <alignment vertical="center"/>
    </xf>
    <xf numFmtId="4" fontId="38" fillId="17" borderId="16" xfId="0" applyNumberFormat="1" applyFont="1" applyFill="1" applyBorder="1" applyAlignment="1">
      <alignment vertical="center"/>
    </xf>
    <xf numFmtId="165" fontId="38" fillId="0" borderId="1" xfId="0" applyNumberFormat="1" applyFont="1" applyBorder="1" applyAlignment="1">
      <alignment horizontal="center" vertical="center"/>
    </xf>
    <xf numFmtId="0" fontId="37" fillId="6" borderId="1" xfId="0" applyFont="1" applyFill="1" applyBorder="1" applyAlignment="1">
      <alignment vertical="center"/>
    </xf>
    <xf numFmtId="0" fontId="37" fillId="0" borderId="6" xfId="0" applyFont="1" applyBorder="1" applyAlignment="1">
      <alignment horizontal="center" vertical="center"/>
    </xf>
    <xf numFmtId="4" fontId="37" fillId="0" borderId="25" xfId="0" applyNumberFormat="1" applyFont="1" applyBorder="1" applyAlignment="1">
      <alignment vertical="center"/>
    </xf>
    <xf numFmtId="4" fontId="37" fillId="0" borderId="16" xfId="0" applyNumberFormat="1" applyFont="1" applyBorder="1" applyAlignment="1">
      <alignment vertical="center"/>
    </xf>
    <xf numFmtId="49" fontId="15" fillId="0" borderId="1" xfId="1" applyNumberFormat="1" applyFont="1" applyBorder="1" applyAlignment="1">
      <alignment horizontal="center" vertical="center"/>
    </xf>
    <xf numFmtId="164" fontId="39" fillId="0" borderId="1" xfId="1" applyFont="1" applyBorder="1" applyAlignment="1">
      <alignment vertical="center" wrapText="1"/>
    </xf>
    <xf numFmtId="164" fontId="15" fillId="0" borderId="1" xfId="1" applyFont="1" applyBorder="1" applyAlignment="1">
      <alignment horizontal="center" vertical="center"/>
    </xf>
    <xf numFmtId="165" fontId="37" fillId="0" borderId="1" xfId="0" applyNumberFormat="1" applyFont="1" applyBorder="1" applyAlignment="1">
      <alignment horizontal="center"/>
    </xf>
    <xf numFmtId="164" fontId="15" fillId="0" borderId="1" xfId="1" applyFont="1" applyBorder="1" applyAlignment="1">
      <alignment horizontal="right" vertical="center" wrapText="1"/>
    </xf>
    <xf numFmtId="4" fontId="40" fillId="0" borderId="0" xfId="0" applyNumberFormat="1" applyFont="1"/>
    <xf numFmtId="0" fontId="37" fillId="0" borderId="1" xfId="0" applyFont="1" applyBorder="1"/>
    <xf numFmtId="0" fontId="37" fillId="0" borderId="1" xfId="0" applyFont="1" applyBorder="1" applyAlignment="1">
      <alignment horizontal="center"/>
    </xf>
    <xf numFmtId="49" fontId="37" fillId="6" borderId="1" xfId="1" applyNumberFormat="1" applyFont="1" applyFill="1" applyBorder="1" applyAlignment="1">
      <alignment horizontal="center" vertical="center"/>
    </xf>
    <xf numFmtId="164" fontId="15" fillId="9" borderId="1" xfId="1" applyFont="1" applyFill="1" applyBorder="1" applyAlignment="1">
      <alignment horizontal="center" vertical="center"/>
    </xf>
    <xf numFmtId="164" fontId="0" fillId="0" borderId="1" xfId="1" applyFont="1" applyBorder="1" applyAlignment="1">
      <alignment vertical="center"/>
    </xf>
    <xf numFmtId="164" fontId="0" fillId="0" borderId="0" xfId="1" applyFont="1" applyAlignment="1">
      <alignment vertical="center"/>
    </xf>
    <xf numFmtId="164" fontId="15" fillId="9" borderId="1" xfId="1" applyFont="1" applyFill="1" applyBorder="1" applyAlignment="1">
      <alignment vertical="center"/>
    </xf>
    <xf numFmtId="164" fontId="15" fillId="9" borderId="6" xfId="1" applyFont="1" applyFill="1" applyBorder="1" applyAlignment="1">
      <alignment horizontal="center" vertical="center"/>
    </xf>
    <xf numFmtId="164" fontId="15" fillId="9" borderId="6" xfId="1" applyFont="1" applyFill="1" applyBorder="1" applyAlignment="1">
      <alignment vertical="center"/>
    </xf>
    <xf numFmtId="164" fontId="15" fillId="0" borderId="25" xfId="1" applyFont="1" applyBorder="1" applyAlignment="1">
      <alignment vertical="center"/>
    </xf>
    <xf numFmtId="164" fontId="0" fillId="0" borderId="25" xfId="1" applyFont="1" applyBorder="1" applyAlignment="1">
      <alignment vertical="center"/>
    </xf>
    <xf numFmtId="164" fontId="38" fillId="14" borderId="1" xfId="1" applyFont="1" applyFill="1" applyBorder="1" applyAlignment="1">
      <alignment vertical="center"/>
    </xf>
    <xf numFmtId="4" fontId="38" fillId="0" borderId="1" xfId="0" applyNumberFormat="1" applyFont="1" applyBorder="1" applyAlignment="1">
      <alignment vertical="center"/>
    </xf>
    <xf numFmtId="165" fontId="38" fillId="21" borderId="7" xfId="0" applyNumberFormat="1" applyFont="1" applyFill="1" applyBorder="1" applyAlignment="1">
      <alignment vertical="center"/>
    </xf>
    <xf numFmtId="165" fontId="38" fillId="4" borderId="14" xfId="0" applyNumberFormat="1" applyFont="1" applyFill="1" applyBorder="1" applyAlignment="1">
      <alignment horizontal="center" vertical="center"/>
    </xf>
    <xf numFmtId="165" fontId="38" fillId="4" borderId="15" xfId="0" applyNumberFormat="1" applyFont="1" applyFill="1" applyBorder="1" applyAlignment="1">
      <alignment horizontal="centerContinuous" vertical="center"/>
    </xf>
    <xf numFmtId="4" fontId="38" fillId="4" borderId="1" xfId="0" applyNumberFormat="1" applyFont="1" applyFill="1" applyBorder="1" applyAlignment="1">
      <alignment horizontal="center" vertical="center"/>
    </xf>
    <xf numFmtId="165" fontId="38" fillId="4" borderId="17" xfId="0" applyNumberFormat="1" applyFont="1" applyFill="1" applyBorder="1" applyAlignment="1">
      <alignment vertical="center"/>
    </xf>
    <xf numFmtId="4" fontId="38" fillId="4" borderId="40" xfId="0" applyNumberFormat="1" applyFont="1" applyFill="1" applyBorder="1" applyAlignment="1">
      <alignment horizontal="centerContinuous" vertical="center"/>
    </xf>
    <xf numFmtId="4" fontId="38" fillId="4" borderId="18" xfId="0" applyNumberFormat="1" applyFont="1" applyFill="1" applyBorder="1" applyAlignment="1">
      <alignment horizontal="center" vertical="center"/>
    </xf>
    <xf numFmtId="0" fontId="37" fillId="6" borderId="7" xfId="0" applyFont="1" applyFill="1" applyBorder="1" applyAlignment="1">
      <alignment vertical="center"/>
    </xf>
    <xf numFmtId="164" fontId="39" fillId="0" borderId="7" xfId="1" applyFont="1" applyBorder="1" applyAlignment="1">
      <alignment vertical="center" wrapText="1"/>
    </xf>
    <xf numFmtId="164" fontId="15" fillId="0" borderId="6" xfId="1" applyFont="1" applyBorder="1" applyAlignment="1">
      <alignment horizontal="center" vertical="center"/>
    </xf>
    <xf numFmtId="49" fontId="15" fillId="0" borderId="6" xfId="1" applyNumberFormat="1" applyFont="1" applyBorder="1" applyAlignment="1">
      <alignment horizontal="center" vertical="center"/>
    </xf>
    <xf numFmtId="164" fontId="15" fillId="0" borderId="7" xfId="1" applyFont="1" applyBorder="1" applyAlignment="1">
      <alignment vertical="center"/>
    </xf>
    <xf numFmtId="0" fontId="39" fillId="0" borderId="8" xfId="0" applyFont="1" applyBorder="1" applyAlignment="1">
      <alignment horizontal="center" vertical="center"/>
    </xf>
    <xf numFmtId="0" fontId="39" fillId="0" borderId="1" xfId="0" applyFont="1" applyBorder="1" applyAlignment="1">
      <alignment vertical="center"/>
    </xf>
    <xf numFmtId="0" fontId="39" fillId="0" borderId="1" xfId="0" applyFont="1" applyBorder="1" applyAlignment="1">
      <alignment horizontal="center" vertical="center"/>
    </xf>
    <xf numFmtId="4" fontId="39" fillId="0" borderId="1" xfId="0" applyNumberFormat="1" applyFont="1" applyBorder="1" applyAlignment="1">
      <alignment horizontal="right" vertical="center"/>
    </xf>
    <xf numFmtId="0" fontId="13" fillId="0" borderId="0" xfId="0" applyFont="1" applyAlignment="1">
      <alignment vertical="center"/>
    </xf>
    <xf numFmtId="164" fontId="15" fillId="9" borderId="4" xfId="1" applyFont="1" applyFill="1" applyBorder="1" applyAlignment="1">
      <alignment horizontal="center" vertical="center"/>
    </xf>
    <xf numFmtId="164" fontId="27" fillId="16" borderId="39" xfId="1" applyFont="1" applyFill="1" applyBorder="1" applyAlignment="1">
      <alignment horizontal="right" vertical="center" wrapText="1"/>
    </xf>
    <xf numFmtId="165" fontId="37" fillId="0" borderId="0" xfId="0" applyNumberFormat="1" applyFont="1" applyAlignment="1">
      <alignment horizontal="center" vertical="center"/>
    </xf>
    <xf numFmtId="0" fontId="37" fillId="0" borderId="0" xfId="0" applyFont="1" applyAlignment="1">
      <alignment vertical="center"/>
    </xf>
    <xf numFmtId="0" fontId="37" fillId="0" borderId="0" xfId="0" applyFont="1" applyAlignment="1">
      <alignment horizontal="center" vertical="center"/>
    </xf>
    <xf numFmtId="4" fontId="20" fillId="11" borderId="17" xfId="0" applyNumberFormat="1" applyFont="1" applyFill="1" applyBorder="1" applyAlignment="1">
      <alignment horizontal="right" vertical="center" wrapText="1"/>
    </xf>
    <xf numFmtId="0" fontId="20" fillId="3" borderId="14" xfId="0" applyFont="1" applyFill="1" applyBorder="1" applyAlignment="1">
      <alignment horizontal="right"/>
    </xf>
    <xf numFmtId="4" fontId="20" fillId="5" borderId="1" xfId="0" applyNumberFormat="1" applyFont="1" applyFill="1" applyBorder="1" applyAlignment="1">
      <alignment horizontal="right" vertical="center" wrapText="1"/>
    </xf>
    <xf numFmtId="4" fontId="20" fillId="5" borderId="25" xfId="0" applyNumberFormat="1" applyFont="1" applyFill="1" applyBorder="1" applyAlignment="1">
      <alignment horizontal="right" vertical="center" wrapText="1"/>
    </xf>
    <xf numFmtId="0" fontId="20" fillId="12" borderId="17" xfId="0" applyFont="1" applyFill="1" applyBorder="1" applyAlignment="1">
      <alignment horizontal="right"/>
    </xf>
    <xf numFmtId="164" fontId="21" fillId="0" borderId="1" xfId="1" applyFont="1" applyBorder="1" applyAlignment="1">
      <alignment horizontal="right"/>
    </xf>
    <xf numFmtId="164" fontId="21" fillId="12" borderId="1" xfId="1" applyFont="1" applyFill="1" applyBorder="1" applyAlignment="1" applyProtection="1">
      <alignment horizontal="right"/>
      <protection hidden="1"/>
    </xf>
    <xf numFmtId="14" fontId="20" fillId="0" borderId="1" xfId="0" applyNumberFormat="1" applyFont="1" applyBorder="1" applyAlignment="1">
      <alignment horizontal="right"/>
    </xf>
    <xf numFmtId="164" fontId="21" fillId="0" borderId="1" xfId="0" applyNumberFormat="1" applyFont="1" applyBorder="1" applyAlignment="1">
      <alignment horizontal="right"/>
    </xf>
    <xf numFmtId="164" fontId="1" fillId="0" borderId="1" xfId="1" applyBorder="1" applyAlignment="1">
      <alignment horizontal="right" vertical="center"/>
    </xf>
    <xf numFmtId="164" fontId="21" fillId="12" borderId="1" xfId="0" applyNumberFormat="1" applyFont="1" applyFill="1" applyBorder="1" applyAlignment="1">
      <alignment horizontal="right"/>
    </xf>
    <xf numFmtId="0" fontId="20" fillId="3" borderId="1" xfId="0" applyFont="1" applyFill="1" applyBorder="1" applyAlignment="1">
      <alignment horizontal="right"/>
    </xf>
    <xf numFmtId="4" fontId="20" fillId="3" borderId="1" xfId="0" applyNumberFormat="1" applyFont="1" applyFill="1" applyBorder="1" applyAlignment="1">
      <alignment horizontal="right"/>
    </xf>
    <xf numFmtId="2" fontId="18" fillId="0" borderId="1" xfId="0" applyNumberFormat="1" applyFont="1" applyBorder="1" applyAlignment="1">
      <alignment horizontal="right"/>
    </xf>
    <xf numFmtId="164" fontId="18" fillId="0" borderId="1" xfId="1" applyFont="1" applyBorder="1" applyAlignment="1">
      <alignment horizontal="right"/>
    </xf>
    <xf numFmtId="164" fontId="20" fillId="12" borderId="4" xfId="1" applyFont="1" applyFill="1" applyBorder="1" applyAlignment="1">
      <alignment horizontal="right"/>
    </xf>
    <xf numFmtId="164" fontId="20" fillId="22" borderId="0" xfId="1" applyFont="1" applyFill="1" applyBorder="1" applyAlignment="1">
      <alignment horizontal="right"/>
    </xf>
    <xf numFmtId="4" fontId="20" fillId="22" borderId="0" xfId="0" applyNumberFormat="1" applyFont="1" applyFill="1" applyBorder="1" applyAlignment="1">
      <alignment horizontal="right"/>
    </xf>
    <xf numFmtId="14" fontId="20" fillId="6" borderId="1" xfId="0" applyNumberFormat="1" applyFont="1" applyFill="1" applyBorder="1" applyAlignment="1">
      <alignment horizontal="right"/>
    </xf>
    <xf numFmtId="164" fontId="21" fillId="6" borderId="1" xfId="1" applyFont="1" applyFill="1" applyBorder="1" applyAlignment="1">
      <alignment horizontal="right"/>
    </xf>
    <xf numFmtId="4" fontId="20" fillId="11" borderId="1" xfId="0" applyNumberFormat="1" applyFont="1" applyFill="1" applyBorder="1" applyAlignment="1">
      <alignment horizontal="right" vertical="center" wrapText="1"/>
    </xf>
    <xf numFmtId="0" fontId="10" fillId="0" borderId="0" xfId="0" applyFont="1" applyAlignment="1">
      <alignment horizontal="right"/>
    </xf>
    <xf numFmtId="4" fontId="10" fillId="0" borderId="0" xfId="0" applyNumberFormat="1" applyFont="1" applyAlignment="1">
      <alignment horizontal="right"/>
    </xf>
    <xf numFmtId="49" fontId="13" fillId="0" borderId="0" xfId="1" applyNumberFormat="1" applyFont="1" applyAlignment="1">
      <alignment vertical="center"/>
    </xf>
    <xf numFmtId="43" fontId="4" fillId="0" borderId="0" xfId="0" applyNumberFormat="1" applyFont="1" applyAlignment="1">
      <alignment vertical="center"/>
    </xf>
    <xf numFmtId="0" fontId="24" fillId="8" borderId="0" xfId="0" applyFont="1" applyFill="1" applyBorder="1" applyAlignment="1">
      <alignment vertical="center" wrapText="1"/>
    </xf>
    <xf numFmtId="164" fontId="30" fillId="12" borderId="0" xfId="1" applyFont="1" applyFill="1" applyAlignment="1">
      <alignment vertical="center" wrapText="1"/>
    </xf>
    <xf numFmtId="49" fontId="30" fillId="12" borderId="0" xfId="1" applyNumberFormat="1" applyFont="1" applyFill="1" applyAlignment="1">
      <alignment vertical="center" wrapText="1"/>
    </xf>
    <xf numFmtId="4" fontId="20" fillId="5" borderId="0" xfId="0" applyNumberFormat="1" applyFont="1" applyFill="1" applyBorder="1" applyAlignment="1">
      <alignment vertical="center" wrapText="1"/>
    </xf>
    <xf numFmtId="49" fontId="30" fillId="20" borderId="7" xfId="1" applyNumberFormat="1" applyFont="1" applyFill="1" applyBorder="1" applyAlignment="1">
      <alignment vertical="center" wrapText="1"/>
    </xf>
    <xf numFmtId="49" fontId="30" fillId="20" borderId="0" xfId="1" applyNumberFormat="1" applyFont="1" applyFill="1" applyBorder="1" applyAlignment="1">
      <alignment vertical="center" wrapText="1"/>
    </xf>
    <xf numFmtId="0" fontId="24" fillId="8" borderId="7" xfId="0" applyFont="1" applyFill="1" applyBorder="1" applyAlignment="1">
      <alignment vertical="center" wrapText="1"/>
    </xf>
    <xf numFmtId="164" fontId="16" fillId="13" borderId="0" xfId="1" applyFont="1" applyFill="1" applyAlignment="1">
      <alignment vertical="center" wrapText="1"/>
    </xf>
    <xf numFmtId="164" fontId="20" fillId="11" borderId="0" xfId="1" applyFont="1" applyFill="1" applyBorder="1" applyAlignment="1">
      <alignment vertical="center" wrapText="1"/>
    </xf>
    <xf numFmtId="4" fontId="38" fillId="4" borderId="0" xfId="0" applyNumberFormat="1" applyFont="1" applyFill="1" applyBorder="1" applyAlignment="1">
      <alignment vertical="center"/>
    </xf>
    <xf numFmtId="0" fontId="21" fillId="0" borderId="5" xfId="0" applyFont="1" applyBorder="1"/>
    <xf numFmtId="164" fontId="4" fillId="0" borderId="0" xfId="1" applyFont="1" applyAlignment="1">
      <alignment vertical="center"/>
    </xf>
    <xf numFmtId="4" fontId="41" fillId="0" borderId="46" xfId="0" applyNumberFormat="1" applyFont="1" applyBorder="1" applyAlignment="1">
      <alignment horizontal="center" vertical="center" wrapText="1"/>
    </xf>
    <xf numFmtId="4" fontId="42" fillId="0" borderId="0" xfId="0" applyNumberFormat="1" applyFont="1"/>
    <xf numFmtId="4" fontId="42" fillId="9" borderId="47" xfId="0" applyNumberFormat="1" applyFont="1" applyFill="1" applyBorder="1" applyAlignment="1">
      <alignment horizontal="right" vertical="center" wrapText="1"/>
    </xf>
    <xf numFmtId="4" fontId="15" fillId="0" borderId="0" xfId="0" applyNumberFormat="1" applyFont="1" applyAlignment="1">
      <alignment vertical="center"/>
    </xf>
    <xf numFmtId="4" fontId="27" fillId="0" borderId="0" xfId="0" applyNumberFormat="1" applyFont="1" applyAlignment="1">
      <alignment vertical="center"/>
    </xf>
    <xf numFmtId="4" fontId="43" fillId="0" borderId="0" xfId="0" applyNumberFormat="1" applyFont="1"/>
    <xf numFmtId="0" fontId="24" fillId="8" borderId="0" xfId="0" applyFont="1" applyFill="1" applyBorder="1" applyAlignment="1">
      <alignment horizontal="center" vertical="center" wrapText="1"/>
    </xf>
    <xf numFmtId="0" fontId="24" fillId="22" borderId="10" xfId="0" applyFont="1" applyFill="1" applyBorder="1" applyAlignment="1">
      <alignment horizontal="center" vertical="center" wrapText="1"/>
    </xf>
    <xf numFmtId="49" fontId="16" fillId="25" borderId="7" xfId="1" applyNumberFormat="1" applyFont="1" applyFill="1" applyBorder="1" applyAlignment="1">
      <alignment horizontal="center" vertical="center"/>
    </xf>
    <xf numFmtId="164" fontId="16" fillId="25" borderId="7" xfId="1" applyFont="1" applyFill="1" applyBorder="1" applyAlignment="1">
      <alignment vertical="center"/>
    </xf>
    <xf numFmtId="164" fontId="16" fillId="25" borderId="7" xfId="1" applyFont="1" applyFill="1" applyBorder="1" applyAlignment="1">
      <alignment horizontal="center" vertical="center"/>
    </xf>
    <xf numFmtId="164" fontId="18" fillId="25" borderId="0" xfId="1" applyFont="1" applyFill="1" applyAlignment="1">
      <alignment vertical="center"/>
    </xf>
    <xf numFmtId="4" fontId="22" fillId="0" borderId="0" xfId="0" applyNumberFormat="1" applyFont="1" applyBorder="1" applyAlignment="1">
      <alignment horizontal="right" vertical="center"/>
    </xf>
    <xf numFmtId="164" fontId="39" fillId="0" borderId="3" xfId="1" applyFont="1" applyBorder="1" applyAlignment="1">
      <alignment vertical="center" wrapText="1"/>
    </xf>
    <xf numFmtId="164" fontId="15" fillId="0" borderId="5" xfId="1" applyFont="1" applyBorder="1" applyAlignment="1">
      <alignment vertical="center"/>
    </xf>
    <xf numFmtId="164" fontId="15" fillId="0" borderId="7" xfId="1" applyFont="1" applyBorder="1" applyAlignment="1">
      <alignment horizontal="right" vertical="center" wrapText="1"/>
    </xf>
    <xf numFmtId="164" fontId="15" fillId="0" borderId="25" xfId="1" applyFont="1" applyBorder="1" applyAlignment="1">
      <alignment horizontal="right" vertical="center" wrapText="1"/>
    </xf>
    <xf numFmtId="0" fontId="22" fillId="3" borderId="10" xfId="0" applyFont="1" applyFill="1" applyBorder="1" applyAlignment="1">
      <alignment vertical="center" wrapText="1"/>
    </xf>
    <xf numFmtId="0" fontId="24" fillId="8" borderId="49" xfId="0" applyFont="1" applyFill="1" applyBorder="1" applyAlignment="1">
      <alignment horizontal="center" vertical="center" wrapText="1"/>
    </xf>
    <xf numFmtId="4" fontId="25" fillId="2" borderId="0" xfId="0" applyNumberFormat="1" applyFont="1" applyFill="1" applyBorder="1" applyAlignment="1">
      <alignment horizontal="center" vertical="center"/>
    </xf>
    <xf numFmtId="4" fontId="22" fillId="9" borderId="0" xfId="0" applyNumberFormat="1" applyFont="1" applyFill="1" applyBorder="1" applyAlignment="1">
      <alignment horizontal="right" vertical="center"/>
    </xf>
    <xf numFmtId="164" fontId="1" fillId="0" borderId="0" xfId="1" applyFill="1" applyBorder="1" applyAlignment="1">
      <alignment vertical="center"/>
    </xf>
    <xf numFmtId="164" fontId="18" fillId="0" borderId="0" xfId="1" applyFont="1" applyFill="1" applyBorder="1" applyAlignment="1">
      <alignment vertical="center"/>
    </xf>
    <xf numFmtId="164" fontId="1" fillId="0" borderId="0" xfId="1" applyBorder="1" applyAlignment="1">
      <alignment vertical="center"/>
    </xf>
    <xf numFmtId="4" fontId="26" fillId="10" borderId="0" xfId="0" applyNumberFormat="1" applyFont="1" applyFill="1" applyBorder="1" applyAlignment="1">
      <alignment horizontal="center" vertical="center"/>
    </xf>
    <xf numFmtId="164" fontId="21" fillId="12" borderId="0" xfId="0" applyNumberFormat="1" applyFont="1" applyFill="1" applyBorder="1" applyAlignment="1">
      <alignment horizontal="center"/>
    </xf>
    <xf numFmtId="164" fontId="21" fillId="0" borderId="0" xfId="0" applyNumberFormat="1" applyFont="1" applyBorder="1" applyAlignment="1">
      <alignment horizontal="center"/>
    </xf>
    <xf numFmtId="4" fontId="34" fillId="0" borderId="0" xfId="0" applyNumberFormat="1" applyFont="1" applyBorder="1" applyAlignment="1">
      <alignment vertical="center"/>
    </xf>
    <xf numFmtId="0" fontId="22" fillId="3" borderId="10" xfId="0" applyFont="1" applyFill="1" applyBorder="1" applyAlignment="1">
      <alignment vertical="center"/>
    </xf>
    <xf numFmtId="4" fontId="44" fillId="0" borderId="10" xfId="0" applyNumberFormat="1" applyFont="1" applyBorder="1" applyAlignment="1">
      <alignment horizontal="right" vertical="center"/>
    </xf>
    <xf numFmtId="164" fontId="0" fillId="0" borderId="0" xfId="1" applyFont="1" applyBorder="1" applyAlignment="1">
      <alignment vertical="center"/>
    </xf>
    <xf numFmtId="4" fontId="22" fillId="0" borderId="0" xfId="0" applyNumberFormat="1" applyFont="1" applyBorder="1" applyAlignment="1">
      <alignment horizontal="left" vertical="center"/>
    </xf>
    <xf numFmtId="0" fontId="44" fillId="0" borderId="1" xfId="0" applyFont="1" applyBorder="1"/>
    <xf numFmtId="164" fontId="16" fillId="13" borderId="0" xfId="1" applyFont="1" applyFill="1" applyBorder="1" applyAlignment="1">
      <alignment horizontal="center" vertical="center" wrapText="1"/>
    </xf>
    <xf numFmtId="164" fontId="16" fillId="0" borderId="0" xfId="1" applyFont="1" applyBorder="1" applyAlignment="1">
      <alignment horizontal="center" vertical="center"/>
    </xf>
    <xf numFmtId="164" fontId="16" fillId="7" borderId="0" xfId="1" applyFont="1" applyFill="1" applyBorder="1" applyAlignment="1">
      <alignment vertical="center"/>
    </xf>
    <xf numFmtId="4" fontId="21" fillId="0" borderId="0" xfId="0" applyNumberFormat="1" applyFont="1" applyBorder="1"/>
    <xf numFmtId="164" fontId="16" fillId="7" borderId="0" xfId="1" applyFont="1" applyFill="1" applyBorder="1" applyAlignment="1">
      <alignment horizontal="center" vertical="center"/>
    </xf>
    <xf numFmtId="164" fontId="16" fillId="25" borderId="0" xfId="1" applyFont="1" applyFill="1" applyBorder="1" applyAlignment="1">
      <alignment vertical="center"/>
    </xf>
    <xf numFmtId="164" fontId="16" fillId="19" borderId="0" xfId="1" applyFont="1" applyFill="1" applyBorder="1" applyAlignment="1">
      <alignment horizontal="center" vertical="center"/>
    </xf>
    <xf numFmtId="164" fontId="18" fillId="26" borderId="1" xfId="1" applyFont="1" applyFill="1" applyBorder="1" applyAlignment="1">
      <alignment vertical="center"/>
    </xf>
    <xf numFmtId="0" fontId="21" fillId="6" borderId="1" xfId="1" applyNumberFormat="1" applyFont="1" applyFill="1" applyBorder="1" applyAlignment="1">
      <alignment horizontal="center" vertical="center"/>
    </xf>
    <xf numFmtId="164" fontId="18" fillId="0" borderId="0" xfId="1" applyFont="1" applyFill="1" applyAlignment="1">
      <alignment vertical="center"/>
    </xf>
    <xf numFmtId="49" fontId="16" fillId="7" borderId="6" xfId="1" applyNumberFormat="1" applyFont="1" applyFill="1" applyBorder="1" applyAlignment="1">
      <alignment horizontal="center" vertical="center"/>
    </xf>
    <xf numFmtId="164" fontId="16" fillId="7" borderId="6" xfId="1" applyFont="1" applyFill="1" applyBorder="1" applyAlignment="1">
      <alignment vertical="center"/>
    </xf>
    <xf numFmtId="164" fontId="16" fillId="7" borderId="6" xfId="1" applyFont="1" applyFill="1" applyBorder="1" applyAlignment="1">
      <alignment horizontal="center" vertical="center"/>
    </xf>
    <xf numFmtId="49" fontId="16" fillId="7" borderId="2" xfId="1" applyNumberFormat="1" applyFont="1" applyFill="1" applyBorder="1" applyAlignment="1">
      <alignment horizontal="center" vertical="center"/>
    </xf>
    <xf numFmtId="164" fontId="16" fillId="7" borderId="2" xfId="1" applyFont="1" applyFill="1" applyBorder="1" applyAlignment="1">
      <alignment vertical="center"/>
    </xf>
    <xf numFmtId="164" fontId="16" fillId="7" borderId="2" xfId="1" applyFont="1" applyFill="1" applyBorder="1" applyAlignment="1">
      <alignment horizontal="center" vertical="center"/>
    </xf>
    <xf numFmtId="0" fontId="18" fillId="0" borderId="1" xfId="1" applyNumberFormat="1" applyFont="1" applyFill="1" applyBorder="1" applyAlignment="1">
      <alignment horizontal="center" vertical="center"/>
    </xf>
    <xf numFmtId="164" fontId="18" fillId="0" borderId="1" xfId="1" applyFont="1" applyFill="1" applyBorder="1" applyAlignment="1">
      <alignment horizontal="center" vertical="center"/>
    </xf>
    <xf numFmtId="49" fontId="18" fillId="0" borderId="1" xfId="1" applyNumberFormat="1" applyFont="1" applyFill="1" applyBorder="1" applyAlignment="1">
      <alignment horizontal="center" vertical="center"/>
    </xf>
    <xf numFmtId="0" fontId="21" fillId="0" borderId="1" xfId="0" applyFont="1" applyFill="1" applyBorder="1"/>
    <xf numFmtId="0" fontId="16" fillId="7" borderId="1" xfId="1" applyNumberFormat="1" applyFont="1" applyFill="1" applyBorder="1" applyAlignment="1">
      <alignment horizontal="center" vertical="center"/>
    </xf>
    <xf numFmtId="164" fontId="18" fillId="0" borderId="1" xfId="1" applyFont="1" applyFill="1" applyBorder="1" applyAlignment="1">
      <alignment horizontal="center" vertical="center" wrapText="1"/>
    </xf>
    <xf numFmtId="0" fontId="21" fillId="0" borderId="1" xfId="1" applyNumberFormat="1" applyFont="1" applyFill="1" applyBorder="1" applyAlignment="1">
      <alignment horizontal="center" vertical="center"/>
    </xf>
    <xf numFmtId="0" fontId="21" fillId="0" borderId="1" xfId="1" applyNumberFormat="1" applyFont="1" applyBorder="1" applyAlignment="1">
      <alignment horizontal="center" vertical="center"/>
    </xf>
    <xf numFmtId="0" fontId="37" fillId="0" borderId="1" xfId="0" applyNumberFormat="1" applyFont="1" applyBorder="1" applyAlignment="1">
      <alignment horizontal="center"/>
    </xf>
    <xf numFmtId="164" fontId="15" fillId="3" borderId="5" xfId="1" applyFont="1" applyFill="1" applyBorder="1" applyAlignment="1">
      <alignment vertical="center"/>
    </xf>
    <xf numFmtId="0" fontId="33" fillId="0" borderId="0" xfId="0" applyFont="1" applyBorder="1" applyAlignment="1">
      <alignment horizontal="center" vertical="center"/>
    </xf>
    <xf numFmtId="164" fontId="32" fillId="0" borderId="0" xfId="1" applyFont="1" applyBorder="1" applyAlignment="1">
      <alignment horizontal="center" vertical="center"/>
    </xf>
    <xf numFmtId="167" fontId="16" fillId="0" borderId="37" xfId="1" applyNumberFormat="1" applyFont="1" applyBorder="1" applyAlignment="1">
      <alignment horizontal="center" vertical="center"/>
    </xf>
    <xf numFmtId="167" fontId="16" fillId="0" borderId="27" xfId="1" applyNumberFormat="1" applyFont="1" applyBorder="1" applyAlignment="1">
      <alignment horizontal="center" vertical="center"/>
    </xf>
    <xf numFmtId="164" fontId="16" fillId="16" borderId="14" xfId="1" applyFont="1" applyFill="1" applyBorder="1" applyAlignment="1">
      <alignment horizontal="center" vertical="center"/>
    </xf>
    <xf numFmtId="164" fontId="16" fillId="16" borderId="7" xfId="1" applyFont="1" applyFill="1" applyBorder="1" applyAlignment="1">
      <alignment horizontal="center" vertical="center"/>
    </xf>
    <xf numFmtId="164" fontId="16" fillId="16" borderId="25" xfId="1" applyFont="1" applyFill="1" applyBorder="1" applyAlignment="1">
      <alignment horizontal="center" vertical="center"/>
    </xf>
    <xf numFmtId="164" fontId="16" fillId="15" borderId="6" xfId="1" applyFont="1" applyFill="1" applyBorder="1" applyAlignment="1">
      <alignment horizontal="center" vertical="center" wrapText="1"/>
    </xf>
    <xf numFmtId="164" fontId="16" fillId="15" borderId="2" xfId="1" applyFont="1" applyFill="1" applyBorder="1" applyAlignment="1">
      <alignment horizontal="center" vertical="center" wrapText="1"/>
    </xf>
    <xf numFmtId="164" fontId="16" fillId="15" borderId="22" xfId="1" applyFont="1" applyFill="1" applyBorder="1" applyAlignment="1">
      <alignment horizontal="center" vertical="center" wrapText="1"/>
    </xf>
    <xf numFmtId="164" fontId="16" fillId="15" borderId="23" xfId="1" applyFont="1" applyFill="1" applyBorder="1" applyAlignment="1">
      <alignment horizontal="center" vertical="center" wrapText="1"/>
    </xf>
    <xf numFmtId="164" fontId="16" fillId="15" borderId="22" xfId="1" applyFont="1" applyFill="1" applyBorder="1" applyAlignment="1">
      <alignment vertical="center" wrapText="1"/>
    </xf>
    <xf numFmtId="164" fontId="16" fillId="15" borderId="23" xfId="1" applyFont="1" applyFill="1" applyBorder="1" applyAlignment="1">
      <alignment vertical="center" wrapText="1"/>
    </xf>
    <xf numFmtId="164" fontId="16" fillId="16" borderId="15" xfId="1" applyFont="1" applyFill="1" applyBorder="1" applyAlignment="1">
      <alignment horizontal="center" vertical="center"/>
    </xf>
    <xf numFmtId="164" fontId="16" fillId="16" borderId="0" xfId="1" applyFont="1" applyFill="1" applyBorder="1" applyAlignment="1">
      <alignment horizontal="center" vertical="center"/>
    </xf>
    <xf numFmtId="164" fontId="16" fillId="16" borderId="30" xfId="1" applyFont="1" applyFill="1" applyBorder="1" applyAlignment="1">
      <alignment horizontal="center" vertical="center"/>
    </xf>
    <xf numFmtId="164" fontId="16" fillId="15" borderId="19" xfId="1" applyFont="1" applyFill="1" applyBorder="1" applyAlignment="1">
      <alignment horizontal="center" vertical="center" wrapText="1"/>
    </xf>
    <xf numFmtId="164" fontId="16" fillId="15" borderId="24" xfId="1" applyFont="1" applyFill="1" applyBorder="1" applyAlignment="1">
      <alignment horizontal="center" vertical="center" wrapText="1"/>
    </xf>
    <xf numFmtId="164" fontId="16" fillId="16" borderId="39" xfId="1" applyFont="1" applyFill="1" applyBorder="1" applyAlignment="1">
      <alignment horizontal="center" vertical="center"/>
    </xf>
    <xf numFmtId="164" fontId="30" fillId="12" borderId="0" xfId="1" applyFont="1" applyFill="1" applyAlignment="1">
      <alignment horizontal="center" vertical="center" wrapText="1"/>
    </xf>
    <xf numFmtId="49" fontId="30" fillId="12" borderId="0" xfId="1" applyNumberFormat="1" applyFont="1" applyFill="1" applyAlignment="1">
      <alignment horizontal="center" vertical="center" wrapText="1"/>
    </xf>
    <xf numFmtId="0" fontId="24" fillId="8" borderId="13" xfId="0" applyFont="1" applyFill="1" applyBorder="1" applyAlignment="1">
      <alignment horizontal="center" vertical="center" wrapText="1"/>
    </xf>
    <xf numFmtId="0" fontId="24" fillId="8" borderId="0" xfId="0" applyFont="1" applyFill="1" applyBorder="1" applyAlignment="1">
      <alignment horizontal="center" vertical="center" wrapText="1"/>
    </xf>
    <xf numFmtId="4" fontId="20" fillId="5" borderId="17" xfId="0" applyNumberFormat="1" applyFont="1" applyFill="1" applyBorder="1" applyAlignment="1">
      <alignment horizontal="center" vertical="center" wrapText="1"/>
    </xf>
    <xf numFmtId="4" fontId="20" fillId="5" borderId="42" xfId="0" applyNumberFormat="1" applyFont="1" applyFill="1" applyBorder="1" applyAlignment="1">
      <alignment horizontal="center" vertical="center" wrapText="1"/>
    </xf>
    <xf numFmtId="165" fontId="20" fillId="12" borderId="3" xfId="0" applyNumberFormat="1" applyFont="1" applyFill="1" applyBorder="1" applyAlignment="1">
      <alignment horizontal="center"/>
    </xf>
    <xf numFmtId="165" fontId="20" fillId="12" borderId="4" xfId="0" applyNumberFormat="1" applyFont="1" applyFill="1" applyBorder="1" applyAlignment="1">
      <alignment horizontal="center"/>
    </xf>
    <xf numFmtId="0" fontId="20" fillId="3" borderId="3" xfId="0" applyFont="1" applyFill="1" applyBorder="1" applyAlignment="1">
      <alignment horizontal="left"/>
    </xf>
    <xf numFmtId="0" fontId="20" fillId="3" borderId="4" xfId="0" applyFont="1" applyFill="1" applyBorder="1" applyAlignment="1">
      <alignment horizontal="left"/>
    </xf>
    <xf numFmtId="0" fontId="20" fillId="3" borderId="5" xfId="0" applyFont="1" applyFill="1" applyBorder="1" applyAlignment="1">
      <alignment horizontal="left"/>
    </xf>
    <xf numFmtId="0" fontId="20" fillId="3" borderId="17" xfId="0" applyFont="1" applyFill="1" applyBorder="1" applyAlignment="1">
      <alignment horizontal="left"/>
    </xf>
    <xf numFmtId="0" fontId="20" fillId="3" borderId="42" xfId="0" applyFont="1" applyFill="1" applyBorder="1" applyAlignment="1">
      <alignment horizontal="left"/>
    </xf>
    <xf numFmtId="0" fontId="24" fillId="8" borderId="45" xfId="0" applyFont="1" applyFill="1" applyBorder="1" applyAlignment="1">
      <alignment horizontal="center" vertical="center" wrapText="1"/>
    </xf>
    <xf numFmtId="0" fontId="24" fillId="8" borderId="43" xfId="0" applyFont="1" applyFill="1" applyBorder="1" applyAlignment="1">
      <alignment horizontal="center" vertical="center" wrapText="1"/>
    </xf>
    <xf numFmtId="0" fontId="24" fillId="8" borderId="48" xfId="0" applyFont="1" applyFill="1" applyBorder="1" applyAlignment="1">
      <alignment horizontal="center" vertical="center" wrapText="1"/>
    </xf>
    <xf numFmtId="0" fontId="8" fillId="10" borderId="8" xfId="0" applyFont="1" applyFill="1" applyBorder="1" applyAlignment="1">
      <alignment horizontal="center" vertical="center"/>
    </xf>
    <xf numFmtId="0" fontId="8" fillId="10" borderId="9" xfId="0" applyFont="1" applyFill="1" applyBorder="1" applyAlignment="1">
      <alignment horizontal="center" vertical="center"/>
    </xf>
    <xf numFmtId="0" fontId="8" fillId="10" borderId="12" xfId="0" applyFont="1" applyFill="1" applyBorder="1" applyAlignment="1">
      <alignment horizontal="center" vertical="center"/>
    </xf>
    <xf numFmtId="0" fontId="5" fillId="8" borderId="8" xfId="0" applyFont="1" applyFill="1" applyBorder="1" applyAlignment="1">
      <alignment horizontal="center" vertical="center"/>
    </xf>
    <xf numFmtId="0" fontId="5" fillId="8" borderId="9" xfId="0" applyFont="1" applyFill="1" applyBorder="1" applyAlignment="1">
      <alignment horizontal="center" vertical="center"/>
    </xf>
    <xf numFmtId="0" fontId="34" fillId="17" borderId="9" xfId="0" applyFont="1" applyFill="1" applyBorder="1" applyAlignment="1">
      <alignment horizontal="center" vertical="center"/>
    </xf>
    <xf numFmtId="0" fontId="24" fillId="8" borderId="1" xfId="0" applyFont="1" applyFill="1" applyBorder="1" applyAlignment="1">
      <alignment horizontal="left" vertical="center"/>
    </xf>
    <xf numFmtId="0" fontId="26" fillId="10" borderId="8" xfId="0" applyFont="1" applyFill="1" applyBorder="1" applyAlignment="1">
      <alignment horizontal="center" vertical="center"/>
    </xf>
    <xf numFmtId="0" fontId="26" fillId="10" borderId="9" xfId="0" applyFont="1" applyFill="1" applyBorder="1" applyAlignment="1">
      <alignment horizontal="center" vertical="center"/>
    </xf>
    <xf numFmtId="0" fontId="26" fillId="10" borderId="12" xfId="0" applyFont="1" applyFill="1" applyBorder="1" applyAlignment="1">
      <alignment horizontal="center" vertical="center"/>
    </xf>
    <xf numFmtId="164" fontId="16" fillId="13" borderId="7" xfId="1" applyFont="1" applyFill="1" applyBorder="1" applyAlignment="1">
      <alignment horizontal="center" vertical="center" wrapText="1"/>
    </xf>
    <xf numFmtId="164" fontId="16" fillId="13" borderId="42" xfId="1" applyFont="1" applyFill="1" applyBorder="1" applyAlignment="1">
      <alignment horizontal="center" vertical="center" wrapText="1"/>
    </xf>
    <xf numFmtId="164" fontId="46" fillId="13" borderId="7" xfId="1" applyFont="1" applyFill="1" applyBorder="1" applyAlignment="1">
      <alignment horizontal="center" vertical="center" wrapText="1"/>
    </xf>
    <xf numFmtId="164" fontId="46" fillId="13" borderId="42" xfId="1" applyFont="1" applyFill="1" applyBorder="1" applyAlignment="1">
      <alignment horizontal="center" vertical="center" wrapText="1"/>
    </xf>
    <xf numFmtId="49" fontId="16" fillId="0" borderId="3" xfId="1" applyNumberFormat="1" applyFont="1" applyBorder="1" applyAlignment="1">
      <alignment horizontal="left" vertical="center"/>
    </xf>
    <xf numFmtId="49" fontId="16" fillId="0" borderId="4" xfId="1" applyNumberFormat="1" applyFont="1" applyBorder="1" applyAlignment="1">
      <alignment horizontal="left" vertical="center"/>
    </xf>
    <xf numFmtId="49" fontId="16" fillId="19" borderId="3" xfId="1" applyNumberFormat="1" applyFont="1" applyFill="1" applyBorder="1" applyAlignment="1">
      <alignment horizontal="center" vertical="center"/>
    </xf>
    <xf numFmtId="49" fontId="16" fillId="19" borderId="4" xfId="1" applyNumberFormat="1" applyFont="1" applyFill="1" applyBorder="1" applyAlignment="1">
      <alignment horizontal="center" vertical="center"/>
    </xf>
    <xf numFmtId="0" fontId="35" fillId="22" borderId="0" xfId="0" applyFont="1" applyFill="1" applyAlignment="1">
      <alignment horizontal="center" vertical="center" wrapText="1"/>
    </xf>
    <xf numFmtId="164" fontId="27" fillId="16" borderId="39" xfId="1" applyFont="1" applyFill="1" applyBorder="1" applyAlignment="1">
      <alignment horizontal="center" vertical="center"/>
    </xf>
    <xf numFmtId="0" fontId="38" fillId="4" borderId="6" xfId="0" applyFont="1" applyFill="1" applyBorder="1" applyAlignment="1">
      <alignment horizontal="center" vertical="center"/>
    </xf>
    <xf numFmtId="0" fontId="38" fillId="4" borderId="11" xfId="0" applyFont="1" applyFill="1" applyBorder="1" applyAlignment="1">
      <alignment horizontal="center" vertical="center"/>
    </xf>
    <xf numFmtId="0" fontId="38" fillId="4" borderId="2" xfId="0" applyFont="1" applyFill="1" applyBorder="1" applyAlignment="1">
      <alignment horizontal="center" vertical="center"/>
    </xf>
    <xf numFmtId="4" fontId="38" fillId="4" borderId="6" xfId="0" applyNumberFormat="1" applyFont="1" applyFill="1" applyBorder="1" applyAlignment="1">
      <alignment horizontal="center" vertical="center"/>
    </xf>
    <xf numFmtId="4" fontId="38" fillId="4" borderId="11" xfId="0" applyNumberFormat="1" applyFont="1" applyFill="1" applyBorder="1" applyAlignment="1">
      <alignment horizontal="center" vertical="center"/>
    </xf>
    <xf numFmtId="4" fontId="38" fillId="4" borderId="2" xfId="0" applyNumberFormat="1" applyFont="1" applyFill="1" applyBorder="1" applyAlignment="1">
      <alignment horizontal="center" vertical="center"/>
    </xf>
    <xf numFmtId="4" fontId="38" fillId="4" borderId="1" xfId="0" applyNumberFormat="1" applyFont="1" applyFill="1" applyBorder="1" applyAlignment="1">
      <alignment horizontal="center" vertical="center"/>
    </xf>
    <xf numFmtId="165" fontId="38" fillId="4" borderId="1" xfId="0" applyNumberFormat="1" applyFont="1" applyFill="1" applyBorder="1" applyAlignment="1">
      <alignment horizontal="left" vertical="center"/>
    </xf>
    <xf numFmtId="0" fontId="38" fillId="17" borderId="3" xfId="0" applyFont="1" applyFill="1" applyBorder="1" applyAlignment="1">
      <alignment horizontal="left" vertical="center"/>
    </xf>
    <xf numFmtId="0" fontId="38" fillId="17" borderId="5" xfId="0" applyFont="1" applyFill="1" applyBorder="1" applyAlignment="1">
      <alignment horizontal="left" vertical="center"/>
    </xf>
    <xf numFmtId="0" fontId="38" fillId="17" borderId="14" xfId="0" applyFont="1" applyFill="1" applyBorder="1" applyAlignment="1">
      <alignment horizontal="left" vertical="center"/>
    </xf>
    <xf numFmtId="0" fontId="38" fillId="17" borderId="25" xfId="0" applyFont="1" applyFill="1" applyBorder="1" applyAlignment="1">
      <alignment horizontal="left" vertical="center"/>
    </xf>
    <xf numFmtId="165" fontId="38" fillId="0" borderId="3" xfId="0" applyNumberFormat="1" applyFont="1" applyBorder="1" applyAlignment="1">
      <alignment horizontal="center" vertical="center"/>
    </xf>
    <xf numFmtId="165" fontId="38" fillId="0" borderId="4" xfId="0" applyNumberFormat="1" applyFont="1" applyBorder="1" applyAlignment="1">
      <alignment horizontal="center" vertical="center"/>
    </xf>
    <xf numFmtId="164" fontId="16" fillId="15" borderId="29" xfId="1" applyFont="1" applyFill="1" applyBorder="1" applyAlignment="1">
      <alignment horizontal="center" vertical="center" wrapText="1"/>
    </xf>
    <xf numFmtId="49" fontId="16" fillId="20" borderId="3" xfId="1" applyNumberFormat="1" applyFont="1" applyFill="1" applyBorder="1" applyAlignment="1">
      <alignment horizontal="center" vertical="center"/>
    </xf>
    <xf numFmtId="49" fontId="16" fillId="20" borderId="4" xfId="1" applyNumberFormat="1" applyFont="1" applyFill="1" applyBorder="1" applyAlignment="1">
      <alignment horizontal="center" vertical="center"/>
    </xf>
    <xf numFmtId="49" fontId="30" fillId="20" borderId="7" xfId="1" applyNumberFormat="1" applyFont="1" applyFill="1" applyBorder="1" applyAlignment="1">
      <alignment horizontal="center" vertical="center" wrapText="1"/>
    </xf>
    <xf numFmtId="49" fontId="30" fillId="20" borderId="0" xfId="1" applyNumberFormat="1" applyFont="1" applyFill="1" applyBorder="1" applyAlignment="1">
      <alignment horizontal="center" vertical="center" wrapText="1"/>
    </xf>
    <xf numFmtId="164" fontId="16" fillId="15" borderId="11" xfId="1" applyFont="1" applyFill="1" applyBorder="1" applyAlignment="1">
      <alignment horizontal="center" vertical="center" wrapText="1"/>
    </xf>
    <xf numFmtId="49" fontId="16" fillId="15" borderId="22" xfId="1" applyNumberFormat="1" applyFont="1" applyFill="1" applyBorder="1" applyAlignment="1">
      <alignment horizontal="center" vertical="center" wrapText="1"/>
    </xf>
    <xf numFmtId="49" fontId="16" fillId="15" borderId="29" xfId="1" applyNumberFormat="1" applyFont="1" applyFill="1" applyBorder="1" applyAlignment="1">
      <alignment horizontal="center" vertical="center" wrapText="1"/>
    </xf>
    <xf numFmtId="0" fontId="21" fillId="0" borderId="6" xfId="1" applyNumberFormat="1" applyFont="1" applyBorder="1" applyAlignment="1">
      <alignment horizontal="center" vertical="center"/>
    </xf>
    <xf numFmtId="0" fontId="21" fillId="0" borderId="11" xfId="1" applyNumberFormat="1" applyFont="1" applyBorder="1" applyAlignment="1">
      <alignment horizontal="center" vertical="center"/>
    </xf>
    <xf numFmtId="0" fontId="21" fillId="0" borderId="2" xfId="1" applyNumberFormat="1" applyFont="1" applyBorder="1" applyAlignment="1">
      <alignment horizontal="center" vertical="center"/>
    </xf>
    <xf numFmtId="164" fontId="18" fillId="9" borderId="6" xfId="1" applyFont="1" applyFill="1" applyBorder="1" applyAlignment="1">
      <alignment horizontal="left" vertical="center" wrapText="1"/>
    </xf>
    <xf numFmtId="164" fontId="18" fillId="9" borderId="11" xfId="1" applyFont="1" applyFill="1" applyBorder="1" applyAlignment="1">
      <alignment horizontal="left" vertical="center" wrapText="1"/>
    </xf>
    <xf numFmtId="164" fontId="18" fillId="9" borderId="2" xfId="1" applyFont="1" applyFill="1" applyBorder="1" applyAlignment="1">
      <alignment horizontal="left" vertical="center" wrapText="1"/>
    </xf>
    <xf numFmtId="0" fontId="24" fillId="8" borderId="44" xfId="0" applyFont="1" applyFill="1" applyBorder="1" applyAlignment="1">
      <alignment horizontal="center" vertical="center" wrapText="1"/>
    </xf>
    <xf numFmtId="0" fontId="24" fillId="8" borderId="7" xfId="0" applyFont="1" applyFill="1" applyBorder="1" applyAlignment="1">
      <alignment horizontal="center" vertical="center" wrapText="1"/>
    </xf>
    <xf numFmtId="165" fontId="20" fillId="23" borderId="7" xfId="0" applyNumberFormat="1" applyFont="1" applyFill="1" applyBorder="1" applyAlignment="1">
      <alignment horizontal="center"/>
    </xf>
    <xf numFmtId="0" fontId="20" fillId="3" borderId="3" xfId="0" applyFont="1" applyFill="1" applyBorder="1" applyAlignment="1">
      <alignment horizontal="center"/>
    </xf>
    <xf numFmtId="0" fontId="20" fillId="3" borderId="5" xfId="0" applyFont="1" applyFill="1" applyBorder="1" applyAlignment="1">
      <alignment horizontal="center"/>
    </xf>
    <xf numFmtId="0" fontId="20" fillId="12" borderId="4" xfId="0" applyFont="1" applyFill="1" applyBorder="1" applyAlignment="1">
      <alignment horizontal="left"/>
    </xf>
    <xf numFmtId="0" fontId="20" fillId="12" borderId="5" xfId="0" applyFont="1" applyFill="1" applyBorder="1" applyAlignment="1">
      <alignment horizontal="left"/>
    </xf>
    <xf numFmtId="49" fontId="16" fillId="0" borderId="14" xfId="1" applyNumberFormat="1" applyFont="1" applyBorder="1" applyAlignment="1">
      <alignment horizontal="left" vertical="center"/>
    </xf>
    <xf numFmtId="49" fontId="16" fillId="0" borderId="7" xfId="1" applyNumberFormat="1" applyFont="1" applyBorder="1" applyAlignment="1">
      <alignment horizontal="left" vertical="center"/>
    </xf>
    <xf numFmtId="164" fontId="16" fillId="13" borderId="0" xfId="1" applyFont="1" applyFill="1" applyAlignment="1">
      <alignment horizontal="center" vertical="center" wrapText="1"/>
    </xf>
    <xf numFmtId="164" fontId="20" fillId="5" borderId="1" xfId="1" applyFont="1" applyFill="1" applyBorder="1" applyAlignment="1">
      <alignment horizontal="center" vertical="center" wrapText="1"/>
    </xf>
    <xf numFmtId="164" fontId="20" fillId="11" borderId="17" xfId="1" applyFont="1" applyFill="1" applyBorder="1" applyAlignment="1">
      <alignment horizontal="center" vertical="center" wrapText="1"/>
    </xf>
    <xf numFmtId="164" fontId="20" fillId="11" borderId="42" xfId="1" applyFont="1" applyFill="1" applyBorder="1" applyAlignment="1">
      <alignment horizontal="center" vertical="center" wrapText="1"/>
    </xf>
    <xf numFmtId="164" fontId="20" fillId="11" borderId="15" xfId="1" applyFont="1" applyFill="1" applyBorder="1" applyAlignment="1">
      <alignment horizontal="center" vertical="center" wrapText="1"/>
    </xf>
    <xf numFmtId="164" fontId="20" fillId="11" borderId="0" xfId="1" applyFont="1" applyFill="1" applyBorder="1" applyAlignment="1">
      <alignment horizontal="center" vertical="center" wrapText="1"/>
    </xf>
    <xf numFmtId="0" fontId="20" fillId="22" borderId="3" xfId="0" applyFont="1" applyFill="1" applyBorder="1" applyAlignment="1">
      <alignment horizontal="left"/>
    </xf>
    <xf numFmtId="0" fontId="20" fillId="22" borderId="4" xfId="0" applyFont="1" applyFill="1" applyBorder="1" applyAlignment="1">
      <alignment horizontal="left"/>
    </xf>
    <xf numFmtId="0" fontId="20" fillId="22" borderId="5" xfId="0" applyFont="1" applyFill="1" applyBorder="1" applyAlignment="1">
      <alignment horizontal="left"/>
    </xf>
    <xf numFmtId="0" fontId="20" fillId="6" borderId="4" xfId="0" applyFont="1" applyFill="1" applyBorder="1" applyAlignment="1">
      <alignment horizontal="left"/>
    </xf>
    <xf numFmtId="0" fontId="20" fillId="6" borderId="1" xfId="0" applyFont="1" applyFill="1" applyBorder="1"/>
    <xf numFmtId="164" fontId="20" fillId="6" borderId="1" xfId="1" applyFont="1" applyFill="1" applyBorder="1"/>
    <xf numFmtId="0" fontId="20" fillId="6" borderId="1" xfId="0" applyFont="1" applyFill="1" applyBorder="1" applyAlignment="1">
      <alignment horizontal="right"/>
    </xf>
    <xf numFmtId="4" fontId="20" fillId="6" borderId="1" xfId="0" applyNumberFormat="1" applyFont="1" applyFill="1" applyBorder="1" applyAlignment="1">
      <alignment horizontal="right"/>
    </xf>
    <xf numFmtId="164" fontId="18" fillId="27" borderId="1" xfId="1" applyFont="1" applyFill="1" applyBorder="1" applyAlignment="1">
      <alignment horizontal="center"/>
    </xf>
    <xf numFmtId="4" fontId="21" fillId="28" borderId="1" xfId="0" applyNumberFormat="1" applyFont="1" applyFill="1" applyBorder="1" applyAlignment="1">
      <alignment horizontal="right"/>
    </xf>
    <xf numFmtId="0" fontId="21" fillId="0" borderId="4" xfId="0" applyFont="1" applyBorder="1"/>
    <xf numFmtId="0" fontId="21" fillId="6" borderId="4" xfId="0" applyFont="1" applyFill="1" applyBorder="1" applyAlignment="1">
      <alignment horizontal="left"/>
    </xf>
    <xf numFmtId="164" fontId="21" fillId="6" borderId="1" xfId="1" applyFont="1" applyFill="1" applyBorder="1"/>
    <xf numFmtId="4" fontId="21" fillId="6" borderId="1" xfId="0" applyNumberFormat="1" applyFont="1" applyFill="1" applyBorder="1" applyAlignment="1">
      <alignment horizontal="right"/>
    </xf>
    <xf numFmtId="4" fontId="21" fillId="0" borderId="1" xfId="0" applyNumberFormat="1" applyFont="1" applyFill="1" applyBorder="1" applyAlignment="1">
      <alignment horizontal="right"/>
    </xf>
    <xf numFmtId="4" fontId="20" fillId="29" borderId="1" xfId="0" applyNumberFormat="1" applyFont="1" applyFill="1" applyBorder="1" applyAlignment="1">
      <alignment horizontal="right"/>
    </xf>
    <xf numFmtId="0" fontId="21" fillId="3" borderId="7" xfId="0" applyFont="1" applyFill="1" applyBorder="1"/>
    <xf numFmtId="4" fontId="20" fillId="30" borderId="1" xfId="0" applyNumberFormat="1" applyFont="1" applyFill="1" applyBorder="1" applyAlignment="1">
      <alignment horizontal="right"/>
    </xf>
    <xf numFmtId="0" fontId="21" fillId="3" borderId="1" xfId="0" applyFont="1" applyFill="1" applyBorder="1"/>
    <xf numFmtId="0" fontId="21" fillId="6" borderId="1" xfId="0" applyFont="1" applyFill="1" applyBorder="1" applyAlignment="1">
      <alignment horizontal="left"/>
    </xf>
    <xf numFmtId="4" fontId="20" fillId="31" borderId="1" xfId="0" applyNumberFormat="1" applyFont="1" applyFill="1" applyBorder="1" applyAlignment="1">
      <alignment horizontal="right"/>
    </xf>
    <xf numFmtId="4" fontId="20" fillId="0" borderId="1" xfId="0" applyNumberFormat="1" applyFont="1" applyFill="1" applyBorder="1" applyAlignment="1">
      <alignment horizontal="right"/>
    </xf>
  </cellXfs>
  <cellStyles count="3">
    <cellStyle name="Millares" xfId="1" builtinId="3"/>
    <cellStyle name="Normal" xfId="0" builtinId="0"/>
    <cellStyle name="Normal 6" xfId="2" xr:uid="{00000000-0005-0000-0000-000002000000}"/>
  </cellStyles>
  <dxfs count="0"/>
  <tableStyles count="0" defaultTableStyle="TableStyleMedium2" defaultPivotStyle="PivotStyleLight16"/>
  <colors>
    <mruColors>
      <color rgb="FF11F905"/>
      <color rgb="FF7CFA88"/>
      <color rgb="FF82F485"/>
      <color rgb="FF64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Arj\SOCTAeje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Mis%20documentos\Mis%20documentos\Mollepata\RONALD\ALT-PREC.WQ1"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erver\d\Pacobamba\SOCTAeje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Marisol\MUN.%20ECHARATE\PROYECTO%20SANTOATO\INFORME%20SANTOATO%20Set2008\AAATEMMP\Proyectos\Perfil%20Piloto%20Pistipata%20(Agosto)\Mis%20documentos\estudios\apanta\oscar\RONALD\ALT-PREC.WQ1"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studios\estudios\JORGE%20SALAZAR\Macamango\ESTUDIO%20MACAMANGO%20-%202000\Cuadros%20Proyecto\DIAGNOSTICO\CLIMATOLOGIA\Temmp\Macamango\jorge\Hidrologia\REGIONALICION-PRECI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RONALD-1\JAPO-MAX.WQ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RONALD\ALT-PREC.WQ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Mis%20documentos\Estudios%20Pomacanchi\PREFACTIBILIDAD%20POMACANCHI\Anexos%20Ingenieria\Anexos%20Ingenieri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Mis%20documentos\Mis%20documentos\Mollepata\Pacobamba\SOCTAeje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Arj\SOCTAeje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ONALD\ALT-PREC.WQ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RONALD-1\JAPO-MAX.WQ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Mis%20documentos\MABEL\LIMATAMBO\Otros\Anasis%20de%20Sobrecostos\Mis%20documentos\Mis%20documentos\Mollepata\Pacobamba\SOCTAeje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No"/>
      <sheetName val="Valorización  Terminada "/>
      <sheetName val="Analitico CD  "/>
      <sheetName val="Analitico GGP2006"/>
      <sheetName val="Analitico SUP 2.006"/>
      <sheetName val="Analitico general"/>
      <sheetName val="REQUERIMIENTO"/>
      <sheetName val="Hoja1"/>
      <sheetName val="Hoja2"/>
    </sheetNames>
    <sheetDataSet>
      <sheetData sheetId="0"/>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row r="96">
          <cell r="N96" t="str">
            <v xml:space="preserve">         Anexo Nº II.2.17 </v>
          </cell>
        </row>
        <row r="98">
          <cell r="A98" t="str">
            <v xml:space="preserve">C A U D A L E S   M E D I O S    M E N S U A L E S   </v>
          </cell>
        </row>
        <row r="99">
          <cell r="A99" t="str">
            <v xml:space="preserve">G E N E R A D O S   </v>
          </cell>
        </row>
        <row r="100">
          <cell r="A100" t="str">
            <v xml:space="preserve">  ( m3/Seg.)</v>
          </cell>
        </row>
        <row r="102">
          <cell r="B102" t="str">
            <v>CUENCA DEL PACHACHACA</v>
          </cell>
          <cell r="L102" t="str">
            <v xml:space="preserve">DIST.:   </v>
          </cell>
          <cell r="M102" t="str">
            <v>ABANCAY</v>
          </cell>
        </row>
        <row r="103">
          <cell r="B103" t="str">
            <v>LAGUNA SOCTACOCHA</v>
          </cell>
          <cell r="L103" t="str">
            <v xml:space="preserve">PROV.   </v>
          </cell>
          <cell r="M103" t="str">
            <v>ABANCAY</v>
          </cell>
        </row>
        <row r="104">
          <cell r="B104" t="str">
            <v>PROYECTO : HUANCARAMA</v>
          </cell>
          <cell r="L104" t="str">
            <v>DPTO.</v>
          </cell>
          <cell r="M104" t="str">
            <v>APURIMAC</v>
          </cell>
        </row>
        <row r="106">
          <cell r="A106" t="str">
            <v>ITEM</v>
          </cell>
          <cell r="B106" t="str">
            <v xml:space="preserve">AÑO </v>
          </cell>
          <cell r="D106" t="str">
            <v>ENE</v>
          </cell>
          <cell r="E106" t="str">
            <v>FEB</v>
          </cell>
          <cell r="F106" t="str">
            <v>MAR</v>
          </cell>
          <cell r="G106" t="str">
            <v>ABR</v>
          </cell>
          <cell r="H106" t="str">
            <v>MAY</v>
          </cell>
          <cell r="I106" t="str">
            <v>JUN</v>
          </cell>
          <cell r="J106" t="str">
            <v>JUL</v>
          </cell>
          <cell r="K106" t="str">
            <v>AGO</v>
          </cell>
          <cell r="L106" t="str">
            <v>SET</v>
          </cell>
          <cell r="M106" t="str">
            <v>OCT</v>
          </cell>
          <cell r="N106" t="str">
            <v>NOV</v>
          </cell>
          <cell r="O106" t="str">
            <v>DIC</v>
          </cell>
          <cell r="Q106" t="str">
            <v>TOTAL</v>
          </cell>
        </row>
        <row r="109">
          <cell r="A109">
            <v>1</v>
          </cell>
          <cell r="B109">
            <v>1964</v>
          </cell>
          <cell r="D109">
            <v>0.19700000000000001</v>
          </cell>
          <cell r="E109">
            <v>0.32600000000000001</v>
          </cell>
          <cell r="F109">
            <v>0.22</v>
          </cell>
          <cell r="G109">
            <v>8.3000000000000004E-2</v>
          </cell>
          <cell r="H109">
            <v>0.03</v>
          </cell>
          <cell r="I109">
            <v>1.2999999999999999E-2</v>
          </cell>
          <cell r="J109">
            <v>1.2999999999999999E-2</v>
          </cell>
          <cell r="K109">
            <v>1.2E-2</v>
          </cell>
          <cell r="L109">
            <v>3.2000000000000001E-2</v>
          </cell>
          <cell r="M109">
            <v>0.113</v>
          </cell>
          <cell r="N109">
            <v>6.9000000000000006E-2</v>
          </cell>
          <cell r="O109">
            <v>0.14199999999999999</v>
          </cell>
          <cell r="Q109">
            <v>0.10416666666666667</v>
          </cell>
        </row>
        <row r="110">
          <cell r="A110">
            <v>2</v>
          </cell>
          <cell r="B110">
            <v>1965</v>
          </cell>
          <cell r="D110">
            <v>0.14399999999999999</v>
          </cell>
          <cell r="E110">
            <v>0.39300000000000002</v>
          </cell>
          <cell r="F110">
            <v>0.28199999999999997</v>
          </cell>
          <cell r="G110">
            <v>0.108</v>
          </cell>
          <cell r="H110">
            <v>0.04</v>
          </cell>
          <cell r="I110">
            <v>1.7999999999999999E-2</v>
          </cell>
          <cell r="J110">
            <v>1.4E-2</v>
          </cell>
          <cell r="K110">
            <v>0.01</v>
          </cell>
          <cell r="L110">
            <v>2.9000000000000001E-2</v>
          </cell>
          <cell r="M110">
            <v>9.7000000000000003E-2</v>
          </cell>
          <cell r="N110">
            <v>0.129</v>
          </cell>
          <cell r="O110">
            <v>0.26400000000000001</v>
          </cell>
          <cell r="Q110">
            <v>0.12733333333333333</v>
          </cell>
        </row>
        <row r="111">
          <cell r="A111">
            <v>3</v>
          </cell>
          <cell r="B111">
            <v>1966</v>
          </cell>
          <cell r="D111">
            <v>0.20499999999999999</v>
          </cell>
          <cell r="E111">
            <v>0.39700000000000002</v>
          </cell>
          <cell r="F111">
            <v>0.25700000000000001</v>
          </cell>
          <cell r="G111">
            <v>8.5999999999999993E-2</v>
          </cell>
          <cell r="H111">
            <v>5.3999999999999999E-2</v>
          </cell>
          <cell r="I111">
            <v>2.1000000000000001E-2</v>
          </cell>
          <cell r="J111">
            <v>1.2E-2</v>
          </cell>
          <cell r="K111">
            <v>1.4E-2</v>
          </cell>
          <cell r="L111">
            <v>4.2999999999999997E-2</v>
          </cell>
          <cell r="M111">
            <v>0.22900000000000001</v>
          </cell>
          <cell r="N111">
            <v>0.27200000000000002</v>
          </cell>
          <cell r="O111">
            <v>0.20699999999999999</v>
          </cell>
          <cell r="Q111">
            <v>0.14975000000000002</v>
          </cell>
        </row>
        <row r="112">
          <cell r="A112">
            <v>4</v>
          </cell>
          <cell r="B112">
            <v>1967</v>
          </cell>
          <cell r="D112">
            <v>0.32900000000000001</v>
          </cell>
          <cell r="E112">
            <v>0.57199999999999995</v>
          </cell>
          <cell r="F112">
            <v>0.60599999999999998</v>
          </cell>
          <cell r="G112">
            <v>0.221</v>
          </cell>
          <cell r="H112">
            <v>6.9000000000000006E-2</v>
          </cell>
          <cell r="I112">
            <v>2.4E-2</v>
          </cell>
          <cell r="J112">
            <v>2.3E-2</v>
          </cell>
          <cell r="K112">
            <v>1.7999999999999999E-2</v>
          </cell>
          <cell r="L112">
            <v>2.3E-2</v>
          </cell>
          <cell r="M112">
            <v>0.09</v>
          </cell>
          <cell r="N112">
            <v>4.9000000000000002E-2</v>
          </cell>
          <cell r="O112">
            <v>0.157</v>
          </cell>
          <cell r="Q112">
            <v>0.18174999999999999</v>
          </cell>
        </row>
        <row r="113">
          <cell r="A113">
            <v>5</v>
          </cell>
          <cell r="B113">
            <v>1968</v>
          </cell>
          <cell r="D113">
            <v>0.39600000000000002</v>
          </cell>
          <cell r="E113">
            <v>0.39</v>
          </cell>
          <cell r="F113">
            <v>0.35499999999999998</v>
          </cell>
          <cell r="G113">
            <v>0.112</v>
          </cell>
          <cell r="H113">
            <v>3.5999999999999997E-2</v>
          </cell>
          <cell r="I113">
            <v>0.02</v>
          </cell>
          <cell r="J113">
            <v>1.4999999999999999E-2</v>
          </cell>
          <cell r="K113">
            <v>1.4999999999999999E-2</v>
          </cell>
          <cell r="L113">
            <v>1.9E-2</v>
          </cell>
          <cell r="M113">
            <v>8.5999999999999993E-2</v>
          </cell>
          <cell r="N113">
            <v>0.17799999999999999</v>
          </cell>
          <cell r="O113">
            <v>0.14099999999999999</v>
          </cell>
          <cell r="Q113">
            <v>0.14691666666666667</v>
          </cell>
        </row>
        <row r="114">
          <cell r="A114">
            <v>6</v>
          </cell>
          <cell r="B114">
            <v>1969</v>
          </cell>
          <cell r="D114">
            <v>0.29499999999999998</v>
          </cell>
          <cell r="E114">
            <v>0.34399999999999997</v>
          </cell>
          <cell r="F114">
            <v>0.375</v>
          </cell>
          <cell r="G114">
            <v>0.17299999999999999</v>
          </cell>
          <cell r="H114">
            <v>4.8000000000000001E-2</v>
          </cell>
          <cell r="I114">
            <v>2.4E-2</v>
          </cell>
          <cell r="J114">
            <v>1.2E-2</v>
          </cell>
          <cell r="K114">
            <v>1.7000000000000001E-2</v>
          </cell>
          <cell r="L114">
            <v>2.4E-2</v>
          </cell>
          <cell r="M114">
            <v>0.114</v>
          </cell>
          <cell r="N114">
            <v>0.14799999999999999</v>
          </cell>
          <cell r="O114">
            <v>0.223</v>
          </cell>
          <cell r="Q114">
            <v>0.14975000000000002</v>
          </cell>
        </row>
        <row r="115">
          <cell r="A115">
            <v>7</v>
          </cell>
          <cell r="B115">
            <v>1970</v>
          </cell>
          <cell r="D115">
            <v>0.51</v>
          </cell>
          <cell r="E115">
            <v>0.38200000000000001</v>
          </cell>
          <cell r="F115">
            <v>0.32400000000000001</v>
          </cell>
          <cell r="G115">
            <v>0.159</v>
          </cell>
          <cell r="H115">
            <v>5.2999999999999999E-2</v>
          </cell>
          <cell r="I115">
            <v>2.1999999999999999E-2</v>
          </cell>
          <cell r="J115">
            <v>1.6E-2</v>
          </cell>
          <cell r="K115">
            <v>0.01</v>
          </cell>
          <cell r="L115">
            <v>4.2000000000000003E-2</v>
          </cell>
          <cell r="M115">
            <v>6.7000000000000004E-2</v>
          </cell>
          <cell r="N115">
            <v>0.127</v>
          </cell>
          <cell r="O115">
            <v>0.26900000000000002</v>
          </cell>
          <cell r="Q115">
            <v>0.16508333333333333</v>
          </cell>
        </row>
        <row r="116">
          <cell r="A116">
            <v>8</v>
          </cell>
          <cell r="B116">
            <v>1971</v>
          </cell>
          <cell r="D116">
            <v>0.33400000000000002</v>
          </cell>
          <cell r="E116">
            <v>0.51</v>
          </cell>
          <cell r="F116">
            <v>0.36499999999999999</v>
          </cell>
          <cell r="G116">
            <v>0.17299999999999999</v>
          </cell>
          <cell r="H116">
            <v>4.9000000000000002E-2</v>
          </cell>
          <cell r="I116">
            <v>2.4E-2</v>
          </cell>
          <cell r="J116">
            <v>1.0999999999999999E-2</v>
          </cell>
          <cell r="K116">
            <v>1.4E-2</v>
          </cell>
          <cell r="L116">
            <v>1.2999999999999999E-2</v>
          </cell>
          <cell r="M116">
            <v>3.3000000000000002E-2</v>
          </cell>
          <cell r="N116">
            <v>6.3E-2</v>
          </cell>
          <cell r="O116">
            <v>0.19700000000000001</v>
          </cell>
          <cell r="Q116">
            <v>0.14883333333333332</v>
          </cell>
        </row>
        <row r="117">
          <cell r="A117">
            <v>9</v>
          </cell>
          <cell r="B117">
            <v>1972</v>
          </cell>
          <cell r="D117">
            <v>0.52900000000000003</v>
          </cell>
          <cell r="E117">
            <v>0.505</v>
          </cell>
          <cell r="F117">
            <v>0.35099999999999998</v>
          </cell>
          <cell r="G117">
            <v>0.154</v>
          </cell>
          <cell r="H117">
            <v>4.8000000000000001E-2</v>
          </cell>
          <cell r="I117">
            <v>1.9E-2</v>
          </cell>
          <cell r="J117">
            <v>2.1999999999999999E-2</v>
          </cell>
          <cell r="K117">
            <v>2.5000000000000001E-2</v>
          </cell>
          <cell r="L117">
            <v>2.5000000000000001E-2</v>
          </cell>
          <cell r="M117">
            <v>4.2000000000000003E-2</v>
          </cell>
          <cell r="N117">
            <v>6.3E-2</v>
          </cell>
          <cell r="O117">
            <v>0.10100000000000001</v>
          </cell>
          <cell r="Q117">
            <v>0.15699999999999997</v>
          </cell>
        </row>
        <row r="118">
          <cell r="A118">
            <v>10</v>
          </cell>
          <cell r="B118">
            <v>1973</v>
          </cell>
          <cell r="D118">
            <v>0.36699999999999999</v>
          </cell>
          <cell r="E118">
            <v>0.497</v>
          </cell>
          <cell r="F118">
            <v>0.48299999999999998</v>
          </cell>
          <cell r="G118">
            <v>0.26800000000000002</v>
          </cell>
          <cell r="H118">
            <v>7.8E-2</v>
          </cell>
          <cell r="I118">
            <v>2.7E-2</v>
          </cell>
          <cell r="J118">
            <v>1.7999999999999999E-2</v>
          </cell>
          <cell r="K118">
            <v>2.1999999999999999E-2</v>
          </cell>
          <cell r="L118">
            <v>4.8000000000000001E-2</v>
          </cell>
          <cell r="M118">
            <v>3.3000000000000002E-2</v>
          </cell>
          <cell r="N118">
            <v>0.16800000000000001</v>
          </cell>
          <cell r="O118">
            <v>0.159</v>
          </cell>
          <cell r="Q118">
            <v>0.18066666666666664</v>
          </cell>
        </row>
        <row r="119">
          <cell r="A119">
            <v>11</v>
          </cell>
          <cell r="B119">
            <v>1974</v>
          </cell>
          <cell r="D119">
            <v>0.46700000000000003</v>
          </cell>
          <cell r="E119">
            <v>0.70499999999999996</v>
          </cell>
          <cell r="F119">
            <v>0.48099999999999998</v>
          </cell>
          <cell r="G119">
            <v>0.221</v>
          </cell>
          <cell r="H119">
            <v>6.2E-2</v>
          </cell>
          <cell r="I119">
            <v>3.1E-2</v>
          </cell>
          <cell r="J119">
            <v>1.4999999999999999E-2</v>
          </cell>
          <cell r="K119">
            <v>7.2999999999999995E-2</v>
          </cell>
          <cell r="L119">
            <v>3.6999999999999998E-2</v>
          </cell>
          <cell r="M119">
            <v>3.1E-2</v>
          </cell>
          <cell r="N119">
            <v>4.9000000000000002E-2</v>
          </cell>
          <cell r="O119">
            <v>7.3999999999999996E-2</v>
          </cell>
          <cell r="Q119">
            <v>0.18716666666666668</v>
          </cell>
        </row>
        <row r="120">
          <cell r="A120">
            <v>12</v>
          </cell>
          <cell r="B120">
            <v>1975</v>
          </cell>
          <cell r="D120">
            <v>0.217</v>
          </cell>
          <cell r="E120">
            <v>0.32800000000000001</v>
          </cell>
          <cell r="F120">
            <v>0.36499999999999999</v>
          </cell>
          <cell r="G120">
            <v>0.124</v>
          </cell>
          <cell r="H120">
            <v>4.8000000000000001E-2</v>
          </cell>
          <cell r="I120">
            <v>2.1999999999999999E-2</v>
          </cell>
          <cell r="J120">
            <v>1.0999999999999999E-2</v>
          </cell>
          <cell r="K120">
            <v>1.4999999999999999E-2</v>
          </cell>
          <cell r="L120">
            <v>2.1999999999999999E-2</v>
          </cell>
          <cell r="M120">
            <v>3.7999999999999999E-2</v>
          </cell>
          <cell r="N120">
            <v>5.3999999999999999E-2</v>
          </cell>
          <cell r="O120">
            <v>0.42399999999999999</v>
          </cell>
          <cell r="Q120">
            <v>0.13899999999999998</v>
          </cell>
        </row>
        <row r="121">
          <cell r="A121">
            <v>13</v>
          </cell>
          <cell r="B121">
            <v>1976</v>
          </cell>
          <cell r="D121">
            <v>0.51200000000000001</v>
          </cell>
          <cell r="E121">
            <v>0.51700000000000002</v>
          </cell>
          <cell r="F121">
            <v>0.46800000000000003</v>
          </cell>
          <cell r="G121">
            <v>0.151</v>
          </cell>
          <cell r="H121">
            <v>4.8000000000000001E-2</v>
          </cell>
          <cell r="I121">
            <v>2.8000000000000001E-2</v>
          </cell>
          <cell r="J121">
            <v>1.7999999999999999E-2</v>
          </cell>
          <cell r="K121">
            <v>1.9E-2</v>
          </cell>
          <cell r="L121">
            <v>0.105</v>
          </cell>
          <cell r="M121">
            <v>3.9E-2</v>
          </cell>
          <cell r="N121">
            <v>2.3E-2</v>
          </cell>
          <cell r="O121">
            <v>0.10199999999999999</v>
          </cell>
          <cell r="Q121">
            <v>0.16916666666666666</v>
          </cell>
        </row>
        <row r="122">
          <cell r="A122">
            <v>14</v>
          </cell>
          <cell r="B122">
            <v>1977</v>
          </cell>
          <cell r="D122">
            <v>0.16700000000000001</v>
          </cell>
          <cell r="E122">
            <v>0.40200000000000002</v>
          </cell>
          <cell r="F122">
            <v>0.374</v>
          </cell>
          <cell r="G122">
            <v>0.113</v>
          </cell>
          <cell r="H122">
            <v>3.5000000000000003E-2</v>
          </cell>
          <cell r="I122">
            <v>1.4E-2</v>
          </cell>
          <cell r="J122">
            <v>1.2999999999999999E-2</v>
          </cell>
          <cell r="K122">
            <v>8.0000000000000002E-3</v>
          </cell>
          <cell r="L122">
            <v>2.7E-2</v>
          </cell>
          <cell r="M122">
            <v>4.1000000000000002E-2</v>
          </cell>
          <cell r="N122">
            <v>0.16600000000000001</v>
          </cell>
          <cell r="O122">
            <v>0.32700000000000001</v>
          </cell>
          <cell r="Q122">
            <v>0.14058333333333331</v>
          </cell>
        </row>
        <row r="123">
          <cell r="A123">
            <v>15</v>
          </cell>
          <cell r="B123">
            <v>1978</v>
          </cell>
          <cell r="D123">
            <v>0.35</v>
          </cell>
          <cell r="E123">
            <v>0.372</v>
          </cell>
          <cell r="F123">
            <v>0.23400000000000001</v>
          </cell>
          <cell r="G123">
            <v>7.8E-2</v>
          </cell>
          <cell r="H123">
            <v>0.03</v>
          </cell>
          <cell r="I123">
            <v>1.4999999999999999E-2</v>
          </cell>
          <cell r="J123">
            <v>8.9999999999999993E-3</v>
          </cell>
          <cell r="K123">
            <v>8.9999999999999993E-3</v>
          </cell>
          <cell r="L123">
            <v>0.05</v>
          </cell>
          <cell r="M123">
            <v>6.5000000000000002E-2</v>
          </cell>
          <cell r="N123">
            <v>0.13300000000000001</v>
          </cell>
          <cell r="O123">
            <v>0.17199999999999999</v>
          </cell>
          <cell r="Q123">
            <v>0.12641666666666665</v>
          </cell>
        </row>
        <row r="124">
          <cell r="A124">
            <v>16</v>
          </cell>
          <cell r="B124">
            <v>1979</v>
          </cell>
          <cell r="D124">
            <v>0.33200000000000002</v>
          </cell>
          <cell r="E124">
            <v>0.36699999999999999</v>
          </cell>
          <cell r="F124">
            <v>0.27700000000000002</v>
          </cell>
          <cell r="G124">
            <v>0.10199999999999999</v>
          </cell>
          <cell r="H124">
            <v>3.4000000000000002E-2</v>
          </cell>
          <cell r="I124">
            <v>1.4E-2</v>
          </cell>
          <cell r="J124">
            <v>1.2999999999999999E-2</v>
          </cell>
          <cell r="K124">
            <v>1.6E-2</v>
          </cell>
          <cell r="L124">
            <v>0.02</v>
          </cell>
          <cell r="M124">
            <v>1.9E-2</v>
          </cell>
          <cell r="N124">
            <v>9.5000000000000001E-2</v>
          </cell>
          <cell r="O124">
            <v>0.11899999999999999</v>
          </cell>
          <cell r="Q124">
            <v>0.11733333333333333</v>
          </cell>
        </row>
        <row r="125">
          <cell r="A125">
            <v>17</v>
          </cell>
          <cell r="B125">
            <v>1980</v>
          </cell>
          <cell r="D125">
            <v>0.13600000000000001</v>
          </cell>
          <cell r="E125">
            <v>0.217</v>
          </cell>
          <cell r="F125">
            <v>0.31900000000000001</v>
          </cell>
          <cell r="G125">
            <v>9.6000000000000002E-2</v>
          </cell>
          <cell r="H125">
            <v>3.3000000000000002E-2</v>
          </cell>
          <cell r="I125">
            <v>1.4E-2</v>
          </cell>
          <cell r="J125">
            <v>1.4E-2</v>
          </cell>
          <cell r="K125">
            <v>8.9999999999999993E-3</v>
          </cell>
          <cell r="L125">
            <v>1.6E-2</v>
          </cell>
          <cell r="M125">
            <v>0.125</v>
          </cell>
          <cell r="N125">
            <v>0.13300000000000001</v>
          </cell>
          <cell r="O125">
            <v>0.10100000000000001</v>
          </cell>
          <cell r="Q125">
            <v>0.10108333333333334</v>
          </cell>
        </row>
        <row r="126">
          <cell r="A126">
            <v>18</v>
          </cell>
          <cell r="B126">
            <v>1981</v>
          </cell>
          <cell r="D126">
            <v>0.33400000000000002</v>
          </cell>
          <cell r="E126">
            <v>0.496</v>
          </cell>
          <cell r="F126">
            <v>0.17299999999999999</v>
          </cell>
          <cell r="G126">
            <v>9.8000000000000004E-2</v>
          </cell>
          <cell r="H126">
            <v>0.03</v>
          </cell>
          <cell r="I126">
            <v>1.7999999999999999E-2</v>
          </cell>
          <cell r="J126">
            <v>0.01</v>
          </cell>
          <cell r="K126">
            <v>2.9000000000000001E-2</v>
          </cell>
          <cell r="L126">
            <v>3.6999999999999998E-2</v>
          </cell>
          <cell r="M126">
            <v>8.3000000000000004E-2</v>
          </cell>
          <cell r="N126">
            <v>0.24</v>
          </cell>
          <cell r="O126">
            <v>0.39800000000000002</v>
          </cell>
          <cell r="Q126">
            <v>0.16216666666666668</v>
          </cell>
        </row>
        <row r="127">
          <cell r="A127">
            <v>19</v>
          </cell>
          <cell r="B127">
            <v>1982</v>
          </cell>
          <cell r="D127">
            <v>0.38800000000000001</v>
          </cell>
          <cell r="E127">
            <v>0.34200000000000003</v>
          </cell>
          <cell r="F127">
            <v>0.24299999999999999</v>
          </cell>
          <cell r="G127">
            <v>0.16500000000000001</v>
          </cell>
          <cell r="H127">
            <v>4.7E-2</v>
          </cell>
          <cell r="I127">
            <v>0.05</v>
          </cell>
          <cell r="J127">
            <v>0.02</v>
          </cell>
          <cell r="K127">
            <v>2.5000000000000001E-2</v>
          </cell>
          <cell r="L127">
            <v>2.1000000000000001E-2</v>
          </cell>
          <cell r="M127">
            <v>0.112</v>
          </cell>
          <cell r="N127">
            <v>0.23200000000000001</v>
          </cell>
          <cell r="O127">
            <v>0.10100000000000001</v>
          </cell>
          <cell r="Q127">
            <v>0.14549999999999999</v>
          </cell>
        </row>
        <row r="128">
          <cell r="A128">
            <v>20</v>
          </cell>
          <cell r="B128">
            <v>1983</v>
          </cell>
          <cell r="D128">
            <v>0.216</v>
          </cell>
          <cell r="E128">
            <v>0.51800000000000002</v>
          </cell>
          <cell r="F128">
            <v>0.372</v>
          </cell>
          <cell r="G128">
            <v>0.14599999999999999</v>
          </cell>
          <cell r="H128">
            <v>4.5999999999999999E-2</v>
          </cell>
          <cell r="I128">
            <v>2.5999999999999999E-2</v>
          </cell>
          <cell r="J128">
            <v>1.0999999999999999E-2</v>
          </cell>
          <cell r="K128">
            <v>1.4E-2</v>
          </cell>
          <cell r="L128">
            <v>2.1999999999999999E-2</v>
          </cell>
          <cell r="M128">
            <v>6.8000000000000005E-2</v>
          </cell>
          <cell r="N128">
            <v>0.13800000000000001</v>
          </cell>
          <cell r="O128">
            <v>0.24199999999999999</v>
          </cell>
          <cell r="Q128">
            <v>0.15158333333333332</v>
          </cell>
        </row>
        <row r="129">
          <cell r="A129">
            <v>21</v>
          </cell>
          <cell r="B129">
            <v>1984</v>
          </cell>
          <cell r="D129">
            <v>0.40400000000000003</v>
          </cell>
          <cell r="E129">
            <v>0.60899999999999999</v>
          </cell>
          <cell r="F129">
            <v>0.311</v>
          </cell>
          <cell r="G129">
            <v>9.1999999999999998E-2</v>
          </cell>
          <cell r="H129">
            <v>3.5000000000000003E-2</v>
          </cell>
          <cell r="I129">
            <v>2.4E-2</v>
          </cell>
          <cell r="J129">
            <v>1.2E-2</v>
          </cell>
          <cell r="K129">
            <v>0.01</v>
          </cell>
          <cell r="L129">
            <v>2.5999999999999999E-2</v>
          </cell>
          <cell r="M129">
            <v>3.3000000000000002E-2</v>
          </cell>
          <cell r="N129">
            <v>8.8999999999999996E-2</v>
          </cell>
          <cell r="O129">
            <v>0.25700000000000001</v>
          </cell>
          <cell r="Q129">
            <v>0.15849999999999997</v>
          </cell>
        </row>
        <row r="130">
          <cell r="A130">
            <v>22</v>
          </cell>
          <cell r="B130">
            <v>1985</v>
          </cell>
          <cell r="D130">
            <v>0.39</v>
          </cell>
          <cell r="E130">
            <v>0.314</v>
          </cell>
          <cell r="F130">
            <v>0.40500000000000003</v>
          </cell>
          <cell r="G130">
            <v>0.35</v>
          </cell>
          <cell r="H130">
            <v>0.104</v>
          </cell>
          <cell r="I130">
            <v>3.5999999999999997E-2</v>
          </cell>
          <cell r="J130">
            <v>1.7999999999999999E-2</v>
          </cell>
          <cell r="K130">
            <v>1.0999999999999999E-2</v>
          </cell>
          <cell r="L130">
            <v>1.4999999999999999E-2</v>
          </cell>
          <cell r="M130">
            <v>0.14199999999999999</v>
          </cell>
          <cell r="N130">
            <v>0.10199999999999999</v>
          </cell>
          <cell r="O130">
            <v>0.15</v>
          </cell>
          <cell r="Q130">
            <v>0.16974999999999998</v>
          </cell>
        </row>
        <row r="131">
          <cell r="A131">
            <v>23</v>
          </cell>
          <cell r="B131">
            <v>1986</v>
          </cell>
          <cell r="D131">
            <v>0.24099999999999999</v>
          </cell>
          <cell r="E131">
            <v>0.314</v>
          </cell>
          <cell r="F131">
            <v>0.42199999999999999</v>
          </cell>
          <cell r="G131">
            <v>0.17699999999999999</v>
          </cell>
          <cell r="H131">
            <v>5.1999999999999998E-2</v>
          </cell>
          <cell r="I131">
            <v>2.1999999999999999E-2</v>
          </cell>
          <cell r="J131">
            <v>1.0999999999999999E-2</v>
          </cell>
          <cell r="K131">
            <v>2.1999999999999999E-2</v>
          </cell>
          <cell r="L131">
            <v>2.7E-2</v>
          </cell>
          <cell r="M131">
            <v>2.9000000000000001E-2</v>
          </cell>
          <cell r="N131">
            <v>4.7E-2</v>
          </cell>
          <cell r="O131">
            <v>0.191</v>
          </cell>
          <cell r="Q131">
            <v>0.1295833333333333</v>
          </cell>
        </row>
        <row r="132">
          <cell r="A132">
            <v>24</v>
          </cell>
          <cell r="B132">
            <v>1987</v>
          </cell>
          <cell r="D132">
            <v>0.33</v>
          </cell>
          <cell r="E132">
            <v>0.224</v>
          </cell>
          <cell r="F132">
            <v>0.16</v>
          </cell>
          <cell r="G132">
            <v>6.3E-2</v>
          </cell>
          <cell r="H132">
            <v>2.8000000000000001E-2</v>
          </cell>
          <cell r="I132">
            <v>0.02</v>
          </cell>
          <cell r="J132">
            <v>1.7000000000000001E-2</v>
          </cell>
          <cell r="K132">
            <v>1.2999999999999999E-2</v>
          </cell>
          <cell r="L132">
            <v>1.2999999999999999E-2</v>
          </cell>
          <cell r="M132">
            <v>5.0999999999999997E-2</v>
          </cell>
          <cell r="N132">
            <v>7.1999999999999995E-2</v>
          </cell>
          <cell r="O132">
            <v>9.9000000000000005E-2</v>
          </cell>
          <cell r="Q132">
            <v>9.0833333333333363E-2</v>
          </cell>
        </row>
        <row r="133">
          <cell r="A133">
            <v>25</v>
          </cell>
          <cell r="B133">
            <v>1988</v>
          </cell>
          <cell r="D133">
            <v>0.502</v>
          </cell>
          <cell r="E133">
            <v>0.42499999999999999</v>
          </cell>
          <cell r="F133">
            <v>0.33100000000000002</v>
          </cell>
          <cell r="G133">
            <v>0.25600000000000001</v>
          </cell>
          <cell r="H133">
            <v>7.8E-2</v>
          </cell>
          <cell r="I133">
            <v>2.5999999999999999E-2</v>
          </cell>
          <cell r="J133">
            <v>1.2999999999999999E-2</v>
          </cell>
          <cell r="K133">
            <v>8.9999999999999993E-3</v>
          </cell>
          <cell r="L133">
            <v>1.7999999999999999E-2</v>
          </cell>
          <cell r="M133">
            <v>5.5E-2</v>
          </cell>
          <cell r="N133">
            <v>3.6999999999999998E-2</v>
          </cell>
          <cell r="O133">
            <v>9.0999999999999998E-2</v>
          </cell>
          <cell r="Q133">
            <v>0.15341666666666665</v>
          </cell>
        </row>
        <row r="134">
          <cell r="A134">
            <v>26</v>
          </cell>
          <cell r="B134">
            <v>1989</v>
          </cell>
          <cell r="D134">
            <v>0.36899999999999999</v>
          </cell>
          <cell r="E134">
            <v>0.42899999999999999</v>
          </cell>
          <cell r="F134">
            <v>0.371</v>
          </cell>
          <cell r="G134">
            <v>0.121</v>
          </cell>
          <cell r="H134">
            <v>4.3999999999999997E-2</v>
          </cell>
          <cell r="I134">
            <v>2.4E-2</v>
          </cell>
          <cell r="J134">
            <v>1.0999999999999999E-2</v>
          </cell>
          <cell r="K134">
            <v>1.4E-2</v>
          </cell>
          <cell r="L134">
            <v>0.02</v>
          </cell>
          <cell r="M134">
            <v>0.03</v>
          </cell>
          <cell r="N134">
            <v>4.2000000000000003E-2</v>
          </cell>
          <cell r="O134">
            <v>0.16700000000000001</v>
          </cell>
          <cell r="Q134">
            <v>0.13683333333333333</v>
          </cell>
        </row>
        <row r="135">
          <cell r="A135">
            <v>27</v>
          </cell>
          <cell r="B135">
            <v>1990</v>
          </cell>
          <cell r="D135">
            <v>0.33</v>
          </cell>
          <cell r="E135">
            <v>0.20899999999999999</v>
          </cell>
          <cell r="F135">
            <v>0.186</v>
          </cell>
          <cell r="G135">
            <v>8.6999999999999994E-2</v>
          </cell>
          <cell r="H135">
            <v>3.2000000000000001E-2</v>
          </cell>
          <cell r="I135">
            <v>2.1000000000000001E-2</v>
          </cell>
          <cell r="J135">
            <v>1.2E-2</v>
          </cell>
          <cell r="K135">
            <v>1.6E-2</v>
          </cell>
          <cell r="L135">
            <v>1.9E-2</v>
          </cell>
          <cell r="M135">
            <v>3.6999999999999998E-2</v>
          </cell>
          <cell r="N135">
            <v>7.0999999999999994E-2</v>
          </cell>
          <cell r="O135">
            <v>0.10299999999999999</v>
          </cell>
          <cell r="Q135">
            <v>9.3583333333333352E-2</v>
          </cell>
        </row>
        <row r="136">
          <cell r="A136">
            <v>28</v>
          </cell>
          <cell r="B136">
            <v>1991</v>
          </cell>
          <cell r="D136">
            <v>0.19400000000000001</v>
          </cell>
          <cell r="E136">
            <v>0.16700000000000001</v>
          </cell>
          <cell r="F136">
            <v>0.17599999999999999</v>
          </cell>
          <cell r="G136">
            <v>0.06</v>
          </cell>
          <cell r="H136">
            <v>2.5999999999999999E-2</v>
          </cell>
          <cell r="I136">
            <v>1.4E-2</v>
          </cell>
          <cell r="J136">
            <v>1.0999999999999999E-2</v>
          </cell>
          <cell r="K136">
            <v>1.2999999999999999E-2</v>
          </cell>
          <cell r="L136">
            <v>2.1999999999999999E-2</v>
          </cell>
          <cell r="M136">
            <v>6.7000000000000004E-2</v>
          </cell>
          <cell r="N136">
            <v>5.3999999999999999E-2</v>
          </cell>
          <cell r="O136">
            <v>6.2E-2</v>
          </cell>
          <cell r="Q136">
            <v>7.2166666666666671E-2</v>
          </cell>
        </row>
        <row r="137">
          <cell r="A137">
            <v>29</v>
          </cell>
          <cell r="B137">
            <v>1992</v>
          </cell>
          <cell r="D137">
            <v>0.121</v>
          </cell>
          <cell r="E137">
            <v>0.28799999999999998</v>
          </cell>
          <cell r="F137">
            <v>0.28000000000000003</v>
          </cell>
          <cell r="G137">
            <v>0.128</v>
          </cell>
          <cell r="H137">
            <v>3.7999999999999999E-2</v>
          </cell>
          <cell r="I137">
            <v>0.02</v>
          </cell>
          <cell r="J137">
            <v>1.4999999999999999E-2</v>
          </cell>
          <cell r="K137">
            <v>2.9000000000000001E-2</v>
          </cell>
          <cell r="L137">
            <v>0.02</v>
          </cell>
          <cell r="M137">
            <v>5.3999999999999999E-2</v>
          </cell>
          <cell r="N137">
            <v>0.104</v>
          </cell>
          <cell r="O137">
            <v>0.21099999999999999</v>
          </cell>
          <cell r="Q137">
            <v>0.10900000000000003</v>
          </cell>
        </row>
        <row r="139">
          <cell r="A139" t="str">
            <v xml:space="preserve"> Nº DATOS</v>
          </cell>
          <cell r="D139">
            <v>29</v>
          </cell>
          <cell r="E139">
            <v>29</v>
          </cell>
          <cell r="F139">
            <v>29</v>
          </cell>
          <cell r="G139">
            <v>29</v>
          </cell>
          <cell r="H139">
            <v>29</v>
          </cell>
          <cell r="I139">
            <v>29</v>
          </cell>
          <cell r="J139">
            <v>29</v>
          </cell>
          <cell r="K139">
            <v>29</v>
          </cell>
          <cell r="L139">
            <v>29</v>
          </cell>
          <cell r="M139">
            <v>29</v>
          </cell>
          <cell r="N139">
            <v>29</v>
          </cell>
          <cell r="O139">
            <v>29</v>
          </cell>
          <cell r="Q139">
            <v>29</v>
          </cell>
        </row>
        <row r="140">
          <cell r="A140" t="str">
            <v xml:space="preserve">  MEDIA</v>
          </cell>
          <cell r="D140">
            <v>0.32089655172413789</v>
          </cell>
          <cell r="E140">
            <v>0.39858620689655183</v>
          </cell>
          <cell r="F140">
            <v>0.32986206896551729</v>
          </cell>
          <cell r="G140">
            <v>0.14362068965517241</v>
          </cell>
          <cell r="H140">
            <v>4.6724137931034505E-2</v>
          </cell>
          <cell r="I140">
            <v>2.2448275862068975E-2</v>
          </cell>
          <cell r="J140">
            <v>1.4137931034482763E-2</v>
          </cell>
          <cell r="K140">
            <v>1.7620689655172422E-2</v>
          </cell>
          <cell r="L140">
            <v>2.8793103448275872E-2</v>
          </cell>
          <cell r="M140">
            <v>6.975862068965516E-2</v>
          </cell>
          <cell r="N140">
            <v>0.10851724137931033</v>
          </cell>
          <cell r="O140">
            <v>0.18106896551724141</v>
          </cell>
          <cell r="Q140">
            <v>0.14016954022988509</v>
          </cell>
        </row>
        <row r="141">
          <cell r="A141" t="str">
            <v xml:space="preserve"> DESV.STD</v>
          </cell>
          <cell r="D141">
            <v>0.11958271041643891</v>
          </cell>
          <cell r="E141">
            <v>0.12523563996419426</v>
          </cell>
          <cell r="F141">
            <v>0.10467423074128955</v>
          </cell>
          <cell r="G141">
            <v>6.746978889690633E-2</v>
          </cell>
          <cell r="H141">
            <v>1.7731925509261722E-2</v>
          </cell>
          <cell r="I141">
            <v>7.5809262857353624E-3</v>
          </cell>
          <cell r="J141">
            <v>3.5829371224799797E-3</v>
          </cell>
          <cell r="K141">
            <v>1.218140794437937E-2</v>
          </cell>
          <cell r="L141">
            <v>1.7753026523354132E-2</v>
          </cell>
          <cell r="M141">
            <v>4.5390885784651461E-2</v>
          </cell>
          <cell r="N141">
            <v>6.4933823834982293E-2</v>
          </cell>
          <cell r="O141">
            <v>9.1904815292190273E-2</v>
          </cell>
          <cell r="Q141">
            <v>2.8978789420161844E-2</v>
          </cell>
        </row>
        <row r="142">
          <cell r="A142" t="str">
            <v xml:space="preserve"> Q. 75 %</v>
          </cell>
          <cell r="D142">
            <v>0.24023801354824986</v>
          </cell>
          <cell r="E142">
            <v>0.31411476774070279</v>
          </cell>
          <cell r="F142">
            <v>0.25925930033051747</v>
          </cell>
          <cell r="G142">
            <v>9.8112317044209085E-2</v>
          </cell>
          <cell r="H142">
            <v>3.476395417503747E-2</v>
          </cell>
          <cell r="I142">
            <v>1.7334941082340474E-2</v>
          </cell>
          <cell r="J142">
            <v>1.1721239945370016E-2</v>
          </cell>
          <cell r="K142">
            <v>9.4043299966885367E-3</v>
          </cell>
          <cell r="L142">
            <v>1.681868705827351E-2</v>
          </cell>
          <cell r="M142">
            <v>3.9142468227907748E-2</v>
          </cell>
          <cell r="N142">
            <v>6.4719377202614781E-2</v>
          </cell>
          <cell r="O142">
            <v>0.11907916760265908</v>
          </cell>
          <cell r="Q142">
            <v>0.10205904699621422</v>
          </cell>
        </row>
        <row r="143">
          <cell r="A143" t="str">
            <v xml:space="preserve"> Q.MAXIMO</v>
          </cell>
          <cell r="D143">
            <v>0.52900000000000003</v>
          </cell>
          <cell r="E143">
            <v>0.70499999999999996</v>
          </cell>
          <cell r="F143">
            <v>0.60599999999999998</v>
          </cell>
          <cell r="G143">
            <v>0.35</v>
          </cell>
          <cell r="H143">
            <v>0.104</v>
          </cell>
          <cell r="I143">
            <v>0.05</v>
          </cell>
          <cell r="J143">
            <v>2.3E-2</v>
          </cell>
          <cell r="K143">
            <v>7.2999999999999995E-2</v>
          </cell>
          <cell r="L143">
            <v>0.105</v>
          </cell>
          <cell r="M143">
            <v>0.22900000000000001</v>
          </cell>
          <cell r="N143">
            <v>0.27200000000000002</v>
          </cell>
          <cell r="O143">
            <v>0.42399999999999999</v>
          </cell>
          <cell r="Q143">
            <v>0.18716666666666668</v>
          </cell>
        </row>
        <row r="144">
          <cell r="A144" t="str">
            <v xml:space="preserve"> Q.MINIMO</v>
          </cell>
          <cell r="D144">
            <v>0.121</v>
          </cell>
          <cell r="E144">
            <v>0.16700000000000001</v>
          </cell>
          <cell r="F144">
            <v>0.16</v>
          </cell>
          <cell r="G144">
            <v>0.06</v>
          </cell>
          <cell r="H144">
            <v>2.5999999999999999E-2</v>
          </cell>
          <cell r="I144">
            <v>1.2999999999999999E-2</v>
          </cell>
          <cell r="J144">
            <v>8.9999999999999993E-3</v>
          </cell>
          <cell r="K144">
            <v>8.0000000000000002E-3</v>
          </cell>
          <cell r="L144">
            <v>1.2999999999999999E-2</v>
          </cell>
          <cell r="M144">
            <v>1.9E-2</v>
          </cell>
          <cell r="N144">
            <v>2.3E-2</v>
          </cell>
          <cell r="O144">
            <v>6.2E-2</v>
          </cell>
          <cell r="Q144">
            <v>9.0833333333333363E-2</v>
          </cell>
        </row>
        <row r="145">
          <cell r="O145" t="str">
            <v>FECHA:</v>
          </cell>
          <cell r="Q145">
            <v>36406.38012627315</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No"/>
      <sheetName val="Valorización  Terminada "/>
      <sheetName val="Analitico CD  "/>
      <sheetName val="Analitico GGP2006"/>
      <sheetName val="Analitico SUP 2.006"/>
      <sheetName val="Analitico general"/>
      <sheetName val="REQUERIMIENTO"/>
      <sheetName val="Hoja1"/>
      <sheetName val="Hoja2"/>
    </sheetNames>
    <sheetDataSet>
      <sheetData sheetId="0" refreshError="1"/>
      <sheetData sheetId="1"/>
      <sheetData sheetId="2"/>
      <sheetData sheetId="3"/>
      <sheetData sheetId="4"/>
      <sheetData sheetId="5" refreshError="1">
        <row r="9">
          <cell r="T9" t="str">
            <v>TOTAL</v>
          </cell>
          <cell r="U9" t="str">
            <v>MEDIA</v>
          </cell>
        </row>
        <row r="10">
          <cell r="T10" t="b">
            <v>0</v>
          </cell>
          <cell r="U10" t="b">
            <v>0</v>
          </cell>
        </row>
        <row r="60">
          <cell r="D60">
            <v>1</v>
          </cell>
          <cell r="E60">
            <v>2</v>
          </cell>
          <cell r="F60">
            <v>3</v>
          </cell>
          <cell r="G60">
            <v>4</v>
          </cell>
          <cell r="H60">
            <v>5</v>
          </cell>
          <cell r="I60">
            <v>6</v>
          </cell>
          <cell r="J60">
            <v>7</v>
          </cell>
          <cell r="K60">
            <v>8</v>
          </cell>
          <cell r="L60">
            <v>9</v>
          </cell>
          <cell r="M60">
            <v>10</v>
          </cell>
          <cell r="N60">
            <v>11</v>
          </cell>
          <cell r="O60">
            <v>12</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PRECIP"/>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PO-MAX"/>
    </sheetNames>
    <sheetDataSet>
      <sheetData sheetId="0" refreshError="1">
        <row r="10">
          <cell r="B10">
            <v>1965</v>
          </cell>
        </row>
        <row r="11">
          <cell r="B11">
            <v>1966</v>
          </cell>
        </row>
        <row r="12">
          <cell r="B12">
            <v>1967</v>
          </cell>
        </row>
        <row r="13">
          <cell r="B13">
            <v>1968</v>
          </cell>
        </row>
        <row r="14">
          <cell r="B14">
            <v>1969</v>
          </cell>
        </row>
        <row r="15">
          <cell r="B15">
            <v>1970</v>
          </cell>
        </row>
        <row r="16">
          <cell r="B16">
            <v>1971</v>
          </cell>
        </row>
        <row r="17">
          <cell r="B17">
            <v>1972</v>
          </cell>
        </row>
        <row r="18">
          <cell r="B18">
            <v>1973</v>
          </cell>
        </row>
        <row r="19">
          <cell r="B19">
            <v>1974</v>
          </cell>
        </row>
        <row r="20">
          <cell r="B20">
            <v>1975</v>
          </cell>
        </row>
        <row r="21">
          <cell r="B21">
            <v>1976</v>
          </cell>
        </row>
        <row r="22">
          <cell r="B22">
            <v>1977</v>
          </cell>
        </row>
        <row r="23">
          <cell r="B23">
            <v>1978</v>
          </cell>
        </row>
        <row r="24">
          <cell r="B24">
            <v>1979</v>
          </cell>
        </row>
        <row r="25">
          <cell r="B25">
            <v>1980</v>
          </cell>
        </row>
        <row r="26">
          <cell r="B26">
            <v>1981</v>
          </cell>
        </row>
        <row r="27">
          <cell r="B27">
            <v>1982</v>
          </cell>
        </row>
        <row r="28">
          <cell r="B28">
            <v>1986</v>
          </cell>
        </row>
        <row r="29">
          <cell r="B29">
            <v>1987</v>
          </cell>
        </row>
        <row r="30">
          <cell r="B30">
            <v>1988</v>
          </cell>
        </row>
        <row r="31">
          <cell r="B31">
            <v>1989</v>
          </cell>
        </row>
        <row r="32">
          <cell r="B32">
            <v>1990</v>
          </cell>
        </row>
        <row r="33">
          <cell r="B33">
            <v>1991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omp"/>
      <sheetName val="Cronog Alter 01"/>
      <sheetName val="Cronog Alter 02"/>
      <sheetName val="GG  "/>
    </sheetNames>
    <sheetDataSet>
      <sheetData sheetId="0" refreshError="1">
        <row r="1">
          <cell r="P1">
            <v>1</v>
          </cell>
        </row>
        <row r="2">
          <cell r="D2" t="str">
            <v xml:space="preserve">RESUMEN DE INVERSION PRESUPUESTAL </v>
          </cell>
        </row>
        <row r="3">
          <cell r="D3" t="str">
            <v>ALTERANATIVA 01 Y 02</v>
          </cell>
        </row>
        <row r="5">
          <cell r="A5" t="str">
            <v>A.</v>
          </cell>
          <cell r="B5" t="str">
            <v>AREA REGADA</v>
          </cell>
          <cell r="I5">
            <v>363</v>
          </cell>
          <cell r="S5">
            <v>363</v>
          </cell>
        </row>
        <row r="6">
          <cell r="A6" t="str">
            <v>B.</v>
          </cell>
          <cell r="B6" t="str">
            <v>FAMILIAS BENEFICIADAS</v>
          </cell>
        </row>
        <row r="7">
          <cell r="A7" t="str">
            <v>C.</v>
          </cell>
          <cell r="B7" t="str">
            <v>GESTION DE PRODUCCION EN SISTEMAS DE RIEGO (GPSR)</v>
          </cell>
          <cell r="I7">
            <v>129599</v>
          </cell>
          <cell r="S7">
            <v>129599</v>
          </cell>
        </row>
        <row r="8">
          <cell r="B8" t="str">
            <v>Plan de capacitacion</v>
          </cell>
          <cell r="I8">
            <v>129599</v>
          </cell>
          <cell r="S8">
            <v>129599</v>
          </cell>
        </row>
        <row r="9">
          <cell r="A9" t="str">
            <v>D.</v>
          </cell>
          <cell r="B9" t="str">
            <v>IMPACTO AMBIENTAL</v>
          </cell>
          <cell r="I9">
            <v>22000</v>
          </cell>
          <cell r="S9">
            <v>22000</v>
          </cell>
        </row>
        <row r="10">
          <cell r="B10" t="str">
            <v>Acciones de Impacto Ambiental</v>
          </cell>
          <cell r="I10">
            <v>22000</v>
          </cell>
          <cell r="S10">
            <v>22000</v>
          </cell>
        </row>
        <row r="11">
          <cell r="A11" t="str">
            <v>E.</v>
          </cell>
          <cell r="B11" t="str">
            <v>INFRAESTRUCTURA DE RIEGO</v>
          </cell>
        </row>
        <row r="12">
          <cell r="A12" t="str">
            <v>01.00</v>
          </cell>
          <cell r="B12" t="str">
            <v>OBRAS PRELIMINARES</v>
          </cell>
          <cell r="F12">
            <v>1639.9</v>
          </cell>
          <cell r="G12">
            <v>46104.229999999996</v>
          </cell>
          <cell r="I12">
            <v>74962.599999999991</v>
          </cell>
          <cell r="K12">
            <v>12687.390000000001</v>
          </cell>
          <cell r="L12">
            <v>72.7</v>
          </cell>
          <cell r="M12">
            <v>16170.98</v>
          </cell>
          <cell r="N12">
            <v>0</v>
          </cell>
          <cell r="O12">
            <v>0</v>
          </cell>
          <cell r="P12">
            <v>1637.9</v>
          </cell>
          <cell r="Q12">
            <v>39301.429999999993</v>
          </cell>
          <cell r="S12">
            <v>68159.8</v>
          </cell>
        </row>
        <row r="13">
          <cell r="A13" t="str">
            <v>01.01</v>
          </cell>
          <cell r="C13" t="str">
            <v>CAMPAMENTOS</v>
          </cell>
          <cell r="E13" t="str">
            <v>m2</v>
          </cell>
          <cell r="F13">
            <v>140</v>
          </cell>
          <cell r="G13">
            <v>1796.2</v>
          </cell>
          <cell r="H13">
            <v>220</v>
          </cell>
          <cell r="I13">
            <v>2822.6000000000004</v>
          </cell>
          <cell r="J13">
            <v>20</v>
          </cell>
          <cell r="K13">
            <v>256.60000000000002</v>
          </cell>
          <cell r="L13">
            <v>60</v>
          </cell>
          <cell r="M13">
            <v>769.8</v>
          </cell>
          <cell r="P13">
            <v>140</v>
          </cell>
          <cell r="Q13">
            <v>1796.2</v>
          </cell>
          <cell r="R13">
            <v>220</v>
          </cell>
          <cell r="S13">
            <v>2822.6</v>
          </cell>
        </row>
        <row r="14">
          <cell r="A14" t="str">
            <v>01.02</v>
          </cell>
          <cell r="C14" t="str">
            <v>REPLANTEO DE CANALES Y OBRAS DE ARTE</v>
          </cell>
          <cell r="E14" t="str">
            <v>mes</v>
          </cell>
          <cell r="F14">
            <v>9</v>
          </cell>
          <cell r="G14">
            <v>30612.6</v>
          </cell>
          <cell r="H14">
            <v>15</v>
          </cell>
          <cell r="I14">
            <v>51021</v>
          </cell>
          <cell r="J14">
            <v>3</v>
          </cell>
          <cell r="K14">
            <v>10204.200000000001</v>
          </cell>
          <cell r="L14">
            <v>3</v>
          </cell>
          <cell r="M14">
            <v>10204.200000000001</v>
          </cell>
          <cell r="P14">
            <v>7</v>
          </cell>
          <cell r="Q14">
            <v>23809.8</v>
          </cell>
          <cell r="R14">
            <v>13</v>
          </cell>
          <cell r="S14">
            <v>44218.2</v>
          </cell>
        </row>
        <row r="15">
          <cell r="A15" t="str">
            <v>01.04</v>
          </cell>
          <cell r="C15" t="str">
            <v>MEJORAMIENTO DE CAMINOS DE ACCESO</v>
          </cell>
          <cell r="E15" t="str">
            <v>km</v>
          </cell>
          <cell r="F15">
            <v>0.4</v>
          </cell>
          <cell r="G15">
            <v>2832.74</v>
          </cell>
          <cell r="H15">
            <v>0.60000000000000009</v>
          </cell>
          <cell r="I15">
            <v>4249.1099999999997</v>
          </cell>
          <cell r="L15">
            <v>0.2</v>
          </cell>
          <cell r="M15">
            <v>1416.37</v>
          </cell>
          <cell r="P15">
            <v>0.4</v>
          </cell>
          <cell r="Q15">
            <v>2832.74</v>
          </cell>
          <cell r="R15">
            <v>0.60000000000000009</v>
          </cell>
          <cell r="S15">
            <v>4249.1099999999997</v>
          </cell>
        </row>
        <row r="16">
          <cell r="A16" t="str">
            <v>01.05</v>
          </cell>
          <cell r="C16" t="str">
            <v>MANTENIMIENTO DE CAMINOS DE ACCESO</v>
          </cell>
          <cell r="E16" t="str">
            <v>km</v>
          </cell>
          <cell r="F16">
            <v>0.5</v>
          </cell>
          <cell r="G16">
            <v>1303.49</v>
          </cell>
          <cell r="H16">
            <v>1</v>
          </cell>
          <cell r="I16">
            <v>2606.98</v>
          </cell>
          <cell r="L16">
            <v>0.5</v>
          </cell>
          <cell r="M16">
            <v>1303.49</v>
          </cell>
          <cell r="P16">
            <v>0.5</v>
          </cell>
          <cell r="Q16">
            <v>1303.49</v>
          </cell>
          <cell r="R16">
            <v>1</v>
          </cell>
          <cell r="S16">
            <v>2606.98</v>
          </cell>
        </row>
        <row r="17">
          <cell r="A17" t="str">
            <v>01.06.00</v>
          </cell>
          <cell r="C17" t="str">
            <v>CONSTRUCCION DE CAMINOS DE ACCESO</v>
          </cell>
          <cell r="E17" t="str">
            <v>m</v>
          </cell>
          <cell r="F17">
            <v>1450</v>
          </cell>
          <cell r="G17">
            <v>1899.5</v>
          </cell>
          <cell r="H17">
            <v>1450</v>
          </cell>
          <cell r="I17">
            <v>1899.5</v>
          </cell>
          <cell r="P17">
            <v>1450</v>
          </cell>
          <cell r="Q17">
            <v>1899.5</v>
          </cell>
          <cell r="R17">
            <v>1450</v>
          </cell>
          <cell r="S17">
            <v>1899.5</v>
          </cell>
        </row>
        <row r="18">
          <cell r="A18" t="str">
            <v>01.08.00</v>
          </cell>
          <cell r="C18" t="str">
            <v>GUARDIANIA DE CAMPAMENTOS</v>
          </cell>
          <cell r="E18" t="str">
            <v>mes</v>
          </cell>
          <cell r="F18">
            <v>5</v>
          </cell>
          <cell r="G18">
            <v>4728</v>
          </cell>
          <cell r="H18">
            <v>9</v>
          </cell>
          <cell r="I18">
            <v>8510.4</v>
          </cell>
          <cell r="J18">
            <v>2</v>
          </cell>
          <cell r="K18">
            <v>1891.2</v>
          </cell>
          <cell r="L18">
            <v>2</v>
          </cell>
          <cell r="M18">
            <v>1891.2</v>
          </cell>
          <cell r="P18">
            <v>5</v>
          </cell>
          <cell r="Q18">
            <v>4728</v>
          </cell>
          <cell r="R18">
            <v>9</v>
          </cell>
          <cell r="S18">
            <v>8510.4</v>
          </cell>
        </row>
        <row r="19">
          <cell r="A19" t="str">
            <v>01.09</v>
          </cell>
          <cell r="C19" t="str">
            <v>CONTROL DE CALIDAD DE CONCRETO</v>
          </cell>
          <cell r="E19" t="str">
            <v>ens</v>
          </cell>
          <cell r="F19">
            <v>35</v>
          </cell>
          <cell r="G19">
            <v>2931.7</v>
          </cell>
          <cell r="H19">
            <v>46</v>
          </cell>
          <cell r="I19">
            <v>3853.0099999999998</v>
          </cell>
          <cell r="J19">
            <v>4</v>
          </cell>
          <cell r="K19">
            <v>335.39</v>
          </cell>
          <cell r="L19">
            <v>7</v>
          </cell>
          <cell r="M19">
            <v>585.91999999999996</v>
          </cell>
          <cell r="P19">
            <v>35</v>
          </cell>
          <cell r="Q19">
            <v>2931.7</v>
          </cell>
          <cell r="R19">
            <v>46</v>
          </cell>
          <cell r="S19">
            <v>3853.0099999999998</v>
          </cell>
        </row>
        <row r="20">
          <cell r="A20" t="str">
            <v>02.00.00</v>
          </cell>
          <cell r="B20" t="str">
            <v>CAPTACIONES</v>
          </cell>
          <cell r="F20">
            <v>6</v>
          </cell>
          <cell r="G20">
            <v>11481.53</v>
          </cell>
          <cell r="I20">
            <v>21036.26</v>
          </cell>
          <cell r="K20">
            <v>977.17000000000007</v>
          </cell>
          <cell r="L20">
            <v>3</v>
          </cell>
          <cell r="M20">
            <v>8577.56</v>
          </cell>
          <cell r="N20">
            <v>0</v>
          </cell>
          <cell r="O20">
            <v>0</v>
          </cell>
          <cell r="P20">
            <v>6</v>
          </cell>
          <cell r="Q20">
            <v>11481.53</v>
          </cell>
          <cell r="S20">
            <v>21036.26</v>
          </cell>
        </row>
        <row r="21">
          <cell r="A21" t="str">
            <v>02.01.00</v>
          </cell>
          <cell r="C21" t="str">
            <v>BOCATOMA MANZANARES - POMACANCHI</v>
          </cell>
          <cell r="E21" t="str">
            <v>Und</v>
          </cell>
          <cell r="F21">
            <v>1</v>
          </cell>
          <cell r="G21">
            <v>6276.93</v>
          </cell>
          <cell r="H21">
            <v>1</v>
          </cell>
          <cell r="I21">
            <v>6276.93</v>
          </cell>
          <cell r="P21">
            <v>1</v>
          </cell>
          <cell r="Q21">
            <v>6276.93</v>
          </cell>
          <cell r="R21">
            <v>1</v>
          </cell>
          <cell r="S21">
            <v>6276.93</v>
          </cell>
        </row>
        <row r="22">
          <cell r="C22" t="str">
            <v>Mejoramiento Bocatoma Manzanares-Chosecani</v>
          </cell>
          <cell r="E22" t="str">
            <v>Und</v>
          </cell>
          <cell r="H22">
            <v>1</v>
          </cell>
          <cell r="I22">
            <v>486.11</v>
          </cell>
          <cell r="J22">
            <v>1</v>
          </cell>
          <cell r="K22">
            <v>486.11</v>
          </cell>
          <cell r="R22">
            <v>1</v>
          </cell>
          <cell r="S22">
            <v>486.11</v>
          </cell>
        </row>
        <row r="23">
          <cell r="C23" t="str">
            <v>Bocatoma Hunura</v>
          </cell>
          <cell r="H23">
            <v>1</v>
          </cell>
          <cell r="I23">
            <v>8360.33</v>
          </cell>
          <cell r="L23">
            <v>1</v>
          </cell>
          <cell r="M23">
            <v>8360.33</v>
          </cell>
          <cell r="R23">
            <v>1</v>
          </cell>
          <cell r="S23">
            <v>8360.33</v>
          </cell>
        </row>
        <row r="24">
          <cell r="A24" t="str">
            <v>02.02.00</v>
          </cell>
          <cell r="C24" t="str">
            <v>DESARENADOR</v>
          </cell>
          <cell r="E24" t="str">
            <v>Und</v>
          </cell>
          <cell r="F24">
            <v>1</v>
          </cell>
          <cell r="G24">
            <v>1626.66</v>
          </cell>
          <cell r="H24">
            <v>1</v>
          </cell>
          <cell r="I24">
            <v>1626.66</v>
          </cell>
          <cell r="P24">
            <v>1</v>
          </cell>
          <cell r="Q24">
            <v>1626.66</v>
          </cell>
          <cell r="R24">
            <v>1</v>
          </cell>
          <cell r="S24">
            <v>1626.66</v>
          </cell>
        </row>
        <row r="25">
          <cell r="A25" t="str">
            <v>02.04.00</v>
          </cell>
          <cell r="C25" t="str">
            <v>BOCATOMA QESQOLLO (Manante)</v>
          </cell>
          <cell r="E25" t="str">
            <v>Und</v>
          </cell>
          <cell r="F25">
            <v>1</v>
          </cell>
          <cell r="G25">
            <v>3273.95</v>
          </cell>
          <cell r="H25">
            <v>1</v>
          </cell>
          <cell r="I25">
            <v>3273.95</v>
          </cell>
          <cell r="P25">
            <v>1</v>
          </cell>
          <cell r="Q25">
            <v>3273.95</v>
          </cell>
          <cell r="R25">
            <v>1</v>
          </cell>
          <cell r="S25">
            <v>3273.95</v>
          </cell>
        </row>
        <row r="26">
          <cell r="A26" t="str">
            <v>02.05.00</v>
          </cell>
          <cell r="C26" t="str">
            <v>MEDIDORES RBC (03 Und.)</v>
          </cell>
          <cell r="E26" t="str">
            <v>Und</v>
          </cell>
          <cell r="F26">
            <v>3</v>
          </cell>
          <cell r="G26">
            <v>303.99</v>
          </cell>
          <cell r="H26">
            <v>7</v>
          </cell>
          <cell r="I26">
            <v>1012.28</v>
          </cell>
          <cell r="J26">
            <v>2</v>
          </cell>
          <cell r="K26">
            <v>491.06</v>
          </cell>
          <cell r="L26">
            <v>2</v>
          </cell>
          <cell r="M26">
            <v>217.23</v>
          </cell>
          <cell r="P26">
            <v>3</v>
          </cell>
          <cell r="Q26">
            <v>303.99</v>
          </cell>
          <cell r="R26">
            <v>7</v>
          </cell>
          <cell r="S26">
            <v>1012.28</v>
          </cell>
        </row>
        <row r="27">
          <cell r="A27" t="str">
            <v>03.00</v>
          </cell>
          <cell r="B27" t="str">
            <v>CANALES PRINCIPALES</v>
          </cell>
          <cell r="F27">
            <v>15.75</v>
          </cell>
          <cell r="G27">
            <v>1274328.58</v>
          </cell>
          <cell r="I27">
            <v>1293662.6800000002</v>
          </cell>
          <cell r="J27">
            <v>0</v>
          </cell>
          <cell r="K27">
            <v>0</v>
          </cell>
          <cell r="L27">
            <v>0</v>
          </cell>
          <cell r="M27">
            <v>19334.099999999999</v>
          </cell>
          <cell r="N27">
            <v>0</v>
          </cell>
          <cell r="O27">
            <v>0</v>
          </cell>
          <cell r="P27">
            <v>10.255000000000001</v>
          </cell>
          <cell r="Q27">
            <v>800942.13</v>
          </cell>
          <cell r="S27">
            <v>820276.23</v>
          </cell>
        </row>
        <row r="28">
          <cell r="A28" t="str">
            <v>03.01</v>
          </cell>
          <cell r="C28" t="str">
            <v>CANAL MANZANARES-POMACANCHI (L=10,255 m)</v>
          </cell>
          <cell r="E28" t="str">
            <v>Km</v>
          </cell>
          <cell r="F28">
            <v>15.75</v>
          </cell>
          <cell r="G28">
            <v>1274328.58</v>
          </cell>
          <cell r="H28">
            <v>15.75</v>
          </cell>
          <cell r="I28">
            <v>1274328.58</v>
          </cell>
          <cell r="P28">
            <v>10.255000000000001</v>
          </cell>
          <cell r="Q28">
            <v>800942.13</v>
          </cell>
          <cell r="R28">
            <v>10.255000000000001</v>
          </cell>
          <cell r="S28">
            <v>800942.13</v>
          </cell>
        </row>
        <row r="29">
          <cell r="C29" t="str">
            <v>Canal Hunura</v>
          </cell>
          <cell r="H29">
            <v>483</v>
          </cell>
          <cell r="I29">
            <v>19334.099999999999</v>
          </cell>
          <cell r="L29">
            <v>483</v>
          </cell>
          <cell r="M29">
            <v>19334.099999999999</v>
          </cell>
          <cell r="R29">
            <v>483</v>
          </cell>
          <cell r="S29">
            <v>19334.099999999999</v>
          </cell>
        </row>
        <row r="30">
          <cell r="A30" t="str">
            <v>04.00</v>
          </cell>
          <cell r="B30" t="str">
            <v>CANALES LATERALES</v>
          </cell>
          <cell r="F30">
            <v>2.42</v>
          </cell>
          <cell r="G30">
            <v>10675.39</v>
          </cell>
          <cell r="I30">
            <v>75677.98000000001</v>
          </cell>
          <cell r="K30">
            <v>43312.51</v>
          </cell>
          <cell r="L30">
            <v>0</v>
          </cell>
          <cell r="M30">
            <v>0</v>
          </cell>
          <cell r="N30">
            <v>0.15</v>
          </cell>
          <cell r="O30">
            <v>21690.080000000002</v>
          </cell>
          <cell r="P30">
            <v>2.42</v>
          </cell>
          <cell r="Q30">
            <v>10675.39</v>
          </cell>
          <cell r="S30">
            <v>75677.98000000001</v>
          </cell>
        </row>
        <row r="31">
          <cell r="A31" t="str">
            <v>04.01</v>
          </cell>
          <cell r="C31" t="str">
            <v>CANAL ENTUBADO QESQOLLO (L=1,420 m)</v>
          </cell>
          <cell r="E31" t="str">
            <v>Km</v>
          </cell>
          <cell r="F31">
            <v>1.42</v>
          </cell>
          <cell r="G31">
            <v>10244.23</v>
          </cell>
          <cell r="H31">
            <v>1.42</v>
          </cell>
          <cell r="I31">
            <v>10244.23</v>
          </cell>
          <cell r="P31">
            <v>1.42</v>
          </cell>
          <cell r="Q31">
            <v>10244.23</v>
          </cell>
          <cell r="R31">
            <v>1.42</v>
          </cell>
          <cell r="S31">
            <v>10244.23</v>
          </cell>
        </row>
        <row r="32">
          <cell r="C32" t="str">
            <v>Canal Entubado Manzanares</v>
          </cell>
          <cell r="E32" t="str">
            <v>Km</v>
          </cell>
          <cell r="H32">
            <v>0.2</v>
          </cell>
          <cell r="I32">
            <v>10670.465000000002</v>
          </cell>
          <cell r="J32">
            <v>0.2</v>
          </cell>
          <cell r="K32">
            <v>10670.465000000002</v>
          </cell>
          <cell r="R32">
            <v>0.2</v>
          </cell>
          <cell r="S32">
            <v>10670.465000000002</v>
          </cell>
        </row>
        <row r="33">
          <cell r="C33" t="str">
            <v>Canal Entubado Sullulluma</v>
          </cell>
          <cell r="E33" t="str">
            <v>Km</v>
          </cell>
          <cell r="H33">
            <v>0.2</v>
          </cell>
          <cell r="I33">
            <v>10986.405000000001</v>
          </cell>
          <cell r="J33">
            <v>0.2</v>
          </cell>
          <cell r="K33">
            <v>10986.405000000001</v>
          </cell>
          <cell r="R33">
            <v>0.2</v>
          </cell>
          <cell r="S33">
            <v>10986.405000000001</v>
          </cell>
        </row>
        <row r="34">
          <cell r="C34" t="str">
            <v>Canal Entubado Chosecani</v>
          </cell>
          <cell r="E34" t="str">
            <v>Km</v>
          </cell>
          <cell r="H34">
            <v>0.36499999999999999</v>
          </cell>
          <cell r="I34">
            <v>21655.64</v>
          </cell>
          <cell r="J34">
            <v>0.36499999999999999</v>
          </cell>
          <cell r="K34">
            <v>21655.64</v>
          </cell>
          <cell r="R34">
            <v>0.36499999999999999</v>
          </cell>
          <cell r="S34">
            <v>21655.64</v>
          </cell>
        </row>
        <row r="35">
          <cell r="C35" t="str">
            <v>Canal Mancura</v>
          </cell>
          <cell r="E35" t="str">
            <v>Km</v>
          </cell>
          <cell r="H35">
            <v>0.15</v>
          </cell>
          <cell r="I35">
            <v>21690.080000000002</v>
          </cell>
          <cell r="N35">
            <v>0.15</v>
          </cell>
          <cell r="O35">
            <v>21690.080000000002</v>
          </cell>
          <cell r="R35">
            <v>0.15</v>
          </cell>
          <cell r="S35">
            <v>21690.080000000002</v>
          </cell>
        </row>
        <row r="36">
          <cell r="A36" t="str">
            <v>04.02</v>
          </cell>
          <cell r="C36" t="str">
            <v>ESTRUCTURA DE SALIDA Qesqollo</v>
          </cell>
          <cell r="E36" t="str">
            <v>Und</v>
          </cell>
          <cell r="F36">
            <v>1</v>
          </cell>
          <cell r="G36">
            <v>431.16</v>
          </cell>
          <cell r="H36">
            <v>1</v>
          </cell>
          <cell r="I36">
            <v>431.16</v>
          </cell>
          <cell r="P36">
            <v>1</v>
          </cell>
          <cell r="Q36">
            <v>431.16</v>
          </cell>
          <cell r="R36">
            <v>1</v>
          </cell>
          <cell r="S36">
            <v>431.16</v>
          </cell>
        </row>
        <row r="37">
          <cell r="A37" t="str">
            <v>05.00.00</v>
          </cell>
          <cell r="B37" t="str">
            <v>OBRAS DE ARTE</v>
          </cell>
          <cell r="F37">
            <v>21</v>
          </cell>
          <cell r="G37">
            <v>3028.9700000000003</v>
          </cell>
          <cell r="I37">
            <v>9124.27</v>
          </cell>
          <cell r="K37">
            <v>2967.74</v>
          </cell>
          <cell r="M37">
            <v>2368.42</v>
          </cell>
          <cell r="N37">
            <v>7</v>
          </cell>
          <cell r="O37">
            <v>759.14</v>
          </cell>
          <cell r="P37">
            <v>21</v>
          </cell>
          <cell r="Q37">
            <v>3028.9700000000003</v>
          </cell>
          <cell r="S37">
            <v>9124.27</v>
          </cell>
        </row>
        <row r="38">
          <cell r="A38" t="str">
            <v>05.01.00</v>
          </cell>
          <cell r="C38" t="str">
            <v>PORTILLOS (04 Und.)</v>
          </cell>
          <cell r="E38" t="str">
            <v>Und</v>
          </cell>
          <cell r="F38">
            <v>4</v>
          </cell>
          <cell r="G38">
            <v>551.20000000000005</v>
          </cell>
          <cell r="H38">
            <v>20</v>
          </cell>
          <cell r="I38">
            <v>2076.9</v>
          </cell>
          <cell r="J38">
            <v>6</v>
          </cell>
          <cell r="K38">
            <v>567.22</v>
          </cell>
          <cell r="L38">
            <v>6</v>
          </cell>
          <cell r="M38">
            <v>567.22</v>
          </cell>
          <cell r="N38">
            <v>4</v>
          </cell>
          <cell r="O38">
            <v>391.26</v>
          </cell>
          <cell r="P38">
            <v>4</v>
          </cell>
          <cell r="Q38">
            <v>551.20000000000005</v>
          </cell>
          <cell r="R38">
            <v>20</v>
          </cell>
          <cell r="S38">
            <v>2076.9</v>
          </cell>
        </row>
        <row r="39">
          <cell r="A39" t="str">
            <v>05.02.00</v>
          </cell>
          <cell r="C39" t="str">
            <v>CANOAS (02 Und)</v>
          </cell>
          <cell r="E39" t="str">
            <v>Und</v>
          </cell>
          <cell r="F39">
            <v>2</v>
          </cell>
          <cell r="G39">
            <v>799.71</v>
          </cell>
          <cell r="H39">
            <v>2</v>
          </cell>
          <cell r="I39">
            <v>799.71</v>
          </cell>
          <cell r="P39">
            <v>2</v>
          </cell>
          <cell r="Q39">
            <v>799.71</v>
          </cell>
          <cell r="R39">
            <v>2</v>
          </cell>
          <cell r="S39">
            <v>799.71</v>
          </cell>
        </row>
        <row r="40">
          <cell r="A40" t="str">
            <v>05.03.00</v>
          </cell>
          <cell r="C40" t="str">
            <v>PASARELAS (05 Und.)</v>
          </cell>
          <cell r="E40" t="str">
            <v>Und</v>
          </cell>
          <cell r="F40">
            <v>5</v>
          </cell>
          <cell r="G40">
            <v>548.67999999999995</v>
          </cell>
          <cell r="H40">
            <v>8</v>
          </cell>
          <cell r="I40">
            <v>864.66999999999985</v>
          </cell>
          <cell r="J40">
            <v>1</v>
          </cell>
          <cell r="K40">
            <v>103.54</v>
          </cell>
          <cell r="L40">
            <v>1</v>
          </cell>
          <cell r="M40">
            <v>103.54</v>
          </cell>
          <cell r="N40">
            <v>1</v>
          </cell>
          <cell r="O40">
            <v>108.91</v>
          </cell>
          <cell r="P40">
            <v>5</v>
          </cell>
          <cell r="Q40">
            <v>548.67999999999995</v>
          </cell>
          <cell r="R40">
            <v>8</v>
          </cell>
          <cell r="S40">
            <v>864.66999999999985</v>
          </cell>
        </row>
        <row r="41">
          <cell r="C41" t="str">
            <v>Pase Vehicular</v>
          </cell>
          <cell r="E41" t="str">
            <v>Und</v>
          </cell>
          <cell r="H41">
            <v>1</v>
          </cell>
          <cell r="I41">
            <v>1697.66</v>
          </cell>
          <cell r="L41">
            <v>1</v>
          </cell>
          <cell r="M41">
            <v>1697.66</v>
          </cell>
          <cell r="R41">
            <v>1</v>
          </cell>
          <cell r="S41">
            <v>1697.66</v>
          </cell>
        </row>
        <row r="42">
          <cell r="C42" t="str">
            <v>Tomas Laterales</v>
          </cell>
          <cell r="E42" t="str">
            <v>Und</v>
          </cell>
          <cell r="H42">
            <v>2</v>
          </cell>
          <cell r="I42">
            <v>258.97000000000003</v>
          </cell>
          <cell r="N42">
            <v>2</v>
          </cell>
          <cell r="O42">
            <v>258.97000000000003</v>
          </cell>
          <cell r="R42">
            <v>2</v>
          </cell>
          <cell r="S42">
            <v>258.97000000000003</v>
          </cell>
        </row>
        <row r="43">
          <cell r="A43" t="str">
            <v>05.04.00</v>
          </cell>
          <cell r="C43" t="str">
            <v>CONDUCTO CUBIERTO (L=10m)</v>
          </cell>
          <cell r="E43" t="str">
            <v>m</v>
          </cell>
          <cell r="F43">
            <v>10</v>
          </cell>
          <cell r="G43">
            <v>1129.3800000000001</v>
          </cell>
          <cell r="H43">
            <v>20</v>
          </cell>
          <cell r="I43">
            <v>3426.36</v>
          </cell>
          <cell r="J43">
            <v>10</v>
          </cell>
          <cell r="K43">
            <v>2296.98</v>
          </cell>
          <cell r="P43">
            <v>10</v>
          </cell>
          <cell r="Q43">
            <v>1129.3800000000001</v>
          </cell>
          <cell r="R43">
            <v>20</v>
          </cell>
          <cell r="S43">
            <v>3426.36</v>
          </cell>
        </row>
        <row r="44">
          <cell r="A44" t="str">
            <v>06.00.00</v>
          </cell>
          <cell r="B44" t="str">
            <v>OBRAS DE ARTE ESPECIAL</v>
          </cell>
          <cell r="F44">
            <v>120</v>
          </cell>
          <cell r="G44">
            <v>69098.23</v>
          </cell>
          <cell r="I44">
            <v>80681.310000000012</v>
          </cell>
          <cell r="K44">
            <v>5442.49</v>
          </cell>
          <cell r="L44">
            <v>10</v>
          </cell>
          <cell r="M44">
            <v>6140.59</v>
          </cell>
          <cell r="N44">
            <v>0</v>
          </cell>
          <cell r="O44">
            <v>0</v>
          </cell>
          <cell r="P44">
            <v>81</v>
          </cell>
          <cell r="Q44">
            <v>353224.47000000003</v>
          </cell>
          <cell r="S44">
            <v>364807.55</v>
          </cell>
        </row>
        <row r="45">
          <cell r="A45" t="str">
            <v>06.00.A</v>
          </cell>
          <cell r="C45" t="str">
            <v>ACUEDUCTOS (80 m)</v>
          </cell>
          <cell r="E45" t="str">
            <v>m</v>
          </cell>
          <cell r="F45">
            <v>120</v>
          </cell>
          <cell r="G45">
            <v>69098.23</v>
          </cell>
          <cell r="H45">
            <v>140</v>
          </cell>
          <cell r="I45">
            <v>79983.210000000006</v>
          </cell>
          <cell r="J45">
            <v>10</v>
          </cell>
          <cell r="K45">
            <v>5442.49</v>
          </cell>
          <cell r="L45">
            <v>10</v>
          </cell>
          <cell r="M45">
            <v>5442.49</v>
          </cell>
          <cell r="P45">
            <v>80</v>
          </cell>
          <cell r="Q45">
            <v>46069.77</v>
          </cell>
          <cell r="R45">
            <v>100</v>
          </cell>
          <cell r="S45">
            <v>56954.749999999993</v>
          </cell>
        </row>
        <row r="46">
          <cell r="A46" t="str">
            <v>06.00.B</v>
          </cell>
          <cell r="C46" t="str">
            <v>SIFON  (Mancura-Pomacanchi)</v>
          </cell>
          <cell r="E46" t="str">
            <v>Und</v>
          </cell>
          <cell r="H46">
            <v>0</v>
          </cell>
          <cell r="I46">
            <v>0</v>
          </cell>
          <cell r="P46">
            <v>1</v>
          </cell>
          <cell r="Q46">
            <v>307154.7</v>
          </cell>
          <cell r="R46">
            <v>1</v>
          </cell>
          <cell r="S46">
            <v>307154.7</v>
          </cell>
        </row>
        <row r="47">
          <cell r="C47" t="str">
            <v>Pozas de Amortigacion</v>
          </cell>
          <cell r="E47" t="str">
            <v>Und</v>
          </cell>
          <cell r="H47">
            <v>2</v>
          </cell>
          <cell r="I47">
            <v>698.1</v>
          </cell>
          <cell r="L47">
            <v>2</v>
          </cell>
          <cell r="M47">
            <v>698.1</v>
          </cell>
          <cell r="R47">
            <v>2</v>
          </cell>
          <cell r="S47">
            <v>698.1</v>
          </cell>
        </row>
        <row r="48">
          <cell r="A48" t="str">
            <v>15.0.0.0</v>
          </cell>
          <cell r="B48" t="str">
            <v xml:space="preserve">MODULO DE ASPERSION </v>
          </cell>
          <cell r="F48">
            <v>15263</v>
          </cell>
          <cell r="G48">
            <v>330433.09999999998</v>
          </cell>
          <cell r="I48">
            <v>330433.09999999998</v>
          </cell>
          <cell r="J48">
            <v>0</v>
          </cell>
          <cell r="K48">
            <v>0</v>
          </cell>
          <cell r="L48">
            <v>0</v>
          </cell>
          <cell r="M48">
            <v>0</v>
          </cell>
          <cell r="N48">
            <v>0</v>
          </cell>
          <cell r="O48">
            <v>0</v>
          </cell>
          <cell r="P48">
            <v>15263</v>
          </cell>
          <cell r="Q48">
            <v>330433.09999999998</v>
          </cell>
          <cell r="S48">
            <v>330433.09999999998</v>
          </cell>
        </row>
        <row r="49">
          <cell r="C49" t="str">
            <v>CAMARA DE CARGA</v>
          </cell>
          <cell r="E49" t="str">
            <v>Und</v>
          </cell>
          <cell r="F49">
            <v>11</v>
          </cell>
          <cell r="G49">
            <v>11306.33</v>
          </cell>
          <cell r="H49">
            <v>11</v>
          </cell>
          <cell r="I49">
            <v>11306.33</v>
          </cell>
          <cell r="P49">
            <v>11</v>
          </cell>
          <cell r="Q49">
            <v>11306.33</v>
          </cell>
          <cell r="R49">
            <v>11</v>
          </cell>
          <cell r="S49">
            <v>11306.33</v>
          </cell>
        </row>
        <row r="50">
          <cell r="C50" t="str">
            <v>LINEA PRINCIPAL (L=522m)</v>
          </cell>
          <cell r="E50" t="str">
            <v>Und</v>
          </cell>
          <cell r="F50">
            <v>15109</v>
          </cell>
          <cell r="G50">
            <v>261629.17</v>
          </cell>
          <cell r="H50">
            <v>15109</v>
          </cell>
          <cell r="I50">
            <v>261629.17</v>
          </cell>
          <cell r="P50">
            <v>15109</v>
          </cell>
          <cell r="Q50">
            <v>261629.17</v>
          </cell>
          <cell r="R50">
            <v>15109</v>
          </cell>
          <cell r="S50">
            <v>261629.17</v>
          </cell>
        </row>
        <row r="51">
          <cell r="C51" t="str">
            <v>HIDRANTE (11 Und)</v>
          </cell>
          <cell r="E51" t="str">
            <v>Und</v>
          </cell>
          <cell r="F51">
            <v>110</v>
          </cell>
          <cell r="G51">
            <v>36795.120000000003</v>
          </cell>
          <cell r="H51">
            <v>110</v>
          </cell>
          <cell r="I51">
            <v>36795.120000000003</v>
          </cell>
          <cell r="P51">
            <v>110</v>
          </cell>
          <cell r="Q51">
            <v>36795.120000000003</v>
          </cell>
          <cell r="R51">
            <v>110</v>
          </cell>
          <cell r="S51">
            <v>36795.120000000003</v>
          </cell>
        </row>
        <row r="52">
          <cell r="C52" t="str">
            <v>VALVULAS (02 Und)</v>
          </cell>
          <cell r="E52" t="str">
            <v>Und</v>
          </cell>
          <cell r="F52">
            <v>25</v>
          </cell>
          <cell r="G52">
            <v>15786.41</v>
          </cell>
          <cell r="H52">
            <v>25</v>
          </cell>
          <cell r="I52">
            <v>15786.41</v>
          </cell>
          <cell r="P52">
            <v>25</v>
          </cell>
          <cell r="Q52">
            <v>15786.41</v>
          </cell>
          <cell r="R52">
            <v>25</v>
          </cell>
          <cell r="S52">
            <v>15786.41</v>
          </cell>
        </row>
        <row r="53">
          <cell r="C53" t="str">
            <v>TOMAS DIRECTAS (08 Und)</v>
          </cell>
          <cell r="E53" t="str">
            <v>Und</v>
          </cell>
          <cell r="F53">
            <v>8</v>
          </cell>
          <cell r="G53">
            <v>4916.07</v>
          </cell>
          <cell r="H53">
            <v>8</v>
          </cell>
          <cell r="I53">
            <v>4916.07</v>
          </cell>
          <cell r="P53">
            <v>8</v>
          </cell>
          <cell r="Q53">
            <v>4916.07</v>
          </cell>
          <cell r="R53">
            <v>8</v>
          </cell>
          <cell r="S53">
            <v>4916.07</v>
          </cell>
        </row>
        <row r="54">
          <cell r="A54" t="str">
            <v>16.00.00</v>
          </cell>
          <cell r="B54" t="str">
            <v>FLETE TRANSPORTE DE MATERIALES</v>
          </cell>
          <cell r="F54">
            <v>4302.9799999999996</v>
          </cell>
          <cell r="G54">
            <v>294754.13</v>
          </cell>
          <cell r="I54">
            <v>311210.38</v>
          </cell>
          <cell r="K54">
            <v>3415.41</v>
          </cell>
          <cell r="L54">
            <v>68.5</v>
          </cell>
          <cell r="M54">
            <v>11162.76</v>
          </cell>
          <cell r="N54">
            <v>63.15</v>
          </cell>
          <cell r="O54">
            <v>1878.08</v>
          </cell>
          <cell r="P54">
            <v>2838.64</v>
          </cell>
          <cell r="Q54">
            <v>194446.84</v>
          </cell>
          <cell r="S54">
            <v>210903.09</v>
          </cell>
        </row>
        <row r="55">
          <cell r="A55" t="str">
            <v>16.02.01</v>
          </cell>
          <cell r="C55" t="str">
            <v>Flete Transporte de Agregados (Tramo-1)</v>
          </cell>
          <cell r="E55" t="str">
            <v>m3</v>
          </cell>
          <cell r="F55">
            <v>4302.9799999999996</v>
          </cell>
          <cell r="G55">
            <v>294754.13</v>
          </cell>
          <cell r="H55">
            <v>4484.4899999999989</v>
          </cell>
          <cell r="I55">
            <v>311210.38</v>
          </cell>
          <cell r="J55">
            <v>49.86</v>
          </cell>
          <cell r="K55">
            <v>3415.41</v>
          </cell>
          <cell r="L55">
            <v>68.5</v>
          </cell>
          <cell r="M55">
            <v>11162.76</v>
          </cell>
          <cell r="N55">
            <v>63.15</v>
          </cell>
          <cell r="O55">
            <v>1878.08</v>
          </cell>
          <cell r="P55">
            <v>2838.64</v>
          </cell>
          <cell r="Q55">
            <v>194446.84</v>
          </cell>
          <cell r="R55">
            <v>3020.15</v>
          </cell>
          <cell r="S55">
            <v>210903.09</v>
          </cell>
        </row>
        <row r="57">
          <cell r="A57" t="str">
            <v>COSTO DIRECTO</v>
          </cell>
          <cell r="G57">
            <v>2039904.16</v>
          </cell>
          <cell r="I57">
            <v>2196788.58</v>
          </cell>
          <cell r="J57">
            <v>0</v>
          </cell>
          <cell r="K57">
            <v>68802.710000000006</v>
          </cell>
          <cell r="M57">
            <v>63754.409999999989</v>
          </cell>
          <cell r="O57">
            <v>24327.300000000003</v>
          </cell>
          <cell r="Q57">
            <v>1743533.8599999999</v>
          </cell>
          <cell r="S57">
            <v>1900418.28</v>
          </cell>
        </row>
        <row r="58">
          <cell r="A58" t="str">
            <v>GASTOS GENERALES 12% CD</v>
          </cell>
          <cell r="I58">
            <v>263614.62959999999</v>
          </cell>
          <cell r="S58">
            <v>228050.1936</v>
          </cell>
        </row>
        <row r="59">
          <cell r="A59" t="str">
            <v>SUPERVISION 2% CD</v>
          </cell>
          <cell r="I59">
            <v>43935.7716</v>
          </cell>
          <cell r="S59">
            <v>38008.365600000005</v>
          </cell>
        </row>
        <row r="60">
          <cell r="A60" t="str">
            <v>TOTAL PRESUPUESTO</v>
          </cell>
          <cell r="I60">
            <v>2655937.9812000003</v>
          </cell>
          <cell r="S60">
            <v>2318075.8392000003</v>
          </cell>
        </row>
        <row r="61">
          <cell r="A61" t="str">
            <v>COSTO /HECTAREA ($)</v>
          </cell>
          <cell r="I61">
            <v>2090.4667305785124</v>
          </cell>
          <cell r="S61">
            <v>1824.5382441558445</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refreshError="1"/>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row r="60">
          <cell r="D60">
            <v>1</v>
          </cell>
          <cell r="E60">
            <v>2</v>
          </cell>
          <cell r="F60">
            <v>3</v>
          </cell>
          <cell r="G60">
            <v>4</v>
          </cell>
          <cell r="H60">
            <v>5</v>
          </cell>
          <cell r="I60">
            <v>6</v>
          </cell>
          <cell r="J60">
            <v>7</v>
          </cell>
          <cell r="K60">
            <v>8</v>
          </cell>
          <cell r="L60">
            <v>9</v>
          </cell>
          <cell r="M60">
            <v>10</v>
          </cell>
          <cell r="N60">
            <v>11</v>
          </cell>
          <cell r="O60">
            <v>12</v>
          </cell>
        </row>
      </sheetData>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sheetData sheetId="1"/>
      <sheetData sheetId="2"/>
      <sheetData sheetId="3"/>
      <sheetData sheetId="4"/>
      <sheetData sheetId="5" refreshError="1">
        <row r="3">
          <cell r="A3" t="str">
            <v xml:space="preserve">  R E G I S T R O     H I D R O M E T E O R O L O G I C O </v>
          </cell>
        </row>
        <row r="9">
          <cell r="U9" t="str">
            <v>MEDIA</v>
          </cell>
        </row>
        <row r="10">
          <cell r="U10" t="b">
            <v>0</v>
          </cell>
        </row>
        <row r="96">
          <cell r="N96" t="str">
            <v xml:space="preserve">         Anexo Nº II.2.17 </v>
          </cell>
        </row>
        <row r="98">
          <cell r="A98" t="str">
            <v xml:space="preserve">C A U D A L E S   M E D I O S    M E N S U A L E S   </v>
          </cell>
        </row>
        <row r="99">
          <cell r="A99" t="str">
            <v xml:space="preserve">G E N E R A D O S   </v>
          </cell>
        </row>
        <row r="100">
          <cell r="A100" t="str">
            <v xml:space="preserve">  ( m3/Seg.)</v>
          </cell>
        </row>
        <row r="102">
          <cell r="B102" t="str">
            <v>CUENCA DEL PACHACHACA</v>
          </cell>
          <cell r="L102" t="str">
            <v xml:space="preserve">DIST.:   </v>
          </cell>
          <cell r="M102" t="str">
            <v>ABANCAY</v>
          </cell>
        </row>
        <row r="103">
          <cell r="B103" t="str">
            <v>LAGUNA SOCTACOCHA</v>
          </cell>
          <cell r="L103" t="str">
            <v xml:space="preserve">PROV.   </v>
          </cell>
          <cell r="M103" t="str">
            <v>ABANCAY</v>
          </cell>
        </row>
        <row r="104">
          <cell r="B104" t="str">
            <v>PROYECTO : HUANCARAMA</v>
          </cell>
          <cell r="L104" t="str">
            <v>DPTO.</v>
          </cell>
          <cell r="M104" t="str">
            <v>APURIMAC</v>
          </cell>
        </row>
        <row r="106">
          <cell r="A106" t="str">
            <v>ITEM</v>
          </cell>
          <cell r="B106" t="str">
            <v xml:space="preserve">AÑO </v>
          </cell>
          <cell r="D106" t="str">
            <v>ENE</v>
          </cell>
          <cell r="E106" t="str">
            <v>FEB</v>
          </cell>
          <cell r="F106" t="str">
            <v>MAR</v>
          </cell>
          <cell r="G106" t="str">
            <v>ABR</v>
          </cell>
          <cell r="H106" t="str">
            <v>MAY</v>
          </cell>
          <cell r="I106" t="str">
            <v>JUN</v>
          </cell>
          <cell r="J106" t="str">
            <v>JUL</v>
          </cell>
          <cell r="K106" t="str">
            <v>AGO</v>
          </cell>
          <cell r="L106" t="str">
            <v>SET</v>
          </cell>
          <cell r="M106" t="str">
            <v>OCT</v>
          </cell>
          <cell r="N106" t="str">
            <v>NOV</v>
          </cell>
          <cell r="O106" t="str">
            <v>DIC</v>
          </cell>
          <cell r="Q106" t="str">
            <v>TOTAL</v>
          </cell>
        </row>
        <row r="109">
          <cell r="A109">
            <v>1</v>
          </cell>
          <cell r="B109">
            <v>1964</v>
          </cell>
          <cell r="D109">
            <v>0.19700000000000001</v>
          </cell>
          <cell r="E109">
            <v>0.32600000000000001</v>
          </cell>
          <cell r="F109">
            <v>0.22</v>
          </cell>
          <cell r="G109">
            <v>8.3000000000000004E-2</v>
          </cell>
          <cell r="H109">
            <v>0.03</v>
          </cell>
          <cell r="I109">
            <v>1.2999999999999999E-2</v>
          </cell>
          <cell r="J109">
            <v>1.2999999999999999E-2</v>
          </cell>
          <cell r="K109">
            <v>1.2E-2</v>
          </cell>
          <cell r="L109">
            <v>3.2000000000000001E-2</v>
          </cell>
          <cell r="M109">
            <v>0.113</v>
          </cell>
          <cell r="N109">
            <v>6.9000000000000006E-2</v>
          </cell>
          <cell r="O109">
            <v>0.14199999999999999</v>
          </cell>
          <cell r="Q109">
            <v>0.10416666666666667</v>
          </cell>
        </row>
        <row r="110">
          <cell r="A110">
            <v>2</v>
          </cell>
          <cell r="B110">
            <v>1965</v>
          </cell>
          <cell r="D110">
            <v>0.14399999999999999</v>
          </cell>
          <cell r="E110">
            <v>0.39300000000000002</v>
          </cell>
          <cell r="F110">
            <v>0.28199999999999997</v>
          </cell>
          <cell r="G110">
            <v>0.108</v>
          </cell>
          <cell r="H110">
            <v>0.04</v>
          </cell>
          <cell r="I110">
            <v>1.7999999999999999E-2</v>
          </cell>
          <cell r="J110">
            <v>1.4E-2</v>
          </cell>
          <cell r="K110">
            <v>0.01</v>
          </cell>
          <cell r="L110">
            <v>2.9000000000000001E-2</v>
          </cell>
          <cell r="M110">
            <v>9.7000000000000003E-2</v>
          </cell>
          <cell r="N110">
            <v>0.129</v>
          </cell>
          <cell r="O110">
            <v>0.26400000000000001</v>
          </cell>
          <cell r="Q110">
            <v>0.12733333333333333</v>
          </cell>
        </row>
        <row r="111">
          <cell r="A111">
            <v>3</v>
          </cell>
          <cell r="B111">
            <v>1966</v>
          </cell>
          <cell r="D111">
            <v>0.20499999999999999</v>
          </cell>
          <cell r="E111">
            <v>0.39700000000000002</v>
          </cell>
          <cell r="F111">
            <v>0.25700000000000001</v>
          </cell>
          <cell r="G111">
            <v>8.5999999999999993E-2</v>
          </cell>
          <cell r="H111">
            <v>5.3999999999999999E-2</v>
          </cell>
          <cell r="I111">
            <v>2.1000000000000001E-2</v>
          </cell>
          <cell r="J111">
            <v>1.2E-2</v>
          </cell>
          <cell r="K111">
            <v>1.4E-2</v>
          </cell>
          <cell r="L111">
            <v>4.2999999999999997E-2</v>
          </cell>
          <cell r="M111">
            <v>0.22900000000000001</v>
          </cell>
          <cell r="N111">
            <v>0.27200000000000002</v>
          </cell>
          <cell r="O111">
            <v>0.20699999999999999</v>
          </cell>
          <cell r="Q111">
            <v>0.14975000000000002</v>
          </cell>
        </row>
        <row r="112">
          <cell r="A112">
            <v>4</v>
          </cell>
          <cell r="B112">
            <v>1967</v>
          </cell>
          <cell r="D112">
            <v>0.32900000000000001</v>
          </cell>
          <cell r="E112">
            <v>0.57199999999999995</v>
          </cell>
          <cell r="F112">
            <v>0.60599999999999998</v>
          </cell>
          <cell r="G112">
            <v>0.221</v>
          </cell>
          <cell r="H112">
            <v>6.9000000000000006E-2</v>
          </cell>
          <cell r="I112">
            <v>2.4E-2</v>
          </cell>
          <cell r="J112">
            <v>2.3E-2</v>
          </cell>
          <cell r="K112">
            <v>1.7999999999999999E-2</v>
          </cell>
          <cell r="L112">
            <v>2.3E-2</v>
          </cell>
          <cell r="M112">
            <v>0.09</v>
          </cell>
          <cell r="N112">
            <v>4.9000000000000002E-2</v>
          </cell>
          <cell r="O112">
            <v>0.157</v>
          </cell>
          <cell r="Q112">
            <v>0.18174999999999999</v>
          </cell>
        </row>
        <row r="113">
          <cell r="A113">
            <v>5</v>
          </cell>
          <cell r="B113">
            <v>1968</v>
          </cell>
          <cell r="D113">
            <v>0.39600000000000002</v>
          </cell>
          <cell r="E113">
            <v>0.39</v>
          </cell>
          <cell r="F113">
            <v>0.35499999999999998</v>
          </cell>
          <cell r="G113">
            <v>0.112</v>
          </cell>
          <cell r="H113">
            <v>3.5999999999999997E-2</v>
          </cell>
          <cell r="I113">
            <v>0.02</v>
          </cell>
          <cell r="J113">
            <v>1.4999999999999999E-2</v>
          </cell>
          <cell r="K113">
            <v>1.4999999999999999E-2</v>
          </cell>
          <cell r="L113">
            <v>1.9E-2</v>
          </cell>
          <cell r="M113">
            <v>8.5999999999999993E-2</v>
          </cell>
          <cell r="N113">
            <v>0.17799999999999999</v>
          </cell>
          <cell r="O113">
            <v>0.14099999999999999</v>
          </cell>
          <cell r="Q113">
            <v>0.14691666666666667</v>
          </cell>
        </row>
        <row r="114">
          <cell r="A114">
            <v>6</v>
          </cell>
          <cell r="B114">
            <v>1969</v>
          </cell>
          <cell r="D114">
            <v>0.29499999999999998</v>
          </cell>
          <cell r="E114">
            <v>0.34399999999999997</v>
          </cell>
          <cell r="F114">
            <v>0.375</v>
          </cell>
          <cell r="G114">
            <v>0.17299999999999999</v>
          </cell>
          <cell r="H114">
            <v>4.8000000000000001E-2</v>
          </cell>
          <cell r="I114">
            <v>2.4E-2</v>
          </cell>
          <cell r="J114">
            <v>1.2E-2</v>
          </cell>
          <cell r="K114">
            <v>1.7000000000000001E-2</v>
          </cell>
          <cell r="L114">
            <v>2.4E-2</v>
          </cell>
          <cell r="M114">
            <v>0.114</v>
          </cell>
          <cell r="N114">
            <v>0.14799999999999999</v>
          </cell>
          <cell r="O114">
            <v>0.223</v>
          </cell>
          <cell r="Q114">
            <v>0.14975000000000002</v>
          </cell>
        </row>
        <row r="115">
          <cell r="A115">
            <v>7</v>
          </cell>
          <cell r="B115">
            <v>1970</v>
          </cell>
          <cell r="D115">
            <v>0.51</v>
          </cell>
          <cell r="E115">
            <v>0.38200000000000001</v>
          </cell>
          <cell r="F115">
            <v>0.32400000000000001</v>
          </cell>
          <cell r="G115">
            <v>0.159</v>
          </cell>
          <cell r="H115">
            <v>5.2999999999999999E-2</v>
          </cell>
          <cell r="I115">
            <v>2.1999999999999999E-2</v>
          </cell>
          <cell r="J115">
            <v>1.6E-2</v>
          </cell>
          <cell r="K115">
            <v>0.01</v>
          </cell>
          <cell r="L115">
            <v>4.2000000000000003E-2</v>
          </cell>
          <cell r="M115">
            <v>6.7000000000000004E-2</v>
          </cell>
          <cell r="N115">
            <v>0.127</v>
          </cell>
          <cell r="O115">
            <v>0.26900000000000002</v>
          </cell>
          <cell r="Q115">
            <v>0.16508333333333333</v>
          </cell>
        </row>
        <row r="116">
          <cell r="A116">
            <v>8</v>
          </cell>
          <cell r="B116">
            <v>1971</v>
          </cell>
          <cell r="D116">
            <v>0.33400000000000002</v>
          </cell>
          <cell r="E116">
            <v>0.51</v>
          </cell>
          <cell r="F116">
            <v>0.36499999999999999</v>
          </cell>
          <cell r="G116">
            <v>0.17299999999999999</v>
          </cell>
          <cell r="H116">
            <v>4.9000000000000002E-2</v>
          </cell>
          <cell r="I116">
            <v>2.4E-2</v>
          </cell>
          <cell r="J116">
            <v>1.0999999999999999E-2</v>
          </cell>
          <cell r="K116">
            <v>1.4E-2</v>
          </cell>
          <cell r="L116">
            <v>1.2999999999999999E-2</v>
          </cell>
          <cell r="M116">
            <v>3.3000000000000002E-2</v>
          </cell>
          <cell r="N116">
            <v>6.3E-2</v>
          </cell>
          <cell r="O116">
            <v>0.19700000000000001</v>
          </cell>
          <cell r="Q116">
            <v>0.14883333333333332</v>
          </cell>
        </row>
        <row r="117">
          <cell r="A117">
            <v>9</v>
          </cell>
          <cell r="B117">
            <v>1972</v>
          </cell>
          <cell r="D117">
            <v>0.52900000000000003</v>
          </cell>
          <cell r="E117">
            <v>0.505</v>
          </cell>
          <cell r="F117">
            <v>0.35099999999999998</v>
          </cell>
          <cell r="G117">
            <v>0.154</v>
          </cell>
          <cell r="H117">
            <v>4.8000000000000001E-2</v>
          </cell>
          <cell r="I117">
            <v>1.9E-2</v>
          </cell>
          <cell r="J117">
            <v>2.1999999999999999E-2</v>
          </cell>
          <cell r="K117">
            <v>2.5000000000000001E-2</v>
          </cell>
          <cell r="L117">
            <v>2.5000000000000001E-2</v>
          </cell>
          <cell r="M117">
            <v>4.2000000000000003E-2</v>
          </cell>
          <cell r="N117">
            <v>6.3E-2</v>
          </cell>
          <cell r="O117">
            <v>0.10100000000000001</v>
          </cell>
          <cell r="Q117">
            <v>0.15699999999999997</v>
          </cell>
        </row>
        <row r="118">
          <cell r="A118">
            <v>10</v>
          </cell>
          <cell r="B118">
            <v>1973</v>
          </cell>
          <cell r="D118">
            <v>0.36699999999999999</v>
          </cell>
          <cell r="E118">
            <v>0.497</v>
          </cell>
          <cell r="F118">
            <v>0.48299999999999998</v>
          </cell>
          <cell r="G118">
            <v>0.26800000000000002</v>
          </cell>
          <cell r="H118">
            <v>7.8E-2</v>
          </cell>
          <cell r="I118">
            <v>2.7E-2</v>
          </cell>
          <cell r="J118">
            <v>1.7999999999999999E-2</v>
          </cell>
          <cell r="K118">
            <v>2.1999999999999999E-2</v>
          </cell>
          <cell r="L118">
            <v>4.8000000000000001E-2</v>
          </cell>
          <cell r="M118">
            <v>3.3000000000000002E-2</v>
          </cell>
          <cell r="N118">
            <v>0.16800000000000001</v>
          </cell>
          <cell r="O118">
            <v>0.159</v>
          </cell>
          <cell r="Q118">
            <v>0.18066666666666664</v>
          </cell>
        </row>
        <row r="119">
          <cell r="A119">
            <v>11</v>
          </cell>
          <cell r="B119">
            <v>1974</v>
          </cell>
          <cell r="D119">
            <v>0.46700000000000003</v>
          </cell>
          <cell r="E119">
            <v>0.70499999999999996</v>
          </cell>
          <cell r="F119">
            <v>0.48099999999999998</v>
          </cell>
          <cell r="G119">
            <v>0.221</v>
          </cell>
          <cell r="H119">
            <v>6.2E-2</v>
          </cell>
          <cell r="I119">
            <v>3.1E-2</v>
          </cell>
          <cell r="J119">
            <v>1.4999999999999999E-2</v>
          </cell>
          <cell r="K119">
            <v>7.2999999999999995E-2</v>
          </cell>
          <cell r="L119">
            <v>3.6999999999999998E-2</v>
          </cell>
          <cell r="M119">
            <v>3.1E-2</v>
          </cell>
          <cell r="N119">
            <v>4.9000000000000002E-2</v>
          </cell>
          <cell r="O119">
            <v>7.3999999999999996E-2</v>
          </cell>
          <cell r="Q119">
            <v>0.18716666666666668</v>
          </cell>
        </row>
        <row r="120">
          <cell r="A120">
            <v>12</v>
          </cell>
          <cell r="B120">
            <v>1975</v>
          </cell>
          <cell r="D120">
            <v>0.217</v>
          </cell>
          <cell r="E120">
            <v>0.32800000000000001</v>
          </cell>
          <cell r="F120">
            <v>0.36499999999999999</v>
          </cell>
          <cell r="G120">
            <v>0.124</v>
          </cell>
          <cell r="H120">
            <v>4.8000000000000001E-2</v>
          </cell>
          <cell r="I120">
            <v>2.1999999999999999E-2</v>
          </cell>
          <cell r="J120">
            <v>1.0999999999999999E-2</v>
          </cell>
          <cell r="K120">
            <v>1.4999999999999999E-2</v>
          </cell>
          <cell r="L120">
            <v>2.1999999999999999E-2</v>
          </cell>
          <cell r="M120">
            <v>3.7999999999999999E-2</v>
          </cell>
          <cell r="N120">
            <v>5.3999999999999999E-2</v>
          </cell>
          <cell r="O120">
            <v>0.42399999999999999</v>
          </cell>
          <cell r="Q120">
            <v>0.13899999999999998</v>
          </cell>
        </row>
        <row r="121">
          <cell r="A121">
            <v>13</v>
          </cell>
          <cell r="B121">
            <v>1976</v>
          </cell>
          <cell r="D121">
            <v>0.51200000000000001</v>
          </cell>
          <cell r="E121">
            <v>0.51700000000000002</v>
          </cell>
          <cell r="F121">
            <v>0.46800000000000003</v>
          </cell>
          <cell r="G121">
            <v>0.151</v>
          </cell>
          <cell r="H121">
            <v>4.8000000000000001E-2</v>
          </cell>
          <cell r="I121">
            <v>2.8000000000000001E-2</v>
          </cell>
          <cell r="J121">
            <v>1.7999999999999999E-2</v>
          </cell>
          <cell r="K121">
            <v>1.9E-2</v>
          </cell>
          <cell r="L121">
            <v>0.105</v>
          </cell>
          <cell r="M121">
            <v>3.9E-2</v>
          </cell>
          <cell r="N121">
            <v>2.3E-2</v>
          </cell>
          <cell r="O121">
            <v>0.10199999999999999</v>
          </cell>
          <cell r="Q121">
            <v>0.16916666666666666</v>
          </cell>
        </row>
        <row r="122">
          <cell r="A122">
            <v>14</v>
          </cell>
          <cell r="B122">
            <v>1977</v>
          </cell>
          <cell r="D122">
            <v>0.16700000000000001</v>
          </cell>
          <cell r="E122">
            <v>0.40200000000000002</v>
          </cell>
          <cell r="F122">
            <v>0.374</v>
          </cell>
          <cell r="G122">
            <v>0.113</v>
          </cell>
          <cell r="H122">
            <v>3.5000000000000003E-2</v>
          </cell>
          <cell r="I122">
            <v>1.4E-2</v>
          </cell>
          <cell r="J122">
            <v>1.2999999999999999E-2</v>
          </cell>
          <cell r="K122">
            <v>8.0000000000000002E-3</v>
          </cell>
          <cell r="L122">
            <v>2.7E-2</v>
          </cell>
          <cell r="M122">
            <v>4.1000000000000002E-2</v>
          </cell>
          <cell r="N122">
            <v>0.16600000000000001</v>
          </cell>
          <cell r="O122">
            <v>0.32700000000000001</v>
          </cell>
          <cell r="Q122">
            <v>0.14058333333333331</v>
          </cell>
        </row>
        <row r="123">
          <cell r="A123">
            <v>15</v>
          </cell>
          <cell r="B123">
            <v>1978</v>
          </cell>
          <cell r="D123">
            <v>0.35</v>
          </cell>
          <cell r="E123">
            <v>0.372</v>
          </cell>
          <cell r="F123">
            <v>0.23400000000000001</v>
          </cell>
          <cell r="G123">
            <v>7.8E-2</v>
          </cell>
          <cell r="H123">
            <v>0.03</v>
          </cell>
          <cell r="I123">
            <v>1.4999999999999999E-2</v>
          </cell>
          <cell r="J123">
            <v>8.9999999999999993E-3</v>
          </cell>
          <cell r="K123">
            <v>8.9999999999999993E-3</v>
          </cell>
          <cell r="L123">
            <v>0.05</v>
          </cell>
          <cell r="M123">
            <v>6.5000000000000002E-2</v>
          </cell>
          <cell r="N123">
            <v>0.13300000000000001</v>
          </cell>
          <cell r="O123">
            <v>0.17199999999999999</v>
          </cell>
          <cell r="Q123">
            <v>0.12641666666666665</v>
          </cell>
        </row>
        <row r="124">
          <cell r="A124">
            <v>16</v>
          </cell>
          <cell r="B124">
            <v>1979</v>
          </cell>
          <cell r="D124">
            <v>0.33200000000000002</v>
          </cell>
          <cell r="E124">
            <v>0.36699999999999999</v>
          </cell>
          <cell r="F124">
            <v>0.27700000000000002</v>
          </cell>
          <cell r="G124">
            <v>0.10199999999999999</v>
          </cell>
          <cell r="H124">
            <v>3.4000000000000002E-2</v>
          </cell>
          <cell r="I124">
            <v>1.4E-2</v>
          </cell>
          <cell r="J124">
            <v>1.2999999999999999E-2</v>
          </cell>
          <cell r="K124">
            <v>1.6E-2</v>
          </cell>
          <cell r="L124">
            <v>0.02</v>
          </cell>
          <cell r="M124">
            <v>1.9E-2</v>
          </cell>
          <cell r="N124">
            <v>9.5000000000000001E-2</v>
          </cell>
          <cell r="O124">
            <v>0.11899999999999999</v>
          </cell>
          <cell r="Q124">
            <v>0.11733333333333333</v>
          </cell>
        </row>
        <row r="125">
          <cell r="A125">
            <v>17</v>
          </cell>
          <cell r="B125">
            <v>1980</v>
          </cell>
          <cell r="D125">
            <v>0.13600000000000001</v>
          </cell>
          <cell r="E125">
            <v>0.217</v>
          </cell>
          <cell r="F125">
            <v>0.31900000000000001</v>
          </cell>
          <cell r="G125">
            <v>9.6000000000000002E-2</v>
          </cell>
          <cell r="H125">
            <v>3.3000000000000002E-2</v>
          </cell>
          <cell r="I125">
            <v>1.4E-2</v>
          </cell>
          <cell r="J125">
            <v>1.4E-2</v>
          </cell>
          <cell r="K125">
            <v>8.9999999999999993E-3</v>
          </cell>
          <cell r="L125">
            <v>1.6E-2</v>
          </cell>
          <cell r="M125">
            <v>0.125</v>
          </cell>
          <cell r="N125">
            <v>0.13300000000000001</v>
          </cell>
          <cell r="O125">
            <v>0.10100000000000001</v>
          </cell>
          <cell r="Q125">
            <v>0.10108333333333334</v>
          </cell>
        </row>
        <row r="126">
          <cell r="A126">
            <v>18</v>
          </cell>
          <cell r="B126">
            <v>1981</v>
          </cell>
          <cell r="D126">
            <v>0.33400000000000002</v>
          </cell>
          <cell r="E126">
            <v>0.496</v>
          </cell>
          <cell r="F126">
            <v>0.17299999999999999</v>
          </cell>
          <cell r="G126">
            <v>9.8000000000000004E-2</v>
          </cell>
          <cell r="H126">
            <v>0.03</v>
          </cell>
          <cell r="I126">
            <v>1.7999999999999999E-2</v>
          </cell>
          <cell r="J126">
            <v>0.01</v>
          </cell>
          <cell r="K126">
            <v>2.9000000000000001E-2</v>
          </cell>
          <cell r="L126">
            <v>3.6999999999999998E-2</v>
          </cell>
          <cell r="M126">
            <v>8.3000000000000004E-2</v>
          </cell>
          <cell r="N126">
            <v>0.24</v>
          </cell>
          <cell r="O126">
            <v>0.39800000000000002</v>
          </cell>
          <cell r="Q126">
            <v>0.16216666666666668</v>
          </cell>
        </row>
        <row r="127">
          <cell r="A127">
            <v>19</v>
          </cell>
          <cell r="B127">
            <v>1982</v>
          </cell>
          <cell r="D127">
            <v>0.38800000000000001</v>
          </cell>
          <cell r="E127">
            <v>0.34200000000000003</v>
          </cell>
          <cell r="F127">
            <v>0.24299999999999999</v>
          </cell>
          <cell r="G127">
            <v>0.16500000000000001</v>
          </cell>
          <cell r="H127">
            <v>4.7E-2</v>
          </cell>
          <cell r="I127">
            <v>0.05</v>
          </cell>
          <cell r="J127">
            <v>0.02</v>
          </cell>
          <cell r="K127">
            <v>2.5000000000000001E-2</v>
          </cell>
          <cell r="L127">
            <v>2.1000000000000001E-2</v>
          </cell>
          <cell r="M127">
            <v>0.112</v>
          </cell>
          <cell r="N127">
            <v>0.23200000000000001</v>
          </cell>
          <cell r="O127">
            <v>0.10100000000000001</v>
          </cell>
          <cell r="Q127">
            <v>0.14549999999999999</v>
          </cell>
        </row>
        <row r="128">
          <cell r="A128">
            <v>20</v>
          </cell>
          <cell r="B128">
            <v>1983</v>
          </cell>
          <cell r="D128">
            <v>0.216</v>
          </cell>
          <cell r="E128">
            <v>0.51800000000000002</v>
          </cell>
          <cell r="F128">
            <v>0.372</v>
          </cell>
          <cell r="G128">
            <v>0.14599999999999999</v>
          </cell>
          <cell r="H128">
            <v>4.5999999999999999E-2</v>
          </cell>
          <cell r="I128">
            <v>2.5999999999999999E-2</v>
          </cell>
          <cell r="J128">
            <v>1.0999999999999999E-2</v>
          </cell>
          <cell r="K128">
            <v>1.4E-2</v>
          </cell>
          <cell r="L128">
            <v>2.1999999999999999E-2</v>
          </cell>
          <cell r="M128">
            <v>6.8000000000000005E-2</v>
          </cell>
          <cell r="N128">
            <v>0.13800000000000001</v>
          </cell>
          <cell r="O128">
            <v>0.24199999999999999</v>
          </cell>
          <cell r="Q128">
            <v>0.15158333333333332</v>
          </cell>
        </row>
        <row r="129">
          <cell r="A129">
            <v>21</v>
          </cell>
          <cell r="B129">
            <v>1984</v>
          </cell>
          <cell r="D129">
            <v>0.40400000000000003</v>
          </cell>
          <cell r="E129">
            <v>0.60899999999999999</v>
          </cell>
          <cell r="F129">
            <v>0.311</v>
          </cell>
          <cell r="G129">
            <v>9.1999999999999998E-2</v>
          </cell>
          <cell r="H129">
            <v>3.5000000000000003E-2</v>
          </cell>
          <cell r="I129">
            <v>2.4E-2</v>
          </cell>
          <cell r="J129">
            <v>1.2E-2</v>
          </cell>
          <cell r="K129">
            <v>0.01</v>
          </cell>
          <cell r="L129">
            <v>2.5999999999999999E-2</v>
          </cell>
          <cell r="M129">
            <v>3.3000000000000002E-2</v>
          </cell>
          <cell r="N129">
            <v>8.8999999999999996E-2</v>
          </cell>
          <cell r="O129">
            <v>0.25700000000000001</v>
          </cell>
          <cell r="Q129">
            <v>0.15849999999999997</v>
          </cell>
        </row>
        <row r="130">
          <cell r="A130">
            <v>22</v>
          </cell>
          <cell r="B130">
            <v>1985</v>
          </cell>
          <cell r="D130">
            <v>0.39</v>
          </cell>
          <cell r="E130">
            <v>0.314</v>
          </cell>
          <cell r="F130">
            <v>0.40500000000000003</v>
          </cell>
          <cell r="G130">
            <v>0.35</v>
          </cell>
          <cell r="H130">
            <v>0.104</v>
          </cell>
          <cell r="I130">
            <v>3.5999999999999997E-2</v>
          </cell>
          <cell r="J130">
            <v>1.7999999999999999E-2</v>
          </cell>
          <cell r="K130">
            <v>1.0999999999999999E-2</v>
          </cell>
          <cell r="L130">
            <v>1.4999999999999999E-2</v>
          </cell>
          <cell r="M130">
            <v>0.14199999999999999</v>
          </cell>
          <cell r="N130">
            <v>0.10199999999999999</v>
          </cell>
          <cell r="O130">
            <v>0.15</v>
          </cell>
          <cell r="Q130">
            <v>0.16974999999999998</v>
          </cell>
        </row>
        <row r="131">
          <cell r="A131">
            <v>23</v>
          </cell>
          <cell r="B131">
            <v>1986</v>
          </cell>
          <cell r="D131">
            <v>0.24099999999999999</v>
          </cell>
          <cell r="E131">
            <v>0.314</v>
          </cell>
          <cell r="F131">
            <v>0.42199999999999999</v>
          </cell>
          <cell r="G131">
            <v>0.17699999999999999</v>
          </cell>
          <cell r="H131">
            <v>5.1999999999999998E-2</v>
          </cell>
          <cell r="I131">
            <v>2.1999999999999999E-2</v>
          </cell>
          <cell r="J131">
            <v>1.0999999999999999E-2</v>
          </cell>
          <cell r="K131">
            <v>2.1999999999999999E-2</v>
          </cell>
          <cell r="L131">
            <v>2.7E-2</v>
          </cell>
          <cell r="M131">
            <v>2.9000000000000001E-2</v>
          </cell>
          <cell r="N131">
            <v>4.7E-2</v>
          </cell>
          <cell r="O131">
            <v>0.191</v>
          </cell>
          <cell r="Q131">
            <v>0.1295833333333333</v>
          </cell>
        </row>
        <row r="132">
          <cell r="A132">
            <v>24</v>
          </cell>
          <cell r="B132">
            <v>1987</v>
          </cell>
          <cell r="D132">
            <v>0.33</v>
          </cell>
          <cell r="E132">
            <v>0.224</v>
          </cell>
          <cell r="F132">
            <v>0.16</v>
          </cell>
          <cell r="G132">
            <v>6.3E-2</v>
          </cell>
          <cell r="H132">
            <v>2.8000000000000001E-2</v>
          </cell>
          <cell r="I132">
            <v>0.02</v>
          </cell>
          <cell r="J132">
            <v>1.7000000000000001E-2</v>
          </cell>
          <cell r="K132">
            <v>1.2999999999999999E-2</v>
          </cell>
          <cell r="L132">
            <v>1.2999999999999999E-2</v>
          </cell>
          <cell r="M132">
            <v>5.0999999999999997E-2</v>
          </cell>
          <cell r="N132">
            <v>7.1999999999999995E-2</v>
          </cell>
          <cell r="O132">
            <v>9.9000000000000005E-2</v>
          </cell>
          <cell r="Q132">
            <v>9.0833333333333363E-2</v>
          </cell>
        </row>
        <row r="133">
          <cell r="A133">
            <v>25</v>
          </cell>
          <cell r="B133">
            <v>1988</v>
          </cell>
          <cell r="D133">
            <v>0.502</v>
          </cell>
          <cell r="E133">
            <v>0.42499999999999999</v>
          </cell>
          <cell r="F133">
            <v>0.33100000000000002</v>
          </cell>
          <cell r="G133">
            <v>0.25600000000000001</v>
          </cell>
          <cell r="H133">
            <v>7.8E-2</v>
          </cell>
          <cell r="I133">
            <v>2.5999999999999999E-2</v>
          </cell>
          <cell r="J133">
            <v>1.2999999999999999E-2</v>
          </cell>
          <cell r="K133">
            <v>8.9999999999999993E-3</v>
          </cell>
          <cell r="L133">
            <v>1.7999999999999999E-2</v>
          </cell>
          <cell r="M133">
            <v>5.5E-2</v>
          </cell>
          <cell r="N133">
            <v>3.6999999999999998E-2</v>
          </cell>
          <cell r="O133">
            <v>9.0999999999999998E-2</v>
          </cell>
          <cell r="Q133">
            <v>0.15341666666666665</v>
          </cell>
        </row>
        <row r="134">
          <cell r="A134">
            <v>26</v>
          </cell>
          <cell r="B134">
            <v>1989</v>
          </cell>
          <cell r="D134">
            <v>0.36899999999999999</v>
          </cell>
          <cell r="E134">
            <v>0.42899999999999999</v>
          </cell>
          <cell r="F134">
            <v>0.371</v>
          </cell>
          <cell r="G134">
            <v>0.121</v>
          </cell>
          <cell r="H134">
            <v>4.3999999999999997E-2</v>
          </cell>
          <cell r="I134">
            <v>2.4E-2</v>
          </cell>
          <cell r="J134">
            <v>1.0999999999999999E-2</v>
          </cell>
          <cell r="K134">
            <v>1.4E-2</v>
          </cell>
          <cell r="L134">
            <v>0.02</v>
          </cell>
          <cell r="M134">
            <v>0.03</v>
          </cell>
          <cell r="N134">
            <v>4.2000000000000003E-2</v>
          </cell>
          <cell r="O134">
            <v>0.16700000000000001</v>
          </cell>
          <cell r="Q134">
            <v>0.13683333333333333</v>
          </cell>
        </row>
        <row r="135">
          <cell r="A135">
            <v>27</v>
          </cell>
          <cell r="B135">
            <v>1990</v>
          </cell>
          <cell r="D135">
            <v>0.33</v>
          </cell>
          <cell r="E135">
            <v>0.20899999999999999</v>
          </cell>
          <cell r="F135">
            <v>0.186</v>
          </cell>
          <cell r="G135">
            <v>8.6999999999999994E-2</v>
          </cell>
          <cell r="H135">
            <v>3.2000000000000001E-2</v>
          </cell>
          <cell r="I135">
            <v>2.1000000000000001E-2</v>
          </cell>
          <cell r="J135">
            <v>1.2E-2</v>
          </cell>
          <cell r="K135">
            <v>1.6E-2</v>
          </cell>
          <cell r="L135">
            <v>1.9E-2</v>
          </cell>
          <cell r="M135">
            <v>3.6999999999999998E-2</v>
          </cell>
          <cell r="N135">
            <v>7.0999999999999994E-2</v>
          </cell>
          <cell r="O135">
            <v>0.10299999999999999</v>
          </cell>
          <cell r="Q135">
            <v>9.3583333333333352E-2</v>
          </cell>
        </row>
        <row r="136">
          <cell r="A136">
            <v>28</v>
          </cell>
          <cell r="B136">
            <v>1991</v>
          </cell>
          <cell r="D136">
            <v>0.19400000000000001</v>
          </cell>
          <cell r="E136">
            <v>0.16700000000000001</v>
          </cell>
          <cell r="F136">
            <v>0.17599999999999999</v>
          </cell>
          <cell r="G136">
            <v>0.06</v>
          </cell>
          <cell r="H136">
            <v>2.5999999999999999E-2</v>
          </cell>
          <cell r="I136">
            <v>1.4E-2</v>
          </cell>
          <cell r="J136">
            <v>1.0999999999999999E-2</v>
          </cell>
          <cell r="K136">
            <v>1.2999999999999999E-2</v>
          </cell>
          <cell r="L136">
            <v>2.1999999999999999E-2</v>
          </cell>
          <cell r="M136">
            <v>6.7000000000000004E-2</v>
          </cell>
          <cell r="N136">
            <v>5.3999999999999999E-2</v>
          </cell>
          <cell r="O136">
            <v>6.2E-2</v>
          </cell>
          <cell r="Q136">
            <v>7.2166666666666671E-2</v>
          </cell>
        </row>
        <row r="137">
          <cell r="A137">
            <v>29</v>
          </cell>
          <cell r="B137">
            <v>1992</v>
          </cell>
          <cell r="D137">
            <v>0.121</v>
          </cell>
          <cell r="E137">
            <v>0.28799999999999998</v>
          </cell>
          <cell r="F137">
            <v>0.28000000000000003</v>
          </cell>
          <cell r="G137">
            <v>0.128</v>
          </cell>
          <cell r="H137">
            <v>3.7999999999999999E-2</v>
          </cell>
          <cell r="I137">
            <v>0.02</v>
          </cell>
          <cell r="J137">
            <v>1.4999999999999999E-2</v>
          </cell>
          <cell r="K137">
            <v>2.9000000000000001E-2</v>
          </cell>
          <cell r="L137">
            <v>0.02</v>
          </cell>
          <cell r="M137">
            <v>5.3999999999999999E-2</v>
          </cell>
          <cell r="N137">
            <v>0.104</v>
          </cell>
          <cell r="O137">
            <v>0.21099999999999999</v>
          </cell>
          <cell r="Q137">
            <v>0.10900000000000003</v>
          </cell>
        </row>
        <row r="139">
          <cell r="A139" t="str">
            <v xml:space="preserve"> Nº DATOS</v>
          </cell>
          <cell r="D139">
            <v>29</v>
          </cell>
          <cell r="E139">
            <v>29</v>
          </cell>
          <cell r="F139">
            <v>29</v>
          </cell>
          <cell r="G139">
            <v>29</v>
          </cell>
          <cell r="H139">
            <v>29</v>
          </cell>
          <cell r="I139">
            <v>29</v>
          </cell>
          <cell r="J139">
            <v>29</v>
          </cell>
          <cell r="K139">
            <v>29</v>
          </cell>
          <cell r="L139">
            <v>29</v>
          </cell>
          <cell r="M139">
            <v>29</v>
          </cell>
          <cell r="N139">
            <v>29</v>
          </cell>
          <cell r="O139">
            <v>29</v>
          </cell>
          <cell r="Q139">
            <v>29</v>
          </cell>
        </row>
        <row r="140">
          <cell r="A140" t="str">
            <v xml:space="preserve">  MEDIA</v>
          </cell>
          <cell r="D140">
            <v>0.32089655172413789</v>
          </cell>
          <cell r="E140">
            <v>0.39858620689655183</v>
          </cell>
          <cell r="F140">
            <v>0.32986206896551729</v>
          </cell>
          <cell r="G140">
            <v>0.14362068965517241</v>
          </cell>
          <cell r="H140">
            <v>4.6724137931034505E-2</v>
          </cell>
          <cell r="I140">
            <v>2.2448275862068975E-2</v>
          </cell>
          <cell r="J140">
            <v>1.4137931034482763E-2</v>
          </cell>
          <cell r="K140">
            <v>1.7620689655172422E-2</v>
          </cell>
          <cell r="L140">
            <v>2.8793103448275872E-2</v>
          </cell>
          <cell r="M140">
            <v>6.975862068965516E-2</v>
          </cell>
          <cell r="N140">
            <v>0.10851724137931033</v>
          </cell>
          <cell r="O140">
            <v>0.18106896551724141</v>
          </cell>
          <cell r="Q140">
            <v>0.14016954022988509</v>
          </cell>
        </row>
        <row r="141">
          <cell r="A141" t="str">
            <v xml:space="preserve"> DESV.STD</v>
          </cell>
          <cell r="D141">
            <v>0.11958271041643891</v>
          </cell>
          <cell r="E141">
            <v>0.12523563996419426</v>
          </cell>
          <cell r="F141">
            <v>0.10467423074128955</v>
          </cell>
          <cell r="G141">
            <v>6.746978889690633E-2</v>
          </cell>
          <cell r="H141">
            <v>1.7731925509261722E-2</v>
          </cell>
          <cell r="I141">
            <v>7.5809262857353624E-3</v>
          </cell>
          <cell r="J141">
            <v>3.5829371224799797E-3</v>
          </cell>
          <cell r="K141">
            <v>1.218140794437937E-2</v>
          </cell>
          <cell r="L141">
            <v>1.7753026523354132E-2</v>
          </cell>
          <cell r="M141">
            <v>4.5390885784651461E-2</v>
          </cell>
          <cell r="N141">
            <v>6.4933823834982293E-2</v>
          </cell>
          <cell r="O141">
            <v>9.1904815292190273E-2</v>
          </cell>
          <cell r="Q141">
            <v>2.8978789420161844E-2</v>
          </cell>
        </row>
        <row r="142">
          <cell r="A142" t="str">
            <v xml:space="preserve"> Q. 75 %</v>
          </cell>
          <cell r="D142">
            <v>0.24023801354824986</v>
          </cell>
          <cell r="E142">
            <v>0.31411476774070279</v>
          </cell>
          <cell r="F142">
            <v>0.25925930033051747</v>
          </cell>
          <cell r="G142">
            <v>9.8112317044209085E-2</v>
          </cell>
          <cell r="H142">
            <v>3.476395417503747E-2</v>
          </cell>
          <cell r="I142">
            <v>1.7334941082340474E-2</v>
          </cell>
          <cell r="J142">
            <v>1.1721239945370016E-2</v>
          </cell>
          <cell r="K142">
            <v>9.4043299966885367E-3</v>
          </cell>
          <cell r="L142">
            <v>1.681868705827351E-2</v>
          </cell>
          <cell r="M142">
            <v>3.9142468227907748E-2</v>
          </cell>
          <cell r="N142">
            <v>6.4719377202614781E-2</v>
          </cell>
          <cell r="O142">
            <v>0.11907916760265908</v>
          </cell>
          <cell r="Q142">
            <v>0.10205904699621422</v>
          </cell>
        </row>
        <row r="143">
          <cell r="A143" t="str">
            <v xml:space="preserve"> Q.MAXIMO</v>
          </cell>
          <cell r="D143">
            <v>0.52900000000000003</v>
          </cell>
          <cell r="E143">
            <v>0.70499999999999996</v>
          </cell>
          <cell r="F143">
            <v>0.60599999999999998</v>
          </cell>
          <cell r="G143">
            <v>0.35</v>
          </cell>
          <cell r="H143">
            <v>0.104</v>
          </cell>
          <cell r="I143">
            <v>0.05</v>
          </cell>
          <cell r="J143">
            <v>2.3E-2</v>
          </cell>
          <cell r="K143">
            <v>7.2999999999999995E-2</v>
          </cell>
          <cell r="L143">
            <v>0.105</v>
          </cell>
          <cell r="M143">
            <v>0.22900000000000001</v>
          </cell>
          <cell r="N143">
            <v>0.27200000000000002</v>
          </cell>
          <cell r="O143">
            <v>0.42399999999999999</v>
          </cell>
          <cell r="Q143">
            <v>0.18716666666666668</v>
          </cell>
        </row>
        <row r="144">
          <cell r="A144" t="str">
            <v xml:space="preserve"> Q.MINIMO</v>
          </cell>
          <cell r="D144">
            <v>0.121</v>
          </cell>
          <cell r="E144">
            <v>0.16700000000000001</v>
          </cell>
          <cell r="F144">
            <v>0.16</v>
          </cell>
          <cell r="G144">
            <v>0.06</v>
          </cell>
          <cell r="H144">
            <v>2.5999999999999999E-2</v>
          </cell>
          <cell r="I144">
            <v>1.2999999999999999E-2</v>
          </cell>
          <cell r="J144">
            <v>8.9999999999999993E-3</v>
          </cell>
          <cell r="K144">
            <v>8.0000000000000002E-3</v>
          </cell>
          <cell r="L144">
            <v>1.2999999999999999E-2</v>
          </cell>
          <cell r="M144">
            <v>1.9E-2</v>
          </cell>
          <cell r="N144">
            <v>2.3E-2</v>
          </cell>
          <cell r="O144">
            <v>6.2E-2</v>
          </cell>
          <cell r="Q144">
            <v>9.0833333333333363E-2</v>
          </cell>
        </row>
        <row r="145">
          <cell r="O145" t="str">
            <v>FECHA:</v>
          </cell>
          <cell r="Q145">
            <v>36406.38012627315</v>
          </cell>
        </row>
      </sheetData>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 val="PREC-ALT"/>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PO-MAX"/>
      <sheetName val="12"/>
    </sheetNames>
    <sheetDataSet>
      <sheetData sheetId="0" refreshError="1">
        <row r="10">
          <cell r="B10">
            <v>1965</v>
          </cell>
        </row>
        <row r="11">
          <cell r="B11">
            <v>1966</v>
          </cell>
        </row>
        <row r="12">
          <cell r="B12">
            <v>1967</v>
          </cell>
        </row>
        <row r="13">
          <cell r="B13">
            <v>1968</v>
          </cell>
        </row>
        <row r="14">
          <cell r="B14">
            <v>1969</v>
          </cell>
        </row>
        <row r="15">
          <cell r="B15">
            <v>1970</v>
          </cell>
        </row>
        <row r="16">
          <cell r="B16">
            <v>1971</v>
          </cell>
        </row>
        <row r="17">
          <cell r="B17">
            <v>1972</v>
          </cell>
        </row>
        <row r="18">
          <cell r="B18">
            <v>1973</v>
          </cell>
        </row>
        <row r="19">
          <cell r="B19">
            <v>1974</v>
          </cell>
        </row>
        <row r="20">
          <cell r="B20">
            <v>1975</v>
          </cell>
        </row>
        <row r="21">
          <cell r="B21">
            <v>1976</v>
          </cell>
        </row>
        <row r="22">
          <cell r="B22">
            <v>1977</v>
          </cell>
        </row>
        <row r="23">
          <cell r="B23">
            <v>1978</v>
          </cell>
        </row>
        <row r="24">
          <cell r="B24">
            <v>1979</v>
          </cell>
        </row>
        <row r="25">
          <cell r="B25">
            <v>1980</v>
          </cell>
        </row>
        <row r="26">
          <cell r="B26">
            <v>1981</v>
          </cell>
        </row>
        <row r="27">
          <cell r="B27">
            <v>1982</v>
          </cell>
        </row>
        <row r="28">
          <cell r="B28">
            <v>1986</v>
          </cell>
        </row>
        <row r="29">
          <cell r="B29">
            <v>1987</v>
          </cell>
        </row>
        <row r="30">
          <cell r="B30">
            <v>1988</v>
          </cell>
        </row>
        <row r="31">
          <cell r="B31">
            <v>1989</v>
          </cell>
        </row>
        <row r="32">
          <cell r="B32">
            <v>1990</v>
          </cell>
        </row>
        <row r="33">
          <cell r="B33">
            <v>1991</v>
          </cell>
        </row>
      </sheetData>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refreshError="1"/>
      <sheetData sheetId="1"/>
      <sheetData sheetId="2"/>
      <sheetData sheetId="3"/>
      <sheetData sheetId="4"/>
      <sheetData sheetId="5" refreshError="1">
        <row r="3">
          <cell r="A3" t="str">
            <v xml:space="preserve">  R E G I S T R O     H I D R O M E T E O R O L O G I C O </v>
          </cell>
        </row>
        <row r="9">
          <cell r="T9" t="str">
            <v>TOTAL</v>
          </cell>
          <cell r="U9" t="str">
            <v>MEDIA</v>
          </cell>
        </row>
        <row r="10">
          <cell r="Q10" t="str">
            <v>TOTAL</v>
          </cell>
          <cell r="T10" t="b">
            <v>0</v>
          </cell>
          <cell r="U10" t="b">
            <v>0</v>
          </cell>
        </row>
        <row r="12">
          <cell r="Q12">
            <v>1582.0823999999998</v>
          </cell>
        </row>
        <row r="13">
          <cell r="Q13">
            <v>900.86980000000005</v>
          </cell>
        </row>
        <row r="14">
          <cell r="Q14">
            <v>1142.1439599999999</v>
          </cell>
        </row>
        <row r="15">
          <cell r="Q15">
            <v>1256.9821899999997</v>
          </cell>
        </row>
        <row r="16">
          <cell r="Q16">
            <v>1423.5044</v>
          </cell>
        </row>
        <row r="17">
          <cell r="Q17">
            <v>1195.2971099999997</v>
          </cell>
        </row>
        <row r="18">
          <cell r="Q18">
            <v>1256.95381</v>
          </cell>
        </row>
        <row r="19">
          <cell r="Q19">
            <v>1356.6623099999999</v>
          </cell>
        </row>
        <row r="20">
          <cell r="Q20">
            <v>1179.73748</v>
          </cell>
        </row>
        <row r="21">
          <cell r="Q21">
            <v>1289.8700700000002</v>
          </cell>
        </row>
        <row r="22">
          <cell r="Q22">
            <v>1445.7864099999999</v>
          </cell>
        </row>
        <row r="23">
          <cell r="Q23">
            <v>1453.5941399999997</v>
          </cell>
        </row>
        <row r="24">
          <cell r="Q24">
            <v>1231.17994</v>
          </cell>
        </row>
        <row r="25">
          <cell r="Q25">
            <v>1264.1565000000001</v>
          </cell>
        </row>
        <row r="26">
          <cell r="Q26">
            <v>1171.9454300000002</v>
          </cell>
        </row>
        <row r="27">
          <cell r="Q27">
            <v>1069.4719300000002</v>
          </cell>
        </row>
        <row r="28">
          <cell r="Q28">
            <v>1003.6621900000002</v>
          </cell>
        </row>
        <row r="29">
          <cell r="Q29">
            <v>909.94346999999993</v>
          </cell>
        </row>
        <row r="30">
          <cell r="Q30">
            <v>1394.8852899999997</v>
          </cell>
        </row>
        <row r="31">
          <cell r="Q31">
            <v>1222.8301000000001</v>
          </cell>
        </row>
        <row r="32">
          <cell r="Q32">
            <v>1275.1111799999999</v>
          </cell>
        </row>
        <row r="33">
          <cell r="Q33">
            <v>1243.09176</v>
          </cell>
        </row>
        <row r="34">
          <cell r="Q34">
            <v>1335.6499800000001</v>
          </cell>
        </row>
        <row r="35">
          <cell r="Q35">
            <v>1130.3016400000001</v>
          </cell>
        </row>
        <row r="36">
          <cell r="Q36">
            <v>879.86546999999996</v>
          </cell>
        </row>
        <row r="37">
          <cell r="Q37">
            <v>1226.8948100000002</v>
          </cell>
        </row>
        <row r="38">
          <cell r="Q38">
            <v>1148.9035800000001</v>
          </cell>
        </row>
        <row r="39">
          <cell r="Q39">
            <v>924.12695999999983</v>
          </cell>
        </row>
        <row r="40">
          <cell r="Q40">
            <v>766.17585000000008</v>
          </cell>
        </row>
      </sheetData>
      <sheetData sheetId="6"/>
      <sheetData sheetId="7"/>
      <sheetData sheetId="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O31"/>
  <sheetViews>
    <sheetView view="pageBreakPreview" zoomScale="85" zoomScaleNormal="100" zoomScaleSheetLayoutView="85" workbookViewId="0">
      <selection activeCell="B17" sqref="B17:F17"/>
    </sheetView>
  </sheetViews>
  <sheetFormatPr baseColWidth="10" defaultColWidth="11.42578125" defaultRowHeight="16.5" x14ac:dyDescent="0.25"/>
  <cols>
    <col min="1" max="1" width="33.42578125" style="25" customWidth="1"/>
    <col min="2" max="6" width="13" style="25" customWidth="1"/>
    <col min="7" max="7" width="14.42578125" style="24" customWidth="1"/>
    <col min="8" max="8" width="12.42578125" style="24" bestFit="1" customWidth="1"/>
    <col min="9" max="9" width="16.85546875" style="24" customWidth="1"/>
    <col min="10" max="12" width="11.5703125" style="24" bestFit="1" customWidth="1"/>
    <col min="13" max="16384" width="11.42578125" style="24"/>
  </cols>
  <sheetData>
    <row r="1" spans="1:15" ht="27" x14ac:dyDescent="0.25">
      <c r="A1" s="427" t="s">
        <v>326</v>
      </c>
      <c r="B1" s="427"/>
      <c r="C1" s="427"/>
      <c r="D1" s="427"/>
      <c r="E1" s="427"/>
      <c r="F1" s="427"/>
      <c r="G1" s="427"/>
    </row>
    <row r="2" spans="1:15" ht="25.5" x14ac:dyDescent="0.25">
      <c r="A2" s="175"/>
      <c r="B2" s="175"/>
      <c r="C2" s="175"/>
      <c r="D2" s="175"/>
      <c r="E2" s="175"/>
      <c r="F2" s="175"/>
    </row>
    <row r="3" spans="1:15" ht="19.5" x14ac:dyDescent="0.25">
      <c r="A3" s="426" t="s">
        <v>336</v>
      </c>
      <c r="B3" s="426"/>
      <c r="C3" s="426"/>
      <c r="D3" s="426"/>
      <c r="E3" s="426"/>
      <c r="F3" s="426"/>
      <c r="G3" s="426"/>
      <c r="H3" s="26"/>
      <c r="I3" s="26"/>
      <c r="J3" s="26"/>
      <c r="K3" s="26"/>
      <c r="L3" s="26"/>
      <c r="M3" s="26"/>
      <c r="N3" s="26"/>
      <c r="O3" s="26"/>
    </row>
    <row r="4" spans="1:15" ht="20.25" thickBot="1" x14ac:dyDescent="0.3">
      <c r="A4" s="176"/>
      <c r="B4" s="214"/>
      <c r="C4" s="222"/>
      <c r="D4" s="231"/>
      <c r="E4" s="250"/>
      <c r="F4" s="256"/>
      <c r="G4" s="26"/>
      <c r="H4" s="26"/>
      <c r="I4" s="26"/>
      <c r="J4" s="26"/>
      <c r="K4" s="26"/>
      <c r="L4" s="26"/>
      <c r="M4" s="26"/>
      <c r="N4" s="26"/>
      <c r="O4" s="26"/>
    </row>
    <row r="5" spans="1:15" s="114" customFormat="1" ht="28.5" customHeight="1" thickBot="1" x14ac:dyDescent="0.3">
      <c r="A5" s="181" t="s">
        <v>106</v>
      </c>
      <c r="B5" s="186" t="s">
        <v>94</v>
      </c>
      <c r="C5" s="186" t="s">
        <v>230</v>
      </c>
      <c r="D5" s="186" t="s">
        <v>103</v>
      </c>
      <c r="E5" s="186" t="s">
        <v>254</v>
      </c>
      <c r="F5" s="186" t="s">
        <v>105</v>
      </c>
      <c r="G5" s="181" t="s">
        <v>66</v>
      </c>
      <c r="H5" s="115" t="s">
        <v>9</v>
      </c>
      <c r="I5" s="115" t="s">
        <v>67</v>
      </c>
      <c r="J5" s="115" t="s">
        <v>10</v>
      </c>
      <c r="K5" s="115" t="s">
        <v>94</v>
      </c>
      <c r="L5" s="115" t="s">
        <v>98</v>
      </c>
      <c r="M5" s="115" t="s">
        <v>103</v>
      </c>
      <c r="N5" s="115" t="s">
        <v>104</v>
      </c>
      <c r="O5" s="115" t="s">
        <v>105</v>
      </c>
    </row>
    <row r="6" spans="1:15" s="114" customFormat="1" ht="28.5" customHeight="1" x14ac:dyDescent="0.25">
      <c r="A6" s="178" t="s">
        <v>107</v>
      </c>
      <c r="B6" s="179">
        <f>+'F. PRODUCCION'!O84</f>
        <v>0</v>
      </c>
      <c r="C6" s="179">
        <f>+'F. PRODUCCION'!P84</f>
        <v>0</v>
      </c>
      <c r="D6" s="179">
        <f>+'F. PRODUCCION'!Q84</f>
        <v>0</v>
      </c>
      <c r="E6" s="179">
        <f>+'F. PRODUCCION'!R84</f>
        <v>0</v>
      </c>
      <c r="F6" s="179">
        <f>+'F. PRODUCCION'!S84</f>
        <v>0</v>
      </c>
      <c r="G6" s="32">
        <f t="shared" ref="G6:G15" si="0">SUM(B6:F6)</f>
        <v>0</v>
      </c>
      <c r="H6" s="124"/>
      <c r="I6" s="124"/>
      <c r="J6" s="124"/>
      <c r="K6" s="124"/>
      <c r="L6" s="124"/>
      <c r="M6" s="28"/>
      <c r="N6" s="28"/>
      <c r="O6" s="28"/>
    </row>
    <row r="7" spans="1:15" s="114" customFormat="1" ht="28.5" customHeight="1" x14ac:dyDescent="0.25">
      <c r="A7" s="178" t="s">
        <v>123</v>
      </c>
      <c r="B7" s="32">
        <f>+'F. RIEGO'!H95</f>
        <v>4905</v>
      </c>
      <c r="C7" s="32">
        <f>+'F. RIEGO'!I95</f>
        <v>4905</v>
      </c>
      <c r="D7" s="32">
        <f>+'F. RIEGO'!J95</f>
        <v>4905</v>
      </c>
      <c r="E7" s="32">
        <f>+'F. RIEGO'!K95</f>
        <v>4905</v>
      </c>
      <c r="F7" s="32">
        <f>+'F. RIEGO'!L95</f>
        <v>4905</v>
      </c>
      <c r="G7" s="32">
        <f t="shared" si="0"/>
        <v>24525</v>
      </c>
      <c r="H7" s="125">
        <v>183594.2</v>
      </c>
      <c r="I7" s="125">
        <v>69384.2</v>
      </c>
      <c r="J7" s="125">
        <v>56884.2</v>
      </c>
      <c r="K7" s="125">
        <v>37804.199999999997</v>
      </c>
      <c r="L7" s="124">
        <v>0</v>
      </c>
      <c r="M7" s="28"/>
      <c r="N7" s="28"/>
      <c r="O7" s="28"/>
    </row>
    <row r="8" spans="1:15" s="114" customFormat="1" ht="28.5" customHeight="1" x14ac:dyDescent="0.25">
      <c r="A8" s="178" t="s">
        <v>124</v>
      </c>
      <c r="B8" s="32">
        <f>+'F. SALUD'!H86</f>
        <v>48905</v>
      </c>
      <c r="C8" s="32">
        <f>+'F. SALUD'!I86</f>
        <v>52905</v>
      </c>
      <c r="D8" s="32">
        <f>+'F. SALUD'!J86</f>
        <v>9405</v>
      </c>
      <c r="E8" s="32">
        <f>+'F. SALUD'!K86</f>
        <v>0</v>
      </c>
      <c r="F8" s="32">
        <f>+'F. SALUD'!L86</f>
        <v>0</v>
      </c>
      <c r="G8" s="32">
        <f t="shared" si="0"/>
        <v>111215</v>
      </c>
      <c r="H8" s="124">
        <v>47411.8</v>
      </c>
      <c r="I8" s="124">
        <v>63911.8</v>
      </c>
      <c r="J8" s="124">
        <v>28411.8</v>
      </c>
      <c r="K8" s="124">
        <v>0</v>
      </c>
      <c r="L8" s="124">
        <v>0</v>
      </c>
      <c r="M8" s="28"/>
      <c r="N8" s="28"/>
      <c r="O8" s="28"/>
    </row>
    <row r="9" spans="1:15" s="114" customFormat="1" ht="28.5" customHeight="1" x14ac:dyDescent="0.25">
      <c r="A9" s="178" t="s">
        <v>108</v>
      </c>
      <c r="B9" s="32">
        <f>+'F. EDU'!H56</f>
        <v>4905</v>
      </c>
      <c r="C9" s="32">
        <f>+'F. EDU'!I56</f>
        <v>4905</v>
      </c>
      <c r="D9" s="32">
        <f>+'F. EDU'!J56</f>
        <v>0</v>
      </c>
      <c r="E9" s="32">
        <f>+'F. EDU'!K56</f>
        <v>0</v>
      </c>
      <c r="F9" s="32">
        <f>+'F. EDU'!L56</f>
        <v>0</v>
      </c>
      <c r="G9" s="32">
        <f t="shared" si="0"/>
        <v>9810</v>
      </c>
      <c r="H9" s="124">
        <v>0</v>
      </c>
      <c r="I9" s="124">
        <v>0</v>
      </c>
      <c r="J9" s="124">
        <v>0</v>
      </c>
      <c r="K9" s="124">
        <v>0</v>
      </c>
      <c r="L9" s="124">
        <v>0</v>
      </c>
      <c r="M9" s="28"/>
      <c r="N9" s="28"/>
      <c r="O9" s="28"/>
    </row>
    <row r="10" spans="1:15" s="114" customFormat="1" ht="28.5" customHeight="1" x14ac:dyDescent="0.25">
      <c r="A10" s="178" t="s">
        <v>125</v>
      </c>
      <c r="B10" s="32">
        <f>+'F. AMB'!H37</f>
        <v>0</v>
      </c>
      <c r="C10" s="32">
        <f>+'F. AMB'!I37</f>
        <v>0</v>
      </c>
      <c r="D10" s="32">
        <f>+'F. AMB'!J37</f>
        <v>0</v>
      </c>
      <c r="E10" s="32">
        <f>+'F. AMB'!K37</f>
        <v>0</v>
      </c>
      <c r="F10" s="32">
        <f>+'F. AMB'!L37</f>
        <v>0</v>
      </c>
      <c r="G10" s="32">
        <f t="shared" si="0"/>
        <v>0</v>
      </c>
      <c r="H10" s="124">
        <v>28887.5</v>
      </c>
      <c r="I10" s="124">
        <v>4537.5</v>
      </c>
      <c r="J10" s="124">
        <v>0</v>
      </c>
      <c r="K10" s="124">
        <v>0</v>
      </c>
      <c r="L10" s="124">
        <v>0</v>
      </c>
      <c r="M10" s="28"/>
      <c r="N10" s="28"/>
      <c r="O10" s="28"/>
    </row>
    <row r="11" spans="1:15" s="114" customFormat="1" ht="28.5" customHeight="1" x14ac:dyDescent="0.25">
      <c r="A11" s="178" t="s">
        <v>109</v>
      </c>
      <c r="B11" s="32">
        <f>+'F. TRANSP'!H34</f>
        <v>2500</v>
      </c>
      <c r="C11" s="32">
        <f>+'F. TRANSP'!I34</f>
        <v>2500</v>
      </c>
      <c r="D11" s="32">
        <f>+'F. TRANSP'!J34</f>
        <v>2500</v>
      </c>
      <c r="E11" s="32">
        <f>+'F. TRANSP'!K34</f>
        <v>2500</v>
      </c>
      <c r="F11" s="32">
        <f>+'F. TRANSP'!L34</f>
        <v>0</v>
      </c>
      <c r="G11" s="32">
        <f t="shared" si="0"/>
        <v>10000</v>
      </c>
      <c r="H11" s="124"/>
      <c r="I11" s="124"/>
      <c r="J11" s="124"/>
      <c r="K11" s="124"/>
      <c r="L11" s="124"/>
      <c r="M11" s="28"/>
      <c r="N11" s="28"/>
      <c r="O11" s="28"/>
    </row>
    <row r="12" spans="1:15" s="114" customFormat="1" ht="28.5" customHeight="1" x14ac:dyDescent="0.25">
      <c r="A12" s="178" t="s">
        <v>155</v>
      </c>
      <c r="B12" s="32">
        <f>+'F. SOCIAL'!O19</f>
        <v>0</v>
      </c>
      <c r="C12" s="32">
        <f>+'F. SOCIAL'!P19</f>
        <v>0</v>
      </c>
      <c r="D12" s="32">
        <f>+'F. SOCIAL'!Q19</f>
        <v>0</v>
      </c>
      <c r="E12" s="32">
        <f>+'F. SOCIAL'!R19</f>
        <v>0</v>
      </c>
      <c r="F12" s="32">
        <f>+'F. SOCIAL'!S19</f>
        <v>0</v>
      </c>
      <c r="G12" s="32">
        <f t="shared" si="0"/>
        <v>0</v>
      </c>
      <c r="H12" s="126"/>
      <c r="I12" s="126"/>
      <c r="J12" s="126"/>
      <c r="K12" s="126"/>
      <c r="L12" s="126"/>
      <c r="M12" s="127"/>
      <c r="N12" s="127"/>
      <c r="O12" s="127"/>
    </row>
    <row r="13" spans="1:15" s="114" customFormat="1" ht="28.5" customHeight="1" x14ac:dyDescent="0.25">
      <c r="A13" s="221" t="s">
        <v>228</v>
      </c>
      <c r="B13" s="184">
        <f>+IOARR!O23</f>
        <v>0</v>
      </c>
      <c r="C13" s="184">
        <f>+IOARR!P23</f>
        <v>0</v>
      </c>
      <c r="D13" s="184">
        <f>+IOARR!Q23</f>
        <v>0</v>
      </c>
      <c r="E13" s="184">
        <f>+IOARR!R23</f>
        <v>0</v>
      </c>
      <c r="F13" s="184">
        <f>+IOARR!S23</f>
        <v>0</v>
      </c>
      <c r="G13" s="32">
        <f t="shared" si="0"/>
        <v>0</v>
      </c>
      <c r="H13" s="126"/>
      <c r="I13" s="126"/>
      <c r="J13" s="126"/>
      <c r="K13" s="126"/>
      <c r="L13" s="126"/>
      <c r="M13" s="127"/>
      <c r="N13" s="127"/>
      <c r="O13" s="127"/>
    </row>
    <row r="14" spans="1:15" s="114" customFormat="1" ht="28.5" customHeight="1" x14ac:dyDescent="0.25">
      <c r="A14" s="221" t="s">
        <v>111</v>
      </c>
      <c r="B14" s="32">
        <f>+ADMINIS!O52</f>
        <v>0</v>
      </c>
      <c r="C14" s="32">
        <f>+ADMINIS!P52</f>
        <v>0</v>
      </c>
      <c r="D14" s="32">
        <f>+ADMINIS!Q52</f>
        <v>0</v>
      </c>
      <c r="E14" s="32">
        <f>+ADMINIS!R52</f>
        <v>0</v>
      </c>
      <c r="F14" s="32">
        <f>+ADMINIS!S52</f>
        <v>0</v>
      </c>
      <c r="G14" s="32">
        <f t="shared" si="0"/>
        <v>0</v>
      </c>
      <c r="H14" s="126"/>
      <c r="I14" s="126"/>
      <c r="J14" s="126"/>
      <c r="K14" s="126"/>
      <c r="L14" s="126"/>
      <c r="M14" s="127"/>
      <c r="N14" s="127"/>
      <c r="O14" s="127"/>
    </row>
    <row r="15" spans="1:15" s="114" customFormat="1" ht="28.5" customHeight="1" thickBot="1" x14ac:dyDescent="0.3">
      <c r="A15" s="221" t="s">
        <v>272</v>
      </c>
      <c r="B15" s="32">
        <f>+'RECON. DEUDA'!O5</f>
        <v>0</v>
      </c>
      <c r="C15" s="32">
        <f>+'RECON. DEUDA'!P5</f>
        <v>0</v>
      </c>
      <c r="D15" s="32">
        <f>+'RECON. DEUDA'!Q5</f>
        <v>0</v>
      </c>
      <c r="E15" s="32">
        <f>+'RECON. DEUDA'!R5</f>
        <v>0</v>
      </c>
      <c r="F15" s="32">
        <f>+'RECON. DEUDA'!S8</f>
        <v>0</v>
      </c>
      <c r="G15" s="32">
        <f t="shared" si="0"/>
        <v>0</v>
      </c>
      <c r="H15" s="126"/>
      <c r="I15" s="126"/>
      <c r="J15" s="126"/>
      <c r="K15" s="126"/>
      <c r="L15" s="126"/>
      <c r="M15" s="127"/>
      <c r="N15" s="127"/>
      <c r="O15" s="127"/>
    </row>
    <row r="16" spans="1:15" s="114" customFormat="1" ht="28.5" customHeight="1" thickBot="1" x14ac:dyDescent="0.3">
      <c r="A16" s="220" t="s">
        <v>158</v>
      </c>
      <c r="B16" s="264">
        <f>SUM(B6:B14)</f>
        <v>61215</v>
      </c>
      <c r="C16" s="264">
        <f>SUM(C6:C14)</f>
        <v>65215</v>
      </c>
      <c r="D16" s="264">
        <f>SUM(D6:D14)</f>
        <v>16810</v>
      </c>
      <c r="E16" s="264">
        <f>SUM(E6:E15)</f>
        <v>7405</v>
      </c>
      <c r="F16" s="264">
        <f>SUM(F6:F15)</f>
        <v>4905</v>
      </c>
      <c r="G16" s="180">
        <f>SUM(G6:G15)</f>
        <v>155550</v>
      </c>
      <c r="H16" s="128">
        <f>SUM(H7:H11)</f>
        <v>259893.5</v>
      </c>
      <c r="I16" s="128">
        <f>SUM(I7:I11)</f>
        <v>137833.5</v>
      </c>
      <c r="J16" s="128">
        <f>SUM(J7:J11)</f>
        <v>85296</v>
      </c>
      <c r="K16" s="128">
        <f>SUM(K7:K11)</f>
        <v>37804.199999999997</v>
      </c>
      <c r="L16" s="128">
        <f>SUM(L7:L11)</f>
        <v>0</v>
      </c>
      <c r="M16" s="127"/>
      <c r="N16" s="127"/>
      <c r="O16" s="127"/>
    </row>
    <row r="17" spans="1:15" s="114" customFormat="1" ht="28.5" customHeight="1" thickBot="1" x14ac:dyDescent="0.3">
      <c r="A17" s="177" t="s">
        <v>6</v>
      </c>
      <c r="B17" s="428"/>
      <c r="C17" s="428"/>
      <c r="D17" s="428"/>
      <c r="E17" s="428"/>
      <c r="F17" s="429"/>
      <c r="G17" s="185"/>
      <c r="H17" s="129"/>
      <c r="I17" s="129"/>
      <c r="J17" s="129"/>
      <c r="K17" s="129"/>
      <c r="L17" s="129"/>
      <c r="M17" s="129"/>
      <c r="N17" s="129"/>
      <c r="O17" s="130"/>
    </row>
    <row r="19" spans="1:15" x14ac:dyDescent="0.25">
      <c r="B19" s="205"/>
      <c r="C19" s="205"/>
      <c r="D19" s="205"/>
      <c r="E19" s="205"/>
      <c r="F19" s="205"/>
      <c r="I19" s="204"/>
      <c r="J19" s="353"/>
    </row>
    <row r="20" spans="1:15" x14ac:dyDescent="0.25">
      <c r="J20" s="353"/>
    </row>
    <row r="31" spans="1:15" x14ac:dyDescent="0.25">
      <c r="B31" s="25">
        <f>SUM(B22:B30)</f>
        <v>0</v>
      </c>
    </row>
  </sheetData>
  <mergeCells count="3">
    <mergeCell ref="A3:G3"/>
    <mergeCell ref="A1:G1"/>
    <mergeCell ref="B17:F17"/>
  </mergeCells>
  <pageMargins left="1.21" right="0.70866141732283472" top="1.1811023622047245" bottom="0.74803149606299213" header="0.31496062992125984" footer="0.31496062992125984"/>
  <pageSetup paperSize="9" scale="3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S52"/>
  <sheetViews>
    <sheetView showWhiteSpace="0" view="pageBreakPreview" topLeftCell="A25" zoomScale="110" zoomScaleNormal="110" zoomScaleSheetLayoutView="110" workbookViewId="0">
      <selection activeCell="I45" sqref="I45:M45"/>
    </sheetView>
  </sheetViews>
  <sheetFormatPr baseColWidth="10" defaultRowHeight="15.75" x14ac:dyDescent="0.25"/>
  <cols>
    <col min="1" max="1" width="3.7109375" style="154" customWidth="1"/>
    <col min="2" max="2" width="31.140625" style="155" customWidth="1"/>
    <col min="3" max="3" width="23.5703125" style="155" customWidth="1"/>
    <col min="4" max="4" width="4.28515625" style="156" customWidth="1"/>
    <col min="5" max="5" width="5.42578125" style="156" customWidth="1"/>
    <col min="6" max="6" width="10" style="157" customWidth="1"/>
    <col min="7" max="7" width="11.5703125" style="156" bestFit="1" customWidth="1"/>
    <col min="8" max="8" width="10.28515625" style="157" customWidth="1"/>
    <col min="9" max="9" width="9.5703125" style="157" customWidth="1"/>
    <col min="10" max="10" width="9.5703125" style="168" customWidth="1"/>
    <col min="11" max="11" width="10" style="168" customWidth="1"/>
    <col min="12" max="12" width="9.5703125" style="168" customWidth="1"/>
    <col min="13" max="13" width="10.85546875" style="168" customWidth="1"/>
    <col min="14" max="14" width="9.42578125" style="153" customWidth="1"/>
    <col min="15" max="15" width="11.42578125" style="153" customWidth="1"/>
    <col min="16" max="257" width="11.42578125" style="153"/>
    <col min="258" max="258" width="5.85546875" style="153" customWidth="1"/>
    <col min="259" max="259" width="50.42578125" style="153" customWidth="1"/>
    <col min="260" max="260" width="6.5703125" style="153" customWidth="1"/>
    <col min="261" max="261" width="6.7109375" style="153" bestFit="1" customWidth="1"/>
    <col min="262" max="262" width="6.7109375" style="153" customWidth="1"/>
    <col min="263" max="263" width="10.5703125" style="153" customWidth="1"/>
    <col min="264" max="270" width="11.42578125" style="153"/>
    <col min="271" max="271" width="30.42578125" style="153" customWidth="1"/>
    <col min="272" max="513" width="11.42578125" style="153"/>
    <col min="514" max="514" width="5.85546875" style="153" customWidth="1"/>
    <col min="515" max="515" width="50.42578125" style="153" customWidth="1"/>
    <col min="516" max="516" width="6.5703125" style="153" customWidth="1"/>
    <col min="517" max="517" width="6.7109375" style="153" bestFit="1" customWidth="1"/>
    <col min="518" max="518" width="6.7109375" style="153" customWidth="1"/>
    <col min="519" max="519" width="10.5703125" style="153" customWidth="1"/>
    <col min="520" max="526" width="11.42578125" style="153"/>
    <col min="527" max="527" width="30.42578125" style="153" customWidth="1"/>
    <col min="528" max="769" width="11.42578125" style="153"/>
    <col min="770" max="770" width="5.85546875" style="153" customWidth="1"/>
    <col min="771" max="771" width="50.42578125" style="153" customWidth="1"/>
    <col min="772" max="772" width="6.5703125" style="153" customWidth="1"/>
    <col min="773" max="773" width="6.7109375" style="153" bestFit="1" customWidth="1"/>
    <col min="774" max="774" width="6.7109375" style="153" customWidth="1"/>
    <col min="775" max="775" width="10.5703125" style="153" customWidth="1"/>
    <col min="776" max="782" width="11.42578125" style="153"/>
    <col min="783" max="783" width="30.42578125" style="153" customWidth="1"/>
    <col min="784" max="1025" width="11.42578125" style="153"/>
    <col min="1026" max="1026" width="5.85546875" style="153" customWidth="1"/>
    <col min="1027" max="1027" width="50.42578125" style="153" customWidth="1"/>
    <col min="1028" max="1028" width="6.5703125" style="153" customWidth="1"/>
    <col min="1029" max="1029" width="6.7109375" style="153" bestFit="1" customWidth="1"/>
    <col min="1030" max="1030" width="6.7109375" style="153" customWidth="1"/>
    <col min="1031" max="1031" width="10.5703125" style="153" customWidth="1"/>
    <col min="1032" max="1038" width="11.42578125" style="153"/>
    <col min="1039" max="1039" width="30.42578125" style="153" customWidth="1"/>
    <col min="1040" max="1281" width="11.42578125" style="153"/>
    <col min="1282" max="1282" width="5.85546875" style="153" customWidth="1"/>
    <col min="1283" max="1283" width="50.42578125" style="153" customWidth="1"/>
    <col min="1284" max="1284" width="6.5703125" style="153" customWidth="1"/>
    <col min="1285" max="1285" width="6.7109375" style="153" bestFit="1" customWidth="1"/>
    <col min="1286" max="1286" width="6.7109375" style="153" customWidth="1"/>
    <col min="1287" max="1287" width="10.5703125" style="153" customWidth="1"/>
    <col min="1288" max="1294" width="11.42578125" style="153"/>
    <col min="1295" max="1295" width="30.42578125" style="153" customWidth="1"/>
    <col min="1296" max="1535" width="11.42578125" style="153"/>
    <col min="1536" max="1536" width="5.85546875" style="153" customWidth="1"/>
    <col min="1537" max="1537" width="50.42578125" style="153" customWidth="1"/>
    <col min="1538" max="1538" width="6.5703125" style="153" customWidth="1"/>
    <col min="1539" max="1539" width="6.7109375" style="153" bestFit="1" customWidth="1"/>
    <col min="1540" max="1540" width="6.7109375" style="153" customWidth="1"/>
    <col min="1541" max="1541" width="10.5703125" style="153" customWidth="1"/>
    <col min="1542" max="1548" width="11.42578125" style="153"/>
    <col min="1549" max="1549" width="30.42578125" style="153" customWidth="1"/>
    <col min="1550" max="1791" width="11.42578125" style="153"/>
    <col min="1792" max="1792" width="5.85546875" style="153" customWidth="1"/>
    <col min="1793" max="1793" width="50.42578125" style="153" customWidth="1"/>
    <col min="1794" max="1794" width="6.5703125" style="153" customWidth="1"/>
    <col min="1795" max="1795" width="6.7109375" style="153" bestFit="1" customWidth="1"/>
    <col min="1796" max="1796" width="6.7109375" style="153" customWidth="1"/>
    <col min="1797" max="1797" width="10.5703125" style="153" customWidth="1"/>
    <col min="1798" max="1804" width="11.42578125" style="153"/>
    <col min="1805" max="1805" width="30.42578125" style="153" customWidth="1"/>
    <col min="1806" max="2047" width="11.42578125" style="153"/>
    <col min="2048" max="2048" width="5.85546875" style="153" customWidth="1"/>
    <col min="2049" max="2049" width="50.42578125" style="153" customWidth="1"/>
    <col min="2050" max="2050" width="6.5703125" style="153" customWidth="1"/>
    <col min="2051" max="2051" width="6.7109375" style="153" bestFit="1" customWidth="1"/>
    <col min="2052" max="2052" width="6.7109375" style="153" customWidth="1"/>
    <col min="2053" max="2053" width="10.5703125" style="153" customWidth="1"/>
    <col min="2054" max="2060" width="11.42578125" style="153"/>
    <col min="2061" max="2061" width="30.42578125" style="153" customWidth="1"/>
    <col min="2062" max="2303" width="11.42578125" style="153"/>
    <col min="2304" max="2304" width="5.85546875" style="153" customWidth="1"/>
    <col min="2305" max="2305" width="50.42578125" style="153" customWidth="1"/>
    <col min="2306" max="2306" width="6.5703125" style="153" customWidth="1"/>
    <col min="2307" max="2307" width="6.7109375" style="153" bestFit="1" customWidth="1"/>
    <col min="2308" max="2308" width="6.7109375" style="153" customWidth="1"/>
    <col min="2309" max="2309" width="10.5703125" style="153" customWidth="1"/>
    <col min="2310" max="2316" width="11.42578125" style="153"/>
    <col min="2317" max="2317" width="30.42578125" style="153" customWidth="1"/>
    <col min="2318" max="2559" width="11.42578125" style="153"/>
    <col min="2560" max="2560" width="5.85546875" style="153" customWidth="1"/>
    <col min="2561" max="2561" width="50.42578125" style="153" customWidth="1"/>
    <col min="2562" max="2562" width="6.5703125" style="153" customWidth="1"/>
    <col min="2563" max="2563" width="6.7109375" style="153" bestFit="1" customWidth="1"/>
    <col min="2564" max="2564" width="6.7109375" style="153" customWidth="1"/>
    <col min="2565" max="2565" width="10.5703125" style="153" customWidth="1"/>
    <col min="2566" max="2572" width="11.42578125" style="153"/>
    <col min="2573" max="2573" width="30.42578125" style="153" customWidth="1"/>
    <col min="2574" max="2815" width="11.42578125" style="153"/>
    <col min="2816" max="2816" width="5.85546875" style="153" customWidth="1"/>
    <col min="2817" max="2817" width="50.42578125" style="153" customWidth="1"/>
    <col min="2818" max="2818" width="6.5703125" style="153" customWidth="1"/>
    <col min="2819" max="2819" width="6.7109375" style="153" bestFit="1" customWidth="1"/>
    <col min="2820" max="2820" width="6.7109375" style="153" customWidth="1"/>
    <col min="2821" max="2821" width="10.5703125" style="153" customWidth="1"/>
    <col min="2822" max="2828" width="11.42578125" style="153"/>
    <col min="2829" max="2829" width="30.42578125" style="153" customWidth="1"/>
    <col min="2830" max="3071" width="11.42578125" style="153"/>
    <col min="3072" max="3072" width="5.85546875" style="153" customWidth="1"/>
    <col min="3073" max="3073" width="50.42578125" style="153" customWidth="1"/>
    <col min="3074" max="3074" width="6.5703125" style="153" customWidth="1"/>
    <col min="3075" max="3075" width="6.7109375" style="153" bestFit="1" customWidth="1"/>
    <col min="3076" max="3076" width="6.7109375" style="153" customWidth="1"/>
    <col min="3077" max="3077" width="10.5703125" style="153" customWidth="1"/>
    <col min="3078" max="3084" width="11.42578125" style="153"/>
    <col min="3085" max="3085" width="30.42578125" style="153" customWidth="1"/>
    <col min="3086" max="3327" width="11.42578125" style="153"/>
    <col min="3328" max="3328" width="5.85546875" style="153" customWidth="1"/>
    <col min="3329" max="3329" width="50.42578125" style="153" customWidth="1"/>
    <col min="3330" max="3330" width="6.5703125" style="153" customWidth="1"/>
    <col min="3331" max="3331" width="6.7109375" style="153" bestFit="1" customWidth="1"/>
    <col min="3332" max="3332" width="6.7109375" style="153" customWidth="1"/>
    <col min="3333" max="3333" width="10.5703125" style="153" customWidth="1"/>
    <col min="3334" max="3340" width="11.42578125" style="153"/>
    <col min="3341" max="3341" width="30.42578125" style="153" customWidth="1"/>
    <col min="3342" max="3583" width="11.42578125" style="153"/>
    <col min="3584" max="3584" width="5.85546875" style="153" customWidth="1"/>
    <col min="3585" max="3585" width="50.42578125" style="153" customWidth="1"/>
    <col min="3586" max="3586" width="6.5703125" style="153" customWidth="1"/>
    <col min="3587" max="3587" width="6.7109375" style="153" bestFit="1" customWidth="1"/>
    <col min="3588" max="3588" width="6.7109375" style="153" customWidth="1"/>
    <col min="3589" max="3589" width="10.5703125" style="153" customWidth="1"/>
    <col min="3590" max="3596" width="11.42578125" style="153"/>
    <col min="3597" max="3597" width="30.42578125" style="153" customWidth="1"/>
    <col min="3598" max="3839" width="11.42578125" style="153"/>
    <col min="3840" max="3840" width="5.85546875" style="153" customWidth="1"/>
    <col min="3841" max="3841" width="50.42578125" style="153" customWidth="1"/>
    <col min="3842" max="3842" width="6.5703125" style="153" customWidth="1"/>
    <col min="3843" max="3843" width="6.7109375" style="153" bestFit="1" customWidth="1"/>
    <col min="3844" max="3844" width="6.7109375" style="153" customWidth="1"/>
    <col min="3845" max="3845" width="10.5703125" style="153" customWidth="1"/>
    <col min="3846" max="3852" width="11.42578125" style="153"/>
    <col min="3853" max="3853" width="30.42578125" style="153" customWidth="1"/>
    <col min="3854" max="4095" width="11.42578125" style="153"/>
    <col min="4096" max="4096" width="5.85546875" style="153" customWidth="1"/>
    <col min="4097" max="4097" width="50.42578125" style="153" customWidth="1"/>
    <col min="4098" max="4098" width="6.5703125" style="153" customWidth="1"/>
    <col min="4099" max="4099" width="6.7109375" style="153" bestFit="1" customWidth="1"/>
    <col min="4100" max="4100" width="6.7109375" style="153" customWidth="1"/>
    <col min="4101" max="4101" width="10.5703125" style="153" customWidth="1"/>
    <col min="4102" max="4108" width="11.42578125" style="153"/>
    <col min="4109" max="4109" width="30.42578125" style="153" customWidth="1"/>
    <col min="4110" max="4351" width="11.42578125" style="153"/>
    <col min="4352" max="4352" width="5.85546875" style="153" customWidth="1"/>
    <col min="4353" max="4353" width="50.42578125" style="153" customWidth="1"/>
    <col min="4354" max="4354" width="6.5703125" style="153" customWidth="1"/>
    <col min="4355" max="4355" width="6.7109375" style="153" bestFit="1" customWidth="1"/>
    <col min="4356" max="4356" width="6.7109375" style="153" customWidth="1"/>
    <col min="4357" max="4357" width="10.5703125" style="153" customWidth="1"/>
    <col min="4358" max="4364" width="11.42578125" style="153"/>
    <col min="4365" max="4365" width="30.42578125" style="153" customWidth="1"/>
    <col min="4366" max="4607" width="11.42578125" style="153"/>
    <col min="4608" max="4608" width="5.85546875" style="153" customWidth="1"/>
    <col min="4609" max="4609" width="50.42578125" style="153" customWidth="1"/>
    <col min="4610" max="4610" width="6.5703125" style="153" customWidth="1"/>
    <col min="4611" max="4611" width="6.7109375" style="153" bestFit="1" customWidth="1"/>
    <col min="4612" max="4612" width="6.7109375" style="153" customWidth="1"/>
    <col min="4613" max="4613" width="10.5703125" style="153" customWidth="1"/>
    <col min="4614" max="4620" width="11.42578125" style="153"/>
    <col min="4621" max="4621" width="30.42578125" style="153" customWidth="1"/>
    <col min="4622" max="4863" width="11.42578125" style="153"/>
    <col min="4864" max="4864" width="5.85546875" style="153" customWidth="1"/>
    <col min="4865" max="4865" width="50.42578125" style="153" customWidth="1"/>
    <col min="4866" max="4866" width="6.5703125" style="153" customWidth="1"/>
    <col min="4867" max="4867" width="6.7109375" style="153" bestFit="1" customWidth="1"/>
    <col min="4868" max="4868" width="6.7109375" style="153" customWidth="1"/>
    <col min="4869" max="4869" width="10.5703125" style="153" customWidth="1"/>
    <col min="4870" max="4876" width="11.42578125" style="153"/>
    <col min="4877" max="4877" width="30.42578125" style="153" customWidth="1"/>
    <col min="4878" max="5119" width="11.42578125" style="153"/>
    <col min="5120" max="5120" width="5.85546875" style="153" customWidth="1"/>
    <col min="5121" max="5121" width="50.42578125" style="153" customWidth="1"/>
    <col min="5122" max="5122" width="6.5703125" style="153" customWidth="1"/>
    <col min="5123" max="5123" width="6.7109375" style="153" bestFit="1" customWidth="1"/>
    <col min="5124" max="5124" width="6.7109375" style="153" customWidth="1"/>
    <col min="5125" max="5125" width="10.5703125" style="153" customWidth="1"/>
    <col min="5126" max="5132" width="11.42578125" style="153"/>
    <col min="5133" max="5133" width="30.42578125" style="153" customWidth="1"/>
    <col min="5134" max="5375" width="11.42578125" style="153"/>
    <col min="5376" max="5376" width="5.85546875" style="153" customWidth="1"/>
    <col min="5377" max="5377" width="50.42578125" style="153" customWidth="1"/>
    <col min="5378" max="5378" width="6.5703125" style="153" customWidth="1"/>
    <col min="5379" max="5379" width="6.7109375" style="153" bestFit="1" customWidth="1"/>
    <col min="5380" max="5380" width="6.7109375" style="153" customWidth="1"/>
    <col min="5381" max="5381" width="10.5703125" style="153" customWidth="1"/>
    <col min="5382" max="5388" width="11.42578125" style="153"/>
    <col min="5389" max="5389" width="30.42578125" style="153" customWidth="1"/>
    <col min="5390" max="5631" width="11.42578125" style="153"/>
    <col min="5632" max="5632" width="5.85546875" style="153" customWidth="1"/>
    <col min="5633" max="5633" width="50.42578125" style="153" customWidth="1"/>
    <col min="5634" max="5634" width="6.5703125" style="153" customWidth="1"/>
    <col min="5635" max="5635" width="6.7109375" style="153" bestFit="1" customWidth="1"/>
    <col min="5636" max="5636" width="6.7109375" style="153" customWidth="1"/>
    <col min="5637" max="5637" width="10.5703125" style="153" customWidth="1"/>
    <col min="5638" max="5644" width="11.42578125" style="153"/>
    <col min="5645" max="5645" width="30.42578125" style="153" customWidth="1"/>
    <col min="5646" max="5887" width="11.42578125" style="153"/>
    <col min="5888" max="5888" width="5.85546875" style="153" customWidth="1"/>
    <col min="5889" max="5889" width="50.42578125" style="153" customWidth="1"/>
    <col min="5890" max="5890" width="6.5703125" style="153" customWidth="1"/>
    <col min="5891" max="5891" width="6.7109375" style="153" bestFit="1" customWidth="1"/>
    <col min="5892" max="5892" width="6.7109375" style="153" customWidth="1"/>
    <col min="5893" max="5893" width="10.5703125" style="153" customWidth="1"/>
    <col min="5894" max="5900" width="11.42578125" style="153"/>
    <col min="5901" max="5901" width="30.42578125" style="153" customWidth="1"/>
    <col min="5902" max="6143" width="11.42578125" style="153"/>
    <col min="6144" max="6144" width="5.85546875" style="153" customWidth="1"/>
    <col min="6145" max="6145" width="50.42578125" style="153" customWidth="1"/>
    <col min="6146" max="6146" width="6.5703125" style="153" customWidth="1"/>
    <col min="6147" max="6147" width="6.7109375" style="153" bestFit="1" customWidth="1"/>
    <col min="6148" max="6148" width="6.7109375" style="153" customWidth="1"/>
    <col min="6149" max="6149" width="10.5703125" style="153" customWidth="1"/>
    <col min="6150" max="6156" width="11.42578125" style="153"/>
    <col min="6157" max="6157" width="30.42578125" style="153" customWidth="1"/>
    <col min="6158" max="6399" width="11.42578125" style="153"/>
    <col min="6400" max="6400" width="5.85546875" style="153" customWidth="1"/>
    <col min="6401" max="6401" width="50.42578125" style="153" customWidth="1"/>
    <col min="6402" max="6402" width="6.5703125" style="153" customWidth="1"/>
    <col min="6403" max="6403" width="6.7109375" style="153" bestFit="1" customWidth="1"/>
    <col min="6404" max="6404" width="6.7109375" style="153" customWidth="1"/>
    <col min="6405" max="6405" width="10.5703125" style="153" customWidth="1"/>
    <col min="6406" max="6412" width="11.42578125" style="153"/>
    <col min="6413" max="6413" width="30.42578125" style="153" customWidth="1"/>
    <col min="6414" max="6655" width="11.42578125" style="153"/>
    <col min="6656" max="6656" width="5.85546875" style="153" customWidth="1"/>
    <col min="6657" max="6657" width="50.42578125" style="153" customWidth="1"/>
    <col min="6658" max="6658" width="6.5703125" style="153" customWidth="1"/>
    <col min="6659" max="6659" width="6.7109375" style="153" bestFit="1" customWidth="1"/>
    <col min="6660" max="6660" width="6.7109375" style="153" customWidth="1"/>
    <col min="6661" max="6661" width="10.5703125" style="153" customWidth="1"/>
    <col min="6662" max="6668" width="11.42578125" style="153"/>
    <col min="6669" max="6669" width="30.42578125" style="153" customWidth="1"/>
    <col min="6670" max="6911" width="11.42578125" style="153"/>
    <col min="6912" max="6912" width="5.85546875" style="153" customWidth="1"/>
    <col min="6913" max="6913" width="50.42578125" style="153" customWidth="1"/>
    <col min="6914" max="6914" width="6.5703125" style="153" customWidth="1"/>
    <col min="6915" max="6915" width="6.7109375" style="153" bestFit="1" customWidth="1"/>
    <col min="6916" max="6916" width="6.7109375" style="153" customWidth="1"/>
    <col min="6917" max="6917" width="10.5703125" style="153" customWidth="1"/>
    <col min="6918" max="6924" width="11.42578125" style="153"/>
    <col min="6925" max="6925" width="30.42578125" style="153" customWidth="1"/>
    <col min="6926" max="7167" width="11.42578125" style="153"/>
    <col min="7168" max="7168" width="5.85546875" style="153" customWidth="1"/>
    <col min="7169" max="7169" width="50.42578125" style="153" customWidth="1"/>
    <col min="7170" max="7170" width="6.5703125" style="153" customWidth="1"/>
    <col min="7171" max="7171" width="6.7109375" style="153" bestFit="1" customWidth="1"/>
    <col min="7172" max="7172" width="6.7109375" style="153" customWidth="1"/>
    <col min="7173" max="7173" width="10.5703125" style="153" customWidth="1"/>
    <col min="7174" max="7180" width="11.42578125" style="153"/>
    <col min="7181" max="7181" width="30.42578125" style="153" customWidth="1"/>
    <col min="7182" max="7423" width="11.42578125" style="153"/>
    <col min="7424" max="7424" width="5.85546875" style="153" customWidth="1"/>
    <col min="7425" max="7425" width="50.42578125" style="153" customWidth="1"/>
    <col min="7426" max="7426" width="6.5703125" style="153" customWidth="1"/>
    <col min="7427" max="7427" width="6.7109375" style="153" bestFit="1" customWidth="1"/>
    <col min="7428" max="7428" width="6.7109375" style="153" customWidth="1"/>
    <col min="7429" max="7429" width="10.5703125" style="153" customWidth="1"/>
    <col min="7430" max="7436" width="11.42578125" style="153"/>
    <col min="7437" max="7437" width="30.42578125" style="153" customWidth="1"/>
    <col min="7438" max="7679" width="11.42578125" style="153"/>
    <col min="7680" max="7680" width="5.85546875" style="153" customWidth="1"/>
    <col min="7681" max="7681" width="50.42578125" style="153" customWidth="1"/>
    <col min="7682" max="7682" width="6.5703125" style="153" customWidth="1"/>
    <col min="7683" max="7683" width="6.7109375" style="153" bestFit="1" customWidth="1"/>
    <col min="7684" max="7684" width="6.7109375" style="153" customWidth="1"/>
    <col min="7685" max="7685" width="10.5703125" style="153" customWidth="1"/>
    <col min="7686" max="7692" width="11.42578125" style="153"/>
    <col min="7693" max="7693" width="30.42578125" style="153" customWidth="1"/>
    <col min="7694" max="7935" width="11.42578125" style="153"/>
    <col min="7936" max="7936" width="5.85546875" style="153" customWidth="1"/>
    <col min="7937" max="7937" width="50.42578125" style="153" customWidth="1"/>
    <col min="7938" max="7938" width="6.5703125" style="153" customWidth="1"/>
    <col min="7939" max="7939" width="6.7109375" style="153" bestFit="1" customWidth="1"/>
    <col min="7940" max="7940" width="6.7109375" style="153" customWidth="1"/>
    <col min="7941" max="7941" width="10.5703125" style="153" customWidth="1"/>
    <col min="7942" max="7948" width="11.42578125" style="153"/>
    <col min="7949" max="7949" width="30.42578125" style="153" customWidth="1"/>
    <col min="7950" max="8191" width="11.42578125" style="153"/>
    <col min="8192" max="8192" width="5.85546875" style="153" customWidth="1"/>
    <col min="8193" max="8193" width="50.42578125" style="153" customWidth="1"/>
    <col min="8194" max="8194" width="6.5703125" style="153" customWidth="1"/>
    <col min="8195" max="8195" width="6.7109375" style="153" bestFit="1" customWidth="1"/>
    <col min="8196" max="8196" width="6.7109375" style="153" customWidth="1"/>
    <col min="8197" max="8197" width="10.5703125" style="153" customWidth="1"/>
    <col min="8198" max="8204" width="11.42578125" style="153"/>
    <col min="8205" max="8205" width="30.42578125" style="153" customWidth="1"/>
    <col min="8206" max="8447" width="11.42578125" style="153"/>
    <col min="8448" max="8448" width="5.85546875" style="153" customWidth="1"/>
    <col min="8449" max="8449" width="50.42578125" style="153" customWidth="1"/>
    <col min="8450" max="8450" width="6.5703125" style="153" customWidth="1"/>
    <col min="8451" max="8451" width="6.7109375" style="153" bestFit="1" customWidth="1"/>
    <col min="8452" max="8452" width="6.7109375" style="153" customWidth="1"/>
    <col min="8453" max="8453" width="10.5703125" style="153" customWidth="1"/>
    <col min="8454" max="8460" width="11.42578125" style="153"/>
    <col min="8461" max="8461" width="30.42578125" style="153" customWidth="1"/>
    <col min="8462" max="8703" width="11.42578125" style="153"/>
    <col min="8704" max="8704" width="5.85546875" style="153" customWidth="1"/>
    <col min="8705" max="8705" width="50.42578125" style="153" customWidth="1"/>
    <col min="8706" max="8706" width="6.5703125" style="153" customWidth="1"/>
    <col min="8707" max="8707" width="6.7109375" style="153" bestFit="1" customWidth="1"/>
    <col min="8708" max="8708" width="6.7109375" style="153" customWidth="1"/>
    <col min="8709" max="8709" width="10.5703125" style="153" customWidth="1"/>
    <col min="8710" max="8716" width="11.42578125" style="153"/>
    <col min="8717" max="8717" width="30.42578125" style="153" customWidth="1"/>
    <col min="8718" max="8959" width="11.42578125" style="153"/>
    <col min="8960" max="8960" width="5.85546875" style="153" customWidth="1"/>
    <col min="8961" max="8961" width="50.42578125" style="153" customWidth="1"/>
    <col min="8962" max="8962" width="6.5703125" style="153" customWidth="1"/>
    <col min="8963" max="8963" width="6.7109375" style="153" bestFit="1" customWidth="1"/>
    <col min="8964" max="8964" width="6.7109375" style="153" customWidth="1"/>
    <col min="8965" max="8965" width="10.5703125" style="153" customWidth="1"/>
    <col min="8966" max="8972" width="11.42578125" style="153"/>
    <col min="8973" max="8973" width="30.42578125" style="153" customWidth="1"/>
    <col min="8974" max="9215" width="11.42578125" style="153"/>
    <col min="9216" max="9216" width="5.85546875" style="153" customWidth="1"/>
    <col min="9217" max="9217" width="50.42578125" style="153" customWidth="1"/>
    <col min="9218" max="9218" width="6.5703125" style="153" customWidth="1"/>
    <col min="9219" max="9219" width="6.7109375" style="153" bestFit="1" customWidth="1"/>
    <col min="9220" max="9220" width="6.7109375" style="153" customWidth="1"/>
    <col min="9221" max="9221" width="10.5703125" style="153" customWidth="1"/>
    <col min="9222" max="9228" width="11.42578125" style="153"/>
    <col min="9229" max="9229" width="30.42578125" style="153" customWidth="1"/>
    <col min="9230" max="9471" width="11.42578125" style="153"/>
    <col min="9472" max="9472" width="5.85546875" style="153" customWidth="1"/>
    <col min="9473" max="9473" width="50.42578125" style="153" customWidth="1"/>
    <col min="9474" max="9474" width="6.5703125" style="153" customWidth="1"/>
    <col min="9475" max="9475" width="6.7109375" style="153" bestFit="1" customWidth="1"/>
    <col min="9476" max="9476" width="6.7109375" style="153" customWidth="1"/>
    <col min="9477" max="9477" width="10.5703125" style="153" customWidth="1"/>
    <col min="9478" max="9484" width="11.42578125" style="153"/>
    <col min="9485" max="9485" width="30.42578125" style="153" customWidth="1"/>
    <col min="9486" max="9727" width="11.42578125" style="153"/>
    <col min="9728" max="9728" width="5.85546875" style="153" customWidth="1"/>
    <col min="9729" max="9729" width="50.42578125" style="153" customWidth="1"/>
    <col min="9730" max="9730" width="6.5703125" style="153" customWidth="1"/>
    <col min="9731" max="9731" width="6.7109375" style="153" bestFit="1" customWidth="1"/>
    <col min="9732" max="9732" width="6.7109375" style="153" customWidth="1"/>
    <col min="9733" max="9733" width="10.5703125" style="153" customWidth="1"/>
    <col min="9734" max="9740" width="11.42578125" style="153"/>
    <col min="9741" max="9741" width="30.42578125" style="153" customWidth="1"/>
    <col min="9742" max="9983" width="11.42578125" style="153"/>
    <col min="9984" max="9984" width="5.85546875" style="153" customWidth="1"/>
    <col min="9985" max="9985" width="50.42578125" style="153" customWidth="1"/>
    <col min="9986" max="9986" width="6.5703125" style="153" customWidth="1"/>
    <col min="9987" max="9987" width="6.7109375" style="153" bestFit="1" customWidth="1"/>
    <col min="9988" max="9988" width="6.7109375" style="153" customWidth="1"/>
    <col min="9989" max="9989" width="10.5703125" style="153" customWidth="1"/>
    <col min="9990" max="9996" width="11.42578125" style="153"/>
    <col min="9997" max="9997" width="30.42578125" style="153" customWidth="1"/>
    <col min="9998" max="10239" width="11.42578125" style="153"/>
    <col min="10240" max="10240" width="5.85546875" style="153" customWidth="1"/>
    <col min="10241" max="10241" width="50.42578125" style="153" customWidth="1"/>
    <col min="10242" max="10242" width="6.5703125" style="153" customWidth="1"/>
    <col min="10243" max="10243" width="6.7109375" style="153" bestFit="1" customWidth="1"/>
    <col min="10244" max="10244" width="6.7109375" style="153" customWidth="1"/>
    <col min="10245" max="10245" width="10.5703125" style="153" customWidth="1"/>
    <col min="10246" max="10252" width="11.42578125" style="153"/>
    <col min="10253" max="10253" width="30.42578125" style="153" customWidth="1"/>
    <col min="10254" max="10495" width="11.42578125" style="153"/>
    <col min="10496" max="10496" width="5.85546875" style="153" customWidth="1"/>
    <col min="10497" max="10497" width="50.42578125" style="153" customWidth="1"/>
    <col min="10498" max="10498" width="6.5703125" style="153" customWidth="1"/>
    <col min="10499" max="10499" width="6.7109375" style="153" bestFit="1" customWidth="1"/>
    <col min="10500" max="10500" width="6.7109375" style="153" customWidth="1"/>
    <col min="10501" max="10501" width="10.5703125" style="153" customWidth="1"/>
    <col min="10502" max="10508" width="11.42578125" style="153"/>
    <col min="10509" max="10509" width="30.42578125" style="153" customWidth="1"/>
    <col min="10510" max="10751" width="11.42578125" style="153"/>
    <col min="10752" max="10752" width="5.85546875" style="153" customWidth="1"/>
    <col min="10753" max="10753" width="50.42578125" style="153" customWidth="1"/>
    <col min="10754" max="10754" width="6.5703125" style="153" customWidth="1"/>
    <col min="10755" max="10755" width="6.7109375" style="153" bestFit="1" customWidth="1"/>
    <col min="10756" max="10756" width="6.7109375" style="153" customWidth="1"/>
    <col min="10757" max="10757" width="10.5703125" style="153" customWidth="1"/>
    <col min="10758" max="10764" width="11.42578125" style="153"/>
    <col min="10765" max="10765" width="30.42578125" style="153" customWidth="1"/>
    <col min="10766" max="11007" width="11.42578125" style="153"/>
    <col min="11008" max="11008" width="5.85546875" style="153" customWidth="1"/>
    <col min="11009" max="11009" width="50.42578125" style="153" customWidth="1"/>
    <col min="11010" max="11010" width="6.5703125" style="153" customWidth="1"/>
    <col min="11011" max="11011" width="6.7109375" style="153" bestFit="1" customWidth="1"/>
    <col min="11012" max="11012" width="6.7109375" style="153" customWidth="1"/>
    <col min="11013" max="11013" width="10.5703125" style="153" customWidth="1"/>
    <col min="11014" max="11020" width="11.42578125" style="153"/>
    <col min="11021" max="11021" width="30.42578125" style="153" customWidth="1"/>
    <col min="11022" max="11263" width="11.42578125" style="153"/>
    <col min="11264" max="11264" width="5.85546875" style="153" customWidth="1"/>
    <col min="11265" max="11265" width="50.42578125" style="153" customWidth="1"/>
    <col min="11266" max="11266" width="6.5703125" style="153" customWidth="1"/>
    <col min="11267" max="11267" width="6.7109375" style="153" bestFit="1" customWidth="1"/>
    <col min="11268" max="11268" width="6.7109375" style="153" customWidth="1"/>
    <col min="11269" max="11269" width="10.5703125" style="153" customWidth="1"/>
    <col min="11270" max="11276" width="11.42578125" style="153"/>
    <col min="11277" max="11277" width="30.42578125" style="153" customWidth="1"/>
    <col min="11278" max="11519" width="11.42578125" style="153"/>
    <col min="11520" max="11520" width="5.85546875" style="153" customWidth="1"/>
    <col min="11521" max="11521" width="50.42578125" style="153" customWidth="1"/>
    <col min="11522" max="11522" width="6.5703125" style="153" customWidth="1"/>
    <col min="11523" max="11523" width="6.7109375" style="153" bestFit="1" customWidth="1"/>
    <col min="11524" max="11524" width="6.7109375" style="153" customWidth="1"/>
    <col min="11525" max="11525" width="10.5703125" style="153" customWidth="1"/>
    <col min="11526" max="11532" width="11.42578125" style="153"/>
    <col min="11533" max="11533" width="30.42578125" style="153" customWidth="1"/>
    <col min="11534" max="11775" width="11.42578125" style="153"/>
    <col min="11776" max="11776" width="5.85546875" style="153" customWidth="1"/>
    <col min="11777" max="11777" width="50.42578125" style="153" customWidth="1"/>
    <col min="11778" max="11778" width="6.5703125" style="153" customWidth="1"/>
    <col min="11779" max="11779" width="6.7109375" style="153" bestFit="1" customWidth="1"/>
    <col min="11780" max="11780" width="6.7109375" style="153" customWidth="1"/>
    <col min="11781" max="11781" width="10.5703125" style="153" customWidth="1"/>
    <col min="11782" max="11788" width="11.42578125" style="153"/>
    <col min="11789" max="11789" width="30.42578125" style="153" customWidth="1"/>
    <col min="11790" max="12031" width="11.42578125" style="153"/>
    <col min="12032" max="12032" width="5.85546875" style="153" customWidth="1"/>
    <col min="12033" max="12033" width="50.42578125" style="153" customWidth="1"/>
    <col min="12034" max="12034" width="6.5703125" style="153" customWidth="1"/>
    <col min="12035" max="12035" width="6.7109375" style="153" bestFit="1" customWidth="1"/>
    <col min="12036" max="12036" width="6.7109375" style="153" customWidth="1"/>
    <col min="12037" max="12037" width="10.5703125" style="153" customWidth="1"/>
    <col min="12038" max="12044" width="11.42578125" style="153"/>
    <col min="12045" max="12045" width="30.42578125" style="153" customWidth="1"/>
    <col min="12046" max="12287" width="11.42578125" style="153"/>
    <col min="12288" max="12288" width="5.85546875" style="153" customWidth="1"/>
    <col min="12289" max="12289" width="50.42578125" style="153" customWidth="1"/>
    <col min="12290" max="12290" width="6.5703125" style="153" customWidth="1"/>
    <col min="12291" max="12291" width="6.7109375" style="153" bestFit="1" customWidth="1"/>
    <col min="12292" max="12292" width="6.7109375" style="153" customWidth="1"/>
    <col min="12293" max="12293" width="10.5703125" style="153" customWidth="1"/>
    <col min="12294" max="12300" width="11.42578125" style="153"/>
    <col min="12301" max="12301" width="30.42578125" style="153" customWidth="1"/>
    <col min="12302" max="12543" width="11.42578125" style="153"/>
    <col min="12544" max="12544" width="5.85546875" style="153" customWidth="1"/>
    <col min="12545" max="12545" width="50.42578125" style="153" customWidth="1"/>
    <col min="12546" max="12546" width="6.5703125" style="153" customWidth="1"/>
    <col min="12547" max="12547" width="6.7109375" style="153" bestFit="1" customWidth="1"/>
    <col min="12548" max="12548" width="6.7109375" style="153" customWidth="1"/>
    <col min="12549" max="12549" width="10.5703125" style="153" customWidth="1"/>
    <col min="12550" max="12556" width="11.42578125" style="153"/>
    <col min="12557" max="12557" width="30.42578125" style="153" customWidth="1"/>
    <col min="12558" max="12799" width="11.42578125" style="153"/>
    <col min="12800" max="12800" width="5.85546875" style="153" customWidth="1"/>
    <col min="12801" max="12801" width="50.42578125" style="153" customWidth="1"/>
    <col min="12802" max="12802" width="6.5703125" style="153" customWidth="1"/>
    <col min="12803" max="12803" width="6.7109375" style="153" bestFit="1" customWidth="1"/>
    <col min="12804" max="12804" width="6.7109375" style="153" customWidth="1"/>
    <col min="12805" max="12805" width="10.5703125" style="153" customWidth="1"/>
    <col min="12806" max="12812" width="11.42578125" style="153"/>
    <col min="12813" max="12813" width="30.42578125" style="153" customWidth="1"/>
    <col min="12814" max="13055" width="11.42578125" style="153"/>
    <col min="13056" max="13056" width="5.85546875" style="153" customWidth="1"/>
    <col min="13057" max="13057" width="50.42578125" style="153" customWidth="1"/>
    <col min="13058" max="13058" width="6.5703125" style="153" customWidth="1"/>
    <col min="13059" max="13059" width="6.7109375" style="153" bestFit="1" customWidth="1"/>
    <col min="13060" max="13060" width="6.7109375" style="153" customWidth="1"/>
    <col min="13061" max="13061" width="10.5703125" style="153" customWidth="1"/>
    <col min="13062" max="13068" width="11.42578125" style="153"/>
    <col min="13069" max="13069" width="30.42578125" style="153" customWidth="1"/>
    <col min="13070" max="13311" width="11.42578125" style="153"/>
    <col min="13312" max="13312" width="5.85546875" style="153" customWidth="1"/>
    <col min="13313" max="13313" width="50.42578125" style="153" customWidth="1"/>
    <col min="13314" max="13314" width="6.5703125" style="153" customWidth="1"/>
    <col min="13315" max="13315" width="6.7109375" style="153" bestFit="1" customWidth="1"/>
    <col min="13316" max="13316" width="6.7109375" style="153" customWidth="1"/>
    <col min="13317" max="13317" width="10.5703125" style="153" customWidth="1"/>
    <col min="13318" max="13324" width="11.42578125" style="153"/>
    <col min="13325" max="13325" width="30.42578125" style="153" customWidth="1"/>
    <col min="13326" max="13567" width="11.42578125" style="153"/>
    <col min="13568" max="13568" width="5.85546875" style="153" customWidth="1"/>
    <col min="13569" max="13569" width="50.42578125" style="153" customWidth="1"/>
    <col min="13570" max="13570" width="6.5703125" style="153" customWidth="1"/>
    <col min="13571" max="13571" width="6.7109375" style="153" bestFit="1" customWidth="1"/>
    <col min="13572" max="13572" width="6.7109375" style="153" customWidth="1"/>
    <col min="13573" max="13573" width="10.5703125" style="153" customWidth="1"/>
    <col min="13574" max="13580" width="11.42578125" style="153"/>
    <col min="13581" max="13581" width="30.42578125" style="153" customWidth="1"/>
    <col min="13582" max="13823" width="11.42578125" style="153"/>
    <col min="13824" max="13824" width="5.85546875" style="153" customWidth="1"/>
    <col min="13825" max="13825" width="50.42578125" style="153" customWidth="1"/>
    <col min="13826" max="13826" width="6.5703125" style="153" customWidth="1"/>
    <col min="13827" max="13827" width="6.7109375" style="153" bestFit="1" customWidth="1"/>
    <col min="13828" max="13828" width="6.7109375" style="153" customWidth="1"/>
    <col min="13829" max="13829" width="10.5703125" style="153" customWidth="1"/>
    <col min="13830" max="13836" width="11.42578125" style="153"/>
    <col min="13837" max="13837" width="30.42578125" style="153" customWidth="1"/>
    <col min="13838" max="14079" width="11.42578125" style="153"/>
    <col min="14080" max="14080" width="5.85546875" style="153" customWidth="1"/>
    <col min="14081" max="14081" width="50.42578125" style="153" customWidth="1"/>
    <col min="14082" max="14082" width="6.5703125" style="153" customWidth="1"/>
    <col min="14083" max="14083" width="6.7109375" style="153" bestFit="1" customWidth="1"/>
    <col min="14084" max="14084" width="6.7109375" style="153" customWidth="1"/>
    <col min="14085" max="14085" width="10.5703125" style="153" customWidth="1"/>
    <col min="14086" max="14092" width="11.42578125" style="153"/>
    <col min="14093" max="14093" width="30.42578125" style="153" customWidth="1"/>
    <col min="14094" max="14335" width="11.42578125" style="153"/>
    <col min="14336" max="14336" width="5.85546875" style="153" customWidth="1"/>
    <col min="14337" max="14337" width="50.42578125" style="153" customWidth="1"/>
    <col min="14338" max="14338" width="6.5703125" style="153" customWidth="1"/>
    <col min="14339" max="14339" width="6.7109375" style="153" bestFit="1" customWidth="1"/>
    <col min="14340" max="14340" width="6.7109375" style="153" customWidth="1"/>
    <col min="14341" max="14341" width="10.5703125" style="153" customWidth="1"/>
    <col min="14342" max="14348" width="11.42578125" style="153"/>
    <col min="14349" max="14349" width="30.42578125" style="153" customWidth="1"/>
    <col min="14350" max="14591" width="11.42578125" style="153"/>
    <col min="14592" max="14592" width="5.85546875" style="153" customWidth="1"/>
    <col min="14593" max="14593" width="50.42578125" style="153" customWidth="1"/>
    <col min="14594" max="14594" width="6.5703125" style="153" customWidth="1"/>
    <col min="14595" max="14595" width="6.7109375" style="153" bestFit="1" customWidth="1"/>
    <col min="14596" max="14596" width="6.7109375" style="153" customWidth="1"/>
    <col min="14597" max="14597" width="10.5703125" style="153" customWidth="1"/>
    <col min="14598" max="14604" width="11.42578125" style="153"/>
    <col min="14605" max="14605" width="30.42578125" style="153" customWidth="1"/>
    <col min="14606" max="14847" width="11.42578125" style="153"/>
    <col min="14848" max="14848" width="5.85546875" style="153" customWidth="1"/>
    <col min="14849" max="14849" width="50.42578125" style="153" customWidth="1"/>
    <col min="14850" max="14850" width="6.5703125" style="153" customWidth="1"/>
    <col min="14851" max="14851" width="6.7109375" style="153" bestFit="1" customWidth="1"/>
    <col min="14852" max="14852" width="6.7109375" style="153" customWidth="1"/>
    <col min="14853" max="14853" width="10.5703125" style="153" customWidth="1"/>
    <col min="14854" max="14860" width="11.42578125" style="153"/>
    <col min="14861" max="14861" width="30.42578125" style="153" customWidth="1"/>
    <col min="14862" max="15103" width="11.42578125" style="153"/>
    <col min="15104" max="15104" width="5.85546875" style="153" customWidth="1"/>
    <col min="15105" max="15105" width="50.42578125" style="153" customWidth="1"/>
    <col min="15106" max="15106" width="6.5703125" style="153" customWidth="1"/>
    <col min="15107" max="15107" width="6.7109375" style="153" bestFit="1" customWidth="1"/>
    <col min="15108" max="15108" width="6.7109375" style="153" customWidth="1"/>
    <col min="15109" max="15109" width="10.5703125" style="153" customWidth="1"/>
    <col min="15110" max="15116" width="11.42578125" style="153"/>
    <col min="15117" max="15117" width="30.42578125" style="153" customWidth="1"/>
    <col min="15118" max="15359" width="11.42578125" style="153"/>
    <col min="15360" max="15360" width="5.85546875" style="153" customWidth="1"/>
    <col min="15361" max="15361" width="50.42578125" style="153" customWidth="1"/>
    <col min="15362" max="15362" width="6.5703125" style="153" customWidth="1"/>
    <col min="15363" max="15363" width="6.7109375" style="153" bestFit="1" customWidth="1"/>
    <col min="15364" max="15364" width="6.7109375" style="153" customWidth="1"/>
    <col min="15365" max="15365" width="10.5703125" style="153" customWidth="1"/>
    <col min="15366" max="15372" width="11.42578125" style="153"/>
    <col min="15373" max="15373" width="30.42578125" style="153" customWidth="1"/>
    <col min="15374" max="16384" width="11.42578125" style="153"/>
  </cols>
  <sheetData>
    <row r="1" spans="1:19" s="150" customFormat="1" ht="15" customHeight="1" x14ac:dyDescent="0.25">
      <c r="A1" s="447" t="s">
        <v>161</v>
      </c>
      <c r="B1" s="448"/>
      <c r="C1" s="448"/>
      <c r="D1" s="448"/>
      <c r="E1" s="448"/>
      <c r="F1" s="448"/>
      <c r="G1" s="448"/>
      <c r="H1" s="448"/>
      <c r="I1" s="448"/>
      <c r="J1" s="448"/>
      <c r="K1" s="448"/>
      <c r="L1" s="448"/>
      <c r="M1" s="448"/>
      <c r="N1" s="355"/>
      <c r="O1" s="355"/>
      <c r="P1" s="355"/>
      <c r="Q1" s="355"/>
      <c r="R1" s="355"/>
      <c r="S1" s="355"/>
    </row>
    <row r="2" spans="1:19" s="150" customFormat="1" ht="15.75" customHeight="1" x14ac:dyDescent="0.25">
      <c r="A2" s="447"/>
      <c r="B2" s="448"/>
      <c r="C2" s="448"/>
      <c r="D2" s="448"/>
      <c r="E2" s="448"/>
      <c r="F2" s="448"/>
      <c r="G2" s="448"/>
      <c r="H2" s="448"/>
      <c r="I2" s="448"/>
      <c r="J2" s="448"/>
      <c r="K2" s="448"/>
      <c r="L2" s="448"/>
      <c r="M2" s="448"/>
      <c r="N2" s="355"/>
      <c r="O2" s="355"/>
      <c r="P2" s="355"/>
      <c r="Q2" s="355"/>
      <c r="R2" s="355"/>
      <c r="S2" s="355"/>
    </row>
    <row r="3" spans="1:19" s="138" customFormat="1" ht="31.5" x14ac:dyDescent="0.25">
      <c r="A3" s="53"/>
      <c r="B3" s="54" t="s">
        <v>71</v>
      </c>
      <c r="C3" s="54" t="s">
        <v>113</v>
      </c>
      <c r="D3" s="54" t="s">
        <v>72</v>
      </c>
      <c r="E3" s="56" t="s">
        <v>73</v>
      </c>
      <c r="F3" s="57" t="s">
        <v>95</v>
      </c>
      <c r="G3" s="58" t="s">
        <v>24</v>
      </c>
      <c r="H3" s="520" t="s">
        <v>162</v>
      </c>
      <c r="I3" s="521"/>
      <c r="J3" s="521"/>
      <c r="K3" s="521"/>
      <c r="L3" s="521"/>
      <c r="M3" s="363"/>
      <c r="N3" s="363"/>
      <c r="O3" s="363"/>
      <c r="P3" s="363"/>
      <c r="Q3" s="363"/>
      <c r="R3" s="363"/>
      <c r="S3" s="363"/>
    </row>
    <row r="4" spans="1:19" s="138" customFormat="1" ht="16.5" customHeight="1" x14ac:dyDescent="0.25">
      <c r="A4" s="519" t="s">
        <v>75</v>
      </c>
      <c r="B4" s="519"/>
      <c r="C4" s="519"/>
      <c r="D4" s="519"/>
      <c r="E4" s="519"/>
      <c r="F4" s="519"/>
      <c r="G4" s="519"/>
      <c r="H4" s="174" t="s">
        <v>112</v>
      </c>
      <c r="I4" s="174" t="s">
        <v>17</v>
      </c>
      <c r="J4" s="210" t="s">
        <v>18</v>
      </c>
      <c r="K4" s="210" t="s">
        <v>19</v>
      </c>
      <c r="L4" s="210" t="s">
        <v>69</v>
      </c>
      <c r="M4" s="158" t="s">
        <v>70</v>
      </c>
      <c r="N4" s="63" t="s">
        <v>76</v>
      </c>
      <c r="O4" s="63" t="s">
        <v>77</v>
      </c>
      <c r="P4" s="63" t="s">
        <v>231</v>
      </c>
      <c r="Q4" s="63" t="s">
        <v>239</v>
      </c>
      <c r="R4" s="63" t="s">
        <v>255</v>
      </c>
      <c r="S4" s="63" t="s">
        <v>265</v>
      </c>
    </row>
    <row r="5" spans="1:19" s="138" customFormat="1" x14ac:dyDescent="0.25">
      <c r="A5" s="169" t="s">
        <v>5</v>
      </c>
      <c r="B5" s="170" t="s">
        <v>129</v>
      </c>
      <c r="C5" s="170"/>
      <c r="D5" s="171"/>
      <c r="E5" s="172"/>
      <c r="F5" s="173"/>
      <c r="G5" s="70"/>
      <c r="H5" s="159">
        <f t="shared" ref="H5:S5" si="0">SUM(H6:H6)</f>
        <v>8575</v>
      </c>
      <c r="I5" s="159">
        <f t="shared" si="0"/>
        <v>8175</v>
      </c>
      <c r="J5" s="159">
        <f t="shared" si="0"/>
        <v>8175</v>
      </c>
      <c r="K5" s="159">
        <f t="shared" si="0"/>
        <v>8175</v>
      </c>
      <c r="L5" s="159">
        <f>SUM(L6:L7)</f>
        <v>8175</v>
      </c>
      <c r="M5" s="159">
        <f>SUM(M6:M7)</f>
        <v>8175</v>
      </c>
      <c r="N5" s="159">
        <f t="shared" si="0"/>
        <v>0</v>
      </c>
      <c r="O5" s="219">
        <f t="shared" si="0"/>
        <v>0</v>
      </c>
      <c r="P5" s="219">
        <f t="shared" si="0"/>
        <v>0</v>
      </c>
      <c r="Q5" s="219">
        <f t="shared" si="0"/>
        <v>0</v>
      </c>
      <c r="R5" s="219">
        <f t="shared" si="0"/>
        <v>0</v>
      </c>
      <c r="S5" s="219">
        <f t="shared" si="0"/>
        <v>0</v>
      </c>
    </row>
    <row r="6" spans="1:19" s="138" customFormat="1" x14ac:dyDescent="0.25">
      <c r="A6" s="71">
        <v>1</v>
      </c>
      <c r="B6" s="160" t="s">
        <v>130</v>
      </c>
      <c r="C6" s="73" t="s">
        <v>184</v>
      </c>
      <c r="D6" s="74" t="s">
        <v>84</v>
      </c>
      <c r="E6" s="75">
        <v>1</v>
      </c>
      <c r="F6" s="76">
        <v>7500</v>
      </c>
      <c r="G6" s="77">
        <f>+E6*F6</f>
        <v>7500</v>
      </c>
      <c r="H6" s="76">
        <v>8575</v>
      </c>
      <c r="I6" s="76">
        <v>8175</v>
      </c>
      <c r="J6" s="76">
        <v>8175</v>
      </c>
      <c r="K6" s="76">
        <v>8175</v>
      </c>
      <c r="L6" s="76">
        <v>8175</v>
      </c>
      <c r="M6" s="76"/>
      <c r="N6" s="76"/>
      <c r="O6" s="76"/>
      <c r="P6" s="76"/>
      <c r="Q6" s="76"/>
      <c r="R6" s="76"/>
      <c r="S6" s="76"/>
    </row>
    <row r="7" spans="1:19" s="138" customFormat="1" x14ac:dyDescent="0.25">
      <c r="A7" s="71">
        <v>2</v>
      </c>
      <c r="B7" s="160" t="s">
        <v>130</v>
      </c>
      <c r="C7" s="73" t="s">
        <v>340</v>
      </c>
      <c r="D7" s="74" t="s">
        <v>84</v>
      </c>
      <c r="E7" s="75">
        <v>1</v>
      </c>
      <c r="F7" s="76">
        <v>7500</v>
      </c>
      <c r="G7" s="77">
        <f>+E7*F7</f>
        <v>7500</v>
      </c>
      <c r="H7" s="76"/>
      <c r="I7" s="76"/>
      <c r="J7" s="76"/>
      <c r="K7" s="76"/>
      <c r="L7" s="76"/>
      <c r="M7" s="76">
        <v>8175</v>
      </c>
      <c r="N7" s="76"/>
      <c r="O7" s="76"/>
      <c r="P7" s="76"/>
      <c r="Q7" s="76"/>
      <c r="R7" s="76"/>
      <c r="S7" s="76"/>
    </row>
    <row r="8" spans="1:19" s="138" customFormat="1" x14ac:dyDescent="0.25">
      <c r="A8" s="64" t="s">
        <v>80</v>
      </c>
      <c r="B8" s="66" t="s">
        <v>78</v>
      </c>
      <c r="C8" s="66"/>
      <c r="D8" s="67"/>
      <c r="E8" s="68"/>
      <c r="F8" s="69"/>
      <c r="G8" s="69">
        <f t="shared" ref="G8:G19" si="1">+E8*F8</f>
        <v>0</v>
      </c>
      <c r="H8" s="159">
        <f t="shared" ref="H8:S8" si="2">SUM(H9:H11)</f>
        <v>6899</v>
      </c>
      <c r="I8" s="159">
        <f t="shared" si="2"/>
        <v>8720</v>
      </c>
      <c r="J8" s="159">
        <f t="shared" si="2"/>
        <v>3815</v>
      </c>
      <c r="K8" s="159">
        <f t="shared" si="2"/>
        <v>3815</v>
      </c>
      <c r="L8" s="159">
        <f t="shared" si="2"/>
        <v>667.33</v>
      </c>
      <c r="M8" s="159">
        <f t="shared" si="2"/>
        <v>0</v>
      </c>
      <c r="N8" s="159">
        <f t="shared" si="2"/>
        <v>0</v>
      </c>
      <c r="O8" s="219">
        <f t="shared" si="2"/>
        <v>0</v>
      </c>
      <c r="P8" s="219">
        <f t="shared" si="2"/>
        <v>0</v>
      </c>
      <c r="Q8" s="219">
        <f t="shared" si="2"/>
        <v>0</v>
      </c>
      <c r="R8" s="219">
        <f t="shared" si="2"/>
        <v>0</v>
      </c>
      <c r="S8" s="219">
        <f t="shared" si="2"/>
        <v>0</v>
      </c>
    </row>
    <row r="9" spans="1:19" s="138" customFormat="1" x14ac:dyDescent="0.25">
      <c r="A9" s="71">
        <v>7</v>
      </c>
      <c r="B9" s="160" t="s">
        <v>150</v>
      </c>
      <c r="C9" s="73" t="s">
        <v>151</v>
      </c>
      <c r="D9" s="74" t="s">
        <v>84</v>
      </c>
      <c r="E9" s="75">
        <v>1</v>
      </c>
      <c r="F9" s="76">
        <v>1500</v>
      </c>
      <c r="G9" s="77">
        <f t="shared" si="1"/>
        <v>1500</v>
      </c>
      <c r="H9" s="76">
        <v>984</v>
      </c>
      <c r="I9" s="76">
        <v>1635</v>
      </c>
      <c r="J9" s="76"/>
      <c r="K9" s="76"/>
      <c r="L9" s="76"/>
      <c r="M9" s="76"/>
      <c r="N9" s="76"/>
      <c r="O9" s="76"/>
      <c r="P9" s="76"/>
      <c r="Q9" s="76"/>
      <c r="R9" s="76"/>
      <c r="S9" s="76"/>
    </row>
    <row r="10" spans="1:19" s="138" customFormat="1" x14ac:dyDescent="0.25">
      <c r="A10" s="71">
        <v>8</v>
      </c>
      <c r="B10" s="160" t="s">
        <v>153</v>
      </c>
      <c r="C10" s="73" t="s">
        <v>154</v>
      </c>
      <c r="D10" s="74" t="s">
        <v>84</v>
      </c>
      <c r="E10" s="75">
        <v>1</v>
      </c>
      <c r="F10" s="76">
        <v>1900</v>
      </c>
      <c r="G10" s="77">
        <f t="shared" si="1"/>
        <v>1900</v>
      </c>
      <c r="H10" s="76">
        <v>1700</v>
      </c>
      <c r="I10" s="76">
        <v>3270</v>
      </c>
      <c r="J10" s="76"/>
      <c r="K10" s="76"/>
      <c r="L10" s="76"/>
      <c r="M10" s="76"/>
      <c r="N10" s="76"/>
      <c r="O10" s="76"/>
      <c r="P10" s="76"/>
      <c r="Q10" s="76"/>
      <c r="R10" s="76"/>
      <c r="S10" s="76"/>
    </row>
    <row r="11" spans="1:19" s="138" customFormat="1" x14ac:dyDescent="0.25">
      <c r="A11" s="71">
        <v>10</v>
      </c>
      <c r="B11" s="160" t="s">
        <v>226</v>
      </c>
      <c r="C11" s="73" t="s">
        <v>227</v>
      </c>
      <c r="D11" s="74" t="s">
        <v>84</v>
      </c>
      <c r="E11" s="75">
        <v>1</v>
      </c>
      <c r="F11" s="76">
        <v>3500</v>
      </c>
      <c r="G11" s="77">
        <f>+E11*F11</f>
        <v>3500</v>
      </c>
      <c r="H11" s="76">
        <v>4215</v>
      </c>
      <c r="I11" s="76">
        <v>3815</v>
      </c>
      <c r="J11" s="76">
        <v>3815</v>
      </c>
      <c r="K11" s="76">
        <v>3815</v>
      </c>
      <c r="L11" s="76">
        <v>667.33</v>
      </c>
      <c r="M11" s="76"/>
      <c r="N11" s="76"/>
      <c r="O11" s="76"/>
      <c r="P11" s="76"/>
      <c r="Q11" s="76"/>
      <c r="R11" s="76"/>
      <c r="S11" s="76"/>
    </row>
    <row r="12" spans="1:19" s="138" customFormat="1" x14ac:dyDescent="0.25">
      <c r="A12" s="64" t="s">
        <v>82</v>
      </c>
      <c r="B12" s="66" t="s">
        <v>3</v>
      </c>
      <c r="C12" s="66"/>
      <c r="D12" s="67"/>
      <c r="E12" s="161"/>
      <c r="F12" s="162"/>
      <c r="G12" s="162">
        <f t="shared" si="1"/>
        <v>0</v>
      </c>
      <c r="H12" s="162">
        <f>SUM(H13:H14)</f>
        <v>2308.67</v>
      </c>
      <c r="I12" s="162">
        <f>SUM(I13:I14)</f>
        <v>6431</v>
      </c>
      <c r="J12" s="162">
        <f t="shared" ref="J12:S12" si="3">+J13</f>
        <v>0</v>
      </c>
      <c r="K12" s="162">
        <f t="shared" si="3"/>
        <v>0</v>
      </c>
      <c r="L12" s="162">
        <f t="shared" si="3"/>
        <v>0</v>
      </c>
      <c r="M12" s="162">
        <f t="shared" si="3"/>
        <v>0</v>
      </c>
      <c r="N12" s="162">
        <f t="shared" si="3"/>
        <v>0</v>
      </c>
      <c r="O12" s="162">
        <f t="shared" si="3"/>
        <v>0</v>
      </c>
      <c r="P12" s="162">
        <f t="shared" si="3"/>
        <v>0</v>
      </c>
      <c r="Q12" s="162">
        <f t="shared" si="3"/>
        <v>0</v>
      </c>
      <c r="R12" s="162">
        <f t="shared" si="3"/>
        <v>0</v>
      </c>
      <c r="S12" s="162">
        <f t="shared" si="3"/>
        <v>0</v>
      </c>
    </row>
    <row r="13" spans="1:19" s="138" customFormat="1" x14ac:dyDescent="0.25">
      <c r="A13" s="213">
        <v>1</v>
      </c>
      <c r="B13" s="163" t="s">
        <v>119</v>
      </c>
      <c r="C13" s="50" t="s">
        <v>120</v>
      </c>
      <c r="D13" s="74" t="s">
        <v>84</v>
      </c>
      <c r="E13" s="80">
        <v>1</v>
      </c>
      <c r="F13" s="81">
        <v>4000</v>
      </c>
      <c r="G13" s="77">
        <f t="shared" si="1"/>
        <v>4000</v>
      </c>
      <c r="H13" s="76">
        <v>2034.67</v>
      </c>
      <c r="I13" s="76">
        <v>4360</v>
      </c>
      <c r="J13" s="81"/>
      <c r="K13" s="81"/>
      <c r="L13" s="81"/>
      <c r="M13" s="81"/>
      <c r="N13" s="81"/>
      <c r="O13" s="81"/>
      <c r="P13" s="81"/>
      <c r="Q13" s="81"/>
      <c r="R13" s="81"/>
      <c r="S13" s="81"/>
    </row>
    <row r="14" spans="1:19" s="138" customFormat="1" x14ac:dyDescent="0.25">
      <c r="A14" s="254" t="s">
        <v>101</v>
      </c>
      <c r="B14" s="50" t="s">
        <v>303</v>
      </c>
      <c r="C14" s="50" t="s">
        <v>304</v>
      </c>
      <c r="D14" s="74" t="s">
        <v>84</v>
      </c>
      <c r="E14" s="80">
        <v>1</v>
      </c>
      <c r="F14" s="81">
        <v>1700</v>
      </c>
      <c r="G14" s="77">
        <f t="shared" si="1"/>
        <v>1700</v>
      </c>
      <c r="H14" s="76">
        <v>274</v>
      </c>
      <c r="I14" s="76">
        <v>2071</v>
      </c>
      <c r="J14" s="81"/>
      <c r="K14" s="81"/>
      <c r="L14" s="81"/>
      <c r="M14" s="81"/>
      <c r="N14" s="81"/>
      <c r="O14" s="81"/>
      <c r="P14" s="81"/>
      <c r="Q14" s="81"/>
      <c r="R14" s="81"/>
      <c r="S14" s="81"/>
    </row>
    <row r="15" spans="1:19" s="138" customFormat="1" x14ac:dyDescent="0.25">
      <c r="A15" s="64" t="s">
        <v>82</v>
      </c>
      <c r="B15" s="66" t="s">
        <v>305</v>
      </c>
      <c r="C15" s="66"/>
      <c r="D15" s="67"/>
      <c r="E15" s="161"/>
      <c r="F15" s="162"/>
      <c r="G15" s="162">
        <f>+E15*F15</f>
        <v>0</v>
      </c>
      <c r="H15" s="162">
        <f>SUM(H16)</f>
        <v>2180</v>
      </c>
      <c r="I15" s="162">
        <f t="shared" ref="I15:S15" si="4">+I16</f>
        <v>4360</v>
      </c>
      <c r="J15" s="162">
        <f t="shared" si="4"/>
        <v>0</v>
      </c>
      <c r="K15" s="162">
        <f t="shared" si="4"/>
        <v>0</v>
      </c>
      <c r="L15" s="162">
        <f t="shared" si="4"/>
        <v>0</v>
      </c>
      <c r="M15" s="162">
        <f t="shared" si="4"/>
        <v>0</v>
      </c>
      <c r="N15" s="162">
        <f t="shared" si="4"/>
        <v>0</v>
      </c>
      <c r="O15" s="162">
        <f t="shared" si="4"/>
        <v>0</v>
      </c>
      <c r="P15" s="162">
        <f t="shared" si="4"/>
        <v>0</v>
      </c>
      <c r="Q15" s="162">
        <f t="shared" si="4"/>
        <v>0</v>
      </c>
      <c r="R15" s="162">
        <f t="shared" si="4"/>
        <v>0</v>
      </c>
      <c r="S15" s="162">
        <f t="shared" si="4"/>
        <v>0</v>
      </c>
    </row>
    <row r="16" spans="1:19" s="138" customFormat="1" x14ac:dyDescent="0.25">
      <c r="A16" s="213">
        <v>1</v>
      </c>
      <c r="B16" s="163" t="s">
        <v>306</v>
      </c>
      <c r="C16" s="50" t="s">
        <v>182</v>
      </c>
      <c r="D16" s="74" t="s">
        <v>84</v>
      </c>
      <c r="E16" s="80">
        <v>1</v>
      </c>
      <c r="F16" s="81">
        <v>4000</v>
      </c>
      <c r="G16" s="77">
        <f>+E16*F16</f>
        <v>4000</v>
      </c>
      <c r="H16" s="76">
        <v>2180</v>
      </c>
      <c r="I16" s="76">
        <v>4360</v>
      </c>
      <c r="J16" s="81"/>
      <c r="K16" s="81"/>
      <c r="L16" s="81"/>
      <c r="M16" s="81"/>
      <c r="N16" s="81"/>
      <c r="O16" s="81"/>
      <c r="P16" s="81"/>
      <c r="Q16" s="81"/>
      <c r="R16" s="81"/>
      <c r="S16" s="81"/>
    </row>
    <row r="17" spans="1:19" s="138" customFormat="1" x14ac:dyDescent="0.25">
      <c r="A17" s="64" t="s">
        <v>127</v>
      </c>
      <c r="B17" s="66" t="s">
        <v>126</v>
      </c>
      <c r="C17" s="66"/>
      <c r="D17" s="82"/>
      <c r="E17" s="83"/>
      <c r="F17" s="84"/>
      <c r="G17" s="84">
        <f t="shared" si="1"/>
        <v>0</v>
      </c>
      <c r="H17" s="84">
        <f>SUM(H18:H19)</f>
        <v>810</v>
      </c>
      <c r="I17" s="84">
        <f>SUM(I18:I20)</f>
        <v>340</v>
      </c>
      <c r="J17" s="84">
        <f t="shared" ref="J17:S17" si="5">SUM(J18:J19)</f>
        <v>0</v>
      </c>
      <c r="K17" s="84">
        <f t="shared" si="5"/>
        <v>0</v>
      </c>
      <c r="L17" s="84">
        <f t="shared" si="5"/>
        <v>0</v>
      </c>
      <c r="M17" s="84">
        <f t="shared" si="5"/>
        <v>0</v>
      </c>
      <c r="N17" s="84">
        <f t="shared" si="5"/>
        <v>0</v>
      </c>
      <c r="O17" s="218">
        <f t="shared" si="5"/>
        <v>0</v>
      </c>
      <c r="P17" s="218">
        <f t="shared" si="5"/>
        <v>0</v>
      </c>
      <c r="Q17" s="218">
        <f t="shared" si="5"/>
        <v>0</v>
      </c>
      <c r="R17" s="218">
        <f t="shared" si="5"/>
        <v>0</v>
      </c>
      <c r="S17" s="218">
        <f t="shared" si="5"/>
        <v>0</v>
      </c>
    </row>
    <row r="18" spans="1:19" s="138" customFormat="1" x14ac:dyDescent="0.25">
      <c r="A18" s="213">
        <v>1</v>
      </c>
      <c r="B18" s="160" t="s">
        <v>126</v>
      </c>
      <c r="C18" s="73" t="s">
        <v>297</v>
      </c>
      <c r="D18" s="74" t="s">
        <v>84</v>
      </c>
      <c r="E18" s="75">
        <v>1</v>
      </c>
      <c r="F18" s="76">
        <v>640</v>
      </c>
      <c r="G18" s="77">
        <f t="shared" si="1"/>
        <v>640</v>
      </c>
      <c r="H18" s="76">
        <f>+G18</f>
        <v>640</v>
      </c>
      <c r="I18" s="76"/>
      <c r="J18" s="76"/>
      <c r="K18" s="76"/>
      <c r="L18" s="76"/>
      <c r="M18" s="76"/>
      <c r="N18" s="78"/>
      <c r="O18" s="78"/>
      <c r="P18" s="78"/>
      <c r="Q18" s="78"/>
      <c r="R18" s="78"/>
      <c r="S18" s="78"/>
    </row>
    <row r="19" spans="1:19" s="138" customFormat="1" x14ac:dyDescent="0.25">
      <c r="A19" s="213">
        <v>2</v>
      </c>
      <c r="B19" s="160" t="s">
        <v>126</v>
      </c>
      <c r="C19" s="73" t="s">
        <v>277</v>
      </c>
      <c r="D19" s="74" t="s">
        <v>84</v>
      </c>
      <c r="E19" s="75">
        <v>1</v>
      </c>
      <c r="F19" s="76">
        <v>170</v>
      </c>
      <c r="G19" s="77">
        <f t="shared" si="1"/>
        <v>170</v>
      </c>
      <c r="H19" s="76">
        <f>+G19</f>
        <v>170</v>
      </c>
      <c r="I19" s="164"/>
      <c r="J19" s="76"/>
      <c r="K19" s="76"/>
      <c r="L19" s="76"/>
      <c r="M19" s="76"/>
      <c r="N19" s="78"/>
      <c r="O19" s="78"/>
      <c r="P19" s="78"/>
      <c r="Q19" s="78"/>
      <c r="R19" s="78"/>
      <c r="S19" s="78"/>
    </row>
    <row r="20" spans="1:19" s="138" customFormat="1" x14ac:dyDescent="0.25">
      <c r="A20" s="254" t="s">
        <v>131</v>
      </c>
      <c r="B20" s="160" t="s">
        <v>126</v>
      </c>
      <c r="C20" s="73" t="s">
        <v>277</v>
      </c>
      <c r="D20" s="74" t="s">
        <v>84</v>
      </c>
      <c r="E20" s="75">
        <v>2</v>
      </c>
      <c r="F20" s="76">
        <v>170</v>
      </c>
      <c r="G20" s="77">
        <f>+E20*F20</f>
        <v>340</v>
      </c>
      <c r="H20" s="76"/>
      <c r="I20" s="168">
        <f>+G20</f>
        <v>340</v>
      </c>
      <c r="J20" s="76"/>
      <c r="K20" s="76"/>
      <c r="L20" s="76"/>
      <c r="M20" s="76"/>
      <c r="N20" s="78"/>
      <c r="O20" s="78"/>
      <c r="P20" s="78"/>
      <c r="Q20" s="78"/>
      <c r="R20" s="78"/>
      <c r="S20" s="78"/>
    </row>
    <row r="21" spans="1:19" s="138" customFormat="1" x14ac:dyDescent="0.25">
      <c r="A21" s="64" t="s">
        <v>210</v>
      </c>
      <c r="B21" s="66" t="s">
        <v>168</v>
      </c>
      <c r="C21" s="66"/>
      <c r="D21" s="82"/>
      <c r="E21" s="83"/>
      <c r="F21" s="84"/>
      <c r="G21" s="84">
        <f>+E21*F21</f>
        <v>0</v>
      </c>
      <c r="H21" s="84">
        <f>SUM(H22:H24)</f>
        <v>0</v>
      </c>
      <c r="I21" s="84">
        <f>SUM(I22:I23)</f>
        <v>-90.5</v>
      </c>
      <c r="J21" s="84"/>
      <c r="K21" s="84"/>
      <c r="L21" s="84">
        <f>SUM(L22:L23)</f>
        <v>0</v>
      </c>
      <c r="M21" s="84">
        <f>SUM(M22:M23)</f>
        <v>0</v>
      </c>
      <c r="N21" s="85">
        <f>SUM(N22:N24)</f>
        <v>0</v>
      </c>
      <c r="O21" s="85">
        <f>SUM(O22:O23)</f>
        <v>0</v>
      </c>
      <c r="P21" s="85">
        <f>SUM(P22:P23)</f>
        <v>0</v>
      </c>
      <c r="Q21" s="85">
        <f>SUM(Q22:Q23)</f>
        <v>0</v>
      </c>
      <c r="R21" s="85">
        <f>SUM(R22:R23)</f>
        <v>0</v>
      </c>
      <c r="S21" s="85">
        <f>SUM(S22:S23)</f>
        <v>0</v>
      </c>
    </row>
    <row r="22" spans="1:19" s="138" customFormat="1" x14ac:dyDescent="0.25">
      <c r="A22" s="71">
        <v>1</v>
      </c>
      <c r="B22" s="160" t="s">
        <v>164</v>
      </c>
      <c r="C22" s="73" t="s">
        <v>277</v>
      </c>
      <c r="D22" s="74" t="s">
        <v>84</v>
      </c>
      <c r="E22" s="75">
        <v>1</v>
      </c>
      <c r="F22" s="76">
        <v>-59</v>
      </c>
      <c r="G22" s="77">
        <f>+E22*F22</f>
        <v>-59</v>
      </c>
      <c r="H22" s="76"/>
      <c r="I22" s="76">
        <f>+G22</f>
        <v>-59</v>
      </c>
      <c r="J22" s="76"/>
      <c r="K22" s="76"/>
      <c r="L22" s="76"/>
      <c r="M22" s="76"/>
      <c r="N22" s="78"/>
      <c r="O22" s="78"/>
      <c r="P22" s="78"/>
      <c r="Q22" s="78"/>
      <c r="R22" s="78"/>
      <c r="S22" s="78"/>
    </row>
    <row r="23" spans="1:19" s="138" customFormat="1" x14ac:dyDescent="0.25">
      <c r="A23" s="71">
        <v>2</v>
      </c>
      <c r="B23" s="160" t="s">
        <v>164</v>
      </c>
      <c r="C23" s="73" t="s">
        <v>277</v>
      </c>
      <c r="D23" s="74" t="s">
        <v>84</v>
      </c>
      <c r="E23" s="75">
        <v>1</v>
      </c>
      <c r="F23" s="76">
        <v>-196</v>
      </c>
      <c r="G23" s="77">
        <f>+E23*F23</f>
        <v>-196</v>
      </c>
      <c r="H23" s="76"/>
      <c r="I23" s="167">
        <v>-31.5</v>
      </c>
      <c r="J23" s="76"/>
      <c r="K23" s="76"/>
      <c r="L23" s="76"/>
      <c r="M23" s="76"/>
      <c r="N23" s="78"/>
      <c r="O23" s="78"/>
      <c r="P23" s="78"/>
      <c r="Q23" s="78"/>
      <c r="R23" s="78"/>
      <c r="S23" s="78"/>
    </row>
    <row r="24" spans="1:19" s="138" customFormat="1" ht="15" customHeight="1" x14ac:dyDescent="0.25">
      <c r="A24" s="190" t="s">
        <v>81</v>
      </c>
      <c r="B24" s="191"/>
      <c r="C24" s="192"/>
      <c r="D24" s="60"/>
      <c r="E24" s="60"/>
      <c r="F24" s="61"/>
      <c r="G24" s="89"/>
      <c r="H24" s="165"/>
      <c r="I24" s="165">
        <f>+I25+I33+I37+I39</f>
        <v>11500</v>
      </c>
      <c r="J24" s="165">
        <f>+J25+J33+J37+J39</f>
        <v>16800</v>
      </c>
      <c r="K24" s="165">
        <f>+K25+K33+K37+K39</f>
        <v>11300</v>
      </c>
      <c r="L24" s="165">
        <f>+L25+L33+L37+L39</f>
        <v>11500</v>
      </c>
      <c r="M24" s="165"/>
      <c r="N24" s="89"/>
      <c r="O24" s="89"/>
      <c r="P24" s="89"/>
      <c r="Q24" s="89"/>
      <c r="R24" s="89"/>
      <c r="S24" s="89"/>
    </row>
    <row r="25" spans="1:19" s="138" customFormat="1" x14ac:dyDescent="0.25">
      <c r="A25" s="64" t="s">
        <v>5</v>
      </c>
      <c r="B25" s="66" t="s">
        <v>279</v>
      </c>
      <c r="C25" s="66"/>
      <c r="D25" s="82"/>
      <c r="E25" s="83"/>
      <c r="F25" s="84"/>
      <c r="G25" s="83"/>
      <c r="H25" s="84">
        <f>SUM(H26:H26)</f>
        <v>0</v>
      </c>
      <c r="I25" s="84">
        <f>SUM(I26:I29)</f>
        <v>3000</v>
      </c>
      <c r="J25" s="84">
        <f>SUM(J26:J29)</f>
        <v>800</v>
      </c>
      <c r="K25" s="84">
        <f>SUM(K26:K30)</f>
        <v>6300</v>
      </c>
      <c r="L25" s="84">
        <f>SUM(L26:L31)</f>
        <v>6500</v>
      </c>
      <c r="M25" s="84">
        <f>SUM(M26:M32)</f>
        <v>8000</v>
      </c>
      <c r="N25" s="84">
        <f t="shared" ref="N25:S25" si="6">SUM(N26:N31)</f>
        <v>0</v>
      </c>
      <c r="O25" s="84">
        <f t="shared" si="6"/>
        <v>0</v>
      </c>
      <c r="P25" s="84">
        <f t="shared" si="6"/>
        <v>0</v>
      </c>
      <c r="Q25" s="84">
        <f t="shared" si="6"/>
        <v>0</v>
      </c>
      <c r="R25" s="84">
        <f t="shared" si="6"/>
        <v>0</v>
      </c>
      <c r="S25" s="84">
        <f t="shared" si="6"/>
        <v>0</v>
      </c>
    </row>
    <row r="26" spans="1:19" s="138" customFormat="1" x14ac:dyDescent="0.25">
      <c r="A26" s="213">
        <v>1</v>
      </c>
      <c r="B26" s="87" t="s">
        <v>128</v>
      </c>
      <c r="C26" s="87" t="s">
        <v>308</v>
      </c>
      <c r="D26" s="74" t="s">
        <v>79</v>
      </c>
      <c r="E26" s="77">
        <v>1</v>
      </c>
      <c r="F26" s="76">
        <v>3000</v>
      </c>
      <c r="G26" s="77">
        <f t="shared" ref="G26:G32" si="7">+F26*E26</f>
        <v>3000</v>
      </c>
      <c r="H26" s="76"/>
      <c r="I26" s="76">
        <f>+G26</f>
        <v>3000</v>
      </c>
      <c r="J26" s="76"/>
      <c r="K26" s="76"/>
      <c r="L26" s="76"/>
      <c r="M26" s="166"/>
      <c r="N26" s="86"/>
      <c r="O26" s="166"/>
      <c r="P26" s="166"/>
      <c r="Q26" s="166"/>
      <c r="R26" s="166"/>
      <c r="S26" s="166"/>
    </row>
    <row r="27" spans="1:19" s="138" customFormat="1" x14ac:dyDescent="0.25">
      <c r="A27" s="213" t="s">
        <v>101</v>
      </c>
      <c r="B27" s="87" t="s">
        <v>321</v>
      </c>
      <c r="C27" s="87" t="s">
        <v>322</v>
      </c>
      <c r="D27" s="74" t="s">
        <v>79</v>
      </c>
      <c r="E27" s="77">
        <v>1</v>
      </c>
      <c r="F27" s="76">
        <v>800</v>
      </c>
      <c r="G27" s="77">
        <f t="shared" si="7"/>
        <v>800</v>
      </c>
      <c r="H27" s="76"/>
      <c r="I27" s="76"/>
      <c r="J27" s="76">
        <f>+G27</f>
        <v>800</v>
      </c>
      <c r="K27" s="76"/>
      <c r="L27" s="76"/>
      <c r="M27" s="166"/>
      <c r="N27" s="86"/>
      <c r="O27" s="166"/>
      <c r="P27" s="166"/>
      <c r="Q27" s="166"/>
      <c r="R27" s="166"/>
      <c r="S27" s="166"/>
    </row>
    <row r="28" spans="1:19" s="138" customFormat="1" x14ac:dyDescent="0.25">
      <c r="A28" s="213" t="s">
        <v>131</v>
      </c>
      <c r="B28" s="87" t="s">
        <v>327</v>
      </c>
      <c r="C28" s="87" t="s">
        <v>151</v>
      </c>
      <c r="D28" s="74" t="s">
        <v>79</v>
      </c>
      <c r="E28" s="77">
        <v>1</v>
      </c>
      <c r="F28" s="76">
        <v>1800</v>
      </c>
      <c r="G28" s="77">
        <f t="shared" si="7"/>
        <v>1800</v>
      </c>
      <c r="H28" s="76"/>
      <c r="I28" s="76"/>
      <c r="J28" s="76"/>
      <c r="K28" s="76">
        <f>+G28</f>
        <v>1800</v>
      </c>
      <c r="L28" s="76"/>
      <c r="M28" s="166"/>
      <c r="N28" s="86"/>
      <c r="O28" s="166"/>
      <c r="P28" s="166"/>
      <c r="Q28" s="166"/>
      <c r="R28" s="166"/>
      <c r="S28" s="166"/>
    </row>
    <row r="29" spans="1:19" s="138" customFormat="1" x14ac:dyDescent="0.25">
      <c r="A29" s="213" t="s">
        <v>68</v>
      </c>
      <c r="B29" s="87" t="s">
        <v>329</v>
      </c>
      <c r="C29" s="87" t="s">
        <v>304</v>
      </c>
      <c r="D29" s="74" t="s">
        <v>79</v>
      </c>
      <c r="E29" s="77">
        <v>1</v>
      </c>
      <c r="F29" s="76">
        <v>2500</v>
      </c>
      <c r="G29" s="77">
        <f t="shared" si="7"/>
        <v>2500</v>
      </c>
      <c r="H29" s="76"/>
      <c r="I29" s="76"/>
      <c r="J29" s="76"/>
      <c r="K29" s="76">
        <f>+G29</f>
        <v>2500</v>
      </c>
      <c r="L29" s="76">
        <v>2500</v>
      </c>
      <c r="M29" s="76">
        <v>2500</v>
      </c>
      <c r="N29" s="86"/>
      <c r="O29" s="166"/>
      <c r="P29" s="166"/>
      <c r="Q29" s="166"/>
      <c r="R29" s="166"/>
      <c r="S29" s="166"/>
    </row>
    <row r="30" spans="1:19" s="138" customFormat="1" x14ac:dyDescent="0.25">
      <c r="A30" s="213" t="s">
        <v>132</v>
      </c>
      <c r="B30" s="87" t="s">
        <v>128</v>
      </c>
      <c r="C30" s="87" t="s">
        <v>331</v>
      </c>
      <c r="D30" s="74" t="s">
        <v>79</v>
      </c>
      <c r="E30" s="77">
        <v>1</v>
      </c>
      <c r="F30" s="76">
        <v>2000</v>
      </c>
      <c r="G30" s="77">
        <f t="shared" si="7"/>
        <v>2000</v>
      </c>
      <c r="H30" s="76"/>
      <c r="I30" s="76"/>
      <c r="J30" s="76"/>
      <c r="K30" s="76">
        <v>2000</v>
      </c>
      <c r="L30" s="76">
        <v>2000</v>
      </c>
      <c r="M30" s="76">
        <v>2000</v>
      </c>
      <c r="N30" s="86"/>
      <c r="O30" s="166"/>
      <c r="P30" s="166"/>
      <c r="Q30" s="166"/>
      <c r="R30" s="166"/>
      <c r="S30" s="166"/>
    </row>
    <row r="31" spans="1:19" s="138" customFormat="1" x14ac:dyDescent="0.25">
      <c r="A31" s="213" t="s">
        <v>133</v>
      </c>
      <c r="B31" s="87" t="s">
        <v>321</v>
      </c>
      <c r="C31" s="87" t="s">
        <v>339</v>
      </c>
      <c r="D31" s="74" t="s">
        <v>79</v>
      </c>
      <c r="E31" s="77">
        <v>1</v>
      </c>
      <c r="F31" s="76">
        <v>2000</v>
      </c>
      <c r="G31" s="77">
        <f t="shared" si="7"/>
        <v>2000</v>
      </c>
      <c r="H31" s="76"/>
      <c r="I31" s="76"/>
      <c r="J31" s="76"/>
      <c r="K31" s="76"/>
      <c r="L31" s="76">
        <v>2000</v>
      </c>
      <c r="M31" s="166"/>
      <c r="N31" s="86"/>
      <c r="O31" s="166"/>
      <c r="P31" s="166"/>
      <c r="Q31" s="166"/>
      <c r="R31" s="166"/>
      <c r="S31" s="166"/>
    </row>
    <row r="32" spans="1:19" s="138" customFormat="1" x14ac:dyDescent="0.25">
      <c r="A32" s="213" t="s">
        <v>134</v>
      </c>
      <c r="B32" s="87" t="s">
        <v>128</v>
      </c>
      <c r="C32" s="87" t="s">
        <v>154</v>
      </c>
      <c r="D32" s="74" t="s">
        <v>79</v>
      </c>
      <c r="E32" s="77">
        <v>2</v>
      </c>
      <c r="F32" s="76">
        <v>3500</v>
      </c>
      <c r="G32" s="77">
        <f t="shared" si="7"/>
        <v>7000</v>
      </c>
      <c r="H32" s="76"/>
      <c r="I32" s="76"/>
      <c r="J32" s="76"/>
      <c r="K32" s="76"/>
      <c r="L32" s="76"/>
      <c r="M32" s="76">
        <v>3500</v>
      </c>
      <c r="N32" s="86"/>
      <c r="O32" s="166"/>
      <c r="P32" s="166"/>
      <c r="Q32" s="166"/>
      <c r="R32" s="166"/>
      <c r="S32" s="166"/>
    </row>
    <row r="33" spans="1:19" s="138" customFormat="1" x14ac:dyDescent="0.25">
      <c r="A33" s="64" t="s">
        <v>82</v>
      </c>
      <c r="B33" s="66" t="s">
        <v>324</v>
      </c>
      <c r="C33" s="66"/>
      <c r="D33" s="82"/>
      <c r="E33" s="83"/>
      <c r="F33" s="84"/>
      <c r="G33" s="83"/>
      <c r="H33" s="84">
        <f>SUM(H34)</f>
        <v>0</v>
      </c>
      <c r="I33" s="84">
        <f>+I34</f>
        <v>5000</v>
      </c>
      <c r="J33" s="84">
        <f>SUM(J34:J35)</f>
        <v>11000</v>
      </c>
      <c r="K33" s="84">
        <f>SUM(K34:K36)</f>
        <v>5000</v>
      </c>
      <c r="L33" s="84">
        <f>SUM(L34:L36)</f>
        <v>0</v>
      </c>
      <c r="M33" s="84">
        <f>SUM(M34:M36)</f>
        <v>6000</v>
      </c>
      <c r="N33" s="84">
        <f>SUM(N34)</f>
        <v>0</v>
      </c>
      <c r="O33" s="84">
        <f>SUM(O34:O34)</f>
        <v>0</v>
      </c>
      <c r="P33" s="84">
        <f>SUM(P34:P34)</f>
        <v>0</v>
      </c>
      <c r="Q33" s="84">
        <f>SUM(Q34:Q34)</f>
        <v>0</v>
      </c>
      <c r="R33" s="84">
        <f>SUM(R34:R34)</f>
        <v>0</v>
      </c>
      <c r="S33" s="84">
        <f>SUM(S34:S34)</f>
        <v>0</v>
      </c>
    </row>
    <row r="34" spans="1:19" s="138" customFormat="1" x14ac:dyDescent="0.25">
      <c r="A34" s="71">
        <v>1</v>
      </c>
      <c r="B34" s="92" t="s">
        <v>261</v>
      </c>
      <c r="C34" s="92" t="s">
        <v>262</v>
      </c>
      <c r="D34" s="74" t="s">
        <v>84</v>
      </c>
      <c r="E34" s="75">
        <v>1</v>
      </c>
      <c r="F34" s="76">
        <v>5000</v>
      </c>
      <c r="G34" s="77">
        <f>+E34*F34</f>
        <v>5000</v>
      </c>
      <c r="H34" s="76"/>
      <c r="I34" s="76">
        <f>+G34</f>
        <v>5000</v>
      </c>
      <c r="J34" s="76">
        <v>5000</v>
      </c>
      <c r="K34" s="76">
        <v>5000</v>
      </c>
      <c r="L34" s="76"/>
      <c r="M34" s="76"/>
      <c r="N34" s="78"/>
      <c r="O34" s="76"/>
      <c r="P34" s="76"/>
      <c r="Q34" s="76"/>
      <c r="R34" s="76"/>
      <c r="S34" s="76"/>
    </row>
    <row r="35" spans="1:19" s="138" customFormat="1" x14ac:dyDescent="0.25">
      <c r="A35" s="71">
        <v>2</v>
      </c>
      <c r="B35" s="92" t="s">
        <v>319</v>
      </c>
      <c r="C35" s="92" t="s">
        <v>320</v>
      </c>
      <c r="D35" s="74" t="s">
        <v>84</v>
      </c>
      <c r="E35" s="75">
        <v>1</v>
      </c>
      <c r="F35" s="76">
        <v>6000</v>
      </c>
      <c r="G35" s="77">
        <f>+F35</f>
        <v>6000</v>
      </c>
      <c r="H35" s="76"/>
      <c r="I35" s="76"/>
      <c r="J35" s="76">
        <f>+G35</f>
        <v>6000</v>
      </c>
      <c r="K35" s="76"/>
      <c r="L35" s="76"/>
      <c r="M35" s="76"/>
      <c r="N35" s="78"/>
      <c r="O35" s="76"/>
      <c r="P35" s="76"/>
      <c r="Q35" s="76"/>
      <c r="R35" s="76"/>
      <c r="S35" s="76"/>
    </row>
    <row r="36" spans="1:19" s="138" customFormat="1" x14ac:dyDescent="0.25">
      <c r="A36" s="71">
        <v>3</v>
      </c>
      <c r="B36" s="92" t="s">
        <v>351</v>
      </c>
      <c r="C36" s="92" t="s">
        <v>352</v>
      </c>
      <c r="D36" s="74" t="s">
        <v>84</v>
      </c>
      <c r="E36" s="75">
        <v>1</v>
      </c>
      <c r="F36" s="76">
        <v>6000</v>
      </c>
      <c r="G36" s="77">
        <f>+F36</f>
        <v>6000</v>
      </c>
      <c r="H36" s="76"/>
      <c r="I36" s="76"/>
      <c r="J36" s="76"/>
      <c r="K36" s="76"/>
      <c r="L36" s="76"/>
      <c r="M36" s="76">
        <f>+G36</f>
        <v>6000</v>
      </c>
      <c r="N36" s="78"/>
      <c r="O36" s="76"/>
      <c r="P36" s="76"/>
      <c r="Q36" s="76"/>
      <c r="R36" s="76"/>
      <c r="S36" s="76"/>
    </row>
    <row r="37" spans="1:19" s="138" customFormat="1" x14ac:dyDescent="0.25">
      <c r="A37" s="64" t="s">
        <v>127</v>
      </c>
      <c r="B37" s="66" t="s">
        <v>323</v>
      </c>
      <c r="C37" s="66"/>
      <c r="D37" s="82"/>
      <c r="E37" s="83"/>
      <c r="F37" s="84"/>
      <c r="G37" s="83"/>
      <c r="H37" s="84"/>
      <c r="I37" s="84">
        <f>SUM(I38)</f>
        <v>0</v>
      </c>
      <c r="J37" s="84">
        <f>SUM(J38)</f>
        <v>5000</v>
      </c>
      <c r="K37" s="84">
        <f>SUM(K38)</f>
        <v>0</v>
      </c>
      <c r="L37" s="84">
        <f>SUM(L38:L38)</f>
        <v>5000</v>
      </c>
      <c r="M37" s="84">
        <f t="shared" ref="M37:S37" si="8">SUM(M38:M38)</f>
        <v>5000</v>
      </c>
      <c r="N37" s="84">
        <f t="shared" si="8"/>
        <v>0</v>
      </c>
      <c r="O37" s="84">
        <f t="shared" si="8"/>
        <v>0</v>
      </c>
      <c r="P37" s="84">
        <f t="shared" si="8"/>
        <v>0</v>
      </c>
      <c r="Q37" s="84">
        <f t="shared" si="8"/>
        <v>0</v>
      </c>
      <c r="R37" s="84">
        <f t="shared" si="8"/>
        <v>0</v>
      </c>
      <c r="S37" s="84">
        <f t="shared" si="8"/>
        <v>0</v>
      </c>
    </row>
    <row r="38" spans="1:19" s="138" customFormat="1" x14ac:dyDescent="0.25">
      <c r="A38" s="213" t="s">
        <v>100</v>
      </c>
      <c r="B38" s="95" t="s">
        <v>323</v>
      </c>
      <c r="C38" s="95" t="s">
        <v>182</v>
      </c>
      <c r="D38" s="74" t="s">
        <v>84</v>
      </c>
      <c r="E38" s="75">
        <v>1</v>
      </c>
      <c r="F38" s="76">
        <v>5000</v>
      </c>
      <c r="G38" s="77">
        <f>+E38*F38</f>
        <v>5000</v>
      </c>
      <c r="H38" s="76"/>
      <c r="I38" s="76"/>
      <c r="J38" s="76">
        <f>+G38</f>
        <v>5000</v>
      </c>
      <c r="K38" s="76"/>
      <c r="L38" s="76">
        <v>5000</v>
      </c>
      <c r="M38" s="76">
        <v>5000</v>
      </c>
      <c r="N38" s="78"/>
      <c r="O38" s="78"/>
      <c r="P38" s="78"/>
      <c r="Q38" s="78"/>
      <c r="R38" s="78"/>
      <c r="S38" s="78"/>
    </row>
    <row r="39" spans="1:19" s="138" customFormat="1" x14ac:dyDescent="0.25">
      <c r="A39" s="64" t="s">
        <v>328</v>
      </c>
      <c r="B39" s="66" t="s">
        <v>148</v>
      </c>
      <c r="C39" s="66"/>
      <c r="D39" s="82"/>
      <c r="E39" s="83"/>
      <c r="F39" s="84"/>
      <c r="G39" s="83"/>
      <c r="H39" s="84"/>
      <c r="I39" s="84">
        <f>SUM(I40)</f>
        <v>3500</v>
      </c>
      <c r="J39" s="84">
        <f>SUM(J40)</f>
        <v>0</v>
      </c>
      <c r="K39" s="84">
        <f>SUM(K40)</f>
        <v>0</v>
      </c>
      <c r="L39" s="84">
        <f t="shared" ref="L39:S39" si="9">SUM(L40:L40)</f>
        <v>0</v>
      </c>
      <c r="M39" s="84">
        <f t="shared" si="9"/>
        <v>0</v>
      </c>
      <c r="N39" s="84">
        <f t="shared" si="9"/>
        <v>0</v>
      </c>
      <c r="O39" s="218">
        <f t="shared" si="9"/>
        <v>0</v>
      </c>
      <c r="P39" s="218">
        <f t="shared" si="9"/>
        <v>0</v>
      </c>
      <c r="Q39" s="218">
        <f t="shared" si="9"/>
        <v>0</v>
      </c>
      <c r="R39" s="218">
        <f t="shared" si="9"/>
        <v>0</v>
      </c>
      <c r="S39" s="218">
        <f t="shared" si="9"/>
        <v>0</v>
      </c>
    </row>
    <row r="40" spans="1:19" s="138" customFormat="1" x14ac:dyDescent="0.25">
      <c r="A40" s="213" t="s">
        <v>100</v>
      </c>
      <c r="B40" s="95" t="s">
        <v>148</v>
      </c>
      <c r="C40" s="95" t="s">
        <v>307</v>
      </c>
      <c r="D40" s="75" t="s">
        <v>84</v>
      </c>
      <c r="E40" s="75">
        <v>1</v>
      </c>
      <c r="F40" s="76">
        <v>3500</v>
      </c>
      <c r="G40" s="77">
        <f>+F40</f>
        <v>3500</v>
      </c>
      <c r="H40" s="76"/>
      <c r="I40" s="76">
        <f>+G40</f>
        <v>3500</v>
      </c>
      <c r="J40" s="76"/>
      <c r="K40" s="76"/>
      <c r="L40" s="76"/>
      <c r="M40" s="76"/>
      <c r="N40" s="78"/>
      <c r="O40" s="78"/>
      <c r="P40" s="78"/>
      <c r="Q40" s="78"/>
      <c r="R40" s="78"/>
      <c r="S40" s="78"/>
    </row>
    <row r="41" spans="1:19" s="152" customFormat="1" ht="15" customHeight="1" x14ac:dyDescent="0.25">
      <c r="A41" s="190" t="s">
        <v>136</v>
      </c>
      <c r="B41" s="191"/>
      <c r="C41" s="88"/>
      <c r="D41" s="60"/>
      <c r="E41" s="60"/>
      <c r="F41" s="61"/>
      <c r="G41" s="89"/>
      <c r="H41" s="165"/>
      <c r="I41" s="165">
        <f>+I42</f>
        <v>3000</v>
      </c>
      <c r="J41" s="165">
        <f>+J42</f>
        <v>0</v>
      </c>
      <c r="K41" s="165">
        <f t="shared" ref="K41:O43" si="10">SUM(K42:K42)</f>
        <v>0</v>
      </c>
      <c r="L41" s="165">
        <f t="shared" si="10"/>
        <v>0</v>
      </c>
      <c r="M41" s="165">
        <f t="shared" si="10"/>
        <v>0</v>
      </c>
      <c r="N41" s="90">
        <f t="shared" si="10"/>
        <v>0</v>
      </c>
      <c r="O41" s="90">
        <f t="shared" si="10"/>
        <v>0</v>
      </c>
      <c r="P41" s="90">
        <f>SUM(P42:P42)</f>
        <v>0</v>
      </c>
      <c r="Q41" s="90">
        <f>SUM(Q42:Q42)</f>
        <v>0</v>
      </c>
      <c r="R41" s="90">
        <f>SUM(R42:R42)</f>
        <v>0</v>
      </c>
      <c r="S41" s="90">
        <f>SUM(S42:S42)</f>
        <v>0</v>
      </c>
    </row>
    <row r="42" spans="1:19" ht="15" customHeight="1" x14ac:dyDescent="0.25">
      <c r="A42" s="91">
        <v>1</v>
      </c>
      <c r="B42" s="92" t="s">
        <v>137</v>
      </c>
      <c r="C42" s="92" t="s">
        <v>138</v>
      </c>
      <c r="D42" s="74" t="s">
        <v>79</v>
      </c>
      <c r="E42" s="93">
        <v>1</v>
      </c>
      <c r="F42" s="94">
        <v>3000</v>
      </c>
      <c r="G42" s="94">
        <f>+F42*E42</f>
        <v>3000</v>
      </c>
      <c r="H42" s="94"/>
      <c r="I42" s="94">
        <v>3000</v>
      </c>
      <c r="J42" s="167"/>
      <c r="K42" s="167"/>
      <c r="L42" s="167"/>
      <c r="M42" s="167"/>
      <c r="N42" s="95"/>
      <c r="O42" s="95"/>
      <c r="P42" s="95"/>
      <c r="Q42" s="95"/>
      <c r="R42" s="95"/>
      <c r="S42" s="95"/>
    </row>
    <row r="43" spans="1:19" s="152" customFormat="1" ht="15" customHeight="1" x14ac:dyDescent="0.25">
      <c r="A43" s="190" t="s">
        <v>325</v>
      </c>
      <c r="B43" s="191"/>
      <c r="C43" s="88"/>
      <c r="D43" s="60"/>
      <c r="E43" s="60"/>
      <c r="F43" s="61"/>
      <c r="G43" s="89"/>
      <c r="H43" s="165"/>
      <c r="I43" s="165">
        <f>+I44</f>
        <v>0</v>
      </c>
      <c r="J43" s="165">
        <f>+J44</f>
        <v>23565.599999999999</v>
      </c>
      <c r="K43" s="165">
        <f t="shared" si="10"/>
        <v>0</v>
      </c>
      <c r="L43" s="165">
        <f t="shared" si="10"/>
        <v>0</v>
      </c>
      <c r="M43" s="165">
        <f t="shared" si="10"/>
        <v>0</v>
      </c>
      <c r="N43" s="90">
        <f t="shared" si="10"/>
        <v>0</v>
      </c>
      <c r="O43" s="90">
        <f t="shared" si="10"/>
        <v>0</v>
      </c>
      <c r="P43" s="90">
        <f>SUM(P44:P44)</f>
        <v>0</v>
      </c>
      <c r="Q43" s="90">
        <f>SUM(Q44:Q44)</f>
        <v>0</v>
      </c>
      <c r="R43" s="90">
        <f>SUM(R44:R44)</f>
        <v>0</v>
      </c>
      <c r="S43" s="90">
        <f>SUM(S44:S44)</f>
        <v>0</v>
      </c>
    </row>
    <row r="44" spans="1:19" ht="15" customHeight="1" x14ac:dyDescent="0.25">
      <c r="A44" s="91">
        <v>1</v>
      </c>
      <c r="B44" s="92" t="s">
        <v>137</v>
      </c>
      <c r="C44" s="92" t="s">
        <v>138</v>
      </c>
      <c r="D44" s="74" t="s">
        <v>79</v>
      </c>
      <c r="E44" s="93">
        <v>1</v>
      </c>
      <c r="F44" s="94">
        <v>23565.599999999999</v>
      </c>
      <c r="G44" s="94">
        <f>+F44*E44</f>
        <v>23565.599999999999</v>
      </c>
      <c r="H44" s="94"/>
      <c r="I44" s="94"/>
      <c r="J44" s="167">
        <f>+G44</f>
        <v>23565.599999999999</v>
      </c>
      <c r="K44" s="167"/>
      <c r="L44" s="167"/>
      <c r="M44" s="167"/>
      <c r="N44" s="95"/>
      <c r="O44" s="95"/>
      <c r="P44" s="95"/>
      <c r="Q44" s="95"/>
      <c r="R44" s="95"/>
      <c r="S44" s="95"/>
    </row>
    <row r="45" spans="1:19" s="152" customFormat="1" ht="15" customHeight="1" x14ac:dyDescent="0.25">
      <c r="A45" s="453" t="s">
        <v>83</v>
      </c>
      <c r="B45" s="454"/>
      <c r="C45" s="455"/>
      <c r="D45" s="60"/>
      <c r="E45" s="60"/>
      <c r="F45" s="61"/>
      <c r="G45" s="89"/>
      <c r="H45" s="165"/>
      <c r="I45" s="165">
        <f>SUM(I46:I47)</f>
        <v>1448</v>
      </c>
      <c r="J45" s="165">
        <f>SUM(J46:J47)</f>
        <v>0</v>
      </c>
      <c r="K45" s="165">
        <f>SUM(K46:K47)</f>
        <v>0</v>
      </c>
      <c r="L45" s="165">
        <f>SUM(L46:L47)</f>
        <v>0</v>
      </c>
      <c r="M45" s="165">
        <f>SUM(M46:M47)</f>
        <v>558.49</v>
      </c>
      <c r="N45" s="165">
        <f t="shared" ref="N45:S45" si="11">SUM(N46:N46)</f>
        <v>0</v>
      </c>
      <c r="O45" s="165">
        <f t="shared" si="11"/>
        <v>0</v>
      </c>
      <c r="P45" s="165">
        <f t="shared" si="11"/>
        <v>0</v>
      </c>
      <c r="Q45" s="165">
        <f t="shared" si="11"/>
        <v>0</v>
      </c>
      <c r="R45" s="165">
        <f t="shared" si="11"/>
        <v>0</v>
      </c>
      <c r="S45" s="165">
        <f t="shared" si="11"/>
        <v>0</v>
      </c>
    </row>
    <row r="46" spans="1:19" ht="15" customHeight="1" x14ac:dyDescent="0.25">
      <c r="A46" s="91">
        <v>1</v>
      </c>
      <c r="B46" s="92" t="s">
        <v>310</v>
      </c>
      <c r="C46" s="92" t="s">
        <v>309</v>
      </c>
      <c r="D46" s="40" t="s">
        <v>172</v>
      </c>
      <c r="E46" s="79">
        <v>1</v>
      </c>
      <c r="F46" s="40">
        <v>1448</v>
      </c>
      <c r="G46" s="40">
        <f>+F46*E46</f>
        <v>1448</v>
      </c>
      <c r="H46" s="43"/>
      <c r="I46" s="43">
        <f>+G46</f>
        <v>1448</v>
      </c>
      <c r="J46" s="189"/>
      <c r="K46" s="43"/>
      <c r="L46" s="167"/>
      <c r="M46" s="167"/>
      <c r="N46" s="95"/>
      <c r="O46" s="95"/>
      <c r="P46" s="95"/>
      <c r="Q46" s="95"/>
      <c r="R46" s="95"/>
      <c r="S46" s="95"/>
    </row>
    <row r="47" spans="1:19" ht="15" customHeight="1" x14ac:dyDescent="0.25">
      <c r="A47" s="91">
        <v>1</v>
      </c>
      <c r="B47" s="92" t="s">
        <v>310</v>
      </c>
      <c r="C47" s="365" t="s">
        <v>178</v>
      </c>
      <c r="D47" s="40" t="s">
        <v>172</v>
      </c>
      <c r="E47" s="79">
        <v>1</v>
      </c>
      <c r="F47" s="40">
        <v>558.49</v>
      </c>
      <c r="G47" s="40">
        <f>+F47*E47</f>
        <v>558.49</v>
      </c>
      <c r="H47" s="43"/>
      <c r="I47" s="43"/>
      <c r="J47" s="189"/>
      <c r="K47" s="43"/>
      <c r="L47" s="167"/>
      <c r="M47" s="167">
        <f>+G47</f>
        <v>558.49</v>
      </c>
      <c r="N47" s="95"/>
      <c r="O47" s="95"/>
      <c r="P47" s="95"/>
      <c r="Q47" s="95"/>
      <c r="R47" s="95"/>
      <c r="S47" s="95"/>
    </row>
    <row r="48" spans="1:19" s="152" customFormat="1" ht="15" customHeight="1" x14ac:dyDescent="0.25">
      <c r="A48" s="453" t="s">
        <v>289</v>
      </c>
      <c r="B48" s="454"/>
      <c r="C48" s="455"/>
      <c r="D48" s="60"/>
      <c r="E48" s="60"/>
      <c r="F48" s="61"/>
      <c r="G48" s="89"/>
      <c r="H48" s="165"/>
      <c r="I48" s="165">
        <f>+I49+I50+I51</f>
        <v>0</v>
      </c>
      <c r="J48" s="165"/>
      <c r="K48" s="165">
        <f>SUM(K49)</f>
        <v>0</v>
      </c>
      <c r="L48" s="165">
        <f t="shared" ref="L48:R48" si="12">SUM(L49)</f>
        <v>0</v>
      </c>
      <c r="M48" s="165">
        <f t="shared" si="12"/>
        <v>0</v>
      </c>
      <c r="N48" s="165">
        <f t="shared" si="12"/>
        <v>0</v>
      </c>
      <c r="O48" s="165">
        <f t="shared" si="12"/>
        <v>0</v>
      </c>
      <c r="P48" s="165">
        <f t="shared" si="12"/>
        <v>0</v>
      </c>
      <c r="Q48" s="165">
        <f t="shared" si="12"/>
        <v>0</v>
      </c>
      <c r="R48" s="165">
        <f t="shared" si="12"/>
        <v>0</v>
      </c>
      <c r="S48" s="165">
        <f>SUM(S49:S51)</f>
        <v>0</v>
      </c>
    </row>
    <row r="49" spans="1:19" s="22" customFormat="1" x14ac:dyDescent="0.25">
      <c r="A49" s="187">
        <v>1</v>
      </c>
      <c r="B49" s="92" t="s">
        <v>291</v>
      </c>
      <c r="C49" s="92" t="s">
        <v>290</v>
      </c>
      <c r="D49" s="40" t="s">
        <v>172</v>
      </c>
      <c r="E49" s="211">
        <v>1</v>
      </c>
      <c r="F49" s="40">
        <v>7613</v>
      </c>
      <c r="G49" s="40">
        <f>+F49*E49</f>
        <v>7613</v>
      </c>
      <c r="H49" s="40"/>
      <c r="I49" s="40"/>
      <c r="J49" s="43"/>
      <c r="K49" s="43"/>
      <c r="L49" s="43"/>
      <c r="M49" s="21"/>
      <c r="N49" s="21"/>
      <c r="O49" s="21"/>
      <c r="P49" s="21"/>
      <c r="Q49" s="21"/>
      <c r="R49" s="21"/>
      <c r="S49" s="21"/>
    </row>
    <row r="50" spans="1:19" s="22" customFormat="1" x14ac:dyDescent="0.25">
      <c r="A50" s="187"/>
      <c r="B50" s="92" t="s">
        <v>292</v>
      </c>
      <c r="C50" s="92" t="s">
        <v>294</v>
      </c>
      <c r="D50" s="40" t="s">
        <v>172</v>
      </c>
      <c r="E50" s="211">
        <v>1</v>
      </c>
      <c r="F50" s="40">
        <v>12271.5</v>
      </c>
      <c r="G50" s="40">
        <f>+F50*E50</f>
        <v>12271.5</v>
      </c>
      <c r="H50" s="40"/>
      <c r="I50" s="40"/>
      <c r="J50" s="43"/>
      <c r="K50" s="43"/>
      <c r="L50" s="43"/>
      <c r="M50" s="21"/>
      <c r="N50" s="21"/>
      <c r="O50" s="21"/>
      <c r="P50" s="21"/>
      <c r="Q50" s="21"/>
      <c r="R50" s="21"/>
      <c r="S50" s="21"/>
    </row>
    <row r="51" spans="1:19" s="22" customFormat="1" x14ac:dyDescent="0.25">
      <c r="A51" s="187"/>
      <c r="B51" s="92" t="s">
        <v>293</v>
      </c>
      <c r="C51" s="92" t="s">
        <v>295</v>
      </c>
      <c r="D51" s="40" t="s">
        <v>172</v>
      </c>
      <c r="E51" s="211">
        <v>1</v>
      </c>
      <c r="F51" s="40">
        <v>7651</v>
      </c>
      <c r="G51" s="40">
        <f>+F51*E51</f>
        <v>7651</v>
      </c>
      <c r="H51" s="40"/>
      <c r="I51" s="40"/>
      <c r="J51" s="43"/>
      <c r="K51" s="43"/>
      <c r="L51" s="43"/>
      <c r="M51" s="21"/>
      <c r="N51" s="21"/>
      <c r="O51" s="21"/>
      <c r="P51" s="21"/>
      <c r="Q51" s="21"/>
      <c r="R51" s="21"/>
      <c r="S51" s="21"/>
    </row>
    <row r="52" spans="1:19" x14ac:dyDescent="0.25">
      <c r="A52" s="451" t="s">
        <v>6</v>
      </c>
      <c r="B52" s="452"/>
      <c r="C52" s="452"/>
      <c r="D52" s="452"/>
      <c r="E52" s="452"/>
      <c r="F52" s="452"/>
      <c r="G52" s="96">
        <f>SUM(H52:S52)</f>
        <v>188377.58999999997</v>
      </c>
      <c r="H52" s="166">
        <f>+H48+H45+H41+H24+H21+H17+H15+H12+H8+H5+H43</f>
        <v>20772.669999999998</v>
      </c>
      <c r="I52" s="166">
        <f>+I48+I45+I41+I24+I21+I17+I15+I12+I8+I5+I43</f>
        <v>43883.5</v>
      </c>
      <c r="J52" s="166">
        <f>+J48+J45+J41+J24+J21+J17+J15+J12+J8+J5+J43</f>
        <v>52355.6</v>
      </c>
      <c r="K52" s="166">
        <f>+K48+K45+K41+K24+K21+K17+K15+K12+K8+K5+K43</f>
        <v>23290</v>
      </c>
      <c r="L52" s="166">
        <f>+L48+L45+L41+L24+L21+L17+L15+L12+L8+L5+L43</f>
        <v>20342.330000000002</v>
      </c>
      <c r="M52" s="166">
        <f t="shared" ref="M52:S52" si="13">+M48+M45+M41+M37+M33+M25+M21+M17+M8+M12+M5</f>
        <v>27733.489999999998</v>
      </c>
      <c r="N52" s="166">
        <f t="shared" si="13"/>
        <v>0</v>
      </c>
      <c r="O52" s="166">
        <f t="shared" si="13"/>
        <v>0</v>
      </c>
      <c r="P52" s="166">
        <f t="shared" si="13"/>
        <v>0</v>
      </c>
      <c r="Q52" s="166">
        <f t="shared" si="13"/>
        <v>0</v>
      </c>
      <c r="R52" s="166">
        <f t="shared" si="13"/>
        <v>0</v>
      </c>
      <c r="S52" s="166">
        <f t="shared" si="13"/>
        <v>0</v>
      </c>
    </row>
  </sheetData>
  <mergeCells count="6">
    <mergeCell ref="A1:M2"/>
    <mergeCell ref="A52:F52"/>
    <mergeCell ref="A4:G4"/>
    <mergeCell ref="A45:C45"/>
    <mergeCell ref="A48:C48"/>
    <mergeCell ref="H3:L3"/>
  </mergeCells>
  <pageMargins left="1.06" right="0.70866141732283472" top="0.74803149606299213" bottom="0.74803149606299213" header="0.31496062992125984" footer="0.31496062992125984"/>
  <pageSetup paperSize="9" scale="59" orientation="landscape" r:id="rId1"/>
  <rowBreaks count="1" manualBreakCount="1">
    <brk id="23" max="12"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S8"/>
  <sheetViews>
    <sheetView showWhiteSpace="0" view="pageBreakPreview" zoomScaleNormal="110" zoomScaleSheetLayoutView="100" workbookViewId="0">
      <selection activeCell="H28" sqref="H28"/>
    </sheetView>
  </sheetViews>
  <sheetFormatPr baseColWidth="10" defaultRowHeight="15.75" x14ac:dyDescent="0.25"/>
  <cols>
    <col min="1" max="1" width="3.7109375" style="154" customWidth="1"/>
    <col min="2" max="2" width="31.140625" style="155" customWidth="1"/>
    <col min="3" max="3" width="23.5703125" style="155" customWidth="1"/>
    <col min="4" max="4" width="4.28515625" style="156" customWidth="1"/>
    <col min="5" max="5" width="5.42578125" style="156" customWidth="1"/>
    <col min="6" max="6" width="10" style="157" customWidth="1"/>
    <col min="7" max="7" width="11.5703125" style="156" bestFit="1" customWidth="1"/>
    <col min="8" max="8" width="9.28515625" style="157" customWidth="1"/>
    <col min="9" max="9" width="9.5703125" style="157" customWidth="1"/>
    <col min="10" max="10" width="9.5703125" style="168" customWidth="1"/>
    <col min="11" max="11" width="9.140625" style="168" customWidth="1"/>
    <col min="12" max="12" width="9.5703125" style="168" customWidth="1"/>
    <col min="13" max="13" width="9.28515625" style="168" customWidth="1"/>
    <col min="14" max="14" width="9.42578125" style="153" customWidth="1"/>
    <col min="15" max="17" width="11.42578125" style="153"/>
    <col min="18" max="18" width="25.28515625" style="153" customWidth="1"/>
    <col min="19" max="257" width="11.42578125" style="153"/>
    <col min="258" max="258" width="5.85546875" style="153" customWidth="1"/>
    <col min="259" max="259" width="50.42578125" style="153" customWidth="1"/>
    <col min="260" max="260" width="6.5703125" style="153" customWidth="1"/>
    <col min="261" max="261" width="6.7109375" style="153" bestFit="1" customWidth="1"/>
    <col min="262" max="262" width="6.7109375" style="153" customWidth="1"/>
    <col min="263" max="263" width="10.5703125" style="153" customWidth="1"/>
    <col min="264" max="270" width="11.42578125" style="153"/>
    <col min="271" max="271" width="30.42578125" style="153" customWidth="1"/>
    <col min="272" max="513" width="11.42578125" style="153"/>
    <col min="514" max="514" width="5.85546875" style="153" customWidth="1"/>
    <col min="515" max="515" width="50.42578125" style="153" customWidth="1"/>
    <col min="516" max="516" width="6.5703125" style="153" customWidth="1"/>
    <col min="517" max="517" width="6.7109375" style="153" bestFit="1" customWidth="1"/>
    <col min="518" max="518" width="6.7109375" style="153" customWidth="1"/>
    <col min="519" max="519" width="10.5703125" style="153" customWidth="1"/>
    <col min="520" max="526" width="11.42578125" style="153"/>
    <col min="527" max="527" width="30.42578125" style="153" customWidth="1"/>
    <col min="528" max="769" width="11.42578125" style="153"/>
    <col min="770" max="770" width="5.85546875" style="153" customWidth="1"/>
    <col min="771" max="771" width="50.42578125" style="153" customWidth="1"/>
    <col min="772" max="772" width="6.5703125" style="153" customWidth="1"/>
    <col min="773" max="773" width="6.7109375" style="153" bestFit="1" customWidth="1"/>
    <col min="774" max="774" width="6.7109375" style="153" customWidth="1"/>
    <col min="775" max="775" width="10.5703125" style="153" customWidth="1"/>
    <col min="776" max="782" width="11.42578125" style="153"/>
    <col min="783" max="783" width="30.42578125" style="153" customWidth="1"/>
    <col min="784" max="1025" width="11.42578125" style="153"/>
    <col min="1026" max="1026" width="5.85546875" style="153" customWidth="1"/>
    <col min="1027" max="1027" width="50.42578125" style="153" customWidth="1"/>
    <col min="1028" max="1028" width="6.5703125" style="153" customWidth="1"/>
    <col min="1029" max="1029" width="6.7109375" style="153" bestFit="1" customWidth="1"/>
    <col min="1030" max="1030" width="6.7109375" style="153" customWidth="1"/>
    <col min="1031" max="1031" width="10.5703125" style="153" customWidth="1"/>
    <col min="1032" max="1038" width="11.42578125" style="153"/>
    <col min="1039" max="1039" width="30.42578125" style="153" customWidth="1"/>
    <col min="1040" max="1281" width="11.42578125" style="153"/>
    <col min="1282" max="1282" width="5.85546875" style="153" customWidth="1"/>
    <col min="1283" max="1283" width="50.42578125" style="153" customWidth="1"/>
    <col min="1284" max="1284" width="6.5703125" style="153" customWidth="1"/>
    <col min="1285" max="1285" width="6.7109375" style="153" bestFit="1" customWidth="1"/>
    <col min="1286" max="1286" width="6.7109375" style="153" customWidth="1"/>
    <col min="1287" max="1287" width="10.5703125" style="153" customWidth="1"/>
    <col min="1288" max="1294" width="11.42578125" style="153"/>
    <col min="1295" max="1295" width="30.42578125" style="153" customWidth="1"/>
    <col min="1296" max="1535" width="11.42578125" style="153"/>
    <col min="1536" max="1536" width="5.85546875" style="153" customWidth="1"/>
    <col min="1537" max="1537" width="50.42578125" style="153" customWidth="1"/>
    <col min="1538" max="1538" width="6.5703125" style="153" customWidth="1"/>
    <col min="1539" max="1539" width="6.7109375" style="153" bestFit="1" customWidth="1"/>
    <col min="1540" max="1540" width="6.7109375" style="153" customWidth="1"/>
    <col min="1541" max="1541" width="10.5703125" style="153" customWidth="1"/>
    <col min="1542" max="1548" width="11.42578125" style="153"/>
    <col min="1549" max="1549" width="30.42578125" style="153" customWidth="1"/>
    <col min="1550" max="1791" width="11.42578125" style="153"/>
    <col min="1792" max="1792" width="5.85546875" style="153" customWidth="1"/>
    <col min="1793" max="1793" width="50.42578125" style="153" customWidth="1"/>
    <col min="1794" max="1794" width="6.5703125" style="153" customWidth="1"/>
    <col min="1795" max="1795" width="6.7109375" style="153" bestFit="1" customWidth="1"/>
    <col min="1796" max="1796" width="6.7109375" style="153" customWidth="1"/>
    <col min="1797" max="1797" width="10.5703125" style="153" customWidth="1"/>
    <col min="1798" max="1804" width="11.42578125" style="153"/>
    <col min="1805" max="1805" width="30.42578125" style="153" customWidth="1"/>
    <col min="1806" max="2047" width="11.42578125" style="153"/>
    <col min="2048" max="2048" width="5.85546875" style="153" customWidth="1"/>
    <col min="2049" max="2049" width="50.42578125" style="153" customWidth="1"/>
    <col min="2050" max="2050" width="6.5703125" style="153" customWidth="1"/>
    <col min="2051" max="2051" width="6.7109375" style="153" bestFit="1" customWidth="1"/>
    <col min="2052" max="2052" width="6.7109375" style="153" customWidth="1"/>
    <col min="2053" max="2053" width="10.5703125" style="153" customWidth="1"/>
    <col min="2054" max="2060" width="11.42578125" style="153"/>
    <col min="2061" max="2061" width="30.42578125" style="153" customWidth="1"/>
    <col min="2062" max="2303" width="11.42578125" style="153"/>
    <col min="2304" max="2304" width="5.85546875" style="153" customWidth="1"/>
    <col min="2305" max="2305" width="50.42578125" style="153" customWidth="1"/>
    <col min="2306" max="2306" width="6.5703125" style="153" customWidth="1"/>
    <col min="2307" max="2307" width="6.7109375" style="153" bestFit="1" customWidth="1"/>
    <col min="2308" max="2308" width="6.7109375" style="153" customWidth="1"/>
    <col min="2309" max="2309" width="10.5703125" style="153" customWidth="1"/>
    <col min="2310" max="2316" width="11.42578125" style="153"/>
    <col min="2317" max="2317" width="30.42578125" style="153" customWidth="1"/>
    <col min="2318" max="2559" width="11.42578125" style="153"/>
    <col min="2560" max="2560" width="5.85546875" style="153" customWidth="1"/>
    <col min="2561" max="2561" width="50.42578125" style="153" customWidth="1"/>
    <col min="2562" max="2562" width="6.5703125" style="153" customWidth="1"/>
    <col min="2563" max="2563" width="6.7109375" style="153" bestFit="1" customWidth="1"/>
    <col min="2564" max="2564" width="6.7109375" style="153" customWidth="1"/>
    <col min="2565" max="2565" width="10.5703125" style="153" customWidth="1"/>
    <col min="2566" max="2572" width="11.42578125" style="153"/>
    <col min="2573" max="2573" width="30.42578125" style="153" customWidth="1"/>
    <col min="2574" max="2815" width="11.42578125" style="153"/>
    <col min="2816" max="2816" width="5.85546875" style="153" customWidth="1"/>
    <col min="2817" max="2817" width="50.42578125" style="153" customWidth="1"/>
    <col min="2818" max="2818" width="6.5703125" style="153" customWidth="1"/>
    <col min="2819" max="2819" width="6.7109375" style="153" bestFit="1" customWidth="1"/>
    <col min="2820" max="2820" width="6.7109375" style="153" customWidth="1"/>
    <col min="2821" max="2821" width="10.5703125" style="153" customWidth="1"/>
    <col min="2822" max="2828" width="11.42578125" style="153"/>
    <col min="2829" max="2829" width="30.42578125" style="153" customWidth="1"/>
    <col min="2830" max="3071" width="11.42578125" style="153"/>
    <col min="3072" max="3072" width="5.85546875" style="153" customWidth="1"/>
    <col min="3073" max="3073" width="50.42578125" style="153" customWidth="1"/>
    <col min="3074" max="3074" width="6.5703125" style="153" customWidth="1"/>
    <col min="3075" max="3075" width="6.7109375" style="153" bestFit="1" customWidth="1"/>
    <col min="3076" max="3076" width="6.7109375" style="153" customWidth="1"/>
    <col min="3077" max="3077" width="10.5703125" style="153" customWidth="1"/>
    <col min="3078" max="3084" width="11.42578125" style="153"/>
    <col min="3085" max="3085" width="30.42578125" style="153" customWidth="1"/>
    <col min="3086" max="3327" width="11.42578125" style="153"/>
    <col min="3328" max="3328" width="5.85546875" style="153" customWidth="1"/>
    <col min="3329" max="3329" width="50.42578125" style="153" customWidth="1"/>
    <col min="3330" max="3330" width="6.5703125" style="153" customWidth="1"/>
    <col min="3331" max="3331" width="6.7109375" style="153" bestFit="1" customWidth="1"/>
    <col min="3332" max="3332" width="6.7109375" style="153" customWidth="1"/>
    <col min="3333" max="3333" width="10.5703125" style="153" customWidth="1"/>
    <col min="3334" max="3340" width="11.42578125" style="153"/>
    <col min="3341" max="3341" width="30.42578125" style="153" customWidth="1"/>
    <col min="3342" max="3583" width="11.42578125" style="153"/>
    <col min="3584" max="3584" width="5.85546875" style="153" customWidth="1"/>
    <col min="3585" max="3585" width="50.42578125" style="153" customWidth="1"/>
    <col min="3586" max="3586" width="6.5703125" style="153" customWidth="1"/>
    <col min="3587" max="3587" width="6.7109375" style="153" bestFit="1" customWidth="1"/>
    <col min="3588" max="3588" width="6.7109375" style="153" customWidth="1"/>
    <col min="3589" max="3589" width="10.5703125" style="153" customWidth="1"/>
    <col min="3590" max="3596" width="11.42578125" style="153"/>
    <col min="3597" max="3597" width="30.42578125" style="153" customWidth="1"/>
    <col min="3598" max="3839" width="11.42578125" style="153"/>
    <col min="3840" max="3840" width="5.85546875" style="153" customWidth="1"/>
    <col min="3841" max="3841" width="50.42578125" style="153" customWidth="1"/>
    <col min="3842" max="3842" width="6.5703125" style="153" customWidth="1"/>
    <col min="3843" max="3843" width="6.7109375" style="153" bestFit="1" customWidth="1"/>
    <col min="3844" max="3844" width="6.7109375" style="153" customWidth="1"/>
    <col min="3845" max="3845" width="10.5703125" style="153" customWidth="1"/>
    <col min="3846" max="3852" width="11.42578125" style="153"/>
    <col min="3853" max="3853" width="30.42578125" style="153" customWidth="1"/>
    <col min="3854" max="4095" width="11.42578125" style="153"/>
    <col min="4096" max="4096" width="5.85546875" style="153" customWidth="1"/>
    <col min="4097" max="4097" width="50.42578125" style="153" customWidth="1"/>
    <col min="4098" max="4098" width="6.5703125" style="153" customWidth="1"/>
    <col min="4099" max="4099" width="6.7109375" style="153" bestFit="1" customWidth="1"/>
    <col min="4100" max="4100" width="6.7109375" style="153" customWidth="1"/>
    <col min="4101" max="4101" width="10.5703125" style="153" customWidth="1"/>
    <col min="4102" max="4108" width="11.42578125" style="153"/>
    <col min="4109" max="4109" width="30.42578125" style="153" customWidth="1"/>
    <col min="4110" max="4351" width="11.42578125" style="153"/>
    <col min="4352" max="4352" width="5.85546875" style="153" customWidth="1"/>
    <col min="4353" max="4353" width="50.42578125" style="153" customWidth="1"/>
    <col min="4354" max="4354" width="6.5703125" style="153" customWidth="1"/>
    <col min="4355" max="4355" width="6.7109375" style="153" bestFit="1" customWidth="1"/>
    <col min="4356" max="4356" width="6.7109375" style="153" customWidth="1"/>
    <col min="4357" max="4357" width="10.5703125" style="153" customWidth="1"/>
    <col min="4358" max="4364" width="11.42578125" style="153"/>
    <col min="4365" max="4365" width="30.42578125" style="153" customWidth="1"/>
    <col min="4366" max="4607" width="11.42578125" style="153"/>
    <col min="4608" max="4608" width="5.85546875" style="153" customWidth="1"/>
    <col min="4609" max="4609" width="50.42578125" style="153" customWidth="1"/>
    <col min="4610" max="4610" width="6.5703125" style="153" customWidth="1"/>
    <col min="4611" max="4611" width="6.7109375" style="153" bestFit="1" customWidth="1"/>
    <col min="4612" max="4612" width="6.7109375" style="153" customWidth="1"/>
    <col min="4613" max="4613" width="10.5703125" style="153" customWidth="1"/>
    <col min="4614" max="4620" width="11.42578125" style="153"/>
    <col min="4621" max="4621" width="30.42578125" style="153" customWidth="1"/>
    <col min="4622" max="4863" width="11.42578125" style="153"/>
    <col min="4864" max="4864" width="5.85546875" style="153" customWidth="1"/>
    <col min="4865" max="4865" width="50.42578125" style="153" customWidth="1"/>
    <col min="4866" max="4866" width="6.5703125" style="153" customWidth="1"/>
    <col min="4867" max="4867" width="6.7109375" style="153" bestFit="1" customWidth="1"/>
    <col min="4868" max="4868" width="6.7109375" style="153" customWidth="1"/>
    <col min="4869" max="4869" width="10.5703125" style="153" customWidth="1"/>
    <col min="4870" max="4876" width="11.42578125" style="153"/>
    <col min="4877" max="4877" width="30.42578125" style="153" customWidth="1"/>
    <col min="4878" max="5119" width="11.42578125" style="153"/>
    <col min="5120" max="5120" width="5.85546875" style="153" customWidth="1"/>
    <col min="5121" max="5121" width="50.42578125" style="153" customWidth="1"/>
    <col min="5122" max="5122" width="6.5703125" style="153" customWidth="1"/>
    <col min="5123" max="5123" width="6.7109375" style="153" bestFit="1" customWidth="1"/>
    <col min="5124" max="5124" width="6.7109375" style="153" customWidth="1"/>
    <col min="5125" max="5125" width="10.5703125" style="153" customWidth="1"/>
    <col min="5126" max="5132" width="11.42578125" style="153"/>
    <col min="5133" max="5133" width="30.42578125" style="153" customWidth="1"/>
    <col min="5134" max="5375" width="11.42578125" style="153"/>
    <col min="5376" max="5376" width="5.85546875" style="153" customWidth="1"/>
    <col min="5377" max="5377" width="50.42578125" style="153" customWidth="1"/>
    <col min="5378" max="5378" width="6.5703125" style="153" customWidth="1"/>
    <col min="5379" max="5379" width="6.7109375" style="153" bestFit="1" customWidth="1"/>
    <col min="5380" max="5380" width="6.7109375" style="153" customWidth="1"/>
    <col min="5381" max="5381" width="10.5703125" style="153" customWidth="1"/>
    <col min="5382" max="5388" width="11.42578125" style="153"/>
    <col min="5389" max="5389" width="30.42578125" style="153" customWidth="1"/>
    <col min="5390" max="5631" width="11.42578125" style="153"/>
    <col min="5632" max="5632" width="5.85546875" style="153" customWidth="1"/>
    <col min="5633" max="5633" width="50.42578125" style="153" customWidth="1"/>
    <col min="5634" max="5634" width="6.5703125" style="153" customWidth="1"/>
    <col min="5635" max="5635" width="6.7109375" style="153" bestFit="1" customWidth="1"/>
    <col min="5636" max="5636" width="6.7109375" style="153" customWidth="1"/>
    <col min="5637" max="5637" width="10.5703125" style="153" customWidth="1"/>
    <col min="5638" max="5644" width="11.42578125" style="153"/>
    <col min="5645" max="5645" width="30.42578125" style="153" customWidth="1"/>
    <col min="5646" max="5887" width="11.42578125" style="153"/>
    <col min="5888" max="5888" width="5.85546875" style="153" customWidth="1"/>
    <col min="5889" max="5889" width="50.42578125" style="153" customWidth="1"/>
    <col min="5890" max="5890" width="6.5703125" style="153" customWidth="1"/>
    <col min="5891" max="5891" width="6.7109375" style="153" bestFit="1" customWidth="1"/>
    <col min="5892" max="5892" width="6.7109375" style="153" customWidth="1"/>
    <col min="5893" max="5893" width="10.5703125" style="153" customWidth="1"/>
    <col min="5894" max="5900" width="11.42578125" style="153"/>
    <col min="5901" max="5901" width="30.42578125" style="153" customWidth="1"/>
    <col min="5902" max="6143" width="11.42578125" style="153"/>
    <col min="6144" max="6144" width="5.85546875" style="153" customWidth="1"/>
    <col min="6145" max="6145" width="50.42578125" style="153" customWidth="1"/>
    <col min="6146" max="6146" width="6.5703125" style="153" customWidth="1"/>
    <col min="6147" max="6147" width="6.7109375" style="153" bestFit="1" customWidth="1"/>
    <col min="6148" max="6148" width="6.7109375" style="153" customWidth="1"/>
    <col min="6149" max="6149" width="10.5703125" style="153" customWidth="1"/>
    <col min="6150" max="6156" width="11.42578125" style="153"/>
    <col min="6157" max="6157" width="30.42578125" style="153" customWidth="1"/>
    <col min="6158" max="6399" width="11.42578125" style="153"/>
    <col min="6400" max="6400" width="5.85546875" style="153" customWidth="1"/>
    <col min="6401" max="6401" width="50.42578125" style="153" customWidth="1"/>
    <col min="6402" max="6402" width="6.5703125" style="153" customWidth="1"/>
    <col min="6403" max="6403" width="6.7109375" style="153" bestFit="1" customWidth="1"/>
    <col min="6404" max="6404" width="6.7109375" style="153" customWidth="1"/>
    <col min="6405" max="6405" width="10.5703125" style="153" customWidth="1"/>
    <col min="6406" max="6412" width="11.42578125" style="153"/>
    <col min="6413" max="6413" width="30.42578125" style="153" customWidth="1"/>
    <col min="6414" max="6655" width="11.42578125" style="153"/>
    <col min="6656" max="6656" width="5.85546875" style="153" customWidth="1"/>
    <col min="6657" max="6657" width="50.42578125" style="153" customWidth="1"/>
    <col min="6658" max="6658" width="6.5703125" style="153" customWidth="1"/>
    <col min="6659" max="6659" width="6.7109375" style="153" bestFit="1" customWidth="1"/>
    <col min="6660" max="6660" width="6.7109375" style="153" customWidth="1"/>
    <col min="6661" max="6661" width="10.5703125" style="153" customWidth="1"/>
    <col min="6662" max="6668" width="11.42578125" style="153"/>
    <col min="6669" max="6669" width="30.42578125" style="153" customWidth="1"/>
    <col min="6670" max="6911" width="11.42578125" style="153"/>
    <col min="6912" max="6912" width="5.85546875" style="153" customWidth="1"/>
    <col min="6913" max="6913" width="50.42578125" style="153" customWidth="1"/>
    <col min="6914" max="6914" width="6.5703125" style="153" customWidth="1"/>
    <col min="6915" max="6915" width="6.7109375" style="153" bestFit="1" customWidth="1"/>
    <col min="6916" max="6916" width="6.7109375" style="153" customWidth="1"/>
    <col min="6917" max="6917" width="10.5703125" style="153" customWidth="1"/>
    <col min="6918" max="6924" width="11.42578125" style="153"/>
    <col min="6925" max="6925" width="30.42578125" style="153" customWidth="1"/>
    <col min="6926" max="7167" width="11.42578125" style="153"/>
    <col min="7168" max="7168" width="5.85546875" style="153" customWidth="1"/>
    <col min="7169" max="7169" width="50.42578125" style="153" customWidth="1"/>
    <col min="7170" max="7170" width="6.5703125" style="153" customWidth="1"/>
    <col min="7171" max="7171" width="6.7109375" style="153" bestFit="1" customWidth="1"/>
    <col min="7172" max="7172" width="6.7109375" style="153" customWidth="1"/>
    <col min="7173" max="7173" width="10.5703125" style="153" customWidth="1"/>
    <col min="7174" max="7180" width="11.42578125" style="153"/>
    <col min="7181" max="7181" width="30.42578125" style="153" customWidth="1"/>
    <col min="7182" max="7423" width="11.42578125" style="153"/>
    <col min="7424" max="7424" width="5.85546875" style="153" customWidth="1"/>
    <col min="7425" max="7425" width="50.42578125" style="153" customWidth="1"/>
    <col min="7426" max="7426" width="6.5703125" style="153" customWidth="1"/>
    <col min="7427" max="7427" width="6.7109375" style="153" bestFit="1" customWidth="1"/>
    <col min="7428" max="7428" width="6.7109375" style="153" customWidth="1"/>
    <col min="7429" max="7429" width="10.5703125" style="153" customWidth="1"/>
    <col min="7430" max="7436" width="11.42578125" style="153"/>
    <col min="7437" max="7437" width="30.42578125" style="153" customWidth="1"/>
    <col min="7438" max="7679" width="11.42578125" style="153"/>
    <col min="7680" max="7680" width="5.85546875" style="153" customWidth="1"/>
    <col min="7681" max="7681" width="50.42578125" style="153" customWidth="1"/>
    <col min="7682" max="7682" width="6.5703125" style="153" customWidth="1"/>
    <col min="7683" max="7683" width="6.7109375" style="153" bestFit="1" customWidth="1"/>
    <col min="7684" max="7684" width="6.7109375" style="153" customWidth="1"/>
    <col min="7685" max="7685" width="10.5703125" style="153" customWidth="1"/>
    <col min="7686" max="7692" width="11.42578125" style="153"/>
    <col min="7693" max="7693" width="30.42578125" style="153" customWidth="1"/>
    <col min="7694" max="7935" width="11.42578125" style="153"/>
    <col min="7936" max="7936" width="5.85546875" style="153" customWidth="1"/>
    <col min="7937" max="7937" width="50.42578125" style="153" customWidth="1"/>
    <col min="7938" max="7938" width="6.5703125" style="153" customWidth="1"/>
    <col min="7939" max="7939" width="6.7109375" style="153" bestFit="1" customWidth="1"/>
    <col min="7940" max="7940" width="6.7109375" style="153" customWidth="1"/>
    <col min="7941" max="7941" width="10.5703125" style="153" customWidth="1"/>
    <col min="7942" max="7948" width="11.42578125" style="153"/>
    <col min="7949" max="7949" width="30.42578125" style="153" customWidth="1"/>
    <col min="7950" max="8191" width="11.42578125" style="153"/>
    <col min="8192" max="8192" width="5.85546875" style="153" customWidth="1"/>
    <col min="8193" max="8193" width="50.42578125" style="153" customWidth="1"/>
    <col min="8194" max="8194" width="6.5703125" style="153" customWidth="1"/>
    <col min="8195" max="8195" width="6.7109375" style="153" bestFit="1" customWidth="1"/>
    <col min="8196" max="8196" width="6.7109375" style="153" customWidth="1"/>
    <col min="8197" max="8197" width="10.5703125" style="153" customWidth="1"/>
    <col min="8198" max="8204" width="11.42578125" style="153"/>
    <col min="8205" max="8205" width="30.42578125" style="153" customWidth="1"/>
    <col min="8206" max="8447" width="11.42578125" style="153"/>
    <col min="8448" max="8448" width="5.85546875" style="153" customWidth="1"/>
    <col min="8449" max="8449" width="50.42578125" style="153" customWidth="1"/>
    <col min="8450" max="8450" width="6.5703125" style="153" customWidth="1"/>
    <col min="8451" max="8451" width="6.7109375" style="153" bestFit="1" customWidth="1"/>
    <col min="8452" max="8452" width="6.7109375" style="153" customWidth="1"/>
    <col min="8453" max="8453" width="10.5703125" style="153" customWidth="1"/>
    <col min="8454" max="8460" width="11.42578125" style="153"/>
    <col min="8461" max="8461" width="30.42578125" style="153" customWidth="1"/>
    <col min="8462" max="8703" width="11.42578125" style="153"/>
    <col min="8704" max="8704" width="5.85546875" style="153" customWidth="1"/>
    <col min="8705" max="8705" width="50.42578125" style="153" customWidth="1"/>
    <col min="8706" max="8706" width="6.5703125" style="153" customWidth="1"/>
    <col min="8707" max="8707" width="6.7109375" style="153" bestFit="1" customWidth="1"/>
    <col min="8708" max="8708" width="6.7109375" style="153" customWidth="1"/>
    <col min="8709" max="8709" width="10.5703125" style="153" customWidth="1"/>
    <col min="8710" max="8716" width="11.42578125" style="153"/>
    <col min="8717" max="8717" width="30.42578125" style="153" customWidth="1"/>
    <col min="8718" max="8959" width="11.42578125" style="153"/>
    <col min="8960" max="8960" width="5.85546875" style="153" customWidth="1"/>
    <col min="8961" max="8961" width="50.42578125" style="153" customWidth="1"/>
    <col min="8962" max="8962" width="6.5703125" style="153" customWidth="1"/>
    <col min="8963" max="8963" width="6.7109375" style="153" bestFit="1" customWidth="1"/>
    <col min="8964" max="8964" width="6.7109375" style="153" customWidth="1"/>
    <col min="8965" max="8965" width="10.5703125" style="153" customWidth="1"/>
    <col min="8966" max="8972" width="11.42578125" style="153"/>
    <col min="8973" max="8973" width="30.42578125" style="153" customWidth="1"/>
    <col min="8974" max="9215" width="11.42578125" style="153"/>
    <col min="9216" max="9216" width="5.85546875" style="153" customWidth="1"/>
    <col min="9217" max="9217" width="50.42578125" style="153" customWidth="1"/>
    <col min="9218" max="9218" width="6.5703125" style="153" customWidth="1"/>
    <col min="9219" max="9219" width="6.7109375" style="153" bestFit="1" customWidth="1"/>
    <col min="9220" max="9220" width="6.7109375" style="153" customWidth="1"/>
    <col min="9221" max="9221" width="10.5703125" style="153" customWidth="1"/>
    <col min="9222" max="9228" width="11.42578125" style="153"/>
    <col min="9229" max="9229" width="30.42578125" style="153" customWidth="1"/>
    <col min="9230" max="9471" width="11.42578125" style="153"/>
    <col min="9472" max="9472" width="5.85546875" style="153" customWidth="1"/>
    <col min="9473" max="9473" width="50.42578125" style="153" customWidth="1"/>
    <col min="9474" max="9474" width="6.5703125" style="153" customWidth="1"/>
    <col min="9475" max="9475" width="6.7109375" style="153" bestFit="1" customWidth="1"/>
    <col min="9476" max="9476" width="6.7109375" style="153" customWidth="1"/>
    <col min="9477" max="9477" width="10.5703125" style="153" customWidth="1"/>
    <col min="9478" max="9484" width="11.42578125" style="153"/>
    <col min="9485" max="9485" width="30.42578125" style="153" customWidth="1"/>
    <col min="9486" max="9727" width="11.42578125" style="153"/>
    <col min="9728" max="9728" width="5.85546875" style="153" customWidth="1"/>
    <col min="9729" max="9729" width="50.42578125" style="153" customWidth="1"/>
    <col min="9730" max="9730" width="6.5703125" style="153" customWidth="1"/>
    <col min="9731" max="9731" width="6.7109375" style="153" bestFit="1" customWidth="1"/>
    <col min="9732" max="9732" width="6.7109375" style="153" customWidth="1"/>
    <col min="9733" max="9733" width="10.5703125" style="153" customWidth="1"/>
    <col min="9734" max="9740" width="11.42578125" style="153"/>
    <col min="9741" max="9741" width="30.42578125" style="153" customWidth="1"/>
    <col min="9742" max="9983" width="11.42578125" style="153"/>
    <col min="9984" max="9984" width="5.85546875" style="153" customWidth="1"/>
    <col min="9985" max="9985" width="50.42578125" style="153" customWidth="1"/>
    <col min="9986" max="9986" width="6.5703125" style="153" customWidth="1"/>
    <col min="9987" max="9987" width="6.7109375" style="153" bestFit="1" customWidth="1"/>
    <col min="9988" max="9988" width="6.7109375" style="153" customWidth="1"/>
    <col min="9989" max="9989" width="10.5703125" style="153" customWidth="1"/>
    <col min="9990" max="9996" width="11.42578125" style="153"/>
    <col min="9997" max="9997" width="30.42578125" style="153" customWidth="1"/>
    <col min="9998" max="10239" width="11.42578125" style="153"/>
    <col min="10240" max="10240" width="5.85546875" style="153" customWidth="1"/>
    <col min="10241" max="10241" width="50.42578125" style="153" customWidth="1"/>
    <col min="10242" max="10242" width="6.5703125" style="153" customWidth="1"/>
    <col min="10243" max="10243" width="6.7109375" style="153" bestFit="1" customWidth="1"/>
    <col min="10244" max="10244" width="6.7109375" style="153" customWidth="1"/>
    <col min="10245" max="10245" width="10.5703125" style="153" customWidth="1"/>
    <col min="10246" max="10252" width="11.42578125" style="153"/>
    <col min="10253" max="10253" width="30.42578125" style="153" customWidth="1"/>
    <col min="10254" max="10495" width="11.42578125" style="153"/>
    <col min="10496" max="10496" width="5.85546875" style="153" customWidth="1"/>
    <col min="10497" max="10497" width="50.42578125" style="153" customWidth="1"/>
    <col min="10498" max="10498" width="6.5703125" style="153" customWidth="1"/>
    <col min="10499" max="10499" width="6.7109375" style="153" bestFit="1" customWidth="1"/>
    <col min="10500" max="10500" width="6.7109375" style="153" customWidth="1"/>
    <col min="10501" max="10501" width="10.5703125" style="153" customWidth="1"/>
    <col min="10502" max="10508" width="11.42578125" style="153"/>
    <col min="10509" max="10509" width="30.42578125" style="153" customWidth="1"/>
    <col min="10510" max="10751" width="11.42578125" style="153"/>
    <col min="10752" max="10752" width="5.85546875" style="153" customWidth="1"/>
    <col min="10753" max="10753" width="50.42578125" style="153" customWidth="1"/>
    <col min="10754" max="10754" width="6.5703125" style="153" customWidth="1"/>
    <col min="10755" max="10755" width="6.7109375" style="153" bestFit="1" customWidth="1"/>
    <col min="10756" max="10756" width="6.7109375" style="153" customWidth="1"/>
    <col min="10757" max="10757" width="10.5703125" style="153" customWidth="1"/>
    <col min="10758" max="10764" width="11.42578125" style="153"/>
    <col min="10765" max="10765" width="30.42578125" style="153" customWidth="1"/>
    <col min="10766" max="11007" width="11.42578125" style="153"/>
    <col min="11008" max="11008" width="5.85546875" style="153" customWidth="1"/>
    <col min="11009" max="11009" width="50.42578125" style="153" customWidth="1"/>
    <col min="11010" max="11010" width="6.5703125" style="153" customWidth="1"/>
    <col min="11011" max="11011" width="6.7109375" style="153" bestFit="1" customWidth="1"/>
    <col min="11012" max="11012" width="6.7109375" style="153" customWidth="1"/>
    <col min="11013" max="11013" width="10.5703125" style="153" customWidth="1"/>
    <col min="11014" max="11020" width="11.42578125" style="153"/>
    <col min="11021" max="11021" width="30.42578125" style="153" customWidth="1"/>
    <col min="11022" max="11263" width="11.42578125" style="153"/>
    <col min="11264" max="11264" width="5.85546875" style="153" customWidth="1"/>
    <col min="11265" max="11265" width="50.42578125" style="153" customWidth="1"/>
    <col min="11266" max="11266" width="6.5703125" style="153" customWidth="1"/>
    <col min="11267" max="11267" width="6.7109375" style="153" bestFit="1" customWidth="1"/>
    <col min="11268" max="11268" width="6.7109375" style="153" customWidth="1"/>
    <col min="11269" max="11269" width="10.5703125" style="153" customWidth="1"/>
    <col min="11270" max="11276" width="11.42578125" style="153"/>
    <col min="11277" max="11277" width="30.42578125" style="153" customWidth="1"/>
    <col min="11278" max="11519" width="11.42578125" style="153"/>
    <col min="11520" max="11520" width="5.85546875" style="153" customWidth="1"/>
    <col min="11521" max="11521" width="50.42578125" style="153" customWidth="1"/>
    <col min="11522" max="11522" width="6.5703125" style="153" customWidth="1"/>
    <col min="11523" max="11523" width="6.7109375" style="153" bestFit="1" customWidth="1"/>
    <col min="11524" max="11524" width="6.7109375" style="153" customWidth="1"/>
    <col min="11525" max="11525" width="10.5703125" style="153" customWidth="1"/>
    <col min="11526" max="11532" width="11.42578125" style="153"/>
    <col min="11533" max="11533" width="30.42578125" style="153" customWidth="1"/>
    <col min="11534" max="11775" width="11.42578125" style="153"/>
    <col min="11776" max="11776" width="5.85546875" style="153" customWidth="1"/>
    <col min="11777" max="11777" width="50.42578125" style="153" customWidth="1"/>
    <col min="11778" max="11778" width="6.5703125" style="153" customWidth="1"/>
    <col min="11779" max="11779" width="6.7109375" style="153" bestFit="1" customWidth="1"/>
    <col min="11780" max="11780" width="6.7109375" style="153" customWidth="1"/>
    <col min="11781" max="11781" width="10.5703125" style="153" customWidth="1"/>
    <col min="11782" max="11788" width="11.42578125" style="153"/>
    <col min="11789" max="11789" width="30.42578125" style="153" customWidth="1"/>
    <col min="11790" max="12031" width="11.42578125" style="153"/>
    <col min="12032" max="12032" width="5.85546875" style="153" customWidth="1"/>
    <col min="12033" max="12033" width="50.42578125" style="153" customWidth="1"/>
    <col min="12034" max="12034" width="6.5703125" style="153" customWidth="1"/>
    <col min="12035" max="12035" width="6.7109375" style="153" bestFit="1" customWidth="1"/>
    <col min="12036" max="12036" width="6.7109375" style="153" customWidth="1"/>
    <col min="12037" max="12037" width="10.5703125" style="153" customWidth="1"/>
    <col min="12038" max="12044" width="11.42578125" style="153"/>
    <col min="12045" max="12045" width="30.42578125" style="153" customWidth="1"/>
    <col min="12046" max="12287" width="11.42578125" style="153"/>
    <col min="12288" max="12288" width="5.85546875" style="153" customWidth="1"/>
    <col min="12289" max="12289" width="50.42578125" style="153" customWidth="1"/>
    <col min="12290" max="12290" width="6.5703125" style="153" customWidth="1"/>
    <col min="12291" max="12291" width="6.7109375" style="153" bestFit="1" customWidth="1"/>
    <col min="12292" max="12292" width="6.7109375" style="153" customWidth="1"/>
    <col min="12293" max="12293" width="10.5703125" style="153" customWidth="1"/>
    <col min="12294" max="12300" width="11.42578125" style="153"/>
    <col min="12301" max="12301" width="30.42578125" style="153" customWidth="1"/>
    <col min="12302" max="12543" width="11.42578125" style="153"/>
    <col min="12544" max="12544" width="5.85546875" style="153" customWidth="1"/>
    <col min="12545" max="12545" width="50.42578125" style="153" customWidth="1"/>
    <col min="12546" max="12546" width="6.5703125" style="153" customWidth="1"/>
    <col min="12547" max="12547" width="6.7109375" style="153" bestFit="1" customWidth="1"/>
    <col min="12548" max="12548" width="6.7109375" style="153" customWidth="1"/>
    <col min="12549" max="12549" width="10.5703125" style="153" customWidth="1"/>
    <col min="12550" max="12556" width="11.42578125" style="153"/>
    <col min="12557" max="12557" width="30.42578125" style="153" customWidth="1"/>
    <col min="12558" max="12799" width="11.42578125" style="153"/>
    <col min="12800" max="12800" width="5.85546875" style="153" customWidth="1"/>
    <col min="12801" max="12801" width="50.42578125" style="153" customWidth="1"/>
    <col min="12802" max="12802" width="6.5703125" style="153" customWidth="1"/>
    <col min="12803" max="12803" width="6.7109375" style="153" bestFit="1" customWidth="1"/>
    <col min="12804" max="12804" width="6.7109375" style="153" customWidth="1"/>
    <col min="12805" max="12805" width="10.5703125" style="153" customWidth="1"/>
    <col min="12806" max="12812" width="11.42578125" style="153"/>
    <col min="12813" max="12813" width="30.42578125" style="153" customWidth="1"/>
    <col min="12814" max="13055" width="11.42578125" style="153"/>
    <col min="13056" max="13056" width="5.85546875" style="153" customWidth="1"/>
    <col min="13057" max="13057" width="50.42578125" style="153" customWidth="1"/>
    <col min="13058" max="13058" width="6.5703125" style="153" customWidth="1"/>
    <col min="13059" max="13059" width="6.7109375" style="153" bestFit="1" customWidth="1"/>
    <col min="13060" max="13060" width="6.7109375" style="153" customWidth="1"/>
    <col min="13061" max="13061" width="10.5703125" style="153" customWidth="1"/>
    <col min="13062" max="13068" width="11.42578125" style="153"/>
    <col min="13069" max="13069" width="30.42578125" style="153" customWidth="1"/>
    <col min="13070" max="13311" width="11.42578125" style="153"/>
    <col min="13312" max="13312" width="5.85546875" style="153" customWidth="1"/>
    <col min="13313" max="13313" width="50.42578125" style="153" customWidth="1"/>
    <col min="13314" max="13314" width="6.5703125" style="153" customWidth="1"/>
    <col min="13315" max="13315" width="6.7109375" style="153" bestFit="1" customWidth="1"/>
    <col min="13316" max="13316" width="6.7109375" style="153" customWidth="1"/>
    <col min="13317" max="13317" width="10.5703125" style="153" customWidth="1"/>
    <col min="13318" max="13324" width="11.42578125" style="153"/>
    <col min="13325" max="13325" width="30.42578125" style="153" customWidth="1"/>
    <col min="13326" max="13567" width="11.42578125" style="153"/>
    <col min="13568" max="13568" width="5.85546875" style="153" customWidth="1"/>
    <col min="13569" max="13569" width="50.42578125" style="153" customWidth="1"/>
    <col min="13570" max="13570" width="6.5703125" style="153" customWidth="1"/>
    <col min="13571" max="13571" width="6.7109375" style="153" bestFit="1" customWidth="1"/>
    <col min="13572" max="13572" width="6.7109375" style="153" customWidth="1"/>
    <col min="13573" max="13573" width="10.5703125" style="153" customWidth="1"/>
    <col min="13574" max="13580" width="11.42578125" style="153"/>
    <col min="13581" max="13581" width="30.42578125" style="153" customWidth="1"/>
    <col min="13582" max="13823" width="11.42578125" style="153"/>
    <col min="13824" max="13824" width="5.85546875" style="153" customWidth="1"/>
    <col min="13825" max="13825" width="50.42578125" style="153" customWidth="1"/>
    <col min="13826" max="13826" width="6.5703125" style="153" customWidth="1"/>
    <col min="13827" max="13827" width="6.7109375" style="153" bestFit="1" customWidth="1"/>
    <col min="13828" max="13828" width="6.7109375" style="153" customWidth="1"/>
    <col min="13829" max="13829" width="10.5703125" style="153" customWidth="1"/>
    <col min="13830" max="13836" width="11.42578125" style="153"/>
    <col min="13837" max="13837" width="30.42578125" style="153" customWidth="1"/>
    <col min="13838" max="14079" width="11.42578125" style="153"/>
    <col min="14080" max="14080" width="5.85546875" style="153" customWidth="1"/>
    <col min="14081" max="14081" width="50.42578125" style="153" customWidth="1"/>
    <col min="14082" max="14082" width="6.5703125" style="153" customWidth="1"/>
    <col min="14083" max="14083" width="6.7109375" style="153" bestFit="1" customWidth="1"/>
    <col min="14084" max="14084" width="6.7109375" style="153" customWidth="1"/>
    <col min="14085" max="14085" width="10.5703125" style="153" customWidth="1"/>
    <col min="14086" max="14092" width="11.42578125" style="153"/>
    <col min="14093" max="14093" width="30.42578125" style="153" customWidth="1"/>
    <col min="14094" max="14335" width="11.42578125" style="153"/>
    <col min="14336" max="14336" width="5.85546875" style="153" customWidth="1"/>
    <col min="14337" max="14337" width="50.42578125" style="153" customWidth="1"/>
    <col min="14338" max="14338" width="6.5703125" style="153" customWidth="1"/>
    <col min="14339" max="14339" width="6.7109375" style="153" bestFit="1" customWidth="1"/>
    <col min="14340" max="14340" width="6.7109375" style="153" customWidth="1"/>
    <col min="14341" max="14341" width="10.5703125" style="153" customWidth="1"/>
    <col min="14342" max="14348" width="11.42578125" style="153"/>
    <col min="14349" max="14349" width="30.42578125" style="153" customWidth="1"/>
    <col min="14350" max="14591" width="11.42578125" style="153"/>
    <col min="14592" max="14592" width="5.85546875" style="153" customWidth="1"/>
    <col min="14593" max="14593" width="50.42578125" style="153" customWidth="1"/>
    <col min="14594" max="14594" width="6.5703125" style="153" customWidth="1"/>
    <col min="14595" max="14595" width="6.7109375" style="153" bestFit="1" customWidth="1"/>
    <col min="14596" max="14596" width="6.7109375" style="153" customWidth="1"/>
    <col min="14597" max="14597" width="10.5703125" style="153" customWidth="1"/>
    <col min="14598" max="14604" width="11.42578125" style="153"/>
    <col min="14605" max="14605" width="30.42578125" style="153" customWidth="1"/>
    <col min="14606" max="14847" width="11.42578125" style="153"/>
    <col min="14848" max="14848" width="5.85546875" style="153" customWidth="1"/>
    <col min="14849" max="14849" width="50.42578125" style="153" customWidth="1"/>
    <col min="14850" max="14850" width="6.5703125" style="153" customWidth="1"/>
    <col min="14851" max="14851" width="6.7109375" style="153" bestFit="1" customWidth="1"/>
    <col min="14852" max="14852" width="6.7109375" style="153" customWidth="1"/>
    <col min="14853" max="14853" width="10.5703125" style="153" customWidth="1"/>
    <col min="14854" max="14860" width="11.42578125" style="153"/>
    <col min="14861" max="14861" width="30.42578125" style="153" customWidth="1"/>
    <col min="14862" max="15103" width="11.42578125" style="153"/>
    <col min="15104" max="15104" width="5.85546875" style="153" customWidth="1"/>
    <col min="15105" max="15105" width="50.42578125" style="153" customWidth="1"/>
    <col min="15106" max="15106" width="6.5703125" style="153" customWidth="1"/>
    <col min="15107" max="15107" width="6.7109375" style="153" bestFit="1" customWidth="1"/>
    <col min="15108" max="15108" width="6.7109375" style="153" customWidth="1"/>
    <col min="15109" max="15109" width="10.5703125" style="153" customWidth="1"/>
    <col min="15110" max="15116" width="11.42578125" style="153"/>
    <col min="15117" max="15117" width="30.42578125" style="153" customWidth="1"/>
    <col min="15118" max="15359" width="11.42578125" style="153"/>
    <col min="15360" max="15360" width="5.85546875" style="153" customWidth="1"/>
    <col min="15361" max="15361" width="50.42578125" style="153" customWidth="1"/>
    <col min="15362" max="15362" width="6.5703125" style="153" customWidth="1"/>
    <col min="15363" max="15363" width="6.7109375" style="153" bestFit="1" customWidth="1"/>
    <col min="15364" max="15364" width="6.7109375" style="153" customWidth="1"/>
    <col min="15365" max="15365" width="10.5703125" style="153" customWidth="1"/>
    <col min="15366" max="15372" width="11.42578125" style="153"/>
    <col min="15373" max="15373" width="30.42578125" style="153" customWidth="1"/>
    <col min="15374" max="16384" width="11.42578125" style="153"/>
  </cols>
  <sheetData>
    <row r="1" spans="1:19" s="150" customFormat="1" ht="15" customHeight="1" x14ac:dyDescent="0.25">
      <c r="A1" s="447" t="s">
        <v>287</v>
      </c>
      <c r="B1" s="448"/>
      <c r="C1" s="448"/>
      <c r="D1" s="448"/>
      <c r="E1" s="448"/>
      <c r="F1" s="448"/>
      <c r="G1" s="448"/>
      <c r="H1" s="448"/>
      <c r="I1" s="355"/>
      <c r="J1" s="355"/>
      <c r="K1" s="355"/>
      <c r="L1" s="355"/>
      <c r="M1" s="355"/>
      <c r="N1" s="355"/>
      <c r="O1" s="355"/>
      <c r="P1" s="355"/>
      <c r="Q1" s="355"/>
      <c r="R1" s="355"/>
      <c r="S1" s="355"/>
    </row>
    <row r="2" spans="1:19" s="150" customFormat="1" ht="15.75" customHeight="1" x14ac:dyDescent="0.25">
      <c r="A2" s="447"/>
      <c r="B2" s="448"/>
      <c r="C2" s="448"/>
      <c r="D2" s="448"/>
      <c r="E2" s="448"/>
      <c r="F2" s="448"/>
      <c r="G2" s="448"/>
      <c r="H2" s="448"/>
      <c r="I2" s="355"/>
      <c r="J2" s="355"/>
      <c r="K2" s="355"/>
      <c r="L2" s="355"/>
      <c r="M2" s="355"/>
      <c r="N2" s="355"/>
      <c r="O2" s="355"/>
      <c r="P2" s="355"/>
      <c r="Q2" s="355"/>
      <c r="R2" s="355"/>
      <c r="S2" s="355"/>
    </row>
    <row r="3" spans="1:19" s="138" customFormat="1" ht="31.5" x14ac:dyDescent="0.25">
      <c r="A3" s="53"/>
      <c r="B3" s="54" t="s">
        <v>71</v>
      </c>
      <c r="C3" s="54" t="s">
        <v>113</v>
      </c>
      <c r="D3" s="54" t="s">
        <v>72</v>
      </c>
      <c r="E3" s="56" t="s">
        <v>73</v>
      </c>
      <c r="F3" s="57" t="s">
        <v>95</v>
      </c>
      <c r="G3" s="58" t="s">
        <v>24</v>
      </c>
      <c r="H3" s="522" t="s">
        <v>162</v>
      </c>
      <c r="I3" s="523"/>
      <c r="J3" s="523"/>
      <c r="K3" s="523"/>
      <c r="L3" s="523"/>
      <c r="M3" s="523"/>
      <c r="N3" s="523"/>
      <c r="O3" s="523"/>
      <c r="P3" s="523"/>
      <c r="Q3" s="523"/>
      <c r="R3" s="523"/>
      <c r="S3" s="523"/>
    </row>
    <row r="4" spans="1:19" s="152" customFormat="1" ht="15" customHeight="1" x14ac:dyDescent="0.25">
      <c r="A4" s="524" t="s">
        <v>272</v>
      </c>
      <c r="B4" s="525"/>
      <c r="C4" s="526"/>
      <c r="D4" s="259"/>
      <c r="E4" s="259"/>
      <c r="F4" s="260"/>
      <c r="G4" s="261"/>
      <c r="H4" s="262" t="s">
        <v>274</v>
      </c>
      <c r="I4" s="262" t="s">
        <v>99</v>
      </c>
      <c r="J4" s="262" t="s">
        <v>7</v>
      </c>
      <c r="K4" s="262" t="s">
        <v>8</v>
      </c>
      <c r="L4" s="262" t="s">
        <v>9</v>
      </c>
      <c r="M4" s="262" t="s">
        <v>67</v>
      </c>
      <c r="N4" s="262" t="s">
        <v>10</v>
      </c>
      <c r="O4" s="262" t="s">
        <v>94</v>
      </c>
      <c r="P4" s="262" t="s">
        <v>230</v>
      </c>
      <c r="Q4" s="262" t="s">
        <v>103</v>
      </c>
      <c r="R4" s="262" t="s">
        <v>254</v>
      </c>
      <c r="S4" s="262" t="s">
        <v>105</v>
      </c>
    </row>
    <row r="5" spans="1:19" ht="15" customHeight="1" x14ac:dyDescent="0.25">
      <c r="A5" s="91">
        <v>1</v>
      </c>
      <c r="B5" s="263" t="s">
        <v>272</v>
      </c>
      <c r="C5" s="92" t="s">
        <v>273</v>
      </c>
      <c r="D5" s="40" t="s">
        <v>172</v>
      </c>
      <c r="E5" s="79">
        <v>1</v>
      </c>
      <c r="F5" s="40">
        <v>206000</v>
      </c>
      <c r="G5" s="40">
        <f>+F5*E5</f>
        <v>206000</v>
      </c>
      <c r="H5" s="43">
        <v>0</v>
      </c>
      <c r="I5" s="43">
        <v>0</v>
      </c>
      <c r="J5" s="43">
        <v>0</v>
      </c>
      <c r="K5" s="43">
        <v>0</v>
      </c>
      <c r="L5" s="43">
        <v>0</v>
      </c>
      <c r="M5" s="43">
        <v>0</v>
      </c>
      <c r="N5" s="43">
        <v>0</v>
      </c>
      <c r="O5" s="43">
        <v>0</v>
      </c>
      <c r="P5" s="43">
        <v>0</v>
      </c>
      <c r="Q5" s="43">
        <v>0</v>
      </c>
      <c r="R5" s="43">
        <v>0</v>
      </c>
      <c r="S5" s="95"/>
    </row>
    <row r="6" spans="1:19" ht="15" customHeight="1" x14ac:dyDescent="0.25">
      <c r="A6" s="91">
        <v>2</v>
      </c>
      <c r="B6" s="263" t="s">
        <v>272</v>
      </c>
      <c r="C6" s="92" t="s">
        <v>288</v>
      </c>
      <c r="D6" s="40" t="s">
        <v>172</v>
      </c>
      <c r="E6" s="79">
        <v>1</v>
      </c>
      <c r="F6" s="40">
        <v>6880</v>
      </c>
      <c r="G6" s="40">
        <f>+F6</f>
        <v>6880</v>
      </c>
      <c r="H6" s="43"/>
      <c r="I6" s="43"/>
      <c r="J6" s="43"/>
      <c r="K6" s="43"/>
      <c r="L6" s="43"/>
      <c r="M6" s="43"/>
      <c r="N6" s="43"/>
      <c r="O6" s="43"/>
      <c r="P6" s="43"/>
      <c r="Q6" s="43"/>
      <c r="R6" s="43"/>
      <c r="S6" s="95"/>
    </row>
    <row r="7" spans="1:19" ht="15" customHeight="1" x14ac:dyDescent="0.25">
      <c r="A7" s="91">
        <v>3</v>
      </c>
      <c r="B7" s="263" t="s">
        <v>272</v>
      </c>
      <c r="C7" s="92" t="s">
        <v>233</v>
      </c>
      <c r="D7" s="40" t="s">
        <v>172</v>
      </c>
      <c r="E7" s="79">
        <v>1</v>
      </c>
      <c r="F7" s="40">
        <v>15000</v>
      </c>
      <c r="G7" s="40">
        <f>+F7</f>
        <v>15000</v>
      </c>
      <c r="H7" s="43"/>
      <c r="I7" s="43"/>
      <c r="J7" s="43"/>
      <c r="K7" s="43"/>
      <c r="L7" s="43"/>
      <c r="M7" s="43"/>
      <c r="N7" s="43"/>
      <c r="O7" s="43"/>
      <c r="P7" s="43"/>
      <c r="Q7" s="43"/>
      <c r="R7" s="43"/>
      <c r="S7" s="95"/>
    </row>
    <row r="8" spans="1:19" x14ac:dyDescent="0.25">
      <c r="A8" s="451" t="s">
        <v>6</v>
      </c>
      <c r="B8" s="452"/>
      <c r="C8" s="452"/>
      <c r="D8" s="452"/>
      <c r="E8" s="452"/>
      <c r="F8" s="452"/>
      <c r="G8" s="96">
        <f>SUM(H8:S8)</f>
        <v>0</v>
      </c>
      <c r="H8" s="96">
        <f t="shared" ref="H8:R8" si="0">+H5</f>
        <v>0</v>
      </c>
      <c r="I8" s="96">
        <f t="shared" si="0"/>
        <v>0</v>
      </c>
      <c r="J8" s="96">
        <f t="shared" si="0"/>
        <v>0</v>
      </c>
      <c r="K8" s="96">
        <f t="shared" si="0"/>
        <v>0</v>
      </c>
      <c r="L8" s="96">
        <f t="shared" si="0"/>
        <v>0</v>
      </c>
      <c r="M8" s="96">
        <f t="shared" si="0"/>
        <v>0</v>
      </c>
      <c r="N8" s="96">
        <f t="shared" si="0"/>
        <v>0</v>
      </c>
      <c r="O8" s="96">
        <f t="shared" si="0"/>
        <v>0</v>
      </c>
      <c r="P8" s="96">
        <f t="shared" si="0"/>
        <v>0</v>
      </c>
      <c r="Q8" s="96">
        <f t="shared" si="0"/>
        <v>0</v>
      </c>
      <c r="R8" s="96">
        <f t="shared" si="0"/>
        <v>0</v>
      </c>
      <c r="S8" s="96">
        <f>SUM(S5:S7)</f>
        <v>0</v>
      </c>
    </row>
  </sheetData>
  <mergeCells count="4">
    <mergeCell ref="H3:S3"/>
    <mergeCell ref="A4:C4"/>
    <mergeCell ref="A8:F8"/>
    <mergeCell ref="A1:H2"/>
  </mergeCells>
  <pageMargins left="1.06" right="0.70866141732283472"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IR85"/>
  <sheetViews>
    <sheetView view="pageBreakPreview" zoomScaleNormal="100" zoomScaleSheetLayoutView="100" workbookViewId="0">
      <selection sqref="A1:M2"/>
    </sheetView>
  </sheetViews>
  <sheetFormatPr baseColWidth="10" defaultColWidth="11.42578125" defaultRowHeight="15.75" x14ac:dyDescent="0.25"/>
  <cols>
    <col min="1" max="1" width="4" style="148" customWidth="1"/>
    <col min="2" max="2" width="31.140625" style="116" customWidth="1"/>
    <col min="3" max="3" width="32.28515625" style="116" customWidth="1"/>
    <col min="4" max="4" width="8.140625" style="116" customWidth="1"/>
    <col min="5" max="5" width="8.85546875" style="116" bestFit="1" customWidth="1"/>
    <col min="6" max="6" width="8.28515625" style="116" customWidth="1"/>
    <col min="7" max="7" width="11.5703125" style="116" customWidth="1"/>
    <col min="8" max="8" width="9.85546875" style="116" customWidth="1"/>
    <col min="9" max="9" width="10.5703125" style="116" customWidth="1"/>
    <col min="10" max="10" width="10.140625" style="116" customWidth="1"/>
    <col min="11" max="11" width="9.7109375" style="116" customWidth="1"/>
    <col min="12" max="12" width="10.140625" style="116" customWidth="1"/>
    <col min="13" max="13" width="9.7109375" style="116" customWidth="1"/>
    <col min="14" max="14" width="9.85546875" style="116" customWidth="1"/>
    <col min="15" max="15" width="11.42578125" style="116" customWidth="1"/>
    <col min="16" max="16384" width="11.42578125" style="116"/>
  </cols>
  <sheetData>
    <row r="1" spans="1:252" s="137" customFormat="1" ht="15" customHeight="1" x14ac:dyDescent="0.25">
      <c r="A1" s="445" t="s">
        <v>298</v>
      </c>
      <c r="B1" s="445"/>
      <c r="C1" s="445"/>
      <c r="D1" s="445"/>
      <c r="E1" s="445"/>
      <c r="F1" s="445"/>
      <c r="G1" s="445"/>
      <c r="H1" s="445"/>
      <c r="I1" s="445"/>
      <c r="J1" s="445"/>
      <c r="K1" s="445"/>
      <c r="L1" s="445"/>
      <c r="M1" s="445"/>
      <c r="N1" s="356"/>
      <c r="O1" s="356"/>
      <c r="P1" s="356"/>
      <c r="Q1" s="356"/>
      <c r="R1" s="356"/>
      <c r="S1" s="35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row>
    <row r="2" spans="1:252" s="137" customFormat="1" ht="18" customHeight="1" thickBot="1" x14ac:dyDescent="0.3">
      <c r="A2" s="445"/>
      <c r="B2" s="445"/>
      <c r="C2" s="445"/>
      <c r="D2" s="445"/>
      <c r="E2" s="445"/>
      <c r="F2" s="445"/>
      <c r="G2" s="445"/>
      <c r="H2" s="445"/>
      <c r="I2" s="445"/>
      <c r="J2" s="445"/>
      <c r="K2" s="445"/>
      <c r="L2" s="445"/>
      <c r="M2" s="445"/>
      <c r="N2" s="356"/>
      <c r="O2" s="356"/>
      <c r="P2" s="356"/>
      <c r="Q2" s="356"/>
      <c r="R2" s="356"/>
      <c r="S2" s="35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c r="CV2" s="136"/>
      <c r="CW2" s="136"/>
      <c r="CX2" s="136"/>
      <c r="CY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row>
    <row r="3" spans="1:252" ht="15" customHeight="1" x14ac:dyDescent="0.25">
      <c r="A3" s="433" t="s">
        <v>85</v>
      </c>
      <c r="B3" s="435" t="s">
        <v>71</v>
      </c>
      <c r="C3" s="435" t="s">
        <v>113</v>
      </c>
      <c r="D3" s="435" t="s">
        <v>90</v>
      </c>
      <c r="E3" s="437" t="s">
        <v>2</v>
      </c>
      <c r="F3" s="435" t="s">
        <v>91</v>
      </c>
      <c r="G3" s="435" t="s">
        <v>92</v>
      </c>
      <c r="H3" s="442" t="s">
        <v>110</v>
      </c>
      <c r="I3" s="442" t="s">
        <v>99</v>
      </c>
      <c r="J3" s="435" t="s">
        <v>7</v>
      </c>
      <c r="K3" s="435" t="s">
        <v>8</v>
      </c>
      <c r="L3" s="435" t="s">
        <v>9</v>
      </c>
      <c r="M3" s="435" t="s">
        <v>160</v>
      </c>
      <c r="N3" s="435" t="s">
        <v>10</v>
      </c>
      <c r="O3" s="435" t="s">
        <v>94</v>
      </c>
      <c r="P3" s="435" t="s">
        <v>230</v>
      </c>
      <c r="Q3" s="435" t="s">
        <v>103</v>
      </c>
      <c r="R3" s="435" t="s">
        <v>254</v>
      </c>
      <c r="S3" s="435" t="s">
        <v>105</v>
      </c>
    </row>
    <row r="4" spans="1:252" ht="15.75" customHeight="1" thickBot="1" x14ac:dyDescent="0.3">
      <c r="A4" s="434"/>
      <c r="B4" s="436"/>
      <c r="C4" s="436"/>
      <c r="D4" s="436"/>
      <c r="E4" s="438"/>
      <c r="F4" s="436"/>
      <c r="G4" s="436"/>
      <c r="H4" s="443"/>
      <c r="I4" s="443"/>
      <c r="J4" s="436"/>
      <c r="K4" s="436"/>
      <c r="L4" s="436"/>
      <c r="M4" s="436"/>
      <c r="N4" s="436"/>
      <c r="O4" s="436"/>
      <c r="P4" s="436"/>
      <c r="Q4" s="436"/>
      <c r="R4" s="436"/>
      <c r="S4" s="436"/>
    </row>
    <row r="5" spans="1:252" s="131" customFormat="1" ht="17.25" customHeight="1" thickBot="1" x14ac:dyDescent="0.3">
      <c r="A5" s="236" t="s">
        <v>75</v>
      </c>
      <c r="B5" s="237"/>
      <c r="C5" s="237"/>
      <c r="D5" s="237"/>
      <c r="E5" s="237"/>
      <c r="F5" s="237"/>
      <c r="G5" s="237"/>
      <c r="H5" s="237"/>
      <c r="I5" s="237"/>
      <c r="J5" s="237"/>
      <c r="K5" s="237"/>
      <c r="L5" s="237"/>
      <c r="M5" s="238"/>
      <c r="N5" s="238"/>
      <c r="O5" s="238"/>
      <c r="P5" s="238"/>
      <c r="Q5" s="238"/>
      <c r="R5" s="238"/>
      <c r="S5" s="238"/>
    </row>
    <row r="6" spans="1:252" x14ac:dyDescent="0.25">
      <c r="A6" s="34"/>
      <c r="B6" s="35" t="s">
        <v>156</v>
      </c>
      <c r="C6" s="35"/>
      <c r="D6" s="35"/>
      <c r="E6" s="35"/>
      <c r="F6" s="35"/>
      <c r="G6" s="36"/>
      <c r="H6" s="37">
        <f t="shared" ref="H6:N6" si="0">SUM(H7:H7)</f>
        <v>0</v>
      </c>
      <c r="I6" s="37">
        <f>+I7+I8</f>
        <v>1853</v>
      </c>
      <c r="J6" s="37">
        <f t="shared" si="0"/>
        <v>0</v>
      </c>
      <c r="K6" s="37">
        <f t="shared" si="0"/>
        <v>0</v>
      </c>
      <c r="L6" s="37">
        <f t="shared" si="0"/>
        <v>0</v>
      </c>
      <c r="M6" s="37">
        <f t="shared" si="0"/>
        <v>4905</v>
      </c>
      <c r="N6" s="37">
        <f t="shared" si="0"/>
        <v>0</v>
      </c>
      <c r="O6" s="37">
        <f>SUM(O7:O8)</f>
        <v>0</v>
      </c>
      <c r="P6" s="37">
        <f>SUM(P7:P8)</f>
        <v>0</v>
      </c>
      <c r="Q6" s="37">
        <f>SUM(Q7:Q8)</f>
        <v>0</v>
      </c>
      <c r="R6" s="37">
        <f>SUM(R7:R8)</f>
        <v>0</v>
      </c>
      <c r="S6" s="37">
        <f>SUM(S7:S8)</f>
        <v>0</v>
      </c>
    </row>
    <row r="7" spans="1:252" x14ac:dyDescent="0.25">
      <c r="A7" s="38" t="s">
        <v>100</v>
      </c>
      <c r="B7" s="39" t="s">
        <v>144</v>
      </c>
      <c r="C7" s="39" t="s">
        <v>114</v>
      </c>
      <c r="D7" s="40" t="s">
        <v>1</v>
      </c>
      <c r="E7" s="211">
        <v>1</v>
      </c>
      <c r="F7" s="41">
        <v>4500</v>
      </c>
      <c r="G7" s="41">
        <f>+F7*E7</f>
        <v>4500</v>
      </c>
      <c r="H7" s="42"/>
      <c r="I7" s="42"/>
      <c r="J7" s="42"/>
      <c r="K7" s="42"/>
      <c r="L7" s="42"/>
      <c r="M7" s="42">
        <v>4905</v>
      </c>
      <c r="N7" s="42"/>
      <c r="O7" s="42"/>
      <c r="P7" s="42"/>
      <c r="Q7" s="42"/>
      <c r="R7" s="42"/>
      <c r="S7" s="42"/>
    </row>
    <row r="8" spans="1:252" x14ac:dyDescent="0.25">
      <c r="A8" s="38" t="s">
        <v>101</v>
      </c>
      <c r="B8" s="39" t="s">
        <v>148</v>
      </c>
      <c r="C8" s="39" t="s">
        <v>149</v>
      </c>
      <c r="D8" s="40" t="s">
        <v>1</v>
      </c>
      <c r="E8" s="211">
        <v>1</v>
      </c>
      <c r="F8" s="41">
        <v>1700</v>
      </c>
      <c r="G8" s="41">
        <f>+F8*E8</f>
        <v>1700</v>
      </c>
      <c r="H8" s="42"/>
      <c r="I8" s="42">
        <v>1853</v>
      </c>
      <c r="J8" s="42"/>
      <c r="K8" s="42"/>
      <c r="L8" s="42"/>
      <c r="M8" s="42"/>
      <c r="N8" s="42"/>
      <c r="O8" s="42"/>
      <c r="P8" s="42"/>
      <c r="Q8" s="42"/>
      <c r="R8" s="42"/>
      <c r="S8" s="42"/>
    </row>
    <row r="9" spans="1:252" x14ac:dyDescent="0.25">
      <c r="A9" s="44"/>
      <c r="B9" s="45" t="s">
        <v>157</v>
      </c>
      <c r="C9" s="45"/>
      <c r="D9" s="45"/>
      <c r="E9" s="45"/>
      <c r="F9" s="45"/>
      <c r="G9" s="45"/>
      <c r="H9" s="46">
        <f t="shared" ref="H9:O9" si="1">SUM(H10:H10)</f>
        <v>0</v>
      </c>
      <c r="I9" s="46">
        <f t="shared" si="1"/>
        <v>0</v>
      </c>
      <c r="J9" s="46">
        <f t="shared" si="1"/>
        <v>0</v>
      </c>
      <c r="K9" s="46">
        <f t="shared" si="1"/>
        <v>0</v>
      </c>
      <c r="L9" s="46">
        <f t="shared" si="1"/>
        <v>0</v>
      </c>
      <c r="M9" s="46">
        <f t="shared" si="1"/>
        <v>0</v>
      </c>
      <c r="N9" s="46">
        <f t="shared" si="1"/>
        <v>0</v>
      </c>
      <c r="O9" s="46">
        <f t="shared" si="1"/>
        <v>0</v>
      </c>
      <c r="P9" s="46">
        <f>SUM(P10:P10)</f>
        <v>0</v>
      </c>
      <c r="Q9" s="46">
        <f>SUM(Q10:Q10)</f>
        <v>0</v>
      </c>
      <c r="R9" s="46">
        <f>SUM(R10:R10)</f>
        <v>0</v>
      </c>
      <c r="S9" s="46">
        <f>SUM(S10:S10)</f>
        <v>0</v>
      </c>
    </row>
    <row r="10" spans="1:252" x14ac:dyDescent="0.25">
      <c r="A10" s="47"/>
      <c r="B10" s="48" t="s">
        <v>126</v>
      </c>
      <c r="C10" s="39"/>
      <c r="D10" s="32" t="s">
        <v>84</v>
      </c>
      <c r="E10" s="43">
        <v>3</v>
      </c>
      <c r="F10" s="49">
        <v>140</v>
      </c>
      <c r="G10" s="49">
        <f>+F10*E10</f>
        <v>420</v>
      </c>
      <c r="H10" s="49"/>
      <c r="I10" s="49"/>
      <c r="J10" s="42"/>
      <c r="K10" s="43"/>
      <c r="L10" s="43"/>
      <c r="M10" s="49"/>
      <c r="N10" s="49"/>
      <c r="O10" s="43"/>
      <c r="P10" s="43"/>
      <c r="Q10" s="43"/>
      <c r="R10" s="43"/>
      <c r="S10" s="43"/>
    </row>
    <row r="11" spans="1:252" x14ac:dyDescent="0.25">
      <c r="A11" s="44"/>
      <c r="B11" s="45" t="s">
        <v>163</v>
      </c>
      <c r="C11" s="45"/>
      <c r="D11" s="45"/>
      <c r="E11" s="45"/>
      <c r="F11" s="45"/>
      <c r="G11" s="45"/>
      <c r="H11" s="46">
        <f t="shared" ref="H11:S11" si="2">SUM(H12:H12)</f>
        <v>0</v>
      </c>
      <c r="I11" s="46">
        <f t="shared" si="2"/>
        <v>0</v>
      </c>
      <c r="J11" s="46">
        <f t="shared" si="2"/>
        <v>0</v>
      </c>
      <c r="K11" s="46">
        <f t="shared" si="2"/>
        <v>0</v>
      </c>
      <c r="L11" s="46">
        <f t="shared" si="2"/>
        <v>0</v>
      </c>
      <c r="M11" s="46">
        <f t="shared" si="2"/>
        <v>0</v>
      </c>
      <c r="N11" s="46">
        <f t="shared" si="2"/>
        <v>0</v>
      </c>
      <c r="O11" s="46">
        <f t="shared" si="2"/>
        <v>0</v>
      </c>
      <c r="P11" s="46">
        <f t="shared" si="2"/>
        <v>0</v>
      </c>
      <c r="Q11" s="46">
        <f t="shared" si="2"/>
        <v>0</v>
      </c>
      <c r="R11" s="46">
        <f t="shared" si="2"/>
        <v>0</v>
      </c>
      <c r="S11" s="46">
        <f t="shared" si="2"/>
        <v>0</v>
      </c>
    </row>
    <row r="12" spans="1:252" x14ac:dyDescent="0.25">
      <c r="A12" s="47"/>
      <c r="B12" s="48" t="s">
        <v>164</v>
      </c>
      <c r="C12" s="39"/>
      <c r="D12" s="32" t="s">
        <v>84</v>
      </c>
      <c r="E12" s="43">
        <v>1</v>
      </c>
      <c r="F12" s="49">
        <v>-172</v>
      </c>
      <c r="G12" s="49">
        <f>+F12</f>
        <v>-172</v>
      </c>
      <c r="H12" s="49"/>
      <c r="I12" s="49"/>
      <c r="J12" s="42"/>
      <c r="K12" s="43"/>
      <c r="L12" s="43"/>
      <c r="M12" s="43"/>
      <c r="N12" s="43"/>
      <c r="O12" s="43"/>
      <c r="P12" s="43"/>
      <c r="Q12" s="43"/>
      <c r="R12" s="43"/>
      <c r="S12" s="43">
        <f>+H12</f>
        <v>0</v>
      </c>
    </row>
    <row r="13" spans="1:252" x14ac:dyDescent="0.25">
      <c r="A13" s="44"/>
      <c r="B13" s="45" t="s">
        <v>194</v>
      </c>
      <c r="C13" s="45"/>
      <c r="D13" s="45"/>
      <c r="E13" s="45"/>
      <c r="F13" s="45"/>
      <c r="G13" s="45"/>
      <c r="H13" s="46">
        <f>SUM(H14)</f>
        <v>0</v>
      </c>
      <c r="I13" s="46">
        <f t="shared" ref="I13:N13" si="3">SUM(I14)</f>
        <v>0</v>
      </c>
      <c r="J13" s="46">
        <f t="shared" si="3"/>
        <v>0</v>
      </c>
      <c r="K13" s="46">
        <f t="shared" si="3"/>
        <v>0</v>
      </c>
      <c r="L13" s="46">
        <f t="shared" si="3"/>
        <v>0</v>
      </c>
      <c r="M13" s="46">
        <f t="shared" si="3"/>
        <v>0</v>
      </c>
      <c r="N13" s="46">
        <f t="shared" si="3"/>
        <v>0</v>
      </c>
      <c r="O13" s="46">
        <f>SUM(O14:O14)</f>
        <v>0</v>
      </c>
      <c r="P13" s="46">
        <f>SUM(P14:P14)</f>
        <v>0</v>
      </c>
      <c r="Q13" s="46">
        <f>SUM(Q14:Q14)</f>
        <v>0</v>
      </c>
      <c r="R13" s="46">
        <f>SUM(R14:R14)</f>
        <v>0</v>
      </c>
      <c r="S13" s="46">
        <f>SUM(S14:S14)</f>
        <v>0</v>
      </c>
    </row>
    <row r="14" spans="1:252" x14ac:dyDescent="0.25">
      <c r="A14" s="187" t="s">
        <v>100</v>
      </c>
      <c r="B14" s="132"/>
      <c r="C14" s="132"/>
      <c r="D14" s="40"/>
      <c r="E14" s="211"/>
      <c r="F14" s="40"/>
      <c r="G14" s="40"/>
      <c r="H14" s="40"/>
      <c r="I14" s="40"/>
      <c r="J14" s="43"/>
      <c r="K14" s="43"/>
      <c r="L14" s="43"/>
      <c r="M14" s="43"/>
      <c r="N14" s="43"/>
      <c r="O14" s="43"/>
      <c r="P14" s="43"/>
      <c r="Q14" s="43"/>
      <c r="R14" s="43"/>
      <c r="S14" s="43"/>
    </row>
    <row r="15" spans="1:252" x14ac:dyDescent="0.25">
      <c r="A15" s="44"/>
      <c r="B15" s="45" t="s">
        <v>169</v>
      </c>
      <c r="C15" s="45"/>
      <c r="D15" s="45"/>
      <c r="E15" s="45"/>
      <c r="F15" s="45"/>
      <c r="G15" s="45"/>
      <c r="H15" s="46">
        <f>+H16</f>
        <v>0</v>
      </c>
      <c r="I15" s="46">
        <f t="shared" ref="I15:N15" si="4">+I16</f>
        <v>0</v>
      </c>
      <c r="J15" s="46">
        <f t="shared" si="4"/>
        <v>0</v>
      </c>
      <c r="K15" s="46">
        <f t="shared" si="4"/>
        <v>0</v>
      </c>
      <c r="L15" s="46">
        <f t="shared" si="4"/>
        <v>0</v>
      </c>
      <c r="M15" s="46">
        <f t="shared" si="4"/>
        <v>0</v>
      </c>
      <c r="N15" s="46">
        <f t="shared" si="4"/>
        <v>0</v>
      </c>
      <c r="O15" s="46">
        <f>SUM(O16:O16)</f>
        <v>0</v>
      </c>
      <c r="P15" s="46">
        <f>SUM(P16:P16)</f>
        <v>0</v>
      </c>
      <c r="Q15" s="46">
        <f>SUM(Q16:Q16)</f>
        <v>0</v>
      </c>
      <c r="R15" s="46">
        <f>SUM(R16:R16)</f>
        <v>0</v>
      </c>
      <c r="S15" s="46">
        <f>SUM(S16:S16)</f>
        <v>0</v>
      </c>
    </row>
    <row r="16" spans="1:252" x14ac:dyDescent="0.25">
      <c r="A16" s="187" t="s">
        <v>100</v>
      </c>
      <c r="B16" s="132"/>
      <c r="C16" s="132"/>
      <c r="D16" s="40" t="s">
        <v>172</v>
      </c>
      <c r="E16" s="211">
        <v>1</v>
      </c>
      <c r="F16" s="40">
        <v>518</v>
      </c>
      <c r="G16" s="40">
        <f>+E16*F16</f>
        <v>518</v>
      </c>
      <c r="H16" s="40"/>
      <c r="I16" s="40"/>
      <c r="J16" s="43"/>
      <c r="K16" s="43"/>
      <c r="L16" s="43"/>
      <c r="M16" s="43"/>
      <c r="N16" s="43"/>
      <c r="O16" s="43"/>
      <c r="P16" s="266"/>
      <c r="Q16" s="266"/>
      <c r="R16" s="266"/>
      <c r="S16" s="266"/>
    </row>
    <row r="17" spans="1:252" x14ac:dyDescent="0.25">
      <c r="A17" s="44"/>
      <c r="B17" s="45" t="s">
        <v>221</v>
      </c>
      <c r="C17" s="45"/>
      <c r="D17" s="45"/>
      <c r="E17" s="45"/>
      <c r="F17" s="45"/>
      <c r="G17" s="45"/>
      <c r="H17" s="46">
        <f t="shared" ref="H17:N17" si="5">SUM(H18:H18)</f>
        <v>0</v>
      </c>
      <c r="I17" s="46">
        <f t="shared" si="5"/>
        <v>0</v>
      </c>
      <c r="J17" s="46">
        <f t="shared" si="5"/>
        <v>0</v>
      </c>
      <c r="K17" s="46">
        <f t="shared" si="5"/>
        <v>0</v>
      </c>
      <c r="L17" s="46">
        <f t="shared" si="5"/>
        <v>0</v>
      </c>
      <c r="M17" s="46">
        <f t="shared" si="5"/>
        <v>0</v>
      </c>
      <c r="N17" s="46">
        <f t="shared" si="5"/>
        <v>0</v>
      </c>
      <c r="O17" s="46">
        <f>SUM(O18:O18)</f>
        <v>0</v>
      </c>
      <c r="P17" s="46">
        <f>SUM(P18:P18)</f>
        <v>0</v>
      </c>
      <c r="Q17" s="46">
        <f>SUM(Q18:Q18)</f>
        <v>0</v>
      </c>
      <c r="R17" s="46">
        <f>SUM(R18:R18)</f>
        <v>0</v>
      </c>
      <c r="S17" s="46">
        <f>SUM(S18:S19)</f>
        <v>0</v>
      </c>
    </row>
    <row r="18" spans="1:252" x14ac:dyDescent="0.25">
      <c r="A18" s="187" t="s">
        <v>100</v>
      </c>
      <c r="B18" s="132" t="s">
        <v>222</v>
      </c>
      <c r="C18" s="132" t="s">
        <v>241</v>
      </c>
      <c r="D18" s="40" t="s">
        <v>172</v>
      </c>
      <c r="E18" s="211">
        <v>1</v>
      </c>
      <c r="F18" s="40">
        <v>346.15383500000002</v>
      </c>
      <c r="G18" s="40">
        <v>346.15383000000003</v>
      </c>
      <c r="H18" s="40"/>
      <c r="I18" s="40"/>
      <c r="J18" s="43"/>
      <c r="K18" s="43"/>
      <c r="L18" s="43"/>
      <c r="M18" s="43"/>
      <c r="N18" s="43"/>
      <c r="O18" s="43"/>
      <c r="P18" s="43"/>
      <c r="Q18" s="43"/>
      <c r="R18" s="43"/>
      <c r="S18" s="43"/>
    </row>
    <row r="19" spans="1:252" x14ac:dyDescent="0.25">
      <c r="A19" s="187"/>
      <c r="B19" s="132"/>
      <c r="C19" s="132"/>
      <c r="D19" s="40"/>
      <c r="E19" s="211"/>
      <c r="F19" s="40"/>
      <c r="G19" s="40"/>
      <c r="H19" s="40"/>
      <c r="I19" s="40"/>
      <c r="J19" s="43"/>
      <c r="K19" s="43"/>
      <c r="L19" s="43"/>
      <c r="M19" s="43"/>
      <c r="N19" s="43"/>
      <c r="O19" s="43"/>
      <c r="P19" s="43"/>
      <c r="Q19" s="43"/>
      <c r="R19" s="43"/>
      <c r="S19" s="43"/>
    </row>
    <row r="20" spans="1:252" s="147" customFormat="1" x14ac:dyDescent="0.25">
      <c r="A20" s="430" t="s">
        <v>93</v>
      </c>
      <c r="B20" s="431"/>
      <c r="C20" s="432"/>
      <c r="D20" s="196"/>
      <c r="E20" s="196"/>
      <c r="F20" s="196"/>
      <c r="G20" s="194">
        <f>SUM(H20:S20)</f>
        <v>6758</v>
      </c>
      <c r="H20" s="52">
        <f>+H15+H11+H6+H9+H17</f>
        <v>0</v>
      </c>
      <c r="I20" s="52">
        <f t="shared" ref="I20:S20" si="6">+I15+I11+I6+I9+I17</f>
        <v>1853</v>
      </c>
      <c r="J20" s="52">
        <f t="shared" si="6"/>
        <v>0</v>
      </c>
      <c r="K20" s="52">
        <f t="shared" si="6"/>
        <v>0</v>
      </c>
      <c r="L20" s="52">
        <f t="shared" si="6"/>
        <v>0</v>
      </c>
      <c r="M20" s="52">
        <f t="shared" si="6"/>
        <v>4905</v>
      </c>
      <c r="N20" s="52">
        <f t="shared" si="6"/>
        <v>0</v>
      </c>
      <c r="O20" s="52">
        <f t="shared" si="6"/>
        <v>0</v>
      </c>
      <c r="P20" s="52">
        <f t="shared" si="6"/>
        <v>0</v>
      </c>
      <c r="Q20" s="52">
        <f t="shared" si="6"/>
        <v>0</v>
      </c>
      <c r="R20" s="52">
        <f t="shared" si="6"/>
        <v>0</v>
      </c>
      <c r="S20" s="52">
        <f t="shared" si="6"/>
        <v>0</v>
      </c>
    </row>
    <row r="21" spans="1:252" s="137" customFormat="1" ht="15" customHeight="1" x14ac:dyDescent="0.25">
      <c r="A21" s="445" t="s">
        <v>300</v>
      </c>
      <c r="B21" s="445"/>
      <c r="C21" s="445"/>
      <c r="D21" s="445"/>
      <c r="E21" s="445"/>
      <c r="F21" s="445"/>
      <c r="G21" s="445"/>
      <c r="H21" s="445"/>
      <c r="I21" s="445"/>
      <c r="J21" s="445"/>
      <c r="K21" s="445"/>
      <c r="L21" s="445"/>
      <c r="M21" s="445"/>
      <c r="N21" s="356"/>
      <c r="O21" s="356"/>
      <c r="P21" s="356"/>
      <c r="Q21" s="356"/>
      <c r="R21" s="356"/>
      <c r="S21" s="35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36"/>
      <c r="AY21" s="136"/>
      <c r="AZ21" s="136"/>
      <c r="BA21" s="136"/>
      <c r="BB21" s="136"/>
      <c r="BC21" s="136"/>
      <c r="BD21" s="136"/>
      <c r="BE21" s="136"/>
      <c r="BF21" s="136"/>
      <c r="BG21" s="136"/>
      <c r="BH21" s="136"/>
      <c r="BI21" s="136"/>
      <c r="BJ21" s="136"/>
      <c r="BK21" s="136"/>
      <c r="BL21" s="136"/>
      <c r="BM21" s="136"/>
      <c r="BN21" s="136"/>
      <c r="BO21" s="136"/>
      <c r="BP21" s="136"/>
      <c r="BQ21" s="136"/>
      <c r="BR21" s="136"/>
      <c r="BS21" s="136"/>
      <c r="BT21" s="136"/>
      <c r="BU21" s="136"/>
      <c r="BV21" s="136"/>
      <c r="BW21" s="136"/>
      <c r="BX21" s="136"/>
      <c r="BY21" s="136"/>
      <c r="BZ21" s="136"/>
      <c r="CA21" s="136"/>
      <c r="CB21" s="136"/>
      <c r="CC21" s="136"/>
      <c r="CD21" s="136"/>
      <c r="CE21" s="136"/>
      <c r="CF21" s="136"/>
      <c r="CG21" s="136"/>
      <c r="CH21" s="136"/>
      <c r="CI21" s="136"/>
      <c r="CJ21" s="136"/>
      <c r="CK21" s="136"/>
      <c r="CL21" s="136"/>
      <c r="CM21" s="136"/>
      <c r="CN21" s="136"/>
      <c r="CO21" s="136"/>
      <c r="CP21" s="136"/>
      <c r="CQ21" s="136"/>
      <c r="CR21" s="136"/>
      <c r="CS21" s="136"/>
      <c r="CT21" s="136"/>
      <c r="CU21" s="136"/>
      <c r="CV21" s="136"/>
      <c r="CW21" s="136"/>
      <c r="CX21" s="136"/>
      <c r="CY21" s="136"/>
      <c r="CZ21" s="136"/>
      <c r="DA21" s="136"/>
      <c r="DB21" s="136"/>
      <c r="DC21" s="136"/>
      <c r="DD21" s="136"/>
      <c r="DE21" s="136"/>
      <c r="DF21" s="136"/>
      <c r="DG21" s="136"/>
      <c r="DH21" s="136"/>
      <c r="DI21" s="136"/>
      <c r="DJ21" s="136"/>
      <c r="DK21" s="136"/>
      <c r="DL21" s="136"/>
      <c r="DM21" s="136"/>
      <c r="DN21" s="136"/>
      <c r="DO21" s="136"/>
      <c r="DP21" s="136"/>
      <c r="DQ21" s="136"/>
      <c r="DR21" s="136"/>
      <c r="DS21" s="136"/>
      <c r="DT21" s="136"/>
      <c r="DU21" s="136"/>
      <c r="DV21" s="136"/>
      <c r="DW21" s="136"/>
      <c r="DX21" s="136"/>
      <c r="DY21" s="136"/>
      <c r="DZ21" s="136"/>
      <c r="EA21" s="136"/>
      <c r="EB21" s="136"/>
      <c r="EC21" s="136"/>
      <c r="ED21" s="136"/>
      <c r="EE21" s="136"/>
      <c r="EF21" s="136"/>
      <c r="EG21" s="136"/>
      <c r="EH21" s="136"/>
      <c r="EI21" s="136"/>
      <c r="EJ21" s="136"/>
      <c r="EK21" s="136"/>
      <c r="EL21" s="136"/>
      <c r="EM21" s="136"/>
      <c r="EN21" s="136"/>
      <c r="EO21" s="136"/>
      <c r="EP21" s="136"/>
      <c r="EQ21" s="136"/>
      <c r="ER21" s="136"/>
      <c r="ES21" s="136"/>
      <c r="ET21" s="136"/>
      <c r="EU21" s="136"/>
      <c r="EV21" s="136"/>
      <c r="EW21" s="136"/>
      <c r="EX21" s="136"/>
      <c r="EY21" s="136"/>
      <c r="EZ21" s="136"/>
      <c r="FA21" s="136"/>
      <c r="FB21" s="136"/>
      <c r="FC21" s="136"/>
      <c r="FD21" s="136"/>
      <c r="FE21" s="136"/>
      <c r="FF21" s="136"/>
      <c r="FG21" s="136"/>
      <c r="FH21" s="136"/>
      <c r="FI21" s="136"/>
      <c r="FJ21" s="136"/>
      <c r="FK21" s="136"/>
      <c r="FL21" s="136"/>
      <c r="FM21" s="136"/>
      <c r="FN21" s="136"/>
      <c r="FO21" s="136"/>
      <c r="FP21" s="136"/>
      <c r="FQ21" s="136"/>
      <c r="FR21" s="136"/>
      <c r="FS21" s="136"/>
      <c r="FT21" s="136"/>
      <c r="FU21" s="136"/>
      <c r="FV21" s="136"/>
      <c r="FW21" s="136"/>
      <c r="FX21" s="136"/>
      <c r="FY21" s="136"/>
      <c r="FZ21" s="136"/>
      <c r="GA21" s="136"/>
      <c r="GB21" s="136"/>
      <c r="GC21" s="136"/>
      <c r="GD21" s="136"/>
      <c r="GE21" s="136"/>
      <c r="GF21" s="136"/>
      <c r="GG21" s="136"/>
      <c r="GH21" s="136"/>
      <c r="GI21" s="136"/>
      <c r="GJ21" s="136"/>
      <c r="GK21" s="136"/>
      <c r="GL21" s="136"/>
      <c r="GM21" s="136"/>
      <c r="GN21" s="136"/>
      <c r="GO21" s="136"/>
      <c r="GP21" s="136"/>
      <c r="GQ21" s="136"/>
      <c r="GR21" s="136"/>
      <c r="GS21" s="136"/>
      <c r="GT21" s="136"/>
      <c r="GU21" s="136"/>
      <c r="GV21" s="136"/>
      <c r="GW21" s="136"/>
      <c r="GX21" s="136"/>
      <c r="GY21" s="136"/>
      <c r="GZ21" s="136"/>
      <c r="HA21" s="136"/>
      <c r="HB21" s="136"/>
      <c r="HC21" s="136"/>
      <c r="HD21" s="136"/>
      <c r="HE21" s="136"/>
      <c r="HF21" s="136"/>
      <c r="HG21" s="136"/>
      <c r="HH21" s="136"/>
      <c r="HI21" s="136"/>
      <c r="HJ21" s="136"/>
      <c r="HK21" s="136"/>
      <c r="HL21" s="136"/>
      <c r="HM21" s="136"/>
      <c r="HN21" s="136"/>
      <c r="HO21" s="136"/>
      <c r="HP21" s="136"/>
      <c r="HQ21" s="136"/>
      <c r="HR21" s="136"/>
      <c r="HS21" s="136"/>
      <c r="HT21" s="136"/>
      <c r="HU21" s="136"/>
      <c r="HV21" s="136"/>
      <c r="HW21" s="136"/>
      <c r="HX21" s="136"/>
      <c r="HY21" s="136"/>
      <c r="HZ21" s="136"/>
      <c r="IA21" s="136"/>
      <c r="IB21" s="136"/>
      <c r="IC21" s="136"/>
      <c r="ID21" s="136"/>
      <c r="IE21" s="136"/>
      <c r="IF21" s="136"/>
      <c r="IG21" s="136"/>
      <c r="IH21" s="136"/>
      <c r="II21" s="136"/>
      <c r="IJ21" s="136"/>
      <c r="IK21" s="136"/>
      <c r="IL21" s="136"/>
      <c r="IM21" s="136"/>
      <c r="IN21" s="136"/>
      <c r="IO21" s="136"/>
      <c r="IP21" s="136"/>
      <c r="IQ21" s="136"/>
      <c r="IR21" s="136"/>
    </row>
    <row r="22" spans="1:252" s="137" customFormat="1" ht="18" customHeight="1" thickBot="1" x14ac:dyDescent="0.3">
      <c r="A22" s="445"/>
      <c r="B22" s="445"/>
      <c r="C22" s="445"/>
      <c r="D22" s="445"/>
      <c r="E22" s="445"/>
      <c r="F22" s="445"/>
      <c r="G22" s="445"/>
      <c r="H22" s="445"/>
      <c r="I22" s="445"/>
      <c r="J22" s="445"/>
      <c r="K22" s="445"/>
      <c r="L22" s="445"/>
      <c r="M22" s="445"/>
      <c r="N22" s="356"/>
      <c r="O22" s="356"/>
      <c r="P22" s="356"/>
      <c r="Q22" s="356"/>
      <c r="R22" s="356"/>
      <c r="S22" s="35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136"/>
      <c r="AY22" s="136"/>
      <c r="AZ22" s="136"/>
      <c r="BA22" s="136"/>
      <c r="BB22" s="136"/>
      <c r="BC22" s="136"/>
      <c r="BD22" s="136"/>
      <c r="BE22" s="136"/>
      <c r="BF22" s="136"/>
      <c r="BG22" s="136"/>
      <c r="BH22" s="136"/>
      <c r="BI22" s="136"/>
      <c r="BJ22" s="136"/>
      <c r="BK22" s="136"/>
      <c r="BL22" s="136"/>
      <c r="BM22" s="136"/>
      <c r="BN22" s="136"/>
      <c r="BO22" s="136"/>
      <c r="BP22" s="136"/>
      <c r="BQ22" s="136"/>
      <c r="BR22" s="136"/>
      <c r="BS22" s="136"/>
      <c r="BT22" s="136"/>
      <c r="BU22" s="136"/>
      <c r="BV22" s="136"/>
      <c r="BW22" s="136"/>
      <c r="BX22" s="136"/>
      <c r="BY22" s="136"/>
      <c r="BZ22" s="136"/>
      <c r="CA22" s="136"/>
      <c r="CB22" s="136"/>
      <c r="CC22" s="136"/>
      <c r="CD22" s="136"/>
      <c r="CE22" s="136"/>
      <c r="CF22" s="136"/>
      <c r="CG22" s="136"/>
      <c r="CH22" s="136"/>
      <c r="CI22" s="136"/>
      <c r="CJ22" s="136"/>
      <c r="CK22" s="136"/>
      <c r="CL22" s="136"/>
      <c r="CM22" s="136"/>
      <c r="CN22" s="136"/>
      <c r="CO22" s="136"/>
      <c r="CP22" s="136"/>
      <c r="CQ22" s="136"/>
      <c r="CR22" s="136"/>
      <c r="CS22" s="136"/>
      <c r="CT22" s="136"/>
      <c r="CU22" s="136"/>
      <c r="CV22" s="136"/>
      <c r="CW22" s="136"/>
      <c r="CX22" s="136"/>
      <c r="CY22" s="136"/>
      <c r="CZ22" s="136"/>
      <c r="DA22" s="136"/>
      <c r="DB22" s="136"/>
      <c r="DC22" s="136"/>
      <c r="DD22" s="136"/>
      <c r="DE22" s="136"/>
      <c r="DF22" s="136"/>
      <c r="DG22" s="136"/>
      <c r="DH22" s="136"/>
      <c r="DI22" s="136"/>
      <c r="DJ22" s="136"/>
      <c r="DK22" s="136"/>
      <c r="DL22" s="136"/>
      <c r="DM22" s="136"/>
      <c r="DN22" s="136"/>
      <c r="DO22" s="136"/>
      <c r="DP22" s="136"/>
      <c r="DQ22" s="136"/>
      <c r="DR22" s="136"/>
      <c r="DS22" s="136"/>
      <c r="DT22" s="136"/>
      <c r="DU22" s="136"/>
      <c r="DV22" s="136"/>
      <c r="DW22" s="136"/>
      <c r="DX22" s="136"/>
      <c r="DY22" s="136"/>
      <c r="DZ22" s="136"/>
      <c r="EA22" s="136"/>
      <c r="EB22" s="136"/>
      <c r="EC22" s="136"/>
      <c r="ED22" s="136"/>
      <c r="EE22" s="136"/>
      <c r="EF22" s="136"/>
      <c r="EG22" s="136"/>
      <c r="EH22" s="136"/>
      <c r="EI22" s="136"/>
      <c r="EJ22" s="136"/>
      <c r="EK22" s="136"/>
      <c r="EL22" s="136"/>
      <c r="EM22" s="136"/>
      <c r="EN22" s="136"/>
      <c r="EO22" s="136"/>
      <c r="EP22" s="136"/>
      <c r="EQ22" s="136"/>
      <c r="ER22" s="136"/>
      <c r="ES22" s="136"/>
      <c r="ET22" s="136"/>
      <c r="EU22" s="136"/>
      <c r="EV22" s="136"/>
      <c r="EW22" s="136"/>
      <c r="EX22" s="136"/>
      <c r="EY22" s="136"/>
      <c r="EZ22" s="136"/>
      <c r="FA22" s="136"/>
      <c r="FB22" s="136"/>
      <c r="FC22" s="136"/>
      <c r="FD22" s="136"/>
      <c r="FE22" s="136"/>
      <c r="FF22" s="136"/>
      <c r="FG22" s="136"/>
      <c r="FH22" s="136"/>
      <c r="FI22" s="136"/>
      <c r="FJ22" s="136"/>
      <c r="FK22" s="136"/>
      <c r="FL22" s="136"/>
      <c r="FM22" s="136"/>
      <c r="FN22" s="136"/>
      <c r="FO22" s="136"/>
      <c r="FP22" s="136"/>
      <c r="FQ22" s="136"/>
      <c r="FR22" s="136"/>
      <c r="FS22" s="136"/>
      <c r="FT22" s="136"/>
      <c r="FU22" s="136"/>
      <c r="FV22" s="136"/>
      <c r="FW22" s="136"/>
      <c r="FX22" s="136"/>
      <c r="FY22" s="136"/>
      <c r="FZ22" s="136"/>
      <c r="GA22" s="136"/>
      <c r="GB22" s="136"/>
      <c r="GC22" s="136"/>
      <c r="GD22" s="136"/>
      <c r="GE22" s="136"/>
      <c r="GF22" s="136"/>
      <c r="GG22" s="136"/>
      <c r="GH22" s="136"/>
      <c r="GI22" s="136"/>
      <c r="GJ22" s="136"/>
      <c r="GK22" s="136"/>
      <c r="GL22" s="136"/>
      <c r="GM22" s="136"/>
      <c r="GN22" s="136"/>
      <c r="GO22" s="136"/>
      <c r="GP22" s="136"/>
      <c r="GQ22" s="136"/>
      <c r="GR22" s="136"/>
      <c r="GS22" s="136"/>
      <c r="GT22" s="136"/>
      <c r="GU22" s="136"/>
      <c r="GV22" s="136"/>
      <c r="GW22" s="136"/>
      <c r="GX22" s="136"/>
      <c r="GY22" s="136"/>
      <c r="GZ22" s="136"/>
      <c r="HA22" s="136"/>
      <c r="HB22" s="136"/>
      <c r="HC22" s="136"/>
      <c r="HD22" s="136"/>
      <c r="HE22" s="136"/>
      <c r="HF22" s="136"/>
      <c r="HG22" s="136"/>
      <c r="HH22" s="136"/>
      <c r="HI22" s="136"/>
      <c r="HJ22" s="136"/>
      <c r="HK22" s="136"/>
      <c r="HL22" s="136"/>
      <c r="HM22" s="136"/>
      <c r="HN22" s="136"/>
      <c r="HO22" s="136"/>
      <c r="HP22" s="136"/>
      <c r="HQ22" s="136"/>
      <c r="HR22" s="136"/>
      <c r="HS22" s="136"/>
      <c r="HT22" s="136"/>
      <c r="HU22" s="136"/>
      <c r="HV22" s="136"/>
      <c r="HW22" s="136"/>
      <c r="HX22" s="136"/>
      <c r="HY22" s="136"/>
      <c r="HZ22" s="136"/>
      <c r="IA22" s="136"/>
      <c r="IB22" s="136"/>
      <c r="IC22" s="136"/>
      <c r="ID22" s="136"/>
      <c r="IE22" s="136"/>
      <c r="IF22" s="136"/>
      <c r="IG22" s="136"/>
      <c r="IH22" s="136"/>
      <c r="II22" s="136"/>
      <c r="IJ22" s="136"/>
      <c r="IK22" s="136"/>
      <c r="IL22" s="136"/>
      <c r="IM22" s="136"/>
      <c r="IN22" s="136"/>
      <c r="IO22" s="136"/>
      <c r="IP22" s="136"/>
      <c r="IQ22" s="136"/>
      <c r="IR22" s="136"/>
    </row>
    <row r="23" spans="1:252" ht="15" customHeight="1" x14ac:dyDescent="0.25">
      <c r="A23" s="433" t="s">
        <v>85</v>
      </c>
      <c r="B23" s="435" t="s">
        <v>71</v>
      </c>
      <c r="C23" s="435" t="s">
        <v>113</v>
      </c>
      <c r="D23" s="435" t="s">
        <v>90</v>
      </c>
      <c r="E23" s="437" t="s">
        <v>2</v>
      </c>
      <c r="F23" s="435" t="s">
        <v>91</v>
      </c>
      <c r="G23" s="435" t="s">
        <v>92</v>
      </c>
      <c r="H23" s="442" t="s">
        <v>110</v>
      </c>
      <c r="I23" s="442" t="s">
        <v>99</v>
      </c>
      <c r="J23" s="435" t="s">
        <v>7</v>
      </c>
      <c r="K23" s="435" t="s">
        <v>8</v>
      </c>
      <c r="L23" s="435" t="s">
        <v>9</v>
      </c>
      <c r="M23" s="435" t="s">
        <v>160</v>
      </c>
      <c r="N23" s="435" t="s">
        <v>10</v>
      </c>
      <c r="O23" s="435" t="s">
        <v>94</v>
      </c>
      <c r="P23" s="435" t="s">
        <v>230</v>
      </c>
      <c r="Q23" s="435" t="s">
        <v>103</v>
      </c>
      <c r="R23" s="435" t="s">
        <v>254</v>
      </c>
      <c r="S23" s="435" t="s">
        <v>105</v>
      </c>
    </row>
    <row r="24" spans="1:252" ht="15.75" customHeight="1" thickBot="1" x14ac:dyDescent="0.3">
      <c r="A24" s="434"/>
      <c r="B24" s="436"/>
      <c r="C24" s="436"/>
      <c r="D24" s="436"/>
      <c r="E24" s="438"/>
      <c r="F24" s="436"/>
      <c r="G24" s="436"/>
      <c r="H24" s="443"/>
      <c r="I24" s="443"/>
      <c r="J24" s="436"/>
      <c r="K24" s="436"/>
      <c r="L24" s="436"/>
      <c r="M24" s="436"/>
      <c r="N24" s="436"/>
      <c r="O24" s="436"/>
      <c r="P24" s="436"/>
      <c r="Q24" s="436"/>
      <c r="R24" s="436"/>
      <c r="S24" s="436"/>
    </row>
    <row r="25" spans="1:252" s="131" customFormat="1" ht="17.25" customHeight="1" thickBot="1" x14ac:dyDescent="0.3">
      <c r="A25" s="236" t="s">
        <v>75</v>
      </c>
      <c r="B25" s="237"/>
      <c r="C25" s="237"/>
      <c r="D25" s="237"/>
      <c r="E25" s="237"/>
      <c r="F25" s="237"/>
      <c r="G25" s="237"/>
      <c r="H25" s="237"/>
      <c r="I25" s="237"/>
      <c r="J25" s="237"/>
      <c r="K25" s="237"/>
      <c r="L25" s="237"/>
      <c r="M25" s="238"/>
      <c r="N25" s="238"/>
      <c r="O25" s="238"/>
      <c r="P25" s="238"/>
      <c r="Q25" s="238"/>
      <c r="R25" s="238"/>
      <c r="S25" s="238"/>
    </row>
    <row r="26" spans="1:252" x14ac:dyDescent="0.25">
      <c r="A26" s="34"/>
      <c r="B26" s="35" t="s">
        <v>156</v>
      </c>
      <c r="C26" s="35"/>
      <c r="D26" s="35"/>
      <c r="E26" s="35"/>
      <c r="F26" s="35"/>
      <c r="G26" s="36"/>
      <c r="H26" s="37">
        <f>SUM(H27:H28)</f>
        <v>0</v>
      </c>
      <c r="I26" s="37">
        <f t="shared" ref="I26:O26" si="7">SUM(I27:I28)</f>
        <v>0</v>
      </c>
      <c r="J26" s="37">
        <f t="shared" si="7"/>
        <v>4905</v>
      </c>
      <c r="K26" s="37">
        <f t="shared" si="7"/>
        <v>0</v>
      </c>
      <c r="L26" s="37">
        <f t="shared" si="7"/>
        <v>0</v>
      </c>
      <c r="M26" s="37">
        <f t="shared" si="7"/>
        <v>0</v>
      </c>
      <c r="N26" s="37">
        <f t="shared" si="7"/>
        <v>0</v>
      </c>
      <c r="O26" s="37">
        <f t="shared" si="7"/>
        <v>0</v>
      </c>
      <c r="P26" s="37">
        <f>SUM(P27:P28)</f>
        <v>0</v>
      </c>
      <c r="Q26" s="37">
        <f>SUM(Q27:Q28)</f>
        <v>0</v>
      </c>
      <c r="R26" s="37">
        <f>SUM(R27:R28)</f>
        <v>0</v>
      </c>
      <c r="S26" s="37">
        <f>SUM(S27:S28)</f>
        <v>0</v>
      </c>
    </row>
    <row r="27" spans="1:252" x14ac:dyDescent="0.25">
      <c r="A27" s="38" t="s">
        <v>100</v>
      </c>
      <c r="B27" s="39" t="s">
        <v>144</v>
      </c>
      <c r="C27" s="39" t="s">
        <v>114</v>
      </c>
      <c r="D27" s="40" t="s">
        <v>1</v>
      </c>
      <c r="E27" s="211">
        <v>1</v>
      </c>
      <c r="F27" s="41">
        <v>4500</v>
      </c>
      <c r="G27" s="41">
        <f>+F27*E27</f>
        <v>4500</v>
      </c>
      <c r="H27" s="42"/>
      <c r="I27" s="42"/>
      <c r="J27" s="42">
        <v>4905</v>
      </c>
      <c r="K27" s="42"/>
      <c r="L27" s="42"/>
      <c r="M27" s="42"/>
      <c r="N27" s="42"/>
      <c r="O27" s="42"/>
      <c r="P27" s="42"/>
      <c r="Q27" s="42"/>
      <c r="R27" s="42"/>
      <c r="S27" s="42"/>
    </row>
    <row r="28" spans="1:252" x14ac:dyDescent="0.25">
      <c r="A28" s="38" t="s">
        <v>101</v>
      </c>
      <c r="B28" s="39" t="s">
        <v>146</v>
      </c>
      <c r="C28" s="39"/>
      <c r="D28" s="40" t="s">
        <v>1</v>
      </c>
      <c r="E28" s="211">
        <v>1</v>
      </c>
      <c r="F28" s="41">
        <v>4000</v>
      </c>
      <c r="G28" s="41"/>
      <c r="H28" s="42"/>
      <c r="I28" s="42"/>
      <c r="J28" s="42"/>
      <c r="K28" s="42"/>
      <c r="L28" s="42"/>
      <c r="M28" s="42"/>
      <c r="N28" s="42"/>
      <c r="O28" s="42"/>
      <c r="P28" s="42"/>
      <c r="Q28" s="42"/>
      <c r="R28" s="42"/>
      <c r="S28" s="42"/>
    </row>
    <row r="29" spans="1:252" x14ac:dyDescent="0.25">
      <c r="A29" s="44"/>
      <c r="B29" s="45" t="s">
        <v>355</v>
      </c>
      <c r="C29" s="45"/>
      <c r="D29" s="45"/>
      <c r="E29" s="45"/>
      <c r="F29" s="45"/>
      <c r="G29" s="45"/>
      <c r="H29" s="46">
        <f t="shared" ref="H29:O29" si="8">SUM(H30:H30)</f>
        <v>0</v>
      </c>
      <c r="I29" s="46">
        <f t="shared" si="8"/>
        <v>0</v>
      </c>
      <c r="J29" s="46">
        <f t="shared" si="8"/>
        <v>0</v>
      </c>
      <c r="K29" s="46">
        <f t="shared" si="8"/>
        <v>0</v>
      </c>
      <c r="L29" s="46">
        <f t="shared" si="8"/>
        <v>0</v>
      </c>
      <c r="M29" s="46">
        <f t="shared" si="8"/>
        <v>200</v>
      </c>
      <c r="N29" s="46">
        <f t="shared" si="8"/>
        <v>0</v>
      </c>
      <c r="O29" s="46">
        <f t="shared" si="8"/>
        <v>0</v>
      </c>
      <c r="P29" s="46">
        <f>SUM(P30:P30)</f>
        <v>0</v>
      </c>
      <c r="Q29" s="46">
        <f>SUM(Q30:Q30)</f>
        <v>0</v>
      </c>
      <c r="R29" s="46">
        <f>SUM(R30:R30)</f>
        <v>0</v>
      </c>
      <c r="S29" s="46">
        <f>SUM(S30:S30)</f>
        <v>0</v>
      </c>
    </row>
    <row r="30" spans="1:252" x14ac:dyDescent="0.25">
      <c r="A30" s="47" t="s">
        <v>100</v>
      </c>
      <c r="B30" s="48" t="s">
        <v>356</v>
      </c>
      <c r="C30" s="39" t="s">
        <v>354</v>
      </c>
      <c r="D30" s="32" t="s">
        <v>84</v>
      </c>
      <c r="E30" s="43">
        <v>4</v>
      </c>
      <c r="F30" s="49">
        <v>50</v>
      </c>
      <c r="G30" s="49">
        <f>+F30*E30</f>
        <v>200</v>
      </c>
      <c r="H30" s="49"/>
      <c r="I30" s="49"/>
      <c r="J30" s="42"/>
      <c r="K30" s="43"/>
      <c r="L30" s="43"/>
      <c r="M30" s="49">
        <f>+G30</f>
        <v>200</v>
      </c>
      <c r="N30" s="49"/>
      <c r="O30" s="43"/>
      <c r="P30" s="43"/>
      <c r="Q30" s="43"/>
      <c r="R30" s="43"/>
      <c r="S30" s="43"/>
    </row>
    <row r="31" spans="1:252" x14ac:dyDescent="0.25">
      <c r="A31" s="44"/>
      <c r="B31" s="45" t="s">
        <v>163</v>
      </c>
      <c r="C31" s="45"/>
      <c r="D31" s="45"/>
      <c r="E31" s="45"/>
      <c r="F31" s="45"/>
      <c r="G31" s="45"/>
      <c r="H31" s="46">
        <f t="shared" ref="H31:S31" si="9">SUM(H32:H32)</f>
        <v>0</v>
      </c>
      <c r="I31" s="46">
        <f t="shared" si="9"/>
        <v>0</v>
      </c>
      <c r="J31" s="46">
        <f t="shared" si="9"/>
        <v>0</v>
      </c>
      <c r="K31" s="46">
        <f t="shared" si="9"/>
        <v>0</v>
      </c>
      <c r="L31" s="46">
        <f t="shared" si="9"/>
        <v>0</v>
      </c>
      <c r="M31" s="46">
        <f t="shared" si="9"/>
        <v>0</v>
      </c>
      <c r="N31" s="46">
        <f t="shared" si="9"/>
        <v>0</v>
      </c>
      <c r="O31" s="46">
        <f t="shared" si="9"/>
        <v>0</v>
      </c>
      <c r="P31" s="46">
        <f t="shared" si="9"/>
        <v>0</v>
      </c>
      <c r="Q31" s="46">
        <f t="shared" si="9"/>
        <v>0</v>
      </c>
      <c r="R31" s="46">
        <f t="shared" si="9"/>
        <v>0</v>
      </c>
      <c r="S31" s="46">
        <f t="shared" si="9"/>
        <v>0</v>
      </c>
    </row>
    <row r="32" spans="1:252" x14ac:dyDescent="0.25">
      <c r="A32" s="47" t="s">
        <v>100</v>
      </c>
      <c r="B32" s="48" t="s">
        <v>164</v>
      </c>
      <c r="C32" s="39"/>
      <c r="D32" s="32" t="s">
        <v>84</v>
      </c>
      <c r="E32" s="43">
        <v>1</v>
      </c>
      <c r="F32" s="49">
        <v>-125</v>
      </c>
      <c r="G32" s="49">
        <f>+F32*E32</f>
        <v>-125</v>
      </c>
      <c r="H32" s="49"/>
      <c r="I32" s="49"/>
      <c r="J32" s="42"/>
      <c r="K32" s="43"/>
      <c r="L32" s="43"/>
      <c r="M32" s="43"/>
      <c r="N32" s="43"/>
      <c r="O32" s="43"/>
      <c r="P32" s="43"/>
      <c r="Q32" s="43"/>
      <c r="R32" s="43"/>
      <c r="S32" s="43">
        <f>+I32</f>
        <v>0</v>
      </c>
    </row>
    <row r="33" spans="1:252" x14ac:dyDescent="0.25">
      <c r="A33" s="44"/>
      <c r="B33" s="45" t="s">
        <v>194</v>
      </c>
      <c r="C33" s="45"/>
      <c r="D33" s="45"/>
      <c r="E33" s="45"/>
      <c r="F33" s="45"/>
      <c r="G33" s="45"/>
      <c r="H33" s="46">
        <f>SUM(H34)</f>
        <v>0</v>
      </c>
      <c r="I33" s="46">
        <f t="shared" ref="I33:N33" si="10">SUM(I34)</f>
        <v>0</v>
      </c>
      <c r="J33" s="46">
        <f t="shared" si="10"/>
        <v>0</v>
      </c>
      <c r="K33" s="46">
        <f t="shared" si="10"/>
        <v>0</v>
      </c>
      <c r="L33" s="46">
        <f t="shared" si="10"/>
        <v>0</v>
      </c>
      <c r="M33" s="46">
        <f t="shared" si="10"/>
        <v>8000</v>
      </c>
      <c r="N33" s="46">
        <f t="shared" si="10"/>
        <v>0</v>
      </c>
      <c r="O33" s="46">
        <f>SUM(O34:O34)</f>
        <v>0</v>
      </c>
      <c r="P33" s="46">
        <f>SUM(P34:P34)</f>
        <v>0</v>
      </c>
      <c r="Q33" s="46">
        <f>SUM(Q34:Q34)</f>
        <v>0</v>
      </c>
      <c r="R33" s="46">
        <f>SUM(R34:R34)</f>
        <v>0</v>
      </c>
      <c r="S33" s="46">
        <f>SUM(S34:S34)</f>
        <v>0</v>
      </c>
    </row>
    <row r="34" spans="1:252" x14ac:dyDescent="0.25">
      <c r="A34" s="187" t="s">
        <v>100</v>
      </c>
      <c r="B34" s="132" t="s">
        <v>349</v>
      </c>
      <c r="C34" s="132" t="s">
        <v>350</v>
      </c>
      <c r="D34" s="40" t="s">
        <v>84</v>
      </c>
      <c r="E34" s="211">
        <v>1</v>
      </c>
      <c r="F34" s="40">
        <v>4000</v>
      </c>
      <c r="G34" s="40">
        <f>+F34*E34</f>
        <v>4000</v>
      </c>
      <c r="H34" s="40"/>
      <c r="I34" s="40"/>
      <c r="J34" s="43"/>
      <c r="K34" s="43"/>
      <c r="L34" s="43"/>
      <c r="M34" s="43">
        <v>8000</v>
      </c>
      <c r="N34" s="43"/>
      <c r="O34" s="43"/>
      <c r="P34" s="43"/>
      <c r="Q34" s="43"/>
      <c r="R34" s="43"/>
      <c r="S34" s="43"/>
    </row>
    <row r="35" spans="1:252" x14ac:dyDescent="0.25">
      <c r="A35" s="44"/>
      <c r="B35" s="45" t="s">
        <v>169</v>
      </c>
      <c r="C35" s="45"/>
      <c r="D35" s="45"/>
      <c r="E35" s="45"/>
      <c r="F35" s="45"/>
      <c r="G35" s="45"/>
      <c r="H35" s="46">
        <f t="shared" ref="H35:O35" si="11">SUM(H36:H36)</f>
        <v>0</v>
      </c>
      <c r="I35" s="46">
        <f t="shared" si="11"/>
        <v>0</v>
      </c>
      <c r="J35" s="46">
        <f t="shared" si="11"/>
        <v>0</v>
      </c>
      <c r="K35" s="46">
        <f t="shared" si="11"/>
        <v>0</v>
      </c>
      <c r="L35" s="46">
        <f t="shared" si="11"/>
        <v>0</v>
      </c>
      <c r="M35" s="46">
        <f t="shared" si="11"/>
        <v>0</v>
      </c>
      <c r="N35" s="46">
        <f t="shared" si="11"/>
        <v>0</v>
      </c>
      <c r="O35" s="46">
        <f t="shared" si="11"/>
        <v>0</v>
      </c>
      <c r="P35" s="46">
        <f>SUM(P36:P36)</f>
        <v>0</v>
      </c>
      <c r="Q35" s="46">
        <f>SUM(Q36:Q36)</f>
        <v>0</v>
      </c>
      <c r="R35" s="46">
        <f>SUM(R36:R36)</f>
        <v>0</v>
      </c>
      <c r="S35" s="46">
        <f>SUM(S36:S36)</f>
        <v>0</v>
      </c>
    </row>
    <row r="36" spans="1:252" x14ac:dyDescent="0.25">
      <c r="A36" s="187"/>
      <c r="B36" s="132"/>
      <c r="C36" s="132"/>
      <c r="D36" s="40"/>
      <c r="E36" s="211"/>
      <c r="F36" s="40"/>
      <c r="G36" s="40"/>
      <c r="H36" s="40"/>
      <c r="I36" s="40"/>
      <c r="J36" s="43"/>
      <c r="K36" s="43"/>
      <c r="L36" s="43"/>
      <c r="M36" s="43"/>
      <c r="N36" s="43"/>
      <c r="O36" s="43"/>
      <c r="P36" s="266"/>
      <c r="Q36" s="266"/>
      <c r="R36" s="266"/>
      <c r="S36" s="266"/>
    </row>
    <row r="37" spans="1:252" x14ac:dyDescent="0.25">
      <c r="A37" s="257"/>
      <c r="B37" s="258" t="s">
        <v>221</v>
      </c>
      <c r="C37" s="258"/>
      <c r="D37" s="258"/>
      <c r="E37" s="258"/>
      <c r="F37" s="258"/>
      <c r="G37" s="258"/>
      <c r="H37" s="268">
        <f t="shared" ref="H37:N37" si="12">SUM(H38:H38)</f>
        <v>0</v>
      </c>
      <c r="I37" s="268">
        <f t="shared" si="12"/>
        <v>0</v>
      </c>
      <c r="J37" s="268">
        <f t="shared" si="12"/>
        <v>0</v>
      </c>
      <c r="K37" s="268">
        <f t="shared" si="12"/>
        <v>0</v>
      </c>
      <c r="L37" s="268">
        <f t="shared" si="12"/>
        <v>0</v>
      </c>
      <c r="M37" s="268">
        <f t="shared" si="12"/>
        <v>0</v>
      </c>
      <c r="N37" s="268">
        <f t="shared" si="12"/>
        <v>0</v>
      </c>
      <c r="O37" s="268">
        <f>SUM(O38:O38)</f>
        <v>0</v>
      </c>
      <c r="P37" s="268">
        <f>SUM(P38:P38)</f>
        <v>0</v>
      </c>
      <c r="Q37" s="268">
        <f>SUM(Q38:Q38)</f>
        <v>0</v>
      </c>
      <c r="R37" s="268">
        <f>SUM(R38:R38)</f>
        <v>0</v>
      </c>
      <c r="S37" s="268">
        <f>SUM(S38:S38)</f>
        <v>0</v>
      </c>
    </row>
    <row r="38" spans="1:252" s="43" customFormat="1" x14ac:dyDescent="0.25">
      <c r="A38" s="187"/>
      <c r="B38" s="132"/>
      <c r="C38" s="132"/>
      <c r="D38" s="40"/>
      <c r="E38" s="211"/>
      <c r="F38" s="40"/>
      <c r="G38" s="40"/>
      <c r="H38" s="40"/>
      <c r="I38" s="40"/>
    </row>
    <row r="39" spans="1:252" s="147" customFormat="1" x14ac:dyDescent="0.25">
      <c r="A39" s="439" t="s">
        <v>93</v>
      </c>
      <c r="B39" s="440"/>
      <c r="C39" s="441"/>
      <c r="D39" s="232"/>
      <c r="E39" s="232"/>
      <c r="F39" s="232"/>
      <c r="G39" s="233">
        <f>+H39+I39+J39+K39+L39+M39+N39+O39+P39+Q39+R39+S39</f>
        <v>13105</v>
      </c>
      <c r="H39" s="234">
        <f t="shared" ref="H39:P39" si="13">+H35+H31+H26+H29+H37</f>
        <v>0</v>
      </c>
      <c r="I39" s="234">
        <f t="shared" si="13"/>
        <v>0</v>
      </c>
      <c r="J39" s="234">
        <f t="shared" si="13"/>
        <v>4905</v>
      </c>
      <c r="K39" s="234">
        <f t="shared" si="13"/>
        <v>0</v>
      </c>
      <c r="L39" s="234">
        <f t="shared" si="13"/>
        <v>0</v>
      </c>
      <c r="M39" s="234">
        <f>+M35+M31+M26+M29+M37+M33</f>
        <v>8200</v>
      </c>
      <c r="N39" s="234">
        <f t="shared" si="13"/>
        <v>0</v>
      </c>
      <c r="O39" s="234">
        <f t="shared" si="13"/>
        <v>0</v>
      </c>
      <c r="P39" s="234">
        <f t="shared" si="13"/>
        <v>0</v>
      </c>
      <c r="Q39" s="234">
        <f>+Q26+Q29+Q31+Q33+Q35+Q37</f>
        <v>0</v>
      </c>
      <c r="R39" s="234">
        <f>+R26+R29+R31+R33+R35+R37</f>
        <v>0</v>
      </c>
      <c r="S39" s="234">
        <f>+S26+S29+S31+S33+S35+S37</f>
        <v>0</v>
      </c>
    </row>
    <row r="40" spans="1:252" s="137" customFormat="1" ht="24.75" customHeight="1" x14ac:dyDescent="0.25">
      <c r="A40" s="446" t="s">
        <v>301</v>
      </c>
      <c r="B40" s="446"/>
      <c r="C40" s="446"/>
      <c r="D40" s="446"/>
      <c r="E40" s="446"/>
      <c r="F40" s="446"/>
      <c r="G40" s="446"/>
      <c r="H40" s="446"/>
      <c r="I40" s="446"/>
      <c r="J40" s="446"/>
      <c r="K40" s="446"/>
      <c r="L40" s="446"/>
      <c r="M40" s="446"/>
      <c r="N40" s="357"/>
      <c r="O40" s="357"/>
      <c r="P40" s="357"/>
      <c r="Q40" s="357"/>
      <c r="R40" s="357"/>
      <c r="S40" s="357"/>
      <c r="T40" s="136"/>
      <c r="U40" s="136"/>
      <c r="V40" s="136"/>
      <c r="W40" s="136"/>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c r="CM40" s="136"/>
      <c r="CN40" s="136"/>
      <c r="CO40" s="136"/>
      <c r="CP40" s="136"/>
      <c r="CQ40" s="136"/>
      <c r="CR40" s="136"/>
      <c r="CS40" s="136"/>
      <c r="CT40" s="136"/>
      <c r="CU40" s="136"/>
      <c r="CV40" s="136"/>
      <c r="CW40" s="136"/>
      <c r="CX40" s="136"/>
      <c r="CY40" s="136"/>
      <c r="CZ40" s="136"/>
      <c r="DA40" s="136"/>
      <c r="DB40" s="136"/>
      <c r="DC40" s="136"/>
      <c r="DD40" s="136"/>
      <c r="DE40" s="136"/>
      <c r="DF40" s="136"/>
      <c r="DG40" s="136"/>
      <c r="DH40" s="136"/>
      <c r="DI40" s="136"/>
      <c r="DJ40" s="136"/>
      <c r="DK40" s="136"/>
      <c r="DL40" s="136"/>
      <c r="DM40" s="136"/>
      <c r="DN40" s="136"/>
      <c r="DO40" s="136"/>
      <c r="DP40" s="136"/>
      <c r="DQ40" s="136"/>
      <c r="DR40" s="136"/>
      <c r="DS40" s="136"/>
      <c r="DT40" s="136"/>
      <c r="DU40" s="136"/>
      <c r="DV40" s="136"/>
      <c r="DW40" s="136"/>
      <c r="DX40" s="136"/>
      <c r="DY40" s="136"/>
      <c r="DZ40" s="136"/>
      <c r="EA40" s="136"/>
      <c r="EB40" s="136"/>
      <c r="EC40" s="136"/>
      <c r="ED40" s="136"/>
      <c r="EE40" s="136"/>
      <c r="EF40" s="136"/>
      <c r="EG40" s="136"/>
      <c r="EH40" s="136"/>
      <c r="EI40" s="136"/>
      <c r="EJ40" s="136"/>
      <c r="EK40" s="136"/>
      <c r="EL40" s="136"/>
      <c r="EM40" s="136"/>
      <c r="EN40" s="136"/>
      <c r="EO40" s="136"/>
      <c r="EP40" s="136"/>
      <c r="EQ40" s="136"/>
      <c r="ER40" s="136"/>
      <c r="ES40" s="136"/>
      <c r="ET40" s="136"/>
      <c r="EU40" s="136"/>
      <c r="EV40" s="136"/>
      <c r="EW40" s="136"/>
      <c r="EX40" s="136"/>
      <c r="EY40" s="136"/>
      <c r="EZ40" s="136"/>
      <c r="FA40" s="136"/>
      <c r="FB40" s="136"/>
      <c r="FC40" s="136"/>
      <c r="FD40" s="136"/>
      <c r="FE40" s="136"/>
      <c r="FF40" s="136"/>
      <c r="FG40" s="136"/>
      <c r="FH40" s="136"/>
      <c r="FI40" s="136"/>
      <c r="FJ40" s="136"/>
      <c r="FK40" s="136"/>
      <c r="FL40" s="136"/>
      <c r="FM40" s="136"/>
      <c r="FN40" s="136"/>
      <c r="FO40" s="136"/>
      <c r="FP40" s="136"/>
      <c r="FQ40" s="136"/>
      <c r="FR40" s="136"/>
      <c r="FS40" s="136"/>
      <c r="FT40" s="136"/>
      <c r="FU40" s="136"/>
      <c r="FV40" s="136"/>
      <c r="FW40" s="136"/>
      <c r="FX40" s="136"/>
      <c r="FY40" s="136"/>
      <c r="FZ40" s="136"/>
      <c r="GA40" s="136"/>
      <c r="GB40" s="136"/>
      <c r="GC40" s="136"/>
      <c r="GD40" s="136"/>
      <c r="GE40" s="136"/>
      <c r="GF40" s="136"/>
      <c r="GG40" s="136"/>
      <c r="GH40" s="136"/>
      <c r="GI40" s="136"/>
      <c r="GJ40" s="136"/>
      <c r="GK40" s="136"/>
      <c r="GL40" s="136"/>
      <c r="GM40" s="136"/>
      <c r="GN40" s="136"/>
      <c r="GO40" s="136"/>
      <c r="GP40" s="136"/>
      <c r="GQ40" s="136"/>
      <c r="GR40" s="136"/>
      <c r="GS40" s="136"/>
      <c r="GT40" s="136"/>
      <c r="GU40" s="136"/>
      <c r="GV40" s="136"/>
      <c r="GW40" s="136"/>
      <c r="GX40" s="136"/>
      <c r="GY40" s="136"/>
      <c r="GZ40" s="136"/>
      <c r="HA40" s="136"/>
      <c r="HB40" s="136"/>
      <c r="HC40" s="136"/>
      <c r="HD40" s="136"/>
      <c r="HE40" s="136"/>
      <c r="HF40" s="136"/>
      <c r="HG40" s="136"/>
      <c r="HH40" s="136"/>
      <c r="HI40" s="136"/>
      <c r="HJ40" s="136"/>
      <c r="HK40" s="136"/>
      <c r="HL40" s="136"/>
      <c r="HM40" s="136"/>
      <c r="HN40" s="136"/>
      <c r="HO40" s="136"/>
      <c r="HP40" s="136"/>
      <c r="HQ40" s="136"/>
      <c r="HR40" s="136"/>
      <c r="HS40" s="136"/>
      <c r="HT40" s="136"/>
      <c r="HU40" s="136"/>
      <c r="HV40" s="136"/>
      <c r="HW40" s="136"/>
      <c r="HX40" s="136"/>
      <c r="HY40" s="136"/>
      <c r="HZ40" s="136"/>
      <c r="IA40" s="136"/>
      <c r="IB40" s="136"/>
      <c r="IC40" s="136"/>
      <c r="ID40" s="136"/>
      <c r="IE40" s="136"/>
      <c r="IF40" s="136"/>
      <c r="IG40" s="136"/>
      <c r="IH40" s="136"/>
      <c r="II40" s="136"/>
      <c r="IJ40" s="136"/>
      <c r="IK40" s="136"/>
      <c r="IL40" s="136"/>
      <c r="IM40" s="136"/>
      <c r="IN40" s="136"/>
      <c r="IO40" s="136"/>
      <c r="IP40" s="136"/>
      <c r="IQ40" s="136"/>
      <c r="IR40" s="136"/>
    </row>
    <row r="41" spans="1:252" s="137" customFormat="1" ht="18" customHeight="1" thickBot="1" x14ac:dyDescent="0.3">
      <c r="A41" s="446"/>
      <c r="B41" s="446"/>
      <c r="C41" s="446"/>
      <c r="D41" s="446"/>
      <c r="E41" s="446"/>
      <c r="F41" s="446"/>
      <c r="G41" s="446"/>
      <c r="H41" s="446"/>
      <c r="I41" s="446"/>
      <c r="J41" s="446"/>
      <c r="K41" s="446"/>
      <c r="L41" s="446"/>
      <c r="M41" s="446"/>
      <c r="N41" s="357"/>
      <c r="O41" s="357"/>
      <c r="P41" s="357"/>
      <c r="Q41" s="357"/>
      <c r="R41" s="357"/>
      <c r="S41" s="357"/>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6"/>
      <c r="EC41" s="136"/>
      <c r="ED41" s="136"/>
      <c r="EE41" s="136"/>
      <c r="EF41" s="136"/>
      <c r="EG41" s="136"/>
      <c r="EH41" s="136"/>
      <c r="EI41" s="136"/>
      <c r="EJ41" s="136"/>
      <c r="EK41" s="136"/>
      <c r="EL41" s="136"/>
      <c r="EM41" s="136"/>
      <c r="EN41" s="136"/>
      <c r="EO41" s="136"/>
      <c r="EP41" s="136"/>
      <c r="EQ41" s="136"/>
      <c r="ER41" s="136"/>
      <c r="ES41" s="136"/>
      <c r="ET41" s="136"/>
      <c r="EU41" s="136"/>
      <c r="EV41" s="136"/>
      <c r="EW41" s="136"/>
      <c r="EX41" s="136"/>
      <c r="EY41" s="136"/>
      <c r="EZ41" s="136"/>
      <c r="FA41" s="136"/>
      <c r="FB41" s="136"/>
      <c r="FC41" s="136"/>
      <c r="FD41" s="136"/>
      <c r="FE41" s="136"/>
      <c r="FF41" s="136"/>
      <c r="FG41" s="136"/>
      <c r="FH41" s="136"/>
      <c r="FI41" s="136"/>
      <c r="FJ41" s="136"/>
      <c r="FK41" s="136"/>
      <c r="FL41" s="136"/>
      <c r="FM41" s="136"/>
      <c r="FN41" s="136"/>
      <c r="FO41" s="136"/>
      <c r="FP41" s="136"/>
      <c r="FQ41" s="136"/>
      <c r="FR41" s="136"/>
      <c r="FS41" s="136"/>
      <c r="FT41" s="136"/>
      <c r="FU41" s="136"/>
      <c r="FV41" s="136"/>
      <c r="FW41" s="136"/>
      <c r="FX41" s="136"/>
      <c r="FY41" s="136"/>
      <c r="FZ41" s="136"/>
      <c r="GA41" s="136"/>
      <c r="GB41" s="136"/>
      <c r="GC41" s="136"/>
      <c r="GD41" s="136"/>
      <c r="GE41" s="136"/>
      <c r="GF41" s="136"/>
      <c r="GG41" s="136"/>
      <c r="GH41" s="136"/>
      <c r="GI41" s="136"/>
      <c r="GJ41" s="136"/>
      <c r="GK41" s="136"/>
      <c r="GL41" s="136"/>
      <c r="GM41" s="136"/>
      <c r="GN41" s="136"/>
      <c r="GO41" s="136"/>
      <c r="GP41" s="136"/>
      <c r="GQ41" s="136"/>
      <c r="GR41" s="136"/>
      <c r="GS41" s="136"/>
      <c r="GT41" s="136"/>
      <c r="GU41" s="136"/>
      <c r="GV41" s="136"/>
      <c r="GW41" s="136"/>
      <c r="GX41" s="136"/>
      <c r="GY41" s="136"/>
      <c r="GZ41" s="136"/>
      <c r="HA41" s="136"/>
      <c r="HB41" s="136"/>
      <c r="HC41" s="136"/>
      <c r="HD41" s="136"/>
      <c r="HE41" s="136"/>
      <c r="HF41" s="136"/>
      <c r="HG41" s="136"/>
      <c r="HH41" s="136"/>
      <c r="HI41" s="136"/>
      <c r="HJ41" s="136"/>
      <c r="HK41" s="136"/>
      <c r="HL41" s="136"/>
      <c r="HM41" s="136"/>
      <c r="HN41" s="136"/>
      <c r="HO41" s="136"/>
      <c r="HP41" s="136"/>
      <c r="HQ41" s="136"/>
      <c r="HR41" s="136"/>
      <c r="HS41" s="136"/>
      <c r="HT41" s="136"/>
      <c r="HU41" s="136"/>
      <c r="HV41" s="136"/>
      <c r="HW41" s="136"/>
      <c r="HX41" s="136"/>
      <c r="HY41" s="136"/>
      <c r="HZ41" s="136"/>
      <c r="IA41" s="136"/>
      <c r="IB41" s="136"/>
      <c r="IC41" s="136"/>
      <c r="ID41" s="136"/>
      <c r="IE41" s="136"/>
      <c r="IF41" s="136"/>
      <c r="IG41" s="136"/>
      <c r="IH41" s="136"/>
      <c r="II41" s="136"/>
      <c r="IJ41" s="136"/>
      <c r="IK41" s="136"/>
      <c r="IL41" s="136"/>
      <c r="IM41" s="136"/>
      <c r="IN41" s="136"/>
      <c r="IO41" s="136"/>
      <c r="IP41" s="136"/>
      <c r="IQ41" s="136"/>
      <c r="IR41" s="136"/>
    </row>
    <row r="42" spans="1:252" ht="15" customHeight="1" x14ac:dyDescent="0.25">
      <c r="A42" s="433" t="s">
        <v>85</v>
      </c>
      <c r="B42" s="435" t="s">
        <v>71</v>
      </c>
      <c r="C42" s="435" t="s">
        <v>113</v>
      </c>
      <c r="D42" s="435" t="s">
        <v>90</v>
      </c>
      <c r="E42" s="437" t="s">
        <v>2</v>
      </c>
      <c r="F42" s="435" t="s">
        <v>91</v>
      </c>
      <c r="G42" s="435" t="s">
        <v>92</v>
      </c>
      <c r="H42" s="442" t="s">
        <v>110</v>
      </c>
      <c r="I42" s="442" t="s">
        <v>99</v>
      </c>
      <c r="J42" s="435" t="s">
        <v>7</v>
      </c>
      <c r="K42" s="435" t="s">
        <v>8</v>
      </c>
      <c r="L42" s="435" t="s">
        <v>9</v>
      </c>
      <c r="M42" s="435" t="s">
        <v>160</v>
      </c>
      <c r="N42" s="435" t="s">
        <v>10</v>
      </c>
      <c r="O42" s="435" t="s">
        <v>94</v>
      </c>
      <c r="P42" s="435" t="s">
        <v>230</v>
      </c>
      <c r="Q42" s="435" t="s">
        <v>103</v>
      </c>
      <c r="R42" s="435" t="s">
        <v>254</v>
      </c>
      <c r="S42" s="435" t="s">
        <v>105</v>
      </c>
    </row>
    <row r="43" spans="1:252" ht="15.75" customHeight="1" thickBot="1" x14ac:dyDescent="0.3">
      <c r="A43" s="434"/>
      <c r="B43" s="436"/>
      <c r="C43" s="436"/>
      <c r="D43" s="436"/>
      <c r="E43" s="438"/>
      <c r="F43" s="436"/>
      <c r="G43" s="436"/>
      <c r="H43" s="443"/>
      <c r="I43" s="443"/>
      <c r="J43" s="436"/>
      <c r="K43" s="436"/>
      <c r="L43" s="436"/>
      <c r="M43" s="436"/>
      <c r="N43" s="436"/>
      <c r="O43" s="436"/>
      <c r="P43" s="436"/>
      <c r="Q43" s="436"/>
      <c r="R43" s="436"/>
      <c r="S43" s="436"/>
    </row>
    <row r="44" spans="1:252" s="131" customFormat="1" ht="17.25" customHeight="1" thickBot="1" x14ac:dyDescent="0.3">
      <c r="A44" s="236" t="s">
        <v>75</v>
      </c>
      <c r="B44" s="237"/>
      <c r="C44" s="237"/>
      <c r="D44" s="237"/>
      <c r="E44" s="237"/>
      <c r="F44" s="237"/>
      <c r="G44" s="237"/>
      <c r="H44" s="237"/>
      <c r="I44" s="237"/>
      <c r="J44" s="237"/>
      <c r="K44" s="237"/>
      <c r="L44" s="237"/>
      <c r="M44" s="238"/>
      <c r="N44" s="238"/>
      <c r="O44" s="238"/>
      <c r="P44" s="238"/>
      <c r="Q44" s="238"/>
      <c r="R44" s="238"/>
      <c r="S44" s="238"/>
    </row>
    <row r="45" spans="1:252" x14ac:dyDescent="0.25">
      <c r="A45" s="34"/>
      <c r="B45" s="35" t="s">
        <v>156</v>
      </c>
      <c r="C45" s="35"/>
      <c r="D45" s="35"/>
      <c r="E45" s="35"/>
      <c r="F45" s="35"/>
      <c r="G45" s="36"/>
      <c r="H45" s="37">
        <f>SUM(H46:H46)</f>
        <v>0</v>
      </c>
      <c r="I45" s="37">
        <f>SUM(I46:I47)</f>
        <v>8393</v>
      </c>
      <c r="J45" s="37">
        <f t="shared" ref="J45:S45" si="14">SUM(J46:J46)</f>
        <v>0</v>
      </c>
      <c r="K45" s="37">
        <f t="shared" si="14"/>
        <v>4905</v>
      </c>
      <c r="L45" s="37">
        <f t="shared" si="14"/>
        <v>0</v>
      </c>
      <c r="M45" s="37">
        <f t="shared" si="14"/>
        <v>0</v>
      </c>
      <c r="N45" s="37">
        <f t="shared" si="14"/>
        <v>0</v>
      </c>
      <c r="O45" s="37">
        <f t="shared" si="14"/>
        <v>0</v>
      </c>
      <c r="P45" s="37">
        <f t="shared" si="14"/>
        <v>0</v>
      </c>
      <c r="Q45" s="37">
        <f t="shared" si="14"/>
        <v>0</v>
      </c>
      <c r="R45" s="37">
        <f t="shared" si="14"/>
        <v>0</v>
      </c>
      <c r="S45" s="37">
        <f t="shared" si="14"/>
        <v>0</v>
      </c>
    </row>
    <row r="46" spans="1:252" x14ac:dyDescent="0.25">
      <c r="A46" s="38" t="s">
        <v>100</v>
      </c>
      <c r="B46" s="39" t="s">
        <v>144</v>
      </c>
      <c r="C46" s="39" t="s">
        <v>114</v>
      </c>
      <c r="D46" s="40" t="s">
        <v>1</v>
      </c>
      <c r="E46" s="211">
        <v>1</v>
      </c>
      <c r="F46" s="41">
        <v>4500</v>
      </c>
      <c r="G46" s="41">
        <f>+F46*E46</f>
        <v>4500</v>
      </c>
      <c r="H46" s="42"/>
      <c r="I46" s="42">
        <v>4905</v>
      </c>
      <c r="J46" s="42"/>
      <c r="K46" s="42">
        <v>4905</v>
      </c>
      <c r="L46" s="42"/>
      <c r="M46" s="42"/>
      <c r="N46" s="42"/>
      <c r="O46" s="42"/>
      <c r="P46" s="42"/>
      <c r="Q46" s="42"/>
      <c r="R46" s="42"/>
      <c r="S46" s="42"/>
    </row>
    <row r="47" spans="1:252" x14ac:dyDescent="0.25">
      <c r="A47" s="38" t="s">
        <v>101</v>
      </c>
      <c r="B47" s="39" t="s">
        <v>313</v>
      </c>
      <c r="C47" s="39" t="s">
        <v>116</v>
      </c>
      <c r="D47" s="40" t="s">
        <v>1</v>
      </c>
      <c r="E47" s="211">
        <v>1</v>
      </c>
      <c r="F47" s="41">
        <v>4000</v>
      </c>
      <c r="G47" s="41">
        <f>+F47</f>
        <v>4000</v>
      </c>
      <c r="H47" s="42"/>
      <c r="I47" s="42">
        <v>3488</v>
      </c>
      <c r="J47" s="42"/>
      <c r="K47" s="42"/>
      <c r="L47" s="42"/>
      <c r="M47" s="42"/>
      <c r="N47" s="42"/>
      <c r="O47" s="42"/>
      <c r="P47" s="42"/>
      <c r="Q47" s="42"/>
      <c r="R47" s="42"/>
      <c r="S47" s="42"/>
    </row>
    <row r="48" spans="1:252" x14ac:dyDescent="0.25">
      <c r="A48" s="44"/>
      <c r="B48" s="45" t="s">
        <v>353</v>
      </c>
      <c r="C48" s="45"/>
      <c r="D48" s="45"/>
      <c r="E48" s="45"/>
      <c r="F48" s="45"/>
      <c r="G48" s="45"/>
      <c r="H48" s="46">
        <f t="shared" ref="H48:O48" si="15">SUM(H49:H49)</f>
        <v>0</v>
      </c>
      <c r="I48" s="46">
        <f t="shared" si="15"/>
        <v>0</v>
      </c>
      <c r="J48" s="46">
        <f t="shared" si="15"/>
        <v>0</v>
      </c>
      <c r="K48" s="46">
        <f t="shared" si="15"/>
        <v>0</v>
      </c>
      <c r="L48" s="46">
        <f t="shared" si="15"/>
        <v>0</v>
      </c>
      <c r="M48" s="46">
        <f t="shared" si="15"/>
        <v>700</v>
      </c>
      <c r="N48" s="46">
        <f t="shared" si="15"/>
        <v>0</v>
      </c>
      <c r="O48" s="46">
        <f t="shared" si="15"/>
        <v>0</v>
      </c>
      <c r="P48" s="46">
        <f>SUM(P49:P49)</f>
        <v>0</v>
      </c>
      <c r="Q48" s="46">
        <f>SUM(Q49:Q49)</f>
        <v>0</v>
      </c>
      <c r="R48" s="46">
        <f>SUM(R49:R49)</f>
        <v>0</v>
      </c>
      <c r="S48" s="46">
        <f>SUM(S49:S49)</f>
        <v>0</v>
      </c>
    </row>
    <row r="49" spans="1:252" x14ac:dyDescent="0.25">
      <c r="A49" s="47" t="s">
        <v>100</v>
      </c>
      <c r="B49" s="48" t="s">
        <v>197</v>
      </c>
      <c r="C49" s="39" t="s">
        <v>198</v>
      </c>
      <c r="D49" s="32" t="s">
        <v>84</v>
      </c>
      <c r="E49" s="43">
        <v>14</v>
      </c>
      <c r="F49" s="49">
        <v>50</v>
      </c>
      <c r="G49" s="49">
        <f>+F49*E49</f>
        <v>700</v>
      </c>
      <c r="H49" s="49"/>
      <c r="I49" s="49"/>
      <c r="J49" s="42"/>
      <c r="K49" s="43"/>
      <c r="L49" s="43"/>
      <c r="M49" s="49">
        <f>+G49</f>
        <v>700</v>
      </c>
      <c r="N49" s="49"/>
      <c r="O49" s="43"/>
      <c r="P49" s="43"/>
      <c r="Q49" s="43"/>
      <c r="R49" s="43"/>
      <c r="S49" s="43"/>
    </row>
    <row r="50" spans="1:252" x14ac:dyDescent="0.25">
      <c r="A50" s="44"/>
      <c r="B50" s="45" t="s">
        <v>163</v>
      </c>
      <c r="C50" s="45"/>
      <c r="D50" s="45"/>
      <c r="E50" s="45"/>
      <c r="F50" s="45"/>
      <c r="G50" s="45"/>
      <c r="H50" s="46">
        <f t="shared" ref="H50:R50" si="16">SUM(H51:H51)</f>
        <v>0</v>
      </c>
      <c r="I50" s="46">
        <f t="shared" si="16"/>
        <v>0</v>
      </c>
      <c r="J50" s="46">
        <f t="shared" si="16"/>
        <v>0</v>
      </c>
      <c r="K50" s="46">
        <f t="shared" si="16"/>
        <v>0</v>
      </c>
      <c r="L50" s="46">
        <f t="shared" si="16"/>
        <v>0</v>
      </c>
      <c r="M50" s="46">
        <f t="shared" si="16"/>
        <v>0</v>
      </c>
      <c r="N50" s="46">
        <f t="shared" si="16"/>
        <v>0</v>
      </c>
      <c r="O50" s="46">
        <f t="shared" si="16"/>
        <v>0</v>
      </c>
      <c r="P50" s="46">
        <f t="shared" si="16"/>
        <v>0</v>
      </c>
      <c r="Q50" s="46">
        <f t="shared" si="16"/>
        <v>0</v>
      </c>
      <c r="R50" s="46">
        <f t="shared" si="16"/>
        <v>0</v>
      </c>
      <c r="S50" s="46">
        <f>SUM(S51:S51)</f>
        <v>0</v>
      </c>
    </row>
    <row r="51" spans="1:252" x14ac:dyDescent="0.25">
      <c r="A51" s="47" t="s">
        <v>100</v>
      </c>
      <c r="B51" s="48" t="s">
        <v>164</v>
      </c>
      <c r="C51" s="48" t="s">
        <v>201</v>
      </c>
      <c r="D51" s="32" t="s">
        <v>84</v>
      </c>
      <c r="E51" s="43">
        <v>1</v>
      </c>
      <c r="F51" s="43">
        <v>-210</v>
      </c>
      <c r="G51" s="49">
        <f>+F51*E51</f>
        <v>-210</v>
      </c>
      <c r="H51" s="49"/>
      <c r="I51" s="49"/>
      <c r="J51" s="42"/>
      <c r="K51" s="43"/>
      <c r="L51" s="43"/>
      <c r="M51" s="43"/>
      <c r="N51" s="43"/>
      <c r="O51" s="43"/>
      <c r="P51" s="43"/>
      <c r="Q51" s="43"/>
      <c r="R51" s="43"/>
      <c r="S51" s="43"/>
    </row>
    <row r="52" spans="1:252" x14ac:dyDescent="0.25">
      <c r="A52" s="44"/>
      <c r="B52" s="45" t="s">
        <v>194</v>
      </c>
      <c r="C52" s="45"/>
      <c r="D52" s="45"/>
      <c r="E52" s="45"/>
      <c r="F52" s="45"/>
      <c r="G52" s="45"/>
      <c r="H52" s="46">
        <f>+H53</f>
        <v>0</v>
      </c>
      <c r="I52" s="46">
        <f t="shared" ref="I52:J52" si="17">+I53</f>
        <v>0</v>
      </c>
      <c r="J52" s="46">
        <f t="shared" si="17"/>
        <v>0</v>
      </c>
      <c r="K52" s="46">
        <f>SUM(K53:K57)</f>
        <v>15000</v>
      </c>
      <c r="L52" s="46">
        <f>SUM(L53:L57)</f>
        <v>10500</v>
      </c>
      <c r="M52" s="46">
        <f t="shared" ref="M52:S52" si="18">SUM(M53:M57)</f>
        <v>4000</v>
      </c>
      <c r="N52" s="46">
        <f t="shared" si="18"/>
        <v>0</v>
      </c>
      <c r="O52" s="46">
        <f t="shared" si="18"/>
        <v>0</v>
      </c>
      <c r="P52" s="46">
        <f t="shared" si="18"/>
        <v>0</v>
      </c>
      <c r="Q52" s="46">
        <f t="shared" si="18"/>
        <v>0</v>
      </c>
      <c r="R52" s="46">
        <f t="shared" si="18"/>
        <v>0</v>
      </c>
      <c r="S52" s="46">
        <f t="shared" si="18"/>
        <v>0</v>
      </c>
    </row>
    <row r="53" spans="1:252" x14ac:dyDescent="0.25">
      <c r="A53" s="187" t="s">
        <v>100</v>
      </c>
      <c r="B53" s="132" t="s">
        <v>286</v>
      </c>
      <c r="C53" s="132" t="s">
        <v>152</v>
      </c>
      <c r="D53" s="40" t="s">
        <v>84</v>
      </c>
      <c r="E53" s="211">
        <v>1</v>
      </c>
      <c r="F53" s="40">
        <v>4500</v>
      </c>
      <c r="G53" s="40">
        <f>+F53</f>
        <v>4500</v>
      </c>
      <c r="H53" s="40"/>
      <c r="I53" s="40"/>
      <c r="J53" s="43"/>
      <c r="K53" s="43">
        <v>4500</v>
      </c>
      <c r="L53" s="43"/>
      <c r="M53" s="43"/>
      <c r="N53" s="43"/>
      <c r="O53" s="43"/>
      <c r="P53" s="43"/>
      <c r="Q53" s="43"/>
      <c r="R53" s="43"/>
      <c r="S53" s="43"/>
    </row>
    <row r="54" spans="1:252" x14ac:dyDescent="0.25">
      <c r="A54" s="187" t="s">
        <v>101</v>
      </c>
      <c r="B54" s="132" t="s">
        <v>330</v>
      </c>
      <c r="C54" s="132" t="s">
        <v>147</v>
      </c>
      <c r="D54" s="40" t="s">
        <v>84</v>
      </c>
      <c r="E54" s="211">
        <v>1</v>
      </c>
      <c r="F54" s="40">
        <v>2500</v>
      </c>
      <c r="G54" s="40">
        <f>+F54</f>
        <v>2500</v>
      </c>
      <c r="H54" s="40"/>
      <c r="I54" s="40"/>
      <c r="J54" s="43"/>
      <c r="K54" s="43">
        <v>2500</v>
      </c>
      <c r="L54" s="43">
        <v>2500</v>
      </c>
      <c r="M54" s="43"/>
      <c r="N54" s="43"/>
      <c r="O54" s="43"/>
      <c r="P54" s="43"/>
      <c r="Q54" s="43"/>
      <c r="R54" s="43"/>
      <c r="S54" s="43"/>
    </row>
    <row r="55" spans="1:252" x14ac:dyDescent="0.25">
      <c r="A55" s="187" t="s">
        <v>131</v>
      </c>
      <c r="B55" s="132" t="s">
        <v>332</v>
      </c>
      <c r="C55" s="132" t="s">
        <v>116</v>
      </c>
      <c r="D55" s="40" t="s">
        <v>84</v>
      </c>
      <c r="E55" s="211">
        <v>1</v>
      </c>
      <c r="F55" s="40">
        <v>4000</v>
      </c>
      <c r="G55" s="40">
        <f>+F55</f>
        <v>4000</v>
      </c>
      <c r="H55" s="40"/>
      <c r="I55" s="40"/>
      <c r="J55" s="43"/>
      <c r="K55" s="43">
        <f>+G55</f>
        <v>4000</v>
      </c>
      <c r="L55" s="43">
        <v>4000</v>
      </c>
      <c r="M55" s="43"/>
      <c r="N55" s="43"/>
      <c r="O55" s="43"/>
      <c r="P55" s="43"/>
      <c r="Q55" s="43"/>
      <c r="R55" s="43"/>
      <c r="S55" s="43"/>
    </row>
    <row r="56" spans="1:252" x14ac:dyDescent="0.25">
      <c r="A56" s="187" t="s">
        <v>68</v>
      </c>
      <c r="B56" s="132" t="s">
        <v>335</v>
      </c>
      <c r="C56" s="132" t="s">
        <v>120</v>
      </c>
      <c r="D56" s="40" t="s">
        <v>84</v>
      </c>
      <c r="E56" s="211">
        <v>1</v>
      </c>
      <c r="F56" s="40">
        <v>4000</v>
      </c>
      <c r="G56" s="40">
        <f>+F56</f>
        <v>4000</v>
      </c>
      <c r="H56" s="40"/>
      <c r="I56" s="40"/>
      <c r="J56" s="43"/>
      <c r="K56" s="43">
        <v>4000</v>
      </c>
      <c r="L56" s="43"/>
      <c r="M56" s="43">
        <v>4000</v>
      </c>
      <c r="N56" s="43"/>
      <c r="O56" s="43"/>
      <c r="P56" s="43"/>
      <c r="Q56" s="43"/>
      <c r="R56" s="43"/>
      <c r="S56" s="43"/>
    </row>
    <row r="57" spans="1:252" x14ac:dyDescent="0.25">
      <c r="A57" s="187" t="s">
        <v>132</v>
      </c>
      <c r="B57" s="132" t="s">
        <v>337</v>
      </c>
      <c r="C57" s="132" t="s">
        <v>338</v>
      </c>
      <c r="D57" s="40" t="s">
        <v>84</v>
      </c>
      <c r="E57" s="211">
        <v>1</v>
      </c>
      <c r="F57" s="40">
        <v>4000</v>
      </c>
      <c r="G57" s="40">
        <f>+F57</f>
        <v>4000</v>
      </c>
      <c r="H57" s="40"/>
      <c r="I57" s="40"/>
      <c r="J57" s="43"/>
      <c r="K57" s="43"/>
      <c r="L57" s="43">
        <v>4000</v>
      </c>
      <c r="M57" s="43"/>
      <c r="N57" s="43"/>
      <c r="O57" s="43"/>
      <c r="P57" s="43"/>
      <c r="Q57" s="43"/>
      <c r="R57" s="43"/>
      <c r="S57" s="43"/>
    </row>
    <row r="58" spans="1:252" x14ac:dyDescent="0.25">
      <c r="A58" s="44"/>
      <c r="B58" s="45" t="s">
        <v>169</v>
      </c>
      <c r="C58" s="45"/>
      <c r="D58" s="45"/>
      <c r="E58" s="45"/>
      <c r="F58" s="45"/>
      <c r="G58" s="45"/>
      <c r="H58" s="46">
        <f t="shared" ref="H58:O58" si="19">SUM(H59:H59)</f>
        <v>0</v>
      </c>
      <c r="I58" s="46">
        <f t="shared" si="19"/>
        <v>0</v>
      </c>
      <c r="J58" s="46">
        <f t="shared" si="19"/>
        <v>0</v>
      </c>
      <c r="K58" s="46">
        <f t="shared" si="19"/>
        <v>0</v>
      </c>
      <c r="L58" s="46">
        <f t="shared" si="19"/>
        <v>0</v>
      </c>
      <c r="M58" s="46">
        <f t="shared" si="19"/>
        <v>897.22222222200003</v>
      </c>
      <c r="N58" s="46">
        <f t="shared" si="19"/>
        <v>0</v>
      </c>
      <c r="O58" s="46">
        <f t="shared" si="19"/>
        <v>0</v>
      </c>
      <c r="P58" s="46">
        <f>SUM(P59:P59)</f>
        <v>0</v>
      </c>
      <c r="Q58" s="46">
        <f>SUM(Q59:Q59)</f>
        <v>0</v>
      </c>
      <c r="R58" s="46">
        <f>SUM(R59:R59)</f>
        <v>0</v>
      </c>
      <c r="S58" s="46">
        <f>SUM(S59:S60)</f>
        <v>0</v>
      </c>
    </row>
    <row r="59" spans="1:252" x14ac:dyDescent="0.25">
      <c r="A59" s="187" t="s">
        <v>100</v>
      </c>
      <c r="B59" s="132" t="s">
        <v>188</v>
      </c>
      <c r="C59" s="132" t="s">
        <v>348</v>
      </c>
      <c r="D59" s="40" t="s">
        <v>172</v>
      </c>
      <c r="E59" s="211">
        <v>1</v>
      </c>
      <c r="F59" s="40">
        <v>897.22222222200003</v>
      </c>
      <c r="G59" s="40">
        <f>+F59*E59</f>
        <v>897.22222222200003</v>
      </c>
      <c r="H59" s="40"/>
      <c r="I59" s="40"/>
      <c r="J59" s="43"/>
      <c r="K59" s="43"/>
      <c r="L59" s="43"/>
      <c r="M59" s="43">
        <f>+G59</f>
        <v>897.22222222200003</v>
      </c>
      <c r="N59" s="43"/>
      <c r="O59" s="43"/>
      <c r="P59" s="266"/>
      <c r="Q59" s="266"/>
      <c r="R59" s="266"/>
      <c r="S59" s="266"/>
    </row>
    <row r="60" spans="1:252" x14ac:dyDescent="0.25">
      <c r="A60" s="187" t="s">
        <v>101</v>
      </c>
      <c r="B60" s="132" t="s">
        <v>166</v>
      </c>
      <c r="C60" s="132" t="s">
        <v>165</v>
      </c>
      <c r="D60" s="40" t="s">
        <v>267</v>
      </c>
      <c r="E60" s="211">
        <v>1</v>
      </c>
      <c r="F60" s="40">
        <v>12.32</v>
      </c>
      <c r="G60" s="40">
        <f>+F60</f>
        <v>12.32</v>
      </c>
      <c r="H60" s="40"/>
      <c r="I60" s="40"/>
      <c r="J60" s="43"/>
      <c r="K60" s="43"/>
      <c r="L60" s="43"/>
      <c r="M60" s="43"/>
      <c r="N60" s="43"/>
      <c r="O60" s="43"/>
      <c r="P60" s="43"/>
      <c r="Q60" s="43"/>
      <c r="R60" s="43"/>
      <c r="S60" s="43"/>
    </row>
    <row r="61" spans="1:252" x14ac:dyDescent="0.25">
      <c r="A61" s="44"/>
      <c r="B61" s="45" t="s">
        <v>221</v>
      </c>
      <c r="C61" s="45"/>
      <c r="D61" s="45"/>
      <c r="E61" s="45"/>
      <c r="F61" s="45"/>
      <c r="G61" s="45"/>
      <c r="H61" s="46">
        <f t="shared" ref="H61:N61" si="20">SUM(H62:H62)</f>
        <v>0</v>
      </c>
      <c r="I61" s="46">
        <f t="shared" si="20"/>
        <v>0</v>
      </c>
      <c r="J61" s="46">
        <f t="shared" si="20"/>
        <v>0</v>
      </c>
      <c r="K61" s="46">
        <f t="shared" si="20"/>
        <v>0</v>
      </c>
      <c r="L61" s="46">
        <f t="shared" si="20"/>
        <v>0</v>
      </c>
      <c r="M61" s="46">
        <f t="shared" si="20"/>
        <v>0</v>
      </c>
      <c r="N61" s="46">
        <f t="shared" si="20"/>
        <v>0</v>
      </c>
      <c r="O61" s="46">
        <f>SUM(O62:O62)</f>
        <v>0</v>
      </c>
      <c r="P61" s="46">
        <f>SUM(P62:P62)</f>
        <v>0</v>
      </c>
      <c r="Q61" s="46">
        <f>SUM(Q62:Q62)</f>
        <v>0</v>
      </c>
      <c r="R61" s="46">
        <f>SUM(R62:R62)</f>
        <v>0</v>
      </c>
      <c r="S61" s="46">
        <f>SUM(S62:S62)</f>
        <v>0</v>
      </c>
    </row>
    <row r="62" spans="1:252" x14ac:dyDescent="0.25">
      <c r="A62" s="187" t="s">
        <v>100</v>
      </c>
      <c r="B62" s="132" t="s">
        <v>222</v>
      </c>
      <c r="C62" s="132" t="s">
        <v>241</v>
      </c>
      <c r="D62" s="40" t="s">
        <v>172</v>
      </c>
      <c r="E62" s="211">
        <v>1</v>
      </c>
      <c r="F62" s="40">
        <v>346.15383500000002</v>
      </c>
      <c r="G62" s="40">
        <f>+F62</f>
        <v>346.15383500000002</v>
      </c>
      <c r="H62" s="40"/>
      <c r="I62" s="40"/>
      <c r="J62" s="43"/>
      <c r="K62" s="43"/>
      <c r="L62" s="43"/>
      <c r="M62" s="43"/>
      <c r="N62" s="43"/>
      <c r="O62" s="43"/>
      <c r="P62" s="43">
        <f>+H62</f>
        <v>0</v>
      </c>
      <c r="Q62" s="43"/>
      <c r="R62" s="43"/>
      <c r="S62" s="43"/>
    </row>
    <row r="63" spans="1:252" s="147" customFormat="1" x14ac:dyDescent="0.25">
      <c r="A63" s="430" t="s">
        <v>93</v>
      </c>
      <c r="B63" s="431"/>
      <c r="C63" s="432"/>
      <c r="D63" s="196"/>
      <c r="E63" s="196"/>
      <c r="F63" s="196"/>
      <c r="G63" s="194">
        <f>+H63+I63+J63+K63+L63+M63+N63+O63+P63+Q63+R63+S63</f>
        <v>44395.222222222001</v>
      </c>
      <c r="H63" s="52">
        <f>+H58+H50+H45+H48+H61</f>
        <v>0</v>
      </c>
      <c r="I63" s="52">
        <f>+I58+I50+I45+I48+I61</f>
        <v>8393</v>
      </c>
      <c r="J63" s="52">
        <f>+J58+J50+J45+J48+J61</f>
        <v>0</v>
      </c>
      <c r="K63" s="52">
        <f>+K58+K50+K45+K48+K61+K52</f>
        <v>19905</v>
      </c>
      <c r="L63" s="52">
        <f>+L58+L50+L45+L48+L61+L52</f>
        <v>10500</v>
      </c>
      <c r="M63" s="52">
        <f>+M58+M50+M45+M48+M61+M52</f>
        <v>5597.2222222219998</v>
      </c>
      <c r="N63" s="52">
        <f>+N58+N50+N45+N48+N61</f>
        <v>0</v>
      </c>
      <c r="O63" s="52">
        <f>+O58+O50+O45+O48+O61</f>
        <v>0</v>
      </c>
      <c r="P63" s="52">
        <f>+P58+P50+P45+P48+P61</f>
        <v>0</v>
      </c>
      <c r="Q63" s="52">
        <f>+Q58+Q50+Q45+Q48+Q61</f>
        <v>0</v>
      </c>
      <c r="R63" s="52">
        <f>+R58+R50+R45+R48+R61+R52</f>
        <v>0</v>
      </c>
      <c r="S63" s="52">
        <f>+S58+S50+S45+S48+S61+S52</f>
        <v>0</v>
      </c>
    </row>
    <row r="64" spans="1:252" s="137" customFormat="1" ht="15" customHeight="1" x14ac:dyDescent="0.25">
      <c r="A64" s="446" t="s">
        <v>302</v>
      </c>
      <c r="B64" s="446"/>
      <c r="C64" s="446"/>
      <c r="D64" s="446"/>
      <c r="E64" s="446"/>
      <c r="F64" s="446"/>
      <c r="G64" s="446"/>
      <c r="H64" s="446"/>
      <c r="I64" s="446"/>
      <c r="J64" s="446"/>
      <c r="K64" s="446"/>
      <c r="L64" s="446"/>
      <c r="M64" s="446"/>
      <c r="N64" s="357"/>
      <c r="O64" s="357"/>
      <c r="P64" s="357"/>
      <c r="Q64" s="357"/>
      <c r="R64" s="357"/>
      <c r="S64" s="357"/>
      <c r="T64" s="136"/>
      <c r="U64" s="136"/>
      <c r="V64" s="136"/>
      <c r="W64" s="136"/>
      <c r="X64" s="136"/>
      <c r="Y64" s="136"/>
      <c r="Z64" s="136"/>
      <c r="AA64" s="136"/>
      <c r="AB64" s="136"/>
      <c r="AC64" s="136"/>
      <c r="AD64" s="136"/>
      <c r="AE64" s="136"/>
      <c r="AF64" s="136"/>
      <c r="AG64" s="136"/>
      <c r="AH64" s="136"/>
      <c r="AI64" s="136"/>
      <c r="AJ64" s="136"/>
      <c r="AK64" s="136"/>
      <c r="AL64" s="136"/>
      <c r="AM64" s="136"/>
      <c r="AN64" s="136"/>
      <c r="AO64" s="136"/>
      <c r="AP64" s="136"/>
      <c r="AQ64" s="136"/>
      <c r="AR64" s="136"/>
      <c r="AS64" s="136"/>
      <c r="AT64" s="136"/>
      <c r="AU64" s="136"/>
      <c r="AV64" s="136"/>
      <c r="AW64" s="136"/>
      <c r="AX64" s="136"/>
      <c r="AY64" s="136"/>
      <c r="AZ64" s="136"/>
      <c r="BA64" s="136"/>
      <c r="BB64" s="136"/>
      <c r="BC64" s="136"/>
      <c r="BD64" s="136"/>
      <c r="BE64" s="136"/>
      <c r="BF64" s="136"/>
      <c r="BG64" s="136"/>
      <c r="BH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c r="CE64" s="136"/>
      <c r="CF64" s="136"/>
      <c r="CG64" s="136"/>
      <c r="CH64" s="136"/>
      <c r="CI64" s="136"/>
      <c r="CJ64" s="136"/>
      <c r="CK64" s="136"/>
      <c r="CL64" s="136"/>
      <c r="CM64" s="136"/>
      <c r="CN64" s="136"/>
      <c r="CO64" s="136"/>
      <c r="CP64" s="136"/>
      <c r="CQ64" s="136"/>
      <c r="CR64" s="136"/>
      <c r="CS64" s="136"/>
      <c r="CT64" s="136"/>
      <c r="CU64" s="136"/>
      <c r="CV64" s="136"/>
      <c r="CW64" s="136"/>
      <c r="CX64" s="136"/>
      <c r="CY64" s="136"/>
      <c r="CZ64" s="136"/>
      <c r="DA64" s="136"/>
      <c r="DB64" s="136"/>
      <c r="DC64" s="136"/>
      <c r="DD64" s="136"/>
      <c r="DE64" s="136"/>
      <c r="DF64" s="136"/>
      <c r="DG64" s="136"/>
      <c r="DH64" s="136"/>
      <c r="DI64" s="136"/>
      <c r="DJ64" s="136"/>
      <c r="DK64" s="136"/>
      <c r="DL64" s="136"/>
      <c r="DM64" s="136"/>
      <c r="DN64" s="136"/>
      <c r="DO64" s="136"/>
      <c r="DP64" s="136"/>
      <c r="DQ64" s="136"/>
      <c r="DR64" s="136"/>
      <c r="DS64" s="136"/>
      <c r="DT64" s="136"/>
      <c r="DU64" s="136"/>
      <c r="DV64" s="136"/>
      <c r="DW64" s="136"/>
      <c r="DX64" s="136"/>
      <c r="DY64" s="136"/>
      <c r="DZ64" s="136"/>
      <c r="EA64" s="136"/>
      <c r="EB64" s="136"/>
      <c r="EC64" s="136"/>
      <c r="ED64" s="136"/>
      <c r="EE64" s="136"/>
      <c r="EF64" s="136"/>
      <c r="EG64" s="136"/>
      <c r="EH64" s="136"/>
      <c r="EI64" s="136"/>
      <c r="EJ64" s="136"/>
      <c r="EK64" s="136"/>
      <c r="EL64" s="136"/>
      <c r="EM64" s="136"/>
      <c r="EN64" s="136"/>
      <c r="EO64" s="136"/>
      <c r="EP64" s="136"/>
      <c r="EQ64" s="136"/>
      <c r="ER64" s="136"/>
      <c r="ES64" s="136"/>
      <c r="ET64" s="136"/>
      <c r="EU64" s="136"/>
      <c r="EV64" s="136"/>
      <c r="EW64" s="136"/>
      <c r="EX64" s="136"/>
      <c r="EY64" s="136"/>
      <c r="EZ64" s="136"/>
      <c r="FA64" s="136"/>
      <c r="FB64" s="136"/>
      <c r="FC64" s="136"/>
      <c r="FD64" s="136"/>
      <c r="FE64" s="136"/>
      <c r="FF64" s="136"/>
      <c r="FG64" s="136"/>
      <c r="FH64" s="136"/>
      <c r="FI64" s="136"/>
      <c r="FJ64" s="136"/>
      <c r="FK64" s="136"/>
      <c r="FL64" s="136"/>
      <c r="FM64" s="136"/>
      <c r="FN64" s="136"/>
      <c r="FO64" s="136"/>
      <c r="FP64" s="136"/>
      <c r="FQ64" s="136"/>
      <c r="FR64" s="136"/>
      <c r="FS64" s="136"/>
      <c r="FT64" s="136"/>
      <c r="FU64" s="136"/>
      <c r="FV64" s="136"/>
      <c r="FW64" s="136"/>
      <c r="FX64" s="136"/>
      <c r="FY64" s="136"/>
      <c r="FZ64" s="136"/>
      <c r="GA64" s="136"/>
      <c r="GB64" s="136"/>
      <c r="GC64" s="136"/>
      <c r="GD64" s="136"/>
      <c r="GE64" s="136"/>
      <c r="GF64" s="136"/>
      <c r="GG64" s="136"/>
      <c r="GH64" s="136"/>
      <c r="GI64" s="136"/>
      <c r="GJ64" s="136"/>
      <c r="GK64" s="136"/>
      <c r="GL64" s="136"/>
      <c r="GM64" s="136"/>
      <c r="GN64" s="136"/>
      <c r="GO64" s="136"/>
      <c r="GP64" s="136"/>
      <c r="GQ64" s="136"/>
      <c r="GR64" s="136"/>
      <c r="GS64" s="136"/>
      <c r="GT64" s="136"/>
      <c r="GU64" s="136"/>
      <c r="GV64" s="136"/>
      <c r="GW64" s="136"/>
      <c r="GX64" s="136"/>
      <c r="GY64" s="136"/>
      <c r="GZ64" s="136"/>
      <c r="HA64" s="136"/>
      <c r="HB64" s="136"/>
      <c r="HC64" s="136"/>
      <c r="HD64" s="136"/>
      <c r="HE64" s="136"/>
      <c r="HF64" s="136"/>
      <c r="HG64" s="136"/>
      <c r="HH64" s="136"/>
      <c r="HI64" s="136"/>
      <c r="HJ64" s="136"/>
      <c r="HK64" s="136"/>
      <c r="HL64" s="136"/>
      <c r="HM64" s="136"/>
      <c r="HN64" s="136"/>
      <c r="HO64" s="136"/>
      <c r="HP64" s="136"/>
      <c r="HQ64" s="136"/>
      <c r="HR64" s="136"/>
      <c r="HS64" s="136"/>
      <c r="HT64" s="136"/>
      <c r="HU64" s="136"/>
      <c r="HV64" s="136"/>
      <c r="HW64" s="136"/>
      <c r="HX64" s="136"/>
      <c r="HY64" s="136"/>
      <c r="HZ64" s="136"/>
      <c r="IA64" s="136"/>
      <c r="IB64" s="136"/>
      <c r="IC64" s="136"/>
      <c r="ID64" s="136"/>
      <c r="IE64" s="136"/>
      <c r="IF64" s="136"/>
      <c r="IG64" s="136"/>
      <c r="IH64" s="136"/>
      <c r="II64" s="136"/>
      <c r="IJ64" s="136"/>
      <c r="IK64" s="136"/>
      <c r="IL64" s="136"/>
      <c r="IM64" s="136"/>
      <c r="IN64" s="136"/>
      <c r="IO64" s="136"/>
      <c r="IP64" s="136"/>
      <c r="IQ64" s="136"/>
      <c r="IR64" s="136"/>
    </row>
    <row r="65" spans="1:252" s="137" customFormat="1" ht="15.75" customHeight="1" thickBot="1" x14ac:dyDescent="0.3">
      <c r="A65" s="446"/>
      <c r="B65" s="446"/>
      <c r="C65" s="446"/>
      <c r="D65" s="446"/>
      <c r="E65" s="446"/>
      <c r="F65" s="446"/>
      <c r="G65" s="446"/>
      <c r="H65" s="446"/>
      <c r="I65" s="446"/>
      <c r="J65" s="446"/>
      <c r="K65" s="446"/>
      <c r="L65" s="446"/>
      <c r="M65" s="446"/>
      <c r="N65" s="357"/>
      <c r="O65" s="357"/>
      <c r="P65" s="357"/>
      <c r="Q65" s="357"/>
      <c r="R65" s="357"/>
      <c r="S65" s="357"/>
      <c r="T65" s="136"/>
      <c r="U65" s="136"/>
      <c r="V65" s="136"/>
      <c r="W65" s="136"/>
      <c r="X65" s="136"/>
      <c r="Y65" s="136"/>
      <c r="Z65" s="136"/>
      <c r="AA65" s="136"/>
      <c r="AB65" s="136"/>
      <c r="AC65" s="136"/>
      <c r="AD65" s="136"/>
      <c r="AE65" s="136"/>
      <c r="AF65" s="136"/>
      <c r="AG65" s="136"/>
      <c r="AH65" s="136"/>
      <c r="AI65" s="136"/>
      <c r="AJ65" s="136"/>
      <c r="AK65" s="136"/>
      <c r="AL65" s="136"/>
      <c r="AM65" s="136"/>
      <c r="AN65" s="136"/>
      <c r="AO65" s="136"/>
      <c r="AP65" s="136"/>
      <c r="AQ65" s="136"/>
      <c r="AR65" s="136"/>
      <c r="AS65" s="136"/>
      <c r="AT65" s="136"/>
      <c r="AU65" s="136"/>
      <c r="AV65" s="136"/>
      <c r="AW65" s="136"/>
      <c r="AX65" s="136"/>
      <c r="AY65" s="136"/>
      <c r="AZ65" s="136"/>
      <c r="BA65" s="136"/>
      <c r="BB65" s="136"/>
      <c r="BC65" s="136"/>
      <c r="BD65" s="136"/>
      <c r="BE65" s="136"/>
      <c r="BF65" s="136"/>
      <c r="BG65" s="136"/>
      <c r="BH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c r="CE65" s="136"/>
      <c r="CF65" s="136"/>
      <c r="CG65" s="136"/>
      <c r="CH65" s="136"/>
      <c r="CI65" s="136"/>
      <c r="CJ65" s="136"/>
      <c r="CK65" s="136"/>
      <c r="CL65" s="136"/>
      <c r="CM65" s="136"/>
      <c r="CN65" s="136"/>
      <c r="CO65" s="136"/>
      <c r="CP65" s="136"/>
      <c r="CQ65" s="136"/>
      <c r="CR65" s="136"/>
      <c r="CS65" s="136"/>
      <c r="CT65" s="136"/>
      <c r="CU65" s="136"/>
      <c r="CV65" s="136"/>
      <c r="CW65" s="136"/>
      <c r="CX65" s="136"/>
      <c r="CY65" s="136"/>
      <c r="CZ65" s="136"/>
      <c r="DA65" s="136"/>
      <c r="DB65" s="136"/>
      <c r="DC65" s="136"/>
      <c r="DD65" s="136"/>
      <c r="DE65" s="136"/>
      <c r="DF65" s="136"/>
      <c r="DG65" s="136"/>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row>
    <row r="66" spans="1:252" ht="15" customHeight="1" x14ac:dyDescent="0.25">
      <c r="A66" s="433" t="s">
        <v>85</v>
      </c>
      <c r="B66" s="435" t="s">
        <v>71</v>
      </c>
      <c r="C66" s="435" t="s">
        <v>113</v>
      </c>
      <c r="D66" s="435" t="s">
        <v>90</v>
      </c>
      <c r="E66" s="437" t="s">
        <v>2</v>
      </c>
      <c r="F66" s="435" t="s">
        <v>91</v>
      </c>
      <c r="G66" s="435" t="s">
        <v>92</v>
      </c>
      <c r="H66" s="442" t="s">
        <v>110</v>
      </c>
      <c r="I66" s="442" t="s">
        <v>99</v>
      </c>
      <c r="J66" s="435" t="s">
        <v>7</v>
      </c>
      <c r="K66" s="435" t="s">
        <v>8</v>
      </c>
      <c r="L66" s="435" t="s">
        <v>9</v>
      </c>
      <c r="M66" s="435" t="s">
        <v>160</v>
      </c>
      <c r="N66" s="435" t="s">
        <v>10</v>
      </c>
      <c r="O66" s="435" t="s">
        <v>94</v>
      </c>
      <c r="P66" s="435" t="s">
        <v>230</v>
      </c>
      <c r="Q66" s="435" t="s">
        <v>103</v>
      </c>
      <c r="R66" s="435" t="s">
        <v>254</v>
      </c>
      <c r="S66" s="435" t="s">
        <v>105</v>
      </c>
    </row>
    <row r="67" spans="1:252" ht="15.75" customHeight="1" thickBot="1" x14ac:dyDescent="0.3">
      <c r="A67" s="434"/>
      <c r="B67" s="436"/>
      <c r="C67" s="436"/>
      <c r="D67" s="436"/>
      <c r="E67" s="438"/>
      <c r="F67" s="436"/>
      <c r="G67" s="436"/>
      <c r="H67" s="443"/>
      <c r="I67" s="443"/>
      <c r="J67" s="436"/>
      <c r="K67" s="436"/>
      <c r="L67" s="436"/>
      <c r="M67" s="436"/>
      <c r="N67" s="436"/>
      <c r="O67" s="436"/>
      <c r="P67" s="436"/>
      <c r="Q67" s="436"/>
      <c r="R67" s="436"/>
      <c r="S67" s="436"/>
    </row>
    <row r="68" spans="1:252" s="131" customFormat="1" ht="17.25" customHeight="1" thickBot="1" x14ac:dyDescent="0.3">
      <c r="A68" s="236" t="s">
        <v>75</v>
      </c>
      <c r="B68" s="237"/>
      <c r="C68" s="237"/>
      <c r="D68" s="237"/>
      <c r="E68" s="237"/>
      <c r="F68" s="237"/>
      <c r="G68" s="237"/>
      <c r="H68" s="237"/>
      <c r="I68" s="237"/>
      <c r="J68" s="237"/>
      <c r="K68" s="237"/>
      <c r="L68" s="237"/>
      <c r="M68" s="238"/>
      <c r="N68" s="238"/>
      <c r="O68" s="238"/>
      <c r="P68" s="238"/>
      <c r="Q68" s="238"/>
      <c r="R68" s="238"/>
      <c r="S68" s="238"/>
    </row>
    <row r="69" spans="1:252" x14ac:dyDescent="0.25">
      <c r="A69" s="34"/>
      <c r="B69" s="35" t="s">
        <v>156</v>
      </c>
      <c r="C69" s="35"/>
      <c r="D69" s="35"/>
      <c r="E69" s="35"/>
      <c r="F69" s="35"/>
      <c r="G69" s="36"/>
      <c r="H69" s="37">
        <f t="shared" ref="H69:S69" si="21">SUM(H70:H70)</f>
        <v>2943</v>
      </c>
      <c r="I69" s="37">
        <f t="shared" si="21"/>
        <v>0</v>
      </c>
      <c r="J69" s="37">
        <f t="shared" si="21"/>
        <v>0</v>
      </c>
      <c r="K69" s="37">
        <f t="shared" si="21"/>
        <v>0</v>
      </c>
      <c r="L69" s="37">
        <f t="shared" si="21"/>
        <v>4905</v>
      </c>
      <c r="M69" s="37">
        <f t="shared" si="21"/>
        <v>0</v>
      </c>
      <c r="N69" s="37">
        <f t="shared" si="21"/>
        <v>0</v>
      </c>
      <c r="O69" s="37">
        <f t="shared" si="21"/>
        <v>0</v>
      </c>
      <c r="P69" s="37">
        <f t="shared" si="21"/>
        <v>0</v>
      </c>
      <c r="Q69" s="37">
        <f t="shared" si="21"/>
        <v>0</v>
      </c>
      <c r="R69" s="37">
        <f t="shared" si="21"/>
        <v>0</v>
      </c>
      <c r="S69" s="37">
        <f t="shared" si="21"/>
        <v>0</v>
      </c>
    </row>
    <row r="70" spans="1:252" x14ac:dyDescent="0.25">
      <c r="A70" s="38" t="s">
        <v>100</v>
      </c>
      <c r="B70" s="39" t="s">
        <v>144</v>
      </c>
      <c r="C70" s="39" t="s">
        <v>114</v>
      </c>
      <c r="D70" s="40" t="s">
        <v>1</v>
      </c>
      <c r="E70" s="211">
        <v>1</v>
      </c>
      <c r="F70" s="41">
        <v>4500</v>
      </c>
      <c r="G70" s="41">
        <f>+F70*E70</f>
        <v>4500</v>
      </c>
      <c r="H70" s="42">
        <v>2943</v>
      </c>
      <c r="I70" s="42"/>
      <c r="J70" s="42"/>
      <c r="K70" s="42"/>
      <c r="L70" s="42">
        <v>4905</v>
      </c>
      <c r="M70" s="42"/>
      <c r="N70" s="42"/>
      <c r="O70" s="42"/>
      <c r="P70" s="42"/>
      <c r="Q70" s="42"/>
      <c r="R70" s="42"/>
      <c r="S70" s="42"/>
    </row>
    <row r="71" spans="1:252" x14ac:dyDescent="0.25">
      <c r="A71" s="44"/>
      <c r="B71" s="45" t="s">
        <v>157</v>
      </c>
      <c r="C71" s="45"/>
      <c r="D71" s="45"/>
      <c r="E71" s="45"/>
      <c r="F71" s="45"/>
      <c r="G71" s="45"/>
      <c r="H71" s="46">
        <f>SUM(H72:H74)</f>
        <v>840</v>
      </c>
      <c r="I71" s="46">
        <f t="shared" ref="I71:S71" si="22">SUM(I72:I72)</f>
        <v>0</v>
      </c>
      <c r="J71" s="46">
        <f t="shared" si="22"/>
        <v>0</v>
      </c>
      <c r="K71" s="46">
        <f t="shared" si="22"/>
        <v>0</v>
      </c>
      <c r="L71" s="46">
        <f t="shared" si="22"/>
        <v>0</v>
      </c>
      <c r="M71" s="46">
        <f t="shared" si="22"/>
        <v>0</v>
      </c>
      <c r="N71" s="46">
        <f t="shared" si="22"/>
        <v>0</v>
      </c>
      <c r="O71" s="46">
        <f t="shared" si="22"/>
        <v>0</v>
      </c>
      <c r="P71" s="46">
        <f t="shared" si="22"/>
        <v>0</v>
      </c>
      <c r="Q71" s="46">
        <f t="shared" si="22"/>
        <v>0</v>
      </c>
      <c r="R71" s="46">
        <f t="shared" si="22"/>
        <v>0</v>
      </c>
      <c r="S71" s="46">
        <f t="shared" si="22"/>
        <v>0</v>
      </c>
    </row>
    <row r="72" spans="1:252" x14ac:dyDescent="0.25">
      <c r="A72" s="47"/>
      <c r="B72" s="48" t="s">
        <v>126</v>
      </c>
      <c r="C72" s="39" t="s">
        <v>211</v>
      </c>
      <c r="D72" s="32" t="s">
        <v>84</v>
      </c>
      <c r="E72" s="43">
        <v>2</v>
      </c>
      <c r="F72" s="49">
        <v>140</v>
      </c>
      <c r="G72" s="49">
        <f>+F72*E72</f>
        <v>280</v>
      </c>
      <c r="H72" s="49">
        <f>+G72</f>
        <v>280</v>
      </c>
      <c r="I72" s="49"/>
      <c r="J72" s="42"/>
      <c r="K72" s="43"/>
      <c r="L72" s="43"/>
      <c r="M72" s="49"/>
      <c r="N72" s="49"/>
      <c r="O72" s="43"/>
      <c r="P72" s="43"/>
      <c r="Q72" s="43"/>
      <c r="R72" s="43"/>
      <c r="S72" s="43"/>
    </row>
    <row r="73" spans="1:252" x14ac:dyDescent="0.25">
      <c r="A73" s="47"/>
      <c r="B73" s="48" t="s">
        <v>126</v>
      </c>
      <c r="C73" s="39" t="s">
        <v>299</v>
      </c>
      <c r="D73" s="32" t="s">
        <v>84</v>
      </c>
      <c r="E73" s="43">
        <v>2</v>
      </c>
      <c r="F73" s="49">
        <v>140</v>
      </c>
      <c r="G73" s="49">
        <f>+E73*F73</f>
        <v>280</v>
      </c>
      <c r="H73" s="49">
        <f>+G73</f>
        <v>280</v>
      </c>
      <c r="I73" s="49"/>
      <c r="J73" s="42"/>
      <c r="K73" s="43"/>
      <c r="L73" s="43"/>
      <c r="M73" s="49"/>
      <c r="N73" s="49"/>
      <c r="O73" s="43"/>
      <c r="P73" s="43"/>
      <c r="Q73" s="43"/>
      <c r="R73" s="43"/>
      <c r="S73" s="43"/>
    </row>
    <row r="74" spans="1:252" x14ac:dyDescent="0.25">
      <c r="A74" s="47"/>
      <c r="B74" s="48" t="s">
        <v>126</v>
      </c>
      <c r="C74" s="39" t="s">
        <v>176</v>
      </c>
      <c r="D74" s="32" t="s">
        <v>84</v>
      </c>
      <c r="E74" s="43">
        <v>2</v>
      </c>
      <c r="F74" s="49">
        <v>140</v>
      </c>
      <c r="G74" s="49">
        <v>280</v>
      </c>
      <c r="H74" s="49">
        <f>+G74</f>
        <v>280</v>
      </c>
      <c r="I74" s="49"/>
      <c r="J74" s="42"/>
      <c r="K74" s="43"/>
      <c r="L74" s="43"/>
      <c r="M74" s="49"/>
      <c r="N74" s="49"/>
      <c r="O74" s="43"/>
      <c r="P74" s="43"/>
      <c r="Q74" s="43"/>
      <c r="R74" s="43"/>
      <c r="S74" s="43"/>
    </row>
    <row r="75" spans="1:252" x14ac:dyDescent="0.25">
      <c r="A75" s="44"/>
      <c r="B75" s="45" t="s">
        <v>163</v>
      </c>
      <c r="C75" s="45"/>
      <c r="D75" s="45"/>
      <c r="E75" s="45"/>
      <c r="F75" s="45"/>
      <c r="G75" s="45"/>
      <c r="H75" s="46">
        <f t="shared" ref="H75:S75" si="23">SUM(H76:H76)</f>
        <v>0</v>
      </c>
      <c r="I75" s="46">
        <f t="shared" si="23"/>
        <v>0</v>
      </c>
      <c r="J75" s="46">
        <f t="shared" si="23"/>
        <v>0</v>
      </c>
      <c r="K75" s="46">
        <f t="shared" si="23"/>
        <v>0</v>
      </c>
      <c r="L75" s="46">
        <f t="shared" si="23"/>
        <v>0</v>
      </c>
      <c r="M75" s="46">
        <f t="shared" si="23"/>
        <v>0</v>
      </c>
      <c r="N75" s="46">
        <f t="shared" si="23"/>
        <v>0</v>
      </c>
      <c r="O75" s="46">
        <f t="shared" si="23"/>
        <v>0</v>
      </c>
      <c r="P75" s="46">
        <f t="shared" si="23"/>
        <v>0</v>
      </c>
      <c r="Q75" s="46">
        <f t="shared" si="23"/>
        <v>0</v>
      </c>
      <c r="R75" s="46">
        <f t="shared" si="23"/>
        <v>0</v>
      </c>
      <c r="S75" s="46">
        <f t="shared" si="23"/>
        <v>0</v>
      </c>
    </row>
    <row r="76" spans="1:252" x14ac:dyDescent="0.25">
      <c r="A76" s="47"/>
      <c r="B76" s="48" t="s">
        <v>164</v>
      </c>
      <c r="C76" s="39"/>
      <c r="D76" s="32"/>
      <c r="E76" s="43"/>
      <c r="F76" s="49"/>
      <c r="G76" s="49"/>
      <c r="H76" s="49"/>
      <c r="I76" s="49"/>
      <c r="J76" s="42"/>
      <c r="K76" s="43"/>
      <c r="L76" s="43"/>
      <c r="M76" s="43"/>
      <c r="N76" s="43"/>
      <c r="O76" s="43"/>
      <c r="P76" s="43"/>
      <c r="Q76" s="43"/>
      <c r="R76" s="43"/>
      <c r="S76" s="43"/>
    </row>
    <row r="77" spans="1:252" x14ac:dyDescent="0.25">
      <c r="A77" s="44"/>
      <c r="B77" s="45" t="s">
        <v>194</v>
      </c>
      <c r="C77" s="45"/>
      <c r="D77" s="45"/>
      <c r="E77" s="45"/>
      <c r="F77" s="45"/>
      <c r="G77" s="45"/>
      <c r="H77" s="46">
        <f>SUM(H78)</f>
        <v>0</v>
      </c>
      <c r="I77" s="46">
        <f t="shared" ref="I77:N77" si="24">SUM(I78)</f>
        <v>0</v>
      </c>
      <c r="J77" s="46">
        <f t="shared" si="24"/>
        <v>0</v>
      </c>
      <c r="K77" s="46">
        <f t="shared" si="24"/>
        <v>0</v>
      </c>
      <c r="L77" s="46">
        <f t="shared" si="24"/>
        <v>0</v>
      </c>
      <c r="M77" s="46">
        <f t="shared" si="24"/>
        <v>0</v>
      </c>
      <c r="N77" s="46">
        <f t="shared" si="24"/>
        <v>0</v>
      </c>
      <c r="O77" s="46">
        <f>SUM(O78:O78)</f>
        <v>0</v>
      </c>
      <c r="P77" s="46">
        <f>SUM(P78:P78)</f>
        <v>0</v>
      </c>
      <c r="Q77" s="46">
        <f>SUM(Q78:Q78)</f>
        <v>0</v>
      </c>
      <c r="R77" s="46">
        <f>SUM(R78:R78)</f>
        <v>0</v>
      </c>
      <c r="S77" s="46">
        <f>SUM(S78:S78)</f>
        <v>0</v>
      </c>
    </row>
    <row r="78" spans="1:252" x14ac:dyDescent="0.25">
      <c r="A78" s="187"/>
      <c r="B78" s="132"/>
      <c r="C78" s="132"/>
      <c r="D78" s="40"/>
      <c r="E78" s="211"/>
      <c r="F78" s="40"/>
      <c r="G78" s="40"/>
      <c r="H78" s="40"/>
      <c r="I78" s="40"/>
      <c r="J78" s="43"/>
      <c r="K78" s="43"/>
      <c r="L78" s="43"/>
      <c r="M78" s="43"/>
      <c r="N78" s="43"/>
      <c r="O78" s="43"/>
      <c r="P78" s="43"/>
      <c r="Q78" s="43"/>
      <c r="R78" s="43"/>
      <c r="S78" s="43"/>
    </row>
    <row r="79" spans="1:252" x14ac:dyDescent="0.25">
      <c r="A79" s="44"/>
      <c r="B79" s="45" t="s">
        <v>169</v>
      </c>
      <c r="C79" s="45"/>
      <c r="D79" s="45"/>
      <c r="E79" s="45"/>
      <c r="F79" s="45"/>
      <c r="G79" s="45"/>
      <c r="H79" s="46">
        <f t="shared" ref="H79:O79" si="25">SUM(H80:H80)</f>
        <v>0</v>
      </c>
      <c r="I79" s="46">
        <f t="shared" si="25"/>
        <v>0</v>
      </c>
      <c r="J79" s="46">
        <f t="shared" si="25"/>
        <v>0</v>
      </c>
      <c r="K79" s="46">
        <f t="shared" si="25"/>
        <v>0</v>
      </c>
      <c r="L79" s="46">
        <f t="shared" si="25"/>
        <v>0</v>
      </c>
      <c r="M79" s="46">
        <f t="shared" si="25"/>
        <v>0</v>
      </c>
      <c r="N79" s="46">
        <f t="shared" si="25"/>
        <v>0</v>
      </c>
      <c r="O79" s="46">
        <f t="shared" si="25"/>
        <v>0</v>
      </c>
      <c r="P79" s="46">
        <f>SUM(P80:P80)</f>
        <v>0</v>
      </c>
      <c r="Q79" s="46">
        <f>SUM(Q80:Q80)</f>
        <v>0</v>
      </c>
      <c r="R79" s="46">
        <f>SUM(R80:R80)</f>
        <v>0</v>
      </c>
      <c r="S79" s="46">
        <f>SUM(S80:S80)</f>
        <v>0</v>
      </c>
    </row>
    <row r="80" spans="1:252" x14ac:dyDescent="0.25">
      <c r="A80" s="187"/>
      <c r="B80" s="132"/>
      <c r="C80" s="132"/>
      <c r="D80" s="40"/>
      <c r="E80" s="211"/>
      <c r="F80" s="40"/>
      <c r="G80" s="40"/>
      <c r="H80" s="40"/>
      <c r="I80" s="40"/>
      <c r="J80" s="43"/>
      <c r="K80" s="43"/>
      <c r="L80" s="43"/>
      <c r="M80" s="43"/>
      <c r="N80" s="43"/>
      <c r="O80" s="43"/>
      <c r="P80" s="266"/>
      <c r="Q80" s="266"/>
      <c r="R80" s="266"/>
      <c r="S80" s="266"/>
    </row>
    <row r="81" spans="1:19" x14ac:dyDescent="0.25">
      <c r="A81" s="44"/>
      <c r="B81" s="45" t="s">
        <v>221</v>
      </c>
      <c r="C81" s="45"/>
      <c r="D81" s="45"/>
      <c r="E81" s="45"/>
      <c r="F81" s="45"/>
      <c r="G81" s="45"/>
      <c r="H81" s="46">
        <f t="shared" ref="H81:N81" si="26">SUM(H82:H82)</f>
        <v>0</v>
      </c>
      <c r="I81" s="46">
        <f t="shared" si="26"/>
        <v>0</v>
      </c>
      <c r="J81" s="46">
        <f t="shared" si="26"/>
        <v>0</v>
      </c>
      <c r="K81" s="46">
        <f t="shared" si="26"/>
        <v>0</v>
      </c>
      <c r="L81" s="46">
        <f t="shared" si="26"/>
        <v>0</v>
      </c>
      <c r="M81" s="46">
        <f t="shared" si="26"/>
        <v>0</v>
      </c>
      <c r="N81" s="46">
        <f t="shared" si="26"/>
        <v>0</v>
      </c>
      <c r="O81" s="46">
        <f>SUM(O82:O82)</f>
        <v>0</v>
      </c>
      <c r="P81" s="46">
        <f>SUM(P82:P82)</f>
        <v>0</v>
      </c>
      <c r="Q81" s="46">
        <f>SUM(Q82:Q82)</f>
        <v>0</v>
      </c>
      <c r="R81" s="46">
        <f>SUM(R82:R82)</f>
        <v>0</v>
      </c>
      <c r="S81" s="46">
        <f>SUM(S82:S82)</f>
        <v>0</v>
      </c>
    </row>
    <row r="82" spans="1:19" x14ac:dyDescent="0.25">
      <c r="A82" s="187"/>
      <c r="B82" s="132"/>
      <c r="C82" s="132"/>
      <c r="D82" s="40"/>
      <c r="E82" s="211"/>
      <c r="F82" s="40"/>
      <c r="G82" s="40"/>
      <c r="H82" s="40"/>
      <c r="I82" s="40"/>
      <c r="J82" s="43"/>
      <c r="K82" s="43"/>
      <c r="L82" s="43"/>
      <c r="M82" s="43"/>
      <c r="N82" s="43"/>
      <c r="O82" s="43"/>
      <c r="P82" s="43"/>
      <c r="Q82" s="43"/>
      <c r="R82" s="43"/>
      <c r="S82" s="43"/>
    </row>
    <row r="83" spans="1:19" s="147" customFormat="1" ht="16.5" thickBot="1" x14ac:dyDescent="0.3">
      <c r="A83" s="430" t="s">
        <v>93</v>
      </c>
      <c r="B83" s="431"/>
      <c r="C83" s="432"/>
      <c r="D83" s="196"/>
      <c r="E83" s="196"/>
      <c r="F83" s="196"/>
      <c r="G83" s="194">
        <f>+H83+I83+J83+K83+L83+M83+N83+O83+P83+Q83+R83+S83</f>
        <v>8688</v>
      </c>
      <c r="H83" s="52">
        <f t="shared" ref="H83:R83" si="27">+H79+H75+H69+H71+H81</f>
        <v>3783</v>
      </c>
      <c r="I83" s="52">
        <f t="shared" si="27"/>
        <v>0</v>
      </c>
      <c r="J83" s="52">
        <f t="shared" si="27"/>
        <v>0</v>
      </c>
      <c r="K83" s="52">
        <f t="shared" si="27"/>
        <v>0</v>
      </c>
      <c r="L83" s="52">
        <f t="shared" si="27"/>
        <v>4905</v>
      </c>
      <c r="M83" s="52">
        <f t="shared" si="27"/>
        <v>0</v>
      </c>
      <c r="N83" s="52">
        <f t="shared" si="27"/>
        <v>0</v>
      </c>
      <c r="O83" s="52">
        <f t="shared" si="27"/>
        <v>0</v>
      </c>
      <c r="P83" s="52">
        <f t="shared" si="27"/>
        <v>0</v>
      </c>
      <c r="Q83" s="52">
        <f t="shared" si="27"/>
        <v>0</v>
      </c>
      <c r="R83" s="52">
        <f t="shared" si="27"/>
        <v>0</v>
      </c>
      <c r="S83" s="52">
        <f>+S79+S75+S69+S71+S81+S77</f>
        <v>0</v>
      </c>
    </row>
    <row r="84" spans="1:19" ht="17.25" thickTop="1" thickBot="1" x14ac:dyDescent="0.3">
      <c r="A84" s="444" t="s">
        <v>185</v>
      </c>
      <c r="B84" s="444"/>
      <c r="C84" s="444"/>
      <c r="D84" s="444"/>
      <c r="E84" s="444"/>
      <c r="F84" s="444"/>
      <c r="G84" s="195">
        <f>SUM(H84:S84)</f>
        <v>72946.222222222001</v>
      </c>
      <c r="H84" s="195">
        <f t="shared" ref="H84:S84" si="28">+H83+H63+H39+H20</f>
        <v>3783</v>
      </c>
      <c r="I84" s="195">
        <f t="shared" si="28"/>
        <v>10246</v>
      </c>
      <c r="J84" s="195">
        <f t="shared" si="28"/>
        <v>4905</v>
      </c>
      <c r="K84" s="195">
        <f t="shared" si="28"/>
        <v>19905</v>
      </c>
      <c r="L84" s="195">
        <f t="shared" si="28"/>
        <v>15405</v>
      </c>
      <c r="M84" s="195">
        <f t="shared" si="28"/>
        <v>18702.222222222001</v>
      </c>
      <c r="N84" s="195">
        <f t="shared" si="28"/>
        <v>0</v>
      </c>
      <c r="O84" s="195">
        <f t="shared" si="28"/>
        <v>0</v>
      </c>
      <c r="P84" s="195">
        <f t="shared" si="28"/>
        <v>0</v>
      </c>
      <c r="Q84" s="195">
        <f t="shared" si="28"/>
        <v>0</v>
      </c>
      <c r="R84" s="195">
        <f t="shared" si="28"/>
        <v>0</v>
      </c>
      <c r="S84" s="195">
        <f t="shared" si="28"/>
        <v>0</v>
      </c>
    </row>
    <row r="85" spans="1:19" ht="16.5" thickTop="1" x14ac:dyDescent="0.25">
      <c r="G85" s="269"/>
      <c r="H85" s="269"/>
      <c r="I85" s="269"/>
    </row>
  </sheetData>
  <mergeCells count="85">
    <mergeCell ref="A1:M2"/>
    <mergeCell ref="D23:D24"/>
    <mergeCell ref="E23:E24"/>
    <mergeCell ref="F23:F24"/>
    <mergeCell ref="G23:G24"/>
    <mergeCell ref="H23:H24"/>
    <mergeCell ref="L3:L4"/>
    <mergeCell ref="I3:I4"/>
    <mergeCell ref="I23:I24"/>
    <mergeCell ref="S66:S67"/>
    <mergeCell ref="S3:S4"/>
    <mergeCell ref="R23:R24"/>
    <mergeCell ref="R42:R43"/>
    <mergeCell ref="R66:R67"/>
    <mergeCell ref="R3:R4"/>
    <mergeCell ref="S23:S24"/>
    <mergeCell ref="S42:S43"/>
    <mergeCell ref="Q3:Q4"/>
    <mergeCell ref="M3:M4"/>
    <mergeCell ref="N3:N4"/>
    <mergeCell ref="O3:O4"/>
    <mergeCell ref="Q66:Q67"/>
    <mergeCell ref="P66:P67"/>
    <mergeCell ref="Q23:Q24"/>
    <mergeCell ref="P23:P24"/>
    <mergeCell ref="O23:O24"/>
    <mergeCell ref="M66:M67"/>
    <mergeCell ref="N66:N67"/>
    <mergeCell ref="O66:O67"/>
    <mergeCell ref="Q42:Q43"/>
    <mergeCell ref="P42:P43"/>
    <mergeCell ref="A40:M41"/>
    <mergeCell ref="A64:M65"/>
    <mergeCell ref="P3:P4"/>
    <mergeCell ref="J42:J43"/>
    <mergeCell ref="L23:L24"/>
    <mergeCell ref="M23:M24"/>
    <mergeCell ref="N23:N24"/>
    <mergeCell ref="O42:O43"/>
    <mergeCell ref="J23:J24"/>
    <mergeCell ref="K23:K24"/>
    <mergeCell ref="A21:M22"/>
    <mergeCell ref="F3:F4"/>
    <mergeCell ref="G3:G4"/>
    <mergeCell ref="J3:J4"/>
    <mergeCell ref="K3:K4"/>
    <mergeCell ref="I42:I43"/>
    <mergeCell ref="H42:H43"/>
    <mergeCell ref="H3:H4"/>
    <mergeCell ref="I66:I67"/>
    <mergeCell ref="J66:J67"/>
    <mergeCell ref="K66:K67"/>
    <mergeCell ref="L66:L67"/>
    <mergeCell ref="A84:F84"/>
    <mergeCell ref="A66:A67"/>
    <mergeCell ref="B66:B67"/>
    <mergeCell ref="C66:C67"/>
    <mergeCell ref="D66:D67"/>
    <mergeCell ref="E66:E67"/>
    <mergeCell ref="F66:F67"/>
    <mergeCell ref="A83:C83"/>
    <mergeCell ref="H66:H67"/>
    <mergeCell ref="G66:G67"/>
    <mergeCell ref="L42:L43"/>
    <mergeCell ref="M42:M43"/>
    <mergeCell ref="N42:N43"/>
    <mergeCell ref="C42:C43"/>
    <mergeCell ref="E42:E43"/>
    <mergeCell ref="D42:D43"/>
    <mergeCell ref="F42:F43"/>
    <mergeCell ref="G42:G43"/>
    <mergeCell ref="A63:C63"/>
    <mergeCell ref="A42:A43"/>
    <mergeCell ref="B42:B43"/>
    <mergeCell ref="K42:K43"/>
    <mergeCell ref="D3:D4"/>
    <mergeCell ref="E3:E4"/>
    <mergeCell ref="A39:C39"/>
    <mergeCell ref="A20:C20"/>
    <mergeCell ref="A23:A24"/>
    <mergeCell ref="B23:B24"/>
    <mergeCell ref="C23:C24"/>
    <mergeCell ref="A3:A4"/>
    <mergeCell ref="B3:B4"/>
    <mergeCell ref="C3:C4"/>
  </mergeCells>
  <pageMargins left="1.01" right="0.70866141732283472" top="0.74803149606299213" bottom="0.74803149606299213" header="0.31496062992125984" footer="0.31496062992125984"/>
  <pageSetup paperSize="9" scale="45" orientation="landscape" r:id="rId1"/>
  <rowBreaks count="2" manualBreakCount="2">
    <brk id="20" max="12" man="1"/>
    <brk id="63"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3">
    <tabColor rgb="FFFF0000"/>
  </sheetPr>
  <dimension ref="A1:M96"/>
  <sheetViews>
    <sheetView tabSelected="1" view="pageBreakPreview" topLeftCell="C34" zoomScaleNormal="110" zoomScaleSheetLayoutView="100" workbookViewId="0">
      <selection activeCell="J47" sqref="J47"/>
    </sheetView>
  </sheetViews>
  <sheetFormatPr baseColWidth="10" defaultRowHeight="11.25" x14ac:dyDescent="0.2"/>
  <cols>
    <col min="1" max="1" width="5.85546875" style="16" customWidth="1"/>
    <col min="2" max="2" width="36.85546875" style="17" customWidth="1"/>
    <col min="3" max="3" width="32.28515625" style="17" customWidth="1"/>
    <col min="4" max="4" width="6.5703125" style="18" customWidth="1"/>
    <col min="5" max="5" width="6.7109375" style="18" bestFit="1" customWidth="1"/>
    <col min="6" max="6" width="10" style="23" customWidth="1"/>
    <col min="7" max="7" width="11.5703125" style="351" customWidth="1"/>
    <col min="8" max="8" width="11.42578125" style="352" customWidth="1"/>
    <col min="9" max="12" width="11.42578125" style="352"/>
    <col min="13" max="250" width="11.42578125" style="15"/>
    <col min="251" max="251" width="5.85546875" style="15" customWidth="1"/>
    <col min="252" max="252" width="50.42578125" style="15" customWidth="1"/>
    <col min="253" max="253" width="6.5703125" style="15" customWidth="1"/>
    <col min="254" max="254" width="6.7109375" style="15" bestFit="1" customWidth="1"/>
    <col min="255" max="255" width="6.7109375" style="15" customWidth="1"/>
    <col min="256" max="256" width="10.5703125" style="15" customWidth="1"/>
    <col min="257" max="263" width="11.42578125" style="15"/>
    <col min="264" max="264" width="30.42578125" style="15" customWidth="1"/>
    <col min="265" max="506" width="11.42578125" style="15"/>
    <col min="507" max="507" width="5.85546875" style="15" customWidth="1"/>
    <col min="508" max="508" width="50.42578125" style="15" customWidth="1"/>
    <col min="509" max="509" width="6.5703125" style="15" customWidth="1"/>
    <col min="510" max="510" width="6.7109375" style="15" bestFit="1" customWidth="1"/>
    <col min="511" max="511" width="6.7109375" style="15" customWidth="1"/>
    <col min="512" max="512" width="10.5703125" style="15" customWidth="1"/>
    <col min="513" max="519" width="11.42578125" style="15"/>
    <col min="520" max="520" width="30.42578125" style="15" customWidth="1"/>
    <col min="521" max="762" width="11.42578125" style="15"/>
    <col min="763" max="763" width="5.85546875" style="15" customWidth="1"/>
    <col min="764" max="764" width="50.42578125" style="15" customWidth="1"/>
    <col min="765" max="765" width="6.5703125" style="15" customWidth="1"/>
    <col min="766" max="766" width="6.7109375" style="15" bestFit="1" customWidth="1"/>
    <col min="767" max="767" width="6.7109375" style="15" customWidth="1"/>
    <col min="768" max="768" width="10.5703125" style="15" customWidth="1"/>
    <col min="769" max="775" width="11.42578125" style="15"/>
    <col min="776" max="776" width="30.42578125" style="15" customWidth="1"/>
    <col min="777" max="1018" width="11.42578125" style="15"/>
    <col min="1019" max="1019" width="5.85546875" style="15" customWidth="1"/>
    <col min="1020" max="1020" width="50.42578125" style="15" customWidth="1"/>
    <col min="1021" max="1021" width="6.5703125" style="15" customWidth="1"/>
    <col min="1022" max="1022" width="6.7109375" style="15" bestFit="1" customWidth="1"/>
    <col min="1023" max="1023" width="6.7109375" style="15" customWidth="1"/>
    <col min="1024" max="1024" width="10.5703125" style="15" customWidth="1"/>
    <col min="1025" max="1031" width="11.42578125" style="15"/>
    <col min="1032" max="1032" width="30.42578125" style="15" customWidth="1"/>
    <col min="1033" max="1274" width="11.42578125" style="15"/>
    <col min="1275" max="1275" width="5.85546875" style="15" customWidth="1"/>
    <col min="1276" max="1276" width="50.42578125" style="15" customWidth="1"/>
    <col min="1277" max="1277" width="6.5703125" style="15" customWidth="1"/>
    <col min="1278" max="1278" width="6.7109375" style="15" bestFit="1" customWidth="1"/>
    <col min="1279" max="1279" width="6.7109375" style="15" customWidth="1"/>
    <col min="1280" max="1280" width="10.5703125" style="15" customWidth="1"/>
    <col min="1281" max="1287" width="11.42578125" style="15"/>
    <col min="1288" max="1288" width="30.42578125" style="15" customWidth="1"/>
    <col min="1289" max="1530" width="11.42578125" style="15"/>
    <col min="1531" max="1531" width="5.85546875" style="15" customWidth="1"/>
    <col min="1532" max="1532" width="50.42578125" style="15" customWidth="1"/>
    <col min="1533" max="1533" width="6.5703125" style="15" customWidth="1"/>
    <col min="1534" max="1534" width="6.7109375" style="15" bestFit="1" customWidth="1"/>
    <col min="1535" max="1535" width="6.7109375" style="15" customWidth="1"/>
    <col min="1536" max="1536" width="10.5703125" style="15" customWidth="1"/>
    <col min="1537" max="1543" width="11.42578125" style="15"/>
    <col min="1544" max="1544" width="30.42578125" style="15" customWidth="1"/>
    <col min="1545" max="1786" width="11.42578125" style="15"/>
    <col min="1787" max="1787" width="5.85546875" style="15" customWidth="1"/>
    <col min="1788" max="1788" width="50.42578125" style="15" customWidth="1"/>
    <col min="1789" max="1789" width="6.5703125" style="15" customWidth="1"/>
    <col min="1790" max="1790" width="6.7109375" style="15" bestFit="1" customWidth="1"/>
    <col min="1791" max="1791" width="6.7109375" style="15" customWidth="1"/>
    <col min="1792" max="1792" width="10.5703125" style="15" customWidth="1"/>
    <col min="1793" max="1799" width="11.42578125" style="15"/>
    <col min="1800" max="1800" width="30.42578125" style="15" customWidth="1"/>
    <col min="1801" max="2042" width="11.42578125" style="15"/>
    <col min="2043" max="2043" width="5.85546875" style="15" customWidth="1"/>
    <col min="2044" max="2044" width="50.42578125" style="15" customWidth="1"/>
    <col min="2045" max="2045" width="6.5703125" style="15" customWidth="1"/>
    <col min="2046" max="2046" width="6.7109375" style="15" bestFit="1" customWidth="1"/>
    <col min="2047" max="2047" width="6.7109375" style="15" customWidth="1"/>
    <col min="2048" max="2048" width="10.5703125" style="15" customWidth="1"/>
    <col min="2049" max="2055" width="11.42578125" style="15"/>
    <col min="2056" max="2056" width="30.42578125" style="15" customWidth="1"/>
    <col min="2057" max="2298" width="11.42578125" style="15"/>
    <col min="2299" max="2299" width="5.85546875" style="15" customWidth="1"/>
    <col min="2300" max="2300" width="50.42578125" style="15" customWidth="1"/>
    <col min="2301" max="2301" width="6.5703125" style="15" customWidth="1"/>
    <col min="2302" max="2302" width="6.7109375" style="15" bestFit="1" customWidth="1"/>
    <col min="2303" max="2303" width="6.7109375" style="15" customWidth="1"/>
    <col min="2304" max="2304" width="10.5703125" style="15" customWidth="1"/>
    <col min="2305" max="2311" width="11.42578125" style="15"/>
    <col min="2312" max="2312" width="30.42578125" style="15" customWidth="1"/>
    <col min="2313" max="2554" width="11.42578125" style="15"/>
    <col min="2555" max="2555" width="5.85546875" style="15" customWidth="1"/>
    <col min="2556" max="2556" width="50.42578125" style="15" customWidth="1"/>
    <col min="2557" max="2557" width="6.5703125" style="15" customWidth="1"/>
    <col min="2558" max="2558" width="6.7109375" style="15" bestFit="1" customWidth="1"/>
    <col min="2559" max="2559" width="6.7109375" style="15" customWidth="1"/>
    <col min="2560" max="2560" width="10.5703125" style="15" customWidth="1"/>
    <col min="2561" max="2567" width="11.42578125" style="15"/>
    <col min="2568" max="2568" width="30.42578125" style="15" customWidth="1"/>
    <col min="2569" max="2810" width="11.42578125" style="15"/>
    <col min="2811" max="2811" width="5.85546875" style="15" customWidth="1"/>
    <col min="2812" max="2812" width="50.42578125" style="15" customWidth="1"/>
    <col min="2813" max="2813" width="6.5703125" style="15" customWidth="1"/>
    <col min="2814" max="2814" width="6.7109375" style="15" bestFit="1" customWidth="1"/>
    <col min="2815" max="2815" width="6.7109375" style="15" customWidth="1"/>
    <col min="2816" max="2816" width="10.5703125" style="15" customWidth="1"/>
    <col min="2817" max="2823" width="11.42578125" style="15"/>
    <col min="2824" max="2824" width="30.42578125" style="15" customWidth="1"/>
    <col min="2825" max="3066" width="11.42578125" style="15"/>
    <col min="3067" max="3067" width="5.85546875" style="15" customWidth="1"/>
    <col min="3068" max="3068" width="50.42578125" style="15" customWidth="1"/>
    <col min="3069" max="3069" width="6.5703125" style="15" customWidth="1"/>
    <col min="3070" max="3070" width="6.7109375" style="15" bestFit="1" customWidth="1"/>
    <col min="3071" max="3071" width="6.7109375" style="15" customWidth="1"/>
    <col min="3072" max="3072" width="10.5703125" style="15" customWidth="1"/>
    <col min="3073" max="3079" width="11.42578125" style="15"/>
    <col min="3080" max="3080" width="30.42578125" style="15" customWidth="1"/>
    <col min="3081" max="3322" width="11.42578125" style="15"/>
    <col min="3323" max="3323" width="5.85546875" style="15" customWidth="1"/>
    <col min="3324" max="3324" width="50.42578125" style="15" customWidth="1"/>
    <col min="3325" max="3325" width="6.5703125" style="15" customWidth="1"/>
    <col min="3326" max="3326" width="6.7109375" style="15" bestFit="1" customWidth="1"/>
    <col min="3327" max="3327" width="6.7109375" style="15" customWidth="1"/>
    <col min="3328" max="3328" width="10.5703125" style="15" customWidth="1"/>
    <col min="3329" max="3335" width="11.42578125" style="15"/>
    <col min="3336" max="3336" width="30.42578125" style="15" customWidth="1"/>
    <col min="3337" max="3578" width="11.42578125" style="15"/>
    <col min="3579" max="3579" width="5.85546875" style="15" customWidth="1"/>
    <col min="3580" max="3580" width="50.42578125" style="15" customWidth="1"/>
    <col min="3581" max="3581" width="6.5703125" style="15" customWidth="1"/>
    <col min="3582" max="3582" width="6.7109375" style="15" bestFit="1" customWidth="1"/>
    <col min="3583" max="3583" width="6.7109375" style="15" customWidth="1"/>
    <col min="3584" max="3584" width="10.5703125" style="15" customWidth="1"/>
    <col min="3585" max="3591" width="11.42578125" style="15"/>
    <col min="3592" max="3592" width="30.42578125" style="15" customWidth="1"/>
    <col min="3593" max="3834" width="11.42578125" style="15"/>
    <col min="3835" max="3835" width="5.85546875" style="15" customWidth="1"/>
    <col min="3836" max="3836" width="50.42578125" style="15" customWidth="1"/>
    <col min="3837" max="3837" width="6.5703125" style="15" customWidth="1"/>
    <col min="3838" max="3838" width="6.7109375" style="15" bestFit="1" customWidth="1"/>
    <col min="3839" max="3839" width="6.7109375" style="15" customWidth="1"/>
    <col min="3840" max="3840" width="10.5703125" style="15" customWidth="1"/>
    <col min="3841" max="3847" width="11.42578125" style="15"/>
    <col min="3848" max="3848" width="30.42578125" style="15" customWidth="1"/>
    <col min="3849" max="4090" width="11.42578125" style="15"/>
    <col min="4091" max="4091" width="5.85546875" style="15" customWidth="1"/>
    <col min="4092" max="4092" width="50.42578125" style="15" customWidth="1"/>
    <col min="4093" max="4093" width="6.5703125" style="15" customWidth="1"/>
    <col min="4094" max="4094" width="6.7109375" style="15" bestFit="1" customWidth="1"/>
    <col min="4095" max="4095" width="6.7109375" style="15" customWidth="1"/>
    <col min="4096" max="4096" width="10.5703125" style="15" customWidth="1"/>
    <col min="4097" max="4103" width="11.42578125" style="15"/>
    <col min="4104" max="4104" width="30.42578125" style="15" customWidth="1"/>
    <col min="4105" max="4346" width="11.42578125" style="15"/>
    <col min="4347" max="4347" width="5.85546875" style="15" customWidth="1"/>
    <col min="4348" max="4348" width="50.42578125" style="15" customWidth="1"/>
    <col min="4349" max="4349" width="6.5703125" style="15" customWidth="1"/>
    <col min="4350" max="4350" width="6.7109375" style="15" bestFit="1" customWidth="1"/>
    <col min="4351" max="4351" width="6.7109375" style="15" customWidth="1"/>
    <col min="4352" max="4352" width="10.5703125" style="15" customWidth="1"/>
    <col min="4353" max="4359" width="11.42578125" style="15"/>
    <col min="4360" max="4360" width="30.42578125" style="15" customWidth="1"/>
    <col min="4361" max="4602" width="11.42578125" style="15"/>
    <col min="4603" max="4603" width="5.85546875" style="15" customWidth="1"/>
    <col min="4604" max="4604" width="50.42578125" style="15" customWidth="1"/>
    <col min="4605" max="4605" width="6.5703125" style="15" customWidth="1"/>
    <col min="4606" max="4606" width="6.7109375" style="15" bestFit="1" customWidth="1"/>
    <col min="4607" max="4607" width="6.7109375" style="15" customWidth="1"/>
    <col min="4608" max="4608" width="10.5703125" style="15" customWidth="1"/>
    <col min="4609" max="4615" width="11.42578125" style="15"/>
    <col min="4616" max="4616" width="30.42578125" style="15" customWidth="1"/>
    <col min="4617" max="4858" width="11.42578125" style="15"/>
    <col min="4859" max="4859" width="5.85546875" style="15" customWidth="1"/>
    <col min="4860" max="4860" width="50.42578125" style="15" customWidth="1"/>
    <col min="4861" max="4861" width="6.5703125" style="15" customWidth="1"/>
    <col min="4862" max="4862" width="6.7109375" style="15" bestFit="1" customWidth="1"/>
    <col min="4863" max="4863" width="6.7109375" style="15" customWidth="1"/>
    <col min="4864" max="4864" width="10.5703125" style="15" customWidth="1"/>
    <col min="4865" max="4871" width="11.42578125" style="15"/>
    <col min="4872" max="4872" width="30.42578125" style="15" customWidth="1"/>
    <col min="4873" max="5114" width="11.42578125" style="15"/>
    <col min="5115" max="5115" width="5.85546875" style="15" customWidth="1"/>
    <col min="5116" max="5116" width="50.42578125" style="15" customWidth="1"/>
    <col min="5117" max="5117" width="6.5703125" style="15" customWidth="1"/>
    <col min="5118" max="5118" width="6.7109375" style="15" bestFit="1" customWidth="1"/>
    <col min="5119" max="5119" width="6.7109375" style="15" customWidth="1"/>
    <col min="5120" max="5120" width="10.5703125" style="15" customWidth="1"/>
    <col min="5121" max="5127" width="11.42578125" style="15"/>
    <col min="5128" max="5128" width="30.42578125" style="15" customWidth="1"/>
    <col min="5129" max="5370" width="11.42578125" style="15"/>
    <col min="5371" max="5371" width="5.85546875" style="15" customWidth="1"/>
    <col min="5372" max="5372" width="50.42578125" style="15" customWidth="1"/>
    <col min="5373" max="5373" width="6.5703125" style="15" customWidth="1"/>
    <col min="5374" max="5374" width="6.7109375" style="15" bestFit="1" customWidth="1"/>
    <col min="5375" max="5375" width="6.7109375" style="15" customWidth="1"/>
    <col min="5376" max="5376" width="10.5703125" style="15" customWidth="1"/>
    <col min="5377" max="5383" width="11.42578125" style="15"/>
    <col min="5384" max="5384" width="30.42578125" style="15" customWidth="1"/>
    <col min="5385" max="5626" width="11.42578125" style="15"/>
    <col min="5627" max="5627" width="5.85546875" style="15" customWidth="1"/>
    <col min="5628" max="5628" width="50.42578125" style="15" customWidth="1"/>
    <col min="5629" max="5629" width="6.5703125" style="15" customWidth="1"/>
    <col min="5630" max="5630" width="6.7109375" style="15" bestFit="1" customWidth="1"/>
    <col min="5631" max="5631" width="6.7109375" style="15" customWidth="1"/>
    <col min="5632" max="5632" width="10.5703125" style="15" customWidth="1"/>
    <col min="5633" max="5639" width="11.42578125" style="15"/>
    <col min="5640" max="5640" width="30.42578125" style="15" customWidth="1"/>
    <col min="5641" max="5882" width="11.42578125" style="15"/>
    <col min="5883" max="5883" width="5.85546875" style="15" customWidth="1"/>
    <col min="5884" max="5884" width="50.42578125" style="15" customWidth="1"/>
    <col min="5885" max="5885" width="6.5703125" style="15" customWidth="1"/>
    <col min="5886" max="5886" width="6.7109375" style="15" bestFit="1" customWidth="1"/>
    <col min="5887" max="5887" width="6.7109375" style="15" customWidth="1"/>
    <col min="5888" max="5888" width="10.5703125" style="15" customWidth="1"/>
    <col min="5889" max="5895" width="11.42578125" style="15"/>
    <col min="5896" max="5896" width="30.42578125" style="15" customWidth="1"/>
    <col min="5897" max="6138" width="11.42578125" style="15"/>
    <col min="6139" max="6139" width="5.85546875" style="15" customWidth="1"/>
    <col min="6140" max="6140" width="50.42578125" style="15" customWidth="1"/>
    <col min="6141" max="6141" width="6.5703125" style="15" customWidth="1"/>
    <col min="6142" max="6142" width="6.7109375" style="15" bestFit="1" customWidth="1"/>
    <col min="6143" max="6143" width="6.7109375" style="15" customWidth="1"/>
    <col min="6144" max="6144" width="10.5703125" style="15" customWidth="1"/>
    <col min="6145" max="6151" width="11.42578125" style="15"/>
    <col min="6152" max="6152" width="30.42578125" style="15" customWidth="1"/>
    <col min="6153" max="6394" width="11.42578125" style="15"/>
    <col min="6395" max="6395" width="5.85546875" style="15" customWidth="1"/>
    <col min="6396" max="6396" width="50.42578125" style="15" customWidth="1"/>
    <col min="6397" max="6397" width="6.5703125" style="15" customWidth="1"/>
    <col min="6398" max="6398" width="6.7109375" style="15" bestFit="1" customWidth="1"/>
    <col min="6399" max="6399" width="6.7109375" style="15" customWidth="1"/>
    <col min="6400" max="6400" width="10.5703125" style="15" customWidth="1"/>
    <col min="6401" max="6407" width="11.42578125" style="15"/>
    <col min="6408" max="6408" width="30.42578125" style="15" customWidth="1"/>
    <col min="6409" max="6650" width="11.42578125" style="15"/>
    <col min="6651" max="6651" width="5.85546875" style="15" customWidth="1"/>
    <col min="6652" max="6652" width="50.42578125" style="15" customWidth="1"/>
    <col min="6653" max="6653" width="6.5703125" style="15" customWidth="1"/>
    <col min="6654" max="6654" width="6.7109375" style="15" bestFit="1" customWidth="1"/>
    <col min="6655" max="6655" width="6.7109375" style="15" customWidth="1"/>
    <col min="6656" max="6656" width="10.5703125" style="15" customWidth="1"/>
    <col min="6657" max="6663" width="11.42578125" style="15"/>
    <col min="6664" max="6664" width="30.42578125" style="15" customWidth="1"/>
    <col min="6665" max="6906" width="11.42578125" style="15"/>
    <col min="6907" max="6907" width="5.85546875" style="15" customWidth="1"/>
    <col min="6908" max="6908" width="50.42578125" style="15" customWidth="1"/>
    <col min="6909" max="6909" width="6.5703125" style="15" customWidth="1"/>
    <col min="6910" max="6910" width="6.7109375" style="15" bestFit="1" customWidth="1"/>
    <col min="6911" max="6911" width="6.7109375" style="15" customWidth="1"/>
    <col min="6912" max="6912" width="10.5703125" style="15" customWidth="1"/>
    <col min="6913" max="6919" width="11.42578125" style="15"/>
    <col min="6920" max="6920" width="30.42578125" style="15" customWidth="1"/>
    <col min="6921" max="7162" width="11.42578125" style="15"/>
    <col min="7163" max="7163" width="5.85546875" style="15" customWidth="1"/>
    <col min="7164" max="7164" width="50.42578125" style="15" customWidth="1"/>
    <col min="7165" max="7165" width="6.5703125" style="15" customWidth="1"/>
    <col min="7166" max="7166" width="6.7109375" style="15" bestFit="1" customWidth="1"/>
    <col min="7167" max="7167" width="6.7109375" style="15" customWidth="1"/>
    <col min="7168" max="7168" width="10.5703125" style="15" customWidth="1"/>
    <col min="7169" max="7175" width="11.42578125" style="15"/>
    <col min="7176" max="7176" width="30.42578125" style="15" customWidth="1"/>
    <col min="7177" max="7418" width="11.42578125" style="15"/>
    <col min="7419" max="7419" width="5.85546875" style="15" customWidth="1"/>
    <col min="7420" max="7420" width="50.42578125" style="15" customWidth="1"/>
    <col min="7421" max="7421" width="6.5703125" style="15" customWidth="1"/>
    <col min="7422" max="7422" width="6.7109375" style="15" bestFit="1" customWidth="1"/>
    <col min="7423" max="7423" width="6.7109375" style="15" customWidth="1"/>
    <col min="7424" max="7424" width="10.5703125" style="15" customWidth="1"/>
    <col min="7425" max="7431" width="11.42578125" style="15"/>
    <col min="7432" max="7432" width="30.42578125" style="15" customWidth="1"/>
    <col min="7433" max="7674" width="11.42578125" style="15"/>
    <col min="7675" max="7675" width="5.85546875" style="15" customWidth="1"/>
    <col min="7676" max="7676" width="50.42578125" style="15" customWidth="1"/>
    <col min="7677" max="7677" width="6.5703125" style="15" customWidth="1"/>
    <col min="7678" max="7678" width="6.7109375" style="15" bestFit="1" customWidth="1"/>
    <col min="7679" max="7679" width="6.7109375" style="15" customWidth="1"/>
    <col min="7680" max="7680" width="10.5703125" style="15" customWidth="1"/>
    <col min="7681" max="7687" width="11.42578125" style="15"/>
    <col min="7688" max="7688" width="30.42578125" style="15" customWidth="1"/>
    <col min="7689" max="7930" width="11.42578125" style="15"/>
    <col min="7931" max="7931" width="5.85546875" style="15" customWidth="1"/>
    <col min="7932" max="7932" width="50.42578125" style="15" customWidth="1"/>
    <col min="7933" max="7933" width="6.5703125" style="15" customWidth="1"/>
    <col min="7934" max="7934" width="6.7109375" style="15" bestFit="1" customWidth="1"/>
    <col min="7935" max="7935" width="6.7109375" style="15" customWidth="1"/>
    <col min="7936" max="7936" width="10.5703125" style="15" customWidth="1"/>
    <col min="7937" max="7943" width="11.42578125" style="15"/>
    <col min="7944" max="7944" width="30.42578125" style="15" customWidth="1"/>
    <col min="7945" max="8186" width="11.42578125" style="15"/>
    <col min="8187" max="8187" width="5.85546875" style="15" customWidth="1"/>
    <col min="8188" max="8188" width="50.42578125" style="15" customWidth="1"/>
    <col min="8189" max="8189" width="6.5703125" style="15" customWidth="1"/>
    <col min="8190" max="8190" width="6.7109375" style="15" bestFit="1" customWidth="1"/>
    <col min="8191" max="8191" width="6.7109375" style="15" customWidth="1"/>
    <col min="8192" max="8192" width="10.5703125" style="15" customWidth="1"/>
    <col min="8193" max="8199" width="11.42578125" style="15"/>
    <col min="8200" max="8200" width="30.42578125" style="15" customWidth="1"/>
    <col min="8201" max="8442" width="11.42578125" style="15"/>
    <col min="8443" max="8443" width="5.85546875" style="15" customWidth="1"/>
    <col min="8444" max="8444" width="50.42578125" style="15" customWidth="1"/>
    <col min="8445" max="8445" width="6.5703125" style="15" customWidth="1"/>
    <col min="8446" max="8446" width="6.7109375" style="15" bestFit="1" customWidth="1"/>
    <col min="8447" max="8447" width="6.7109375" style="15" customWidth="1"/>
    <col min="8448" max="8448" width="10.5703125" style="15" customWidth="1"/>
    <col min="8449" max="8455" width="11.42578125" style="15"/>
    <col min="8456" max="8456" width="30.42578125" style="15" customWidth="1"/>
    <col min="8457" max="8698" width="11.42578125" style="15"/>
    <col min="8699" max="8699" width="5.85546875" style="15" customWidth="1"/>
    <col min="8700" max="8700" width="50.42578125" style="15" customWidth="1"/>
    <col min="8701" max="8701" width="6.5703125" style="15" customWidth="1"/>
    <col min="8702" max="8702" width="6.7109375" style="15" bestFit="1" customWidth="1"/>
    <col min="8703" max="8703" width="6.7109375" style="15" customWidth="1"/>
    <col min="8704" max="8704" width="10.5703125" style="15" customWidth="1"/>
    <col min="8705" max="8711" width="11.42578125" style="15"/>
    <col min="8712" max="8712" width="30.42578125" style="15" customWidth="1"/>
    <col min="8713" max="8954" width="11.42578125" style="15"/>
    <col min="8955" max="8955" width="5.85546875" style="15" customWidth="1"/>
    <col min="8956" max="8956" width="50.42578125" style="15" customWidth="1"/>
    <col min="8957" max="8957" width="6.5703125" style="15" customWidth="1"/>
    <col min="8958" max="8958" width="6.7109375" style="15" bestFit="1" customWidth="1"/>
    <col min="8959" max="8959" width="6.7109375" style="15" customWidth="1"/>
    <col min="8960" max="8960" width="10.5703125" style="15" customWidth="1"/>
    <col min="8961" max="8967" width="11.42578125" style="15"/>
    <col min="8968" max="8968" width="30.42578125" style="15" customWidth="1"/>
    <col min="8969" max="9210" width="11.42578125" style="15"/>
    <col min="9211" max="9211" width="5.85546875" style="15" customWidth="1"/>
    <col min="9212" max="9212" width="50.42578125" style="15" customWidth="1"/>
    <col min="9213" max="9213" width="6.5703125" style="15" customWidth="1"/>
    <col min="9214" max="9214" width="6.7109375" style="15" bestFit="1" customWidth="1"/>
    <col min="9215" max="9215" width="6.7109375" style="15" customWidth="1"/>
    <col min="9216" max="9216" width="10.5703125" style="15" customWidth="1"/>
    <col min="9217" max="9223" width="11.42578125" style="15"/>
    <col min="9224" max="9224" width="30.42578125" style="15" customWidth="1"/>
    <col min="9225" max="9466" width="11.42578125" style="15"/>
    <col min="9467" max="9467" width="5.85546875" style="15" customWidth="1"/>
    <col min="9468" max="9468" width="50.42578125" style="15" customWidth="1"/>
    <col min="9469" max="9469" width="6.5703125" style="15" customWidth="1"/>
    <col min="9470" max="9470" width="6.7109375" style="15" bestFit="1" customWidth="1"/>
    <col min="9471" max="9471" width="6.7109375" style="15" customWidth="1"/>
    <col min="9472" max="9472" width="10.5703125" style="15" customWidth="1"/>
    <col min="9473" max="9479" width="11.42578125" style="15"/>
    <col min="9480" max="9480" width="30.42578125" style="15" customWidth="1"/>
    <col min="9481" max="9722" width="11.42578125" style="15"/>
    <col min="9723" max="9723" width="5.85546875" style="15" customWidth="1"/>
    <col min="9724" max="9724" width="50.42578125" style="15" customWidth="1"/>
    <col min="9725" max="9725" width="6.5703125" style="15" customWidth="1"/>
    <col min="9726" max="9726" width="6.7109375" style="15" bestFit="1" customWidth="1"/>
    <col min="9727" max="9727" width="6.7109375" style="15" customWidth="1"/>
    <col min="9728" max="9728" width="10.5703125" style="15" customWidth="1"/>
    <col min="9729" max="9735" width="11.42578125" style="15"/>
    <col min="9736" max="9736" width="30.42578125" style="15" customWidth="1"/>
    <col min="9737" max="9978" width="11.42578125" style="15"/>
    <col min="9979" max="9979" width="5.85546875" style="15" customWidth="1"/>
    <col min="9980" max="9980" width="50.42578125" style="15" customWidth="1"/>
    <col min="9981" max="9981" width="6.5703125" style="15" customWidth="1"/>
    <col min="9982" max="9982" width="6.7109375" style="15" bestFit="1" customWidth="1"/>
    <col min="9983" max="9983" width="6.7109375" style="15" customWidth="1"/>
    <col min="9984" max="9984" width="10.5703125" style="15" customWidth="1"/>
    <col min="9985" max="9991" width="11.42578125" style="15"/>
    <col min="9992" max="9992" width="30.42578125" style="15" customWidth="1"/>
    <col min="9993" max="10234" width="11.42578125" style="15"/>
    <col min="10235" max="10235" width="5.85546875" style="15" customWidth="1"/>
    <col min="10236" max="10236" width="50.42578125" style="15" customWidth="1"/>
    <col min="10237" max="10237" width="6.5703125" style="15" customWidth="1"/>
    <col min="10238" max="10238" width="6.7109375" style="15" bestFit="1" customWidth="1"/>
    <col min="10239" max="10239" width="6.7109375" style="15" customWidth="1"/>
    <col min="10240" max="10240" width="10.5703125" style="15" customWidth="1"/>
    <col min="10241" max="10247" width="11.42578125" style="15"/>
    <col min="10248" max="10248" width="30.42578125" style="15" customWidth="1"/>
    <col min="10249" max="10490" width="11.42578125" style="15"/>
    <col min="10491" max="10491" width="5.85546875" style="15" customWidth="1"/>
    <col min="10492" max="10492" width="50.42578125" style="15" customWidth="1"/>
    <col min="10493" max="10493" width="6.5703125" style="15" customWidth="1"/>
    <col min="10494" max="10494" width="6.7109375" style="15" bestFit="1" customWidth="1"/>
    <col min="10495" max="10495" width="6.7109375" style="15" customWidth="1"/>
    <col min="10496" max="10496" width="10.5703125" style="15" customWidth="1"/>
    <col min="10497" max="10503" width="11.42578125" style="15"/>
    <col min="10504" max="10504" width="30.42578125" style="15" customWidth="1"/>
    <col min="10505" max="10746" width="11.42578125" style="15"/>
    <col min="10747" max="10747" width="5.85546875" style="15" customWidth="1"/>
    <col min="10748" max="10748" width="50.42578125" style="15" customWidth="1"/>
    <col min="10749" max="10749" width="6.5703125" style="15" customWidth="1"/>
    <col min="10750" max="10750" width="6.7109375" style="15" bestFit="1" customWidth="1"/>
    <col min="10751" max="10751" width="6.7109375" style="15" customWidth="1"/>
    <col min="10752" max="10752" width="10.5703125" style="15" customWidth="1"/>
    <col min="10753" max="10759" width="11.42578125" style="15"/>
    <col min="10760" max="10760" width="30.42578125" style="15" customWidth="1"/>
    <col min="10761" max="11002" width="11.42578125" style="15"/>
    <col min="11003" max="11003" width="5.85546875" style="15" customWidth="1"/>
    <col min="11004" max="11004" width="50.42578125" style="15" customWidth="1"/>
    <col min="11005" max="11005" width="6.5703125" style="15" customWidth="1"/>
    <col min="11006" max="11006" width="6.7109375" style="15" bestFit="1" customWidth="1"/>
    <col min="11007" max="11007" width="6.7109375" style="15" customWidth="1"/>
    <col min="11008" max="11008" width="10.5703125" style="15" customWidth="1"/>
    <col min="11009" max="11015" width="11.42578125" style="15"/>
    <col min="11016" max="11016" width="30.42578125" style="15" customWidth="1"/>
    <col min="11017" max="11258" width="11.42578125" style="15"/>
    <col min="11259" max="11259" width="5.85546875" style="15" customWidth="1"/>
    <col min="11260" max="11260" width="50.42578125" style="15" customWidth="1"/>
    <col min="11261" max="11261" width="6.5703125" style="15" customWidth="1"/>
    <col min="11262" max="11262" width="6.7109375" style="15" bestFit="1" customWidth="1"/>
    <col min="11263" max="11263" width="6.7109375" style="15" customWidth="1"/>
    <col min="11264" max="11264" width="10.5703125" style="15" customWidth="1"/>
    <col min="11265" max="11271" width="11.42578125" style="15"/>
    <col min="11272" max="11272" width="30.42578125" style="15" customWidth="1"/>
    <col min="11273" max="11514" width="11.42578125" style="15"/>
    <col min="11515" max="11515" width="5.85546875" style="15" customWidth="1"/>
    <col min="11516" max="11516" width="50.42578125" style="15" customWidth="1"/>
    <col min="11517" max="11517" width="6.5703125" style="15" customWidth="1"/>
    <col min="11518" max="11518" width="6.7109375" style="15" bestFit="1" customWidth="1"/>
    <col min="11519" max="11519" width="6.7109375" style="15" customWidth="1"/>
    <col min="11520" max="11520" width="10.5703125" style="15" customWidth="1"/>
    <col min="11521" max="11527" width="11.42578125" style="15"/>
    <col min="11528" max="11528" width="30.42578125" style="15" customWidth="1"/>
    <col min="11529" max="11770" width="11.42578125" style="15"/>
    <col min="11771" max="11771" width="5.85546875" style="15" customWidth="1"/>
    <col min="11772" max="11772" width="50.42578125" style="15" customWidth="1"/>
    <col min="11773" max="11773" width="6.5703125" style="15" customWidth="1"/>
    <col min="11774" max="11774" width="6.7109375" style="15" bestFit="1" customWidth="1"/>
    <col min="11775" max="11775" width="6.7109375" style="15" customWidth="1"/>
    <col min="11776" max="11776" width="10.5703125" style="15" customWidth="1"/>
    <col min="11777" max="11783" width="11.42578125" style="15"/>
    <col min="11784" max="11784" width="30.42578125" style="15" customWidth="1"/>
    <col min="11785" max="12026" width="11.42578125" style="15"/>
    <col min="12027" max="12027" width="5.85546875" style="15" customWidth="1"/>
    <col min="12028" max="12028" width="50.42578125" style="15" customWidth="1"/>
    <col min="12029" max="12029" width="6.5703125" style="15" customWidth="1"/>
    <col min="12030" max="12030" width="6.7109375" style="15" bestFit="1" customWidth="1"/>
    <col min="12031" max="12031" width="6.7109375" style="15" customWidth="1"/>
    <col min="12032" max="12032" width="10.5703125" style="15" customWidth="1"/>
    <col min="12033" max="12039" width="11.42578125" style="15"/>
    <col min="12040" max="12040" width="30.42578125" style="15" customWidth="1"/>
    <col min="12041" max="12282" width="11.42578125" style="15"/>
    <col min="12283" max="12283" width="5.85546875" style="15" customWidth="1"/>
    <col min="12284" max="12284" width="50.42578125" style="15" customWidth="1"/>
    <col min="12285" max="12285" width="6.5703125" style="15" customWidth="1"/>
    <col min="12286" max="12286" width="6.7109375" style="15" bestFit="1" customWidth="1"/>
    <col min="12287" max="12287" width="6.7109375" style="15" customWidth="1"/>
    <col min="12288" max="12288" width="10.5703125" style="15" customWidth="1"/>
    <col min="12289" max="12295" width="11.42578125" style="15"/>
    <col min="12296" max="12296" width="30.42578125" style="15" customWidth="1"/>
    <col min="12297" max="12538" width="11.42578125" style="15"/>
    <col min="12539" max="12539" width="5.85546875" style="15" customWidth="1"/>
    <col min="12540" max="12540" width="50.42578125" style="15" customWidth="1"/>
    <col min="12541" max="12541" width="6.5703125" style="15" customWidth="1"/>
    <col min="12542" max="12542" width="6.7109375" style="15" bestFit="1" customWidth="1"/>
    <col min="12543" max="12543" width="6.7109375" style="15" customWidth="1"/>
    <col min="12544" max="12544" width="10.5703125" style="15" customWidth="1"/>
    <col min="12545" max="12551" width="11.42578125" style="15"/>
    <col min="12552" max="12552" width="30.42578125" style="15" customWidth="1"/>
    <col min="12553" max="12794" width="11.42578125" style="15"/>
    <col min="12795" max="12795" width="5.85546875" style="15" customWidth="1"/>
    <col min="12796" max="12796" width="50.42578125" style="15" customWidth="1"/>
    <col min="12797" max="12797" width="6.5703125" style="15" customWidth="1"/>
    <col min="12798" max="12798" width="6.7109375" style="15" bestFit="1" customWidth="1"/>
    <col min="12799" max="12799" width="6.7109375" style="15" customWidth="1"/>
    <col min="12800" max="12800" width="10.5703125" style="15" customWidth="1"/>
    <col min="12801" max="12807" width="11.42578125" style="15"/>
    <col min="12808" max="12808" width="30.42578125" style="15" customWidth="1"/>
    <col min="12809" max="13050" width="11.42578125" style="15"/>
    <col min="13051" max="13051" width="5.85546875" style="15" customWidth="1"/>
    <col min="13052" max="13052" width="50.42578125" style="15" customWidth="1"/>
    <col min="13053" max="13053" width="6.5703125" style="15" customWidth="1"/>
    <col min="13054" max="13054" width="6.7109375" style="15" bestFit="1" customWidth="1"/>
    <col min="13055" max="13055" width="6.7109375" style="15" customWidth="1"/>
    <col min="13056" max="13056" width="10.5703125" style="15" customWidth="1"/>
    <col min="13057" max="13063" width="11.42578125" style="15"/>
    <col min="13064" max="13064" width="30.42578125" style="15" customWidth="1"/>
    <col min="13065" max="13306" width="11.42578125" style="15"/>
    <col min="13307" max="13307" width="5.85546875" style="15" customWidth="1"/>
    <col min="13308" max="13308" width="50.42578125" style="15" customWidth="1"/>
    <col min="13309" max="13309" width="6.5703125" style="15" customWidth="1"/>
    <col min="13310" max="13310" width="6.7109375" style="15" bestFit="1" customWidth="1"/>
    <col min="13311" max="13311" width="6.7109375" style="15" customWidth="1"/>
    <col min="13312" max="13312" width="10.5703125" style="15" customWidth="1"/>
    <col min="13313" max="13319" width="11.42578125" style="15"/>
    <col min="13320" max="13320" width="30.42578125" style="15" customWidth="1"/>
    <col min="13321" max="13562" width="11.42578125" style="15"/>
    <col min="13563" max="13563" width="5.85546875" style="15" customWidth="1"/>
    <col min="13564" max="13564" width="50.42578125" style="15" customWidth="1"/>
    <col min="13565" max="13565" width="6.5703125" style="15" customWidth="1"/>
    <col min="13566" max="13566" width="6.7109375" style="15" bestFit="1" customWidth="1"/>
    <col min="13567" max="13567" width="6.7109375" style="15" customWidth="1"/>
    <col min="13568" max="13568" width="10.5703125" style="15" customWidth="1"/>
    <col min="13569" max="13575" width="11.42578125" style="15"/>
    <col min="13576" max="13576" width="30.42578125" style="15" customWidth="1"/>
    <col min="13577" max="13818" width="11.42578125" style="15"/>
    <col min="13819" max="13819" width="5.85546875" style="15" customWidth="1"/>
    <col min="13820" max="13820" width="50.42578125" style="15" customWidth="1"/>
    <col min="13821" max="13821" width="6.5703125" style="15" customWidth="1"/>
    <col min="13822" max="13822" width="6.7109375" style="15" bestFit="1" customWidth="1"/>
    <col min="13823" max="13823" width="6.7109375" style="15" customWidth="1"/>
    <col min="13824" max="13824" width="10.5703125" style="15" customWidth="1"/>
    <col min="13825" max="13831" width="11.42578125" style="15"/>
    <col min="13832" max="13832" width="30.42578125" style="15" customWidth="1"/>
    <col min="13833" max="14074" width="11.42578125" style="15"/>
    <col min="14075" max="14075" width="5.85546875" style="15" customWidth="1"/>
    <col min="14076" max="14076" width="50.42578125" style="15" customWidth="1"/>
    <col min="14077" max="14077" width="6.5703125" style="15" customWidth="1"/>
    <col min="14078" max="14078" width="6.7109375" style="15" bestFit="1" customWidth="1"/>
    <col min="14079" max="14079" width="6.7109375" style="15" customWidth="1"/>
    <col min="14080" max="14080" width="10.5703125" style="15" customWidth="1"/>
    <col min="14081" max="14087" width="11.42578125" style="15"/>
    <col min="14088" max="14088" width="30.42578125" style="15" customWidth="1"/>
    <col min="14089" max="14330" width="11.42578125" style="15"/>
    <col min="14331" max="14331" width="5.85546875" style="15" customWidth="1"/>
    <col min="14332" max="14332" width="50.42578125" style="15" customWidth="1"/>
    <col min="14333" max="14333" width="6.5703125" style="15" customWidth="1"/>
    <col min="14334" max="14334" width="6.7109375" style="15" bestFit="1" customWidth="1"/>
    <col min="14335" max="14335" width="6.7109375" style="15" customWidth="1"/>
    <col min="14336" max="14336" width="10.5703125" style="15" customWidth="1"/>
    <col min="14337" max="14343" width="11.42578125" style="15"/>
    <col min="14344" max="14344" width="30.42578125" style="15" customWidth="1"/>
    <col min="14345" max="14586" width="11.42578125" style="15"/>
    <col min="14587" max="14587" width="5.85546875" style="15" customWidth="1"/>
    <col min="14588" max="14588" width="50.42578125" style="15" customWidth="1"/>
    <col min="14589" max="14589" width="6.5703125" style="15" customWidth="1"/>
    <col min="14590" max="14590" width="6.7109375" style="15" bestFit="1" customWidth="1"/>
    <col min="14591" max="14591" width="6.7109375" style="15" customWidth="1"/>
    <col min="14592" max="14592" width="10.5703125" style="15" customWidth="1"/>
    <col min="14593" max="14599" width="11.42578125" style="15"/>
    <col min="14600" max="14600" width="30.42578125" style="15" customWidth="1"/>
    <col min="14601" max="14842" width="11.42578125" style="15"/>
    <col min="14843" max="14843" width="5.85546875" style="15" customWidth="1"/>
    <col min="14844" max="14844" width="50.42578125" style="15" customWidth="1"/>
    <col min="14845" max="14845" width="6.5703125" style="15" customWidth="1"/>
    <col min="14846" max="14846" width="6.7109375" style="15" bestFit="1" customWidth="1"/>
    <col min="14847" max="14847" width="6.7109375" style="15" customWidth="1"/>
    <col min="14848" max="14848" width="10.5703125" style="15" customWidth="1"/>
    <col min="14849" max="14855" width="11.42578125" style="15"/>
    <col min="14856" max="14856" width="30.42578125" style="15" customWidth="1"/>
    <col min="14857" max="15098" width="11.42578125" style="15"/>
    <col min="15099" max="15099" width="5.85546875" style="15" customWidth="1"/>
    <col min="15100" max="15100" width="50.42578125" style="15" customWidth="1"/>
    <col min="15101" max="15101" width="6.5703125" style="15" customWidth="1"/>
    <col min="15102" max="15102" width="6.7109375" style="15" bestFit="1" customWidth="1"/>
    <col min="15103" max="15103" width="6.7109375" style="15" customWidth="1"/>
    <col min="15104" max="15104" width="10.5703125" style="15" customWidth="1"/>
    <col min="15105" max="15111" width="11.42578125" style="15"/>
    <col min="15112" max="15112" width="30.42578125" style="15" customWidth="1"/>
    <col min="15113" max="15354" width="11.42578125" style="15"/>
    <col min="15355" max="15355" width="5.85546875" style="15" customWidth="1"/>
    <col min="15356" max="15356" width="50.42578125" style="15" customWidth="1"/>
    <col min="15357" max="15357" width="6.5703125" style="15" customWidth="1"/>
    <col min="15358" max="15358" width="6.7109375" style="15" bestFit="1" customWidth="1"/>
    <col min="15359" max="15359" width="6.7109375" style="15" customWidth="1"/>
    <col min="15360" max="15360" width="10.5703125" style="15" customWidth="1"/>
    <col min="15361" max="15367" width="11.42578125" style="15"/>
    <col min="15368" max="15368" width="30.42578125" style="15" customWidth="1"/>
    <col min="15369" max="15610" width="11.42578125" style="15"/>
    <col min="15611" max="15611" width="5.85546875" style="15" customWidth="1"/>
    <col min="15612" max="15612" width="50.42578125" style="15" customWidth="1"/>
    <col min="15613" max="15613" width="6.5703125" style="15" customWidth="1"/>
    <col min="15614" max="15614" width="6.7109375" style="15" bestFit="1" customWidth="1"/>
    <col min="15615" max="15615" width="6.7109375" style="15" customWidth="1"/>
    <col min="15616" max="15616" width="10.5703125" style="15" customWidth="1"/>
    <col min="15617" max="15623" width="11.42578125" style="15"/>
    <col min="15624" max="15624" width="30.42578125" style="15" customWidth="1"/>
    <col min="15625" max="15866" width="11.42578125" style="15"/>
    <col min="15867" max="15867" width="5.85546875" style="15" customWidth="1"/>
    <col min="15868" max="15868" width="50.42578125" style="15" customWidth="1"/>
    <col min="15869" max="15869" width="6.5703125" style="15" customWidth="1"/>
    <col min="15870" max="15870" width="6.7109375" style="15" bestFit="1" customWidth="1"/>
    <col min="15871" max="15871" width="6.7109375" style="15" customWidth="1"/>
    <col min="15872" max="15872" width="10.5703125" style="15" customWidth="1"/>
    <col min="15873" max="15879" width="11.42578125" style="15"/>
    <col min="15880" max="15880" width="30.42578125" style="15" customWidth="1"/>
    <col min="15881" max="16122" width="11.42578125" style="15"/>
    <col min="16123" max="16123" width="5.85546875" style="15" customWidth="1"/>
    <col min="16124" max="16124" width="50.42578125" style="15" customWidth="1"/>
    <col min="16125" max="16125" width="6.5703125" style="15" customWidth="1"/>
    <col min="16126" max="16126" width="6.7109375" style="15" bestFit="1" customWidth="1"/>
    <col min="16127" max="16127" width="6.7109375" style="15" customWidth="1"/>
    <col min="16128" max="16128" width="10.5703125" style="15" customWidth="1"/>
    <col min="16129" max="16135" width="11.42578125" style="15"/>
    <col min="16136" max="16136" width="30.42578125" style="15" customWidth="1"/>
    <col min="16137" max="16384" width="11.42578125" style="15"/>
  </cols>
  <sheetData>
    <row r="1" spans="1:13" s="13" customFormat="1" ht="15" customHeight="1" x14ac:dyDescent="0.2">
      <c r="A1" s="447" t="s">
        <v>102</v>
      </c>
      <c r="B1" s="448"/>
      <c r="C1" s="448"/>
      <c r="D1" s="448"/>
      <c r="E1" s="448"/>
      <c r="F1" s="448"/>
      <c r="G1" s="448"/>
      <c r="H1" s="448"/>
      <c r="I1" s="448"/>
      <c r="J1" s="448"/>
      <c r="K1" s="448"/>
      <c r="L1" s="448"/>
    </row>
    <row r="2" spans="1:13" s="13" customFormat="1" ht="32.25" customHeight="1" x14ac:dyDescent="0.2">
      <c r="A2" s="447"/>
      <c r="B2" s="448"/>
      <c r="C2" s="448"/>
      <c r="D2" s="448"/>
      <c r="E2" s="448"/>
      <c r="F2" s="448"/>
      <c r="G2" s="448"/>
      <c r="H2" s="448"/>
      <c r="I2" s="448"/>
      <c r="J2" s="448"/>
      <c r="K2" s="448"/>
      <c r="L2" s="448"/>
      <c r="M2" s="13" t="s">
        <v>472</v>
      </c>
    </row>
    <row r="3" spans="1:13" s="14" customFormat="1" ht="31.5" x14ac:dyDescent="0.2">
      <c r="A3" s="53"/>
      <c r="B3" s="54" t="s">
        <v>71</v>
      </c>
      <c r="C3" s="215">
        <v>554648</v>
      </c>
      <c r="D3" s="54" t="s">
        <v>72</v>
      </c>
      <c r="E3" s="56" t="s">
        <v>73</v>
      </c>
      <c r="F3" s="57" t="s">
        <v>95</v>
      </c>
      <c r="G3" s="330" t="s">
        <v>24</v>
      </c>
      <c r="H3" s="449" t="s">
        <v>74</v>
      </c>
      <c r="I3" s="450"/>
      <c r="J3" s="450"/>
      <c r="K3" s="450"/>
      <c r="L3" s="450"/>
    </row>
    <row r="4" spans="1:13" s="14" customFormat="1" ht="15.75" customHeight="1" x14ac:dyDescent="0.25">
      <c r="A4" s="453" t="s">
        <v>75</v>
      </c>
      <c r="B4" s="455"/>
      <c r="C4" s="59"/>
      <c r="D4" s="60"/>
      <c r="E4" s="60"/>
      <c r="F4" s="61"/>
      <c r="G4" s="331"/>
      <c r="H4" s="333" t="s">
        <v>77</v>
      </c>
      <c r="I4" s="333" t="s">
        <v>231</v>
      </c>
      <c r="J4" s="333" t="s">
        <v>239</v>
      </c>
      <c r="K4" s="333" t="s">
        <v>255</v>
      </c>
      <c r="L4" s="333" t="s">
        <v>265</v>
      </c>
    </row>
    <row r="5" spans="1:13" s="14" customFormat="1" ht="15.75" x14ac:dyDescent="0.25">
      <c r="A5" s="64" t="s">
        <v>5</v>
      </c>
      <c r="B5" s="65" t="s">
        <v>139</v>
      </c>
      <c r="C5" s="66" t="s">
        <v>113</v>
      </c>
      <c r="D5" s="67"/>
      <c r="E5" s="68"/>
      <c r="F5" s="69"/>
      <c r="G5" s="334"/>
      <c r="H5" s="332">
        <f t="shared" ref="H5:L5" si="0">SUM(H6:H7)</f>
        <v>4905</v>
      </c>
      <c r="I5" s="332">
        <f t="shared" si="0"/>
        <v>0</v>
      </c>
      <c r="J5" s="332">
        <f t="shared" si="0"/>
        <v>0</v>
      </c>
      <c r="K5" s="332">
        <f t="shared" si="0"/>
        <v>0</v>
      </c>
      <c r="L5" s="332">
        <f t="shared" si="0"/>
        <v>0</v>
      </c>
    </row>
    <row r="6" spans="1:13" s="14" customFormat="1" ht="15.75" x14ac:dyDescent="0.25">
      <c r="A6" s="71">
        <v>1</v>
      </c>
      <c r="B6" s="72" t="s">
        <v>115</v>
      </c>
      <c r="C6" s="73" t="s">
        <v>465</v>
      </c>
      <c r="D6" s="74" t="s">
        <v>79</v>
      </c>
      <c r="E6" s="75">
        <v>1</v>
      </c>
      <c r="F6" s="76">
        <v>4500</v>
      </c>
      <c r="G6" s="188">
        <f>+F6*E6</f>
        <v>4500</v>
      </c>
      <c r="H6" s="335">
        <v>4905</v>
      </c>
      <c r="I6" s="335"/>
      <c r="J6" s="335"/>
      <c r="K6" s="335"/>
      <c r="L6" s="335"/>
    </row>
    <row r="7" spans="1:13" s="14" customFormat="1" ht="15.75" x14ac:dyDescent="0.25">
      <c r="A7" s="71"/>
      <c r="B7" s="72"/>
      <c r="C7" s="73"/>
      <c r="D7" s="74"/>
      <c r="E7" s="75"/>
      <c r="F7" s="76"/>
      <c r="G7" s="188"/>
      <c r="H7" s="335"/>
      <c r="I7" s="197"/>
      <c r="J7" s="197"/>
      <c r="K7" s="197"/>
      <c r="L7" s="197"/>
    </row>
    <row r="8" spans="1:13" s="14" customFormat="1" ht="15.75" x14ac:dyDescent="0.25">
      <c r="A8" s="64" t="s">
        <v>80</v>
      </c>
      <c r="B8" s="66" t="s">
        <v>199</v>
      </c>
      <c r="C8" s="66"/>
      <c r="D8" s="82"/>
      <c r="E8" s="83"/>
      <c r="F8" s="84"/>
      <c r="G8" s="198"/>
      <c r="H8" s="203">
        <f t="shared" ref="H8:L8" si="1">SUM(H9:H9)</f>
        <v>0</v>
      </c>
      <c r="I8" s="203">
        <f t="shared" si="1"/>
        <v>0</v>
      </c>
      <c r="J8" s="336">
        <f t="shared" si="1"/>
        <v>0</v>
      </c>
      <c r="K8" s="336">
        <f t="shared" si="1"/>
        <v>0</v>
      </c>
      <c r="L8" s="336">
        <f t="shared" si="1"/>
        <v>0</v>
      </c>
    </row>
    <row r="9" spans="1:13" s="14" customFormat="1" ht="15.75" x14ac:dyDescent="0.25">
      <c r="A9" s="71">
        <v>1</v>
      </c>
      <c r="B9" s="48" t="s">
        <v>126</v>
      </c>
      <c r="C9" s="48"/>
      <c r="D9" s="32" t="s">
        <v>464</v>
      </c>
      <c r="E9" s="32">
        <v>10</v>
      </c>
      <c r="F9" s="49">
        <v>140</v>
      </c>
      <c r="G9" s="49">
        <f>E9*F9</f>
        <v>1400</v>
      </c>
      <c r="H9" s="337"/>
      <c r="I9" s="337"/>
      <c r="J9" s="337"/>
      <c r="K9" s="337"/>
      <c r="L9" s="337"/>
    </row>
    <row r="10" spans="1:13" s="14" customFormat="1" ht="15" customHeight="1" x14ac:dyDescent="0.25">
      <c r="A10" s="64" t="s">
        <v>186</v>
      </c>
      <c r="B10" s="66" t="s">
        <v>187</v>
      </c>
      <c r="C10" s="66"/>
      <c r="D10" s="82"/>
      <c r="E10" s="83"/>
      <c r="F10" s="84"/>
      <c r="G10" s="198"/>
      <c r="H10" s="340">
        <f t="shared" ref="H10:L10" si="2">SUM(H11:H11)</f>
        <v>0</v>
      </c>
      <c r="I10" s="340">
        <f t="shared" si="2"/>
        <v>0</v>
      </c>
      <c r="J10" s="340">
        <f t="shared" si="2"/>
        <v>0</v>
      </c>
      <c r="K10" s="340">
        <f t="shared" si="2"/>
        <v>0</v>
      </c>
      <c r="L10" s="340">
        <f t="shared" si="2"/>
        <v>0</v>
      </c>
    </row>
    <row r="11" spans="1:13" s="14" customFormat="1" ht="15.75" x14ac:dyDescent="0.25">
      <c r="A11" s="216">
        <v>1</v>
      </c>
      <c r="B11" s="48" t="s">
        <v>164</v>
      </c>
      <c r="C11" s="48"/>
      <c r="D11" s="32"/>
      <c r="E11" s="32"/>
      <c r="F11" s="49"/>
      <c r="G11" s="49"/>
      <c r="H11" s="337"/>
      <c r="I11" s="337"/>
      <c r="J11" s="337"/>
      <c r="K11" s="337"/>
      <c r="L11" s="337"/>
    </row>
    <row r="12" spans="1:13" s="19" customFormat="1" ht="15" customHeight="1" x14ac:dyDescent="0.25">
      <c r="A12" s="453" t="s">
        <v>218</v>
      </c>
      <c r="B12" s="454"/>
      <c r="C12" s="88"/>
      <c r="D12" s="60"/>
      <c r="E12" s="60"/>
      <c r="F12" s="61"/>
      <c r="G12" s="341"/>
      <c r="H12" s="342">
        <f t="shared" ref="H12:L12" si="3">SUM(H18:H18)</f>
        <v>0</v>
      </c>
      <c r="I12" s="342">
        <f t="shared" si="3"/>
        <v>0</v>
      </c>
      <c r="J12" s="342">
        <f t="shared" si="3"/>
        <v>0</v>
      </c>
      <c r="K12" s="342">
        <f t="shared" si="3"/>
        <v>0</v>
      </c>
      <c r="L12" s="342">
        <f t="shared" si="3"/>
        <v>0</v>
      </c>
    </row>
    <row r="13" spans="1:13" s="229" customFormat="1" ht="15" customHeight="1" x14ac:dyDescent="0.25">
      <c r="A13" s="91">
        <v>1</v>
      </c>
      <c r="B13" s="527" t="s">
        <v>394</v>
      </c>
      <c r="C13" s="88"/>
      <c r="D13" s="528"/>
      <c r="E13" s="528"/>
      <c r="F13" s="529">
        <v>4000</v>
      </c>
      <c r="G13" s="530"/>
      <c r="H13" s="531"/>
      <c r="I13" s="531"/>
      <c r="J13" s="531">
        <v>4000</v>
      </c>
      <c r="K13" s="531"/>
      <c r="L13" s="531"/>
    </row>
    <row r="14" spans="1:13" ht="15" customHeight="1" x14ac:dyDescent="0.25">
      <c r="A14" s="91">
        <v>2</v>
      </c>
      <c r="B14" s="92" t="s">
        <v>467</v>
      </c>
      <c r="C14" s="73"/>
      <c r="D14" s="75" t="s">
        <v>1</v>
      </c>
      <c r="E14" s="93">
        <v>0.5</v>
      </c>
      <c r="F14" s="94">
        <v>4000</v>
      </c>
      <c r="G14" s="343"/>
      <c r="H14" s="188"/>
      <c r="I14" s="188">
        <v>4000</v>
      </c>
      <c r="J14" s="188"/>
      <c r="K14" s="188"/>
      <c r="L14" s="188"/>
    </row>
    <row r="15" spans="1:13" ht="15" customHeight="1" x14ac:dyDescent="0.25">
      <c r="A15" s="91">
        <v>3</v>
      </c>
      <c r="B15" s="92" t="s">
        <v>469</v>
      </c>
      <c r="C15" s="73"/>
      <c r="D15" s="75" t="s">
        <v>1</v>
      </c>
      <c r="E15" s="93">
        <v>1</v>
      </c>
      <c r="F15" s="94">
        <v>4000</v>
      </c>
      <c r="G15" s="343"/>
      <c r="H15" s="188"/>
      <c r="I15" s="188"/>
      <c r="J15" s="188">
        <v>4000</v>
      </c>
      <c r="K15" s="188"/>
      <c r="L15" s="188"/>
    </row>
    <row r="16" spans="1:13" s="229" customFormat="1" ht="15" customHeight="1" x14ac:dyDescent="0.25">
      <c r="A16" s="91">
        <v>4</v>
      </c>
      <c r="B16" s="92" t="s">
        <v>470</v>
      </c>
      <c r="C16" s="73" t="s">
        <v>474</v>
      </c>
      <c r="D16" s="75" t="s">
        <v>1</v>
      </c>
      <c r="E16" s="93">
        <v>1</v>
      </c>
      <c r="F16" s="536">
        <v>3000</v>
      </c>
      <c r="G16" s="530"/>
      <c r="H16" s="531"/>
      <c r="I16" s="531"/>
      <c r="J16" s="531">
        <v>3000</v>
      </c>
      <c r="K16" s="531"/>
      <c r="L16" s="531"/>
    </row>
    <row r="17" spans="1:13" s="229" customFormat="1" ht="15" customHeight="1" x14ac:dyDescent="0.25">
      <c r="A17" s="91">
        <v>5</v>
      </c>
      <c r="B17" s="535" t="s">
        <v>471</v>
      </c>
      <c r="C17" s="535" t="s">
        <v>434</v>
      </c>
      <c r="D17" s="528" t="s">
        <v>1</v>
      </c>
      <c r="E17" s="528">
        <v>2</v>
      </c>
      <c r="F17" s="529"/>
      <c r="G17" s="530"/>
      <c r="H17" s="531"/>
      <c r="I17" s="531"/>
      <c r="J17" s="531"/>
      <c r="K17" s="531"/>
      <c r="L17" s="531"/>
      <c r="M17" s="229" t="s">
        <v>473</v>
      </c>
    </row>
    <row r="18" spans="1:13" ht="15" customHeight="1" x14ac:dyDescent="0.25">
      <c r="A18" s="91">
        <v>6</v>
      </c>
      <c r="B18" s="92" t="s">
        <v>219</v>
      </c>
      <c r="C18" s="92"/>
      <c r="D18" s="75"/>
      <c r="E18" s="93"/>
      <c r="F18" s="94"/>
      <c r="G18" s="343"/>
      <c r="H18" s="188"/>
      <c r="I18" s="188"/>
      <c r="J18" s="188"/>
      <c r="K18" s="188"/>
      <c r="L18" s="188"/>
    </row>
    <row r="19" spans="1:13" s="19" customFormat="1" ht="15" customHeight="1" x14ac:dyDescent="0.25">
      <c r="A19" s="453" t="s">
        <v>217</v>
      </c>
      <c r="B19" s="454"/>
      <c r="C19" s="88"/>
      <c r="D19" s="60"/>
      <c r="E19" s="60"/>
      <c r="F19" s="61"/>
      <c r="G19" s="341"/>
      <c r="H19" s="342">
        <f>SUM(H22:H22)</f>
        <v>0</v>
      </c>
      <c r="I19" s="342">
        <f>SUM(I22:I22)</f>
        <v>0</v>
      </c>
      <c r="J19" s="342">
        <f>SUM(J22:J22)</f>
        <v>0</v>
      </c>
      <c r="K19" s="342">
        <f>SUM(K22:K22)</f>
        <v>0</v>
      </c>
      <c r="L19" s="342">
        <f>SUM(L22:L22)</f>
        <v>0</v>
      </c>
    </row>
    <row r="20" spans="1:13" ht="15" customHeight="1" x14ac:dyDescent="0.25">
      <c r="A20" s="91">
        <v>1</v>
      </c>
      <c r="B20" s="92" t="s">
        <v>466</v>
      </c>
      <c r="C20" s="92"/>
      <c r="D20" s="75" t="s">
        <v>1</v>
      </c>
      <c r="E20" s="93">
        <v>1</v>
      </c>
      <c r="F20" s="532"/>
      <c r="G20" s="343"/>
      <c r="H20" s="533"/>
      <c r="I20" s="188"/>
      <c r="J20" s="188"/>
      <c r="K20" s="188"/>
      <c r="L20" s="188"/>
    </row>
    <row r="21" spans="1:13" ht="15" customHeight="1" x14ac:dyDescent="0.25">
      <c r="A21" s="91"/>
      <c r="B21" s="92" t="s">
        <v>468</v>
      </c>
      <c r="C21" s="92"/>
      <c r="D21" s="75" t="s">
        <v>1</v>
      </c>
      <c r="E21" s="93">
        <v>1</v>
      </c>
      <c r="F21" s="94"/>
      <c r="G21" s="343"/>
      <c r="H21" s="188"/>
      <c r="I21" s="533"/>
      <c r="J21" s="188"/>
      <c r="K21" s="188"/>
      <c r="L21" s="188"/>
    </row>
    <row r="22" spans="1:13" ht="15" customHeight="1" x14ac:dyDescent="0.25">
      <c r="A22" s="91"/>
      <c r="B22" s="92" t="s">
        <v>223</v>
      </c>
      <c r="C22" s="92"/>
      <c r="D22" s="75" t="s">
        <v>1</v>
      </c>
      <c r="E22" s="93"/>
      <c r="F22" s="94"/>
      <c r="G22" s="343"/>
      <c r="H22" s="188"/>
      <c r="I22" s="188"/>
      <c r="J22" s="188"/>
      <c r="K22" s="188"/>
      <c r="L22" s="188"/>
    </row>
    <row r="23" spans="1:13" s="19" customFormat="1" ht="15" customHeight="1" x14ac:dyDescent="0.25">
      <c r="A23" s="453" t="s">
        <v>4</v>
      </c>
      <c r="B23" s="454"/>
      <c r="C23" s="59"/>
      <c r="D23" s="60"/>
      <c r="E23" s="60"/>
      <c r="F23" s="61"/>
      <c r="G23" s="341"/>
      <c r="H23" s="342">
        <f t="shared" ref="H23:L23" si="4">SUM(H24:H24)</f>
        <v>0</v>
      </c>
      <c r="I23" s="342">
        <f t="shared" si="4"/>
        <v>0</v>
      </c>
      <c r="J23" s="342">
        <f t="shared" si="4"/>
        <v>0</v>
      </c>
      <c r="K23" s="342">
        <f t="shared" si="4"/>
        <v>0</v>
      </c>
      <c r="L23" s="342">
        <f t="shared" si="4"/>
        <v>0</v>
      </c>
    </row>
    <row r="24" spans="1:13" ht="15" customHeight="1" x14ac:dyDescent="0.25">
      <c r="A24" s="91"/>
      <c r="B24" s="92" t="s">
        <v>212</v>
      </c>
      <c r="C24" s="92"/>
      <c r="D24" s="75"/>
      <c r="E24" s="93"/>
      <c r="F24" s="94"/>
      <c r="G24" s="343"/>
      <c r="H24" s="188"/>
      <c r="I24" s="188"/>
      <c r="J24" s="188"/>
      <c r="K24" s="188"/>
      <c r="L24" s="188"/>
    </row>
    <row r="25" spans="1:13" s="19" customFormat="1" ht="15" customHeight="1" x14ac:dyDescent="0.25">
      <c r="A25" s="453" t="s">
        <v>173</v>
      </c>
      <c r="B25" s="454"/>
      <c r="C25" s="59"/>
      <c r="D25" s="60"/>
      <c r="E25" s="60"/>
      <c r="F25" s="61"/>
      <c r="G25" s="341"/>
      <c r="H25" s="342">
        <f t="shared" ref="H25:L25" si="5">SUM(H26:H26)</f>
        <v>0</v>
      </c>
      <c r="I25" s="342">
        <f t="shared" si="5"/>
        <v>0</v>
      </c>
      <c r="J25" s="342">
        <f t="shared" si="5"/>
        <v>0</v>
      </c>
      <c r="K25" s="342">
        <f t="shared" si="5"/>
        <v>0</v>
      </c>
      <c r="L25" s="342">
        <f t="shared" si="5"/>
        <v>0</v>
      </c>
    </row>
    <row r="26" spans="1:13" ht="15" customHeight="1" x14ac:dyDescent="0.25">
      <c r="A26" s="91"/>
      <c r="B26" s="92" t="s">
        <v>166</v>
      </c>
      <c r="C26" s="92"/>
      <c r="D26" s="75"/>
      <c r="E26" s="93"/>
      <c r="F26" s="94"/>
      <c r="G26" s="49"/>
      <c r="H26" s="188"/>
      <c r="I26" s="188"/>
      <c r="J26" s="188"/>
      <c r="K26" s="188"/>
      <c r="L26" s="188"/>
    </row>
    <row r="27" spans="1:13" s="19" customFormat="1" ht="15" customHeight="1" x14ac:dyDescent="0.25">
      <c r="A27" s="456" t="s">
        <v>192</v>
      </c>
      <c r="B27" s="457"/>
      <c r="C27" s="88"/>
      <c r="D27" s="60"/>
      <c r="E27" s="60"/>
      <c r="F27" s="61"/>
      <c r="G27" s="341"/>
      <c r="H27" s="342">
        <f t="shared" ref="H27:L27" si="6">SUM(H28:H28)</f>
        <v>0</v>
      </c>
      <c r="I27" s="342">
        <f t="shared" si="6"/>
        <v>0</v>
      </c>
      <c r="J27" s="342">
        <f t="shared" si="6"/>
        <v>0</v>
      </c>
      <c r="K27" s="342">
        <f t="shared" si="6"/>
        <v>0</v>
      </c>
      <c r="L27" s="342">
        <f t="shared" si="6"/>
        <v>0</v>
      </c>
    </row>
    <row r="28" spans="1:13" ht="15" customHeight="1" x14ac:dyDescent="0.25">
      <c r="A28" s="91">
        <v>1</v>
      </c>
      <c r="B28" s="92" t="s">
        <v>193</v>
      </c>
      <c r="C28" s="92"/>
      <c r="D28" s="75"/>
      <c r="E28" s="93"/>
      <c r="F28" s="94"/>
      <c r="G28" s="49"/>
      <c r="H28" s="188"/>
      <c r="I28" s="188"/>
      <c r="J28" s="188"/>
      <c r="K28" s="188"/>
      <c r="L28" s="188"/>
    </row>
    <row r="29" spans="1:13" ht="15.75" x14ac:dyDescent="0.25">
      <c r="A29" s="451" t="s">
        <v>6</v>
      </c>
      <c r="B29" s="452"/>
      <c r="C29" s="452"/>
      <c r="D29" s="452"/>
      <c r="E29" s="452"/>
      <c r="F29" s="452"/>
      <c r="G29" s="345">
        <f>SUM(H29:L29)</f>
        <v>4905</v>
      </c>
      <c r="H29" s="202">
        <f>+H27+H25+H23+H10+H8+H5+H12+H19</f>
        <v>4905</v>
      </c>
      <c r="I29" s="202">
        <f>+I27+I25+I23+I10+I8+I5+I12+I19</f>
        <v>0</v>
      </c>
      <c r="J29" s="202">
        <f>+J27+J25+J23+J10+J8+J5+J12+J19</f>
        <v>0</v>
      </c>
      <c r="K29" s="202">
        <f>+K27+K25+K23+K10+K8+K5+K12+K19</f>
        <v>0</v>
      </c>
      <c r="L29" s="202">
        <f>+L27+L25+L23+L10+L8+L5+L12+L19</f>
        <v>0</v>
      </c>
    </row>
    <row r="30" spans="1:13" ht="15.75" x14ac:dyDescent="0.25">
      <c r="A30" s="230"/>
      <c r="B30" s="230"/>
      <c r="C30" s="230"/>
      <c r="D30" s="230"/>
      <c r="E30" s="230"/>
      <c r="F30" s="230"/>
      <c r="G30" s="346"/>
      <c r="H30" s="347"/>
      <c r="I30" s="347"/>
      <c r="J30" s="347"/>
      <c r="K30" s="347"/>
      <c r="L30" s="347"/>
    </row>
    <row r="31" spans="1:13" ht="15.75" x14ac:dyDescent="0.25">
      <c r="A31" s="230"/>
      <c r="B31" s="230"/>
      <c r="C31" s="230"/>
      <c r="D31" s="230"/>
      <c r="E31" s="230"/>
      <c r="F31" s="230"/>
      <c r="G31" s="346"/>
      <c r="H31" s="347"/>
      <c r="I31" s="347"/>
      <c r="J31" s="347"/>
      <c r="K31" s="347"/>
      <c r="L31" s="347"/>
    </row>
    <row r="32" spans="1:13" s="13" customFormat="1" ht="15" customHeight="1" x14ac:dyDescent="0.2">
      <c r="A32" s="447" t="s">
        <v>236</v>
      </c>
      <c r="B32" s="448"/>
      <c r="C32" s="448"/>
      <c r="D32" s="448"/>
      <c r="E32" s="448"/>
      <c r="F32" s="448"/>
      <c r="G32" s="448"/>
      <c r="H32" s="355"/>
      <c r="I32" s="355"/>
      <c r="J32" s="355"/>
      <c r="K32" s="355"/>
      <c r="L32" s="355"/>
    </row>
    <row r="33" spans="1:12" s="13" customFormat="1" ht="32.25" customHeight="1" x14ac:dyDescent="0.2">
      <c r="A33" s="447"/>
      <c r="B33" s="448"/>
      <c r="C33" s="448"/>
      <c r="D33" s="448"/>
      <c r="E33" s="448"/>
      <c r="F33" s="448"/>
      <c r="G33" s="448"/>
      <c r="H33" s="355"/>
      <c r="I33" s="355"/>
      <c r="J33" s="355"/>
      <c r="K33" s="355"/>
      <c r="L33" s="355"/>
    </row>
    <row r="34" spans="1:12" s="14" customFormat="1" ht="31.5" x14ac:dyDescent="0.2">
      <c r="A34" s="53"/>
      <c r="B34" s="54" t="s">
        <v>71</v>
      </c>
      <c r="C34" s="215">
        <v>554648</v>
      </c>
      <c r="D34" s="54" t="s">
        <v>72</v>
      </c>
      <c r="E34" s="56" t="s">
        <v>73</v>
      </c>
      <c r="F34" s="57" t="s">
        <v>95</v>
      </c>
      <c r="G34" s="330" t="s">
        <v>24</v>
      </c>
      <c r="H34" s="358"/>
      <c r="I34" s="358"/>
      <c r="J34" s="358"/>
      <c r="K34" s="358"/>
      <c r="L34" s="358"/>
    </row>
    <row r="35" spans="1:12" s="14" customFormat="1" ht="15.75" customHeight="1" x14ac:dyDescent="0.25">
      <c r="A35" s="453" t="s">
        <v>75</v>
      </c>
      <c r="B35" s="455"/>
      <c r="C35" s="88"/>
      <c r="D35" s="60"/>
      <c r="E35" s="60"/>
      <c r="F35" s="61"/>
      <c r="G35" s="331"/>
      <c r="H35" s="333" t="s">
        <v>77</v>
      </c>
      <c r="I35" s="333" t="s">
        <v>231</v>
      </c>
      <c r="J35" s="333" t="s">
        <v>239</v>
      </c>
      <c r="K35" s="333" t="s">
        <v>255</v>
      </c>
      <c r="L35" s="333" t="s">
        <v>265</v>
      </c>
    </row>
    <row r="36" spans="1:12" s="14" customFormat="1" ht="15.75" x14ac:dyDescent="0.25">
      <c r="A36" s="64" t="s">
        <v>5</v>
      </c>
      <c r="B36" s="65" t="s">
        <v>139</v>
      </c>
      <c r="C36" s="66" t="s">
        <v>113</v>
      </c>
      <c r="D36" s="67"/>
      <c r="E36" s="68"/>
      <c r="F36" s="69"/>
      <c r="G36" s="334"/>
      <c r="H36" s="332">
        <f t="shared" ref="H36" si="7">SUM(H37:H37)</f>
        <v>0</v>
      </c>
      <c r="I36" s="332">
        <f>SUM(I37:I39)</f>
        <v>4905</v>
      </c>
      <c r="J36" s="332">
        <f>SUM(J37:J39)</f>
        <v>0</v>
      </c>
      <c r="K36" s="332">
        <f>SUM(K37:K39)</f>
        <v>4905</v>
      </c>
      <c r="L36" s="332">
        <f>SUM(L37:L39)</f>
        <v>0</v>
      </c>
    </row>
    <row r="37" spans="1:12" s="14" customFormat="1" ht="15.75" x14ac:dyDescent="0.25">
      <c r="A37" s="71">
        <v>1</v>
      </c>
      <c r="B37" s="72" t="s">
        <v>115</v>
      </c>
      <c r="C37" s="73" t="s">
        <v>121</v>
      </c>
      <c r="D37" s="74" t="s">
        <v>79</v>
      </c>
      <c r="E37" s="75">
        <v>1</v>
      </c>
      <c r="F37" s="76">
        <v>4500</v>
      </c>
      <c r="G37" s="188">
        <f>+F37*E37</f>
        <v>4500</v>
      </c>
      <c r="H37" s="335"/>
      <c r="I37" s="335">
        <v>4905</v>
      </c>
      <c r="J37" s="335"/>
      <c r="K37" s="335">
        <v>4905</v>
      </c>
      <c r="L37" s="188"/>
    </row>
    <row r="38" spans="1:12" s="14" customFormat="1" ht="15.75" x14ac:dyDescent="0.25">
      <c r="A38" s="71">
        <v>2</v>
      </c>
      <c r="B38" s="72" t="s">
        <v>115</v>
      </c>
      <c r="C38" s="73" t="s">
        <v>341</v>
      </c>
      <c r="D38" s="74" t="s">
        <v>79</v>
      </c>
      <c r="E38" s="75">
        <v>1</v>
      </c>
      <c r="F38" s="76">
        <v>4500</v>
      </c>
      <c r="G38" s="188">
        <f>+F38*E38</f>
        <v>4500</v>
      </c>
      <c r="H38" s="335"/>
      <c r="I38" s="188"/>
      <c r="J38" s="188"/>
      <c r="K38" s="188"/>
      <c r="L38" s="188"/>
    </row>
    <row r="39" spans="1:12" s="14" customFormat="1" ht="15.75" x14ac:dyDescent="0.25">
      <c r="A39" s="71">
        <v>3</v>
      </c>
      <c r="B39" s="72" t="s">
        <v>203</v>
      </c>
      <c r="C39" s="73" t="s">
        <v>204</v>
      </c>
      <c r="D39" s="74" t="s">
        <v>79</v>
      </c>
      <c r="E39" s="75">
        <v>1</v>
      </c>
      <c r="F39" s="76">
        <v>3500</v>
      </c>
      <c r="G39" s="188">
        <f>+F39*E39</f>
        <v>3500</v>
      </c>
      <c r="H39" s="197"/>
      <c r="I39" s="188"/>
      <c r="J39" s="188"/>
      <c r="K39" s="188"/>
      <c r="L39" s="188"/>
    </row>
    <row r="40" spans="1:12" s="14" customFormat="1" ht="15.75" x14ac:dyDescent="0.25">
      <c r="A40" s="64" t="s">
        <v>80</v>
      </c>
      <c r="B40" s="66" t="s">
        <v>199</v>
      </c>
      <c r="C40" s="66"/>
      <c r="D40" s="82"/>
      <c r="E40" s="83"/>
      <c r="F40" s="84"/>
      <c r="G40" s="198"/>
      <c r="H40" s="203">
        <f t="shared" ref="H40:L40" si="8">SUM(H41:H41)</f>
        <v>0</v>
      </c>
      <c r="I40" s="203">
        <f t="shared" si="8"/>
        <v>0</v>
      </c>
      <c r="J40" s="203">
        <f t="shared" si="8"/>
        <v>0</v>
      </c>
      <c r="K40" s="203">
        <f t="shared" si="8"/>
        <v>0</v>
      </c>
      <c r="L40" s="203">
        <f t="shared" si="8"/>
        <v>0</v>
      </c>
    </row>
    <row r="41" spans="1:12" s="229" customFormat="1" ht="15.75" x14ac:dyDescent="0.25">
      <c r="A41" s="224">
        <v>1</v>
      </c>
      <c r="B41" s="225" t="s">
        <v>197</v>
      </c>
      <c r="C41" s="73" t="s">
        <v>354</v>
      </c>
      <c r="D41" s="226" t="s">
        <v>84</v>
      </c>
      <c r="E41" s="226">
        <v>2</v>
      </c>
      <c r="F41" s="227">
        <v>50</v>
      </c>
      <c r="G41" s="228">
        <f>+F41*E41</f>
        <v>100</v>
      </c>
      <c r="H41" s="348"/>
      <c r="I41" s="349"/>
      <c r="J41" s="349"/>
      <c r="K41" s="349"/>
      <c r="L41" s="349"/>
    </row>
    <row r="42" spans="1:12" s="14" customFormat="1" ht="15" customHeight="1" x14ac:dyDescent="0.25">
      <c r="A42" s="64" t="s">
        <v>186</v>
      </c>
      <c r="B42" s="66" t="s">
        <v>187</v>
      </c>
      <c r="C42" s="66"/>
      <c r="D42" s="82"/>
      <c r="E42" s="83"/>
      <c r="F42" s="84"/>
      <c r="G42" s="198"/>
      <c r="H42" s="340">
        <f t="shared" ref="H42:L42" si="9">SUM(H43:H43)</f>
        <v>0</v>
      </c>
      <c r="I42" s="340">
        <f t="shared" si="9"/>
        <v>0</v>
      </c>
      <c r="J42" s="340">
        <f t="shared" si="9"/>
        <v>0</v>
      </c>
      <c r="K42" s="340">
        <f t="shared" si="9"/>
        <v>0</v>
      </c>
      <c r="L42" s="340">
        <f t="shared" si="9"/>
        <v>0</v>
      </c>
    </row>
    <row r="43" spans="1:12" s="14" customFormat="1" ht="15.75" x14ac:dyDescent="0.25">
      <c r="A43" s="216">
        <v>1</v>
      </c>
      <c r="B43" s="48" t="s">
        <v>164</v>
      </c>
      <c r="C43" s="48" t="s">
        <v>257</v>
      </c>
      <c r="D43" s="32" t="s">
        <v>84</v>
      </c>
      <c r="E43" s="32">
        <v>1</v>
      </c>
      <c r="F43" s="49">
        <v>-560</v>
      </c>
      <c r="G43" s="49">
        <f>+F43</f>
        <v>-560</v>
      </c>
      <c r="H43" s="337"/>
      <c r="I43" s="337"/>
      <c r="J43" s="337"/>
      <c r="K43" s="338"/>
      <c r="L43" s="338"/>
    </row>
    <row r="44" spans="1:12" s="19" customFormat="1" ht="15" customHeight="1" x14ac:dyDescent="0.25">
      <c r="A44" s="453" t="s">
        <v>218</v>
      </c>
      <c r="B44" s="454"/>
      <c r="C44" s="88"/>
      <c r="D44" s="60"/>
      <c r="E44" s="60"/>
      <c r="F44" s="61"/>
      <c r="G44" s="341"/>
      <c r="H44" s="342">
        <f t="shared" ref="H44:L44" si="10">SUM(H52:H52)</f>
        <v>0</v>
      </c>
      <c r="I44" s="342">
        <f t="shared" si="10"/>
        <v>0</v>
      </c>
      <c r="J44" s="342">
        <f t="shared" si="10"/>
        <v>0</v>
      </c>
      <c r="K44" s="342">
        <f t="shared" si="10"/>
        <v>0</v>
      </c>
      <c r="L44" s="342">
        <f t="shared" si="10"/>
        <v>0</v>
      </c>
    </row>
    <row r="45" spans="1:12" ht="15" customHeight="1" x14ac:dyDescent="0.25">
      <c r="A45" s="91">
        <v>1</v>
      </c>
      <c r="B45" s="92" t="s">
        <v>466</v>
      </c>
      <c r="C45" s="92" t="s">
        <v>475</v>
      </c>
      <c r="D45" s="75" t="s">
        <v>1</v>
      </c>
      <c r="E45" s="93">
        <v>1</v>
      </c>
      <c r="F45" s="532">
        <v>5000</v>
      </c>
      <c r="G45" s="343"/>
      <c r="I45" s="188"/>
      <c r="J45" s="537">
        <v>5000</v>
      </c>
      <c r="K45" s="188"/>
      <c r="L45" s="188"/>
    </row>
    <row r="46" spans="1:12" ht="15" customHeight="1" x14ac:dyDescent="0.25">
      <c r="A46" s="91">
        <v>2</v>
      </c>
      <c r="B46" s="92" t="s">
        <v>468</v>
      </c>
      <c r="C46" s="92" t="s">
        <v>475</v>
      </c>
      <c r="D46" s="75" t="s">
        <v>1</v>
      </c>
      <c r="E46" s="93">
        <v>1</v>
      </c>
      <c r="F46" s="94">
        <v>5000</v>
      </c>
      <c r="G46" s="343"/>
      <c r="H46" s="188"/>
      <c r="K46" s="538">
        <v>5000</v>
      </c>
      <c r="L46" s="188"/>
    </row>
    <row r="47" spans="1:12" s="229" customFormat="1" ht="15" customHeight="1" x14ac:dyDescent="0.25">
      <c r="A47" s="91">
        <v>3</v>
      </c>
      <c r="B47" s="92" t="s">
        <v>394</v>
      </c>
      <c r="C47" s="542"/>
      <c r="D47" s="75" t="s">
        <v>1</v>
      </c>
      <c r="E47" s="93">
        <v>1</v>
      </c>
      <c r="F47" s="529">
        <v>2000</v>
      </c>
      <c r="G47" s="530"/>
      <c r="H47" s="531"/>
      <c r="I47" s="545"/>
      <c r="J47" s="531"/>
      <c r="K47" s="544">
        <v>2000</v>
      </c>
      <c r="L47" s="531"/>
    </row>
    <row r="48" spans="1:12" ht="15" customHeight="1" x14ac:dyDescent="0.25">
      <c r="A48" s="91">
        <v>4</v>
      </c>
      <c r="B48" s="92" t="s">
        <v>467</v>
      </c>
      <c r="C48" s="540"/>
      <c r="D48" s="75" t="s">
        <v>1</v>
      </c>
      <c r="E48" s="93">
        <v>0.5</v>
      </c>
      <c r="F48" s="94">
        <v>4000</v>
      </c>
      <c r="G48" s="343"/>
      <c r="H48" s="188"/>
      <c r="K48" s="188">
        <v>4000</v>
      </c>
      <c r="L48" s="188"/>
    </row>
    <row r="49" spans="1:13" ht="15" customHeight="1" x14ac:dyDescent="0.25">
      <c r="A49" s="91">
        <v>5</v>
      </c>
      <c r="B49" s="92" t="s">
        <v>469</v>
      </c>
      <c r="C49" s="73" t="s">
        <v>405</v>
      </c>
      <c r="D49" s="75" t="s">
        <v>1</v>
      </c>
      <c r="E49" s="93">
        <v>1</v>
      </c>
      <c r="F49" s="94">
        <v>4000</v>
      </c>
      <c r="G49" s="343"/>
      <c r="H49" s="188"/>
      <c r="K49" s="188">
        <v>4000</v>
      </c>
    </row>
    <row r="50" spans="1:13" s="229" customFormat="1" ht="15" customHeight="1" x14ac:dyDescent="0.25">
      <c r="A50" s="91">
        <v>6</v>
      </c>
      <c r="B50" s="92" t="s">
        <v>470</v>
      </c>
      <c r="C50" s="73" t="s">
        <v>474</v>
      </c>
      <c r="D50" s="75" t="s">
        <v>1</v>
      </c>
      <c r="E50" s="93">
        <v>1</v>
      </c>
      <c r="F50" s="536"/>
      <c r="G50" s="530"/>
      <c r="H50" s="531"/>
      <c r="I50" s="531"/>
      <c r="J50" s="531"/>
      <c r="K50" s="531"/>
      <c r="L50" s="531"/>
    </row>
    <row r="51" spans="1:13" s="229" customFormat="1" ht="15" customHeight="1" x14ac:dyDescent="0.25">
      <c r="A51" s="91">
        <v>7</v>
      </c>
      <c r="B51" s="535" t="s">
        <v>471</v>
      </c>
      <c r="C51" s="543" t="s">
        <v>476</v>
      </c>
      <c r="D51" s="75" t="s">
        <v>1</v>
      </c>
      <c r="E51" s="93">
        <v>2</v>
      </c>
      <c r="F51" s="529"/>
      <c r="G51" s="530"/>
      <c r="H51" s="531"/>
      <c r="I51" s="531"/>
      <c r="J51" s="539"/>
      <c r="K51" s="531"/>
      <c r="L51" s="531"/>
      <c r="M51" s="229" t="s">
        <v>473</v>
      </c>
    </row>
    <row r="52" spans="1:13" ht="15" customHeight="1" x14ac:dyDescent="0.25">
      <c r="A52" s="91">
        <v>8</v>
      </c>
      <c r="B52" s="92" t="s">
        <v>219</v>
      </c>
      <c r="C52" s="92"/>
      <c r="D52" s="75" t="s">
        <v>1</v>
      </c>
      <c r="E52" s="93">
        <v>1</v>
      </c>
      <c r="F52" s="94"/>
      <c r="G52" s="343"/>
      <c r="H52" s="188"/>
      <c r="I52" s="188"/>
      <c r="J52" s="188"/>
      <c r="K52" s="188"/>
      <c r="L52" s="188"/>
    </row>
    <row r="53" spans="1:13" ht="15" customHeight="1" x14ac:dyDescent="0.25">
      <c r="A53" s="91">
        <v>9</v>
      </c>
      <c r="B53" s="534" t="s">
        <v>477</v>
      </c>
      <c r="C53" s="92" t="s">
        <v>476</v>
      </c>
      <c r="D53" s="75"/>
      <c r="E53" s="93"/>
      <c r="F53" s="94"/>
      <c r="G53" s="343"/>
      <c r="H53" s="188"/>
      <c r="I53" s="188"/>
      <c r="J53" s="188"/>
      <c r="K53" s="188"/>
      <c r="L53" s="188"/>
    </row>
    <row r="54" spans="1:13" s="19" customFormat="1" ht="15" customHeight="1" x14ac:dyDescent="0.25">
      <c r="A54" s="453" t="s">
        <v>218</v>
      </c>
      <c r="B54" s="454"/>
      <c r="C54" s="88"/>
      <c r="D54" s="60"/>
      <c r="E54" s="60"/>
      <c r="F54" s="61"/>
      <c r="G54" s="341"/>
      <c r="H54" s="342">
        <f t="shared" ref="H54:L54" si="11">SUM(H55:H55)</f>
        <v>0</v>
      </c>
      <c r="I54" s="342">
        <f t="shared" si="11"/>
        <v>0</v>
      </c>
      <c r="J54" s="342">
        <f t="shared" si="11"/>
        <v>0</v>
      </c>
      <c r="K54" s="342">
        <f t="shared" si="11"/>
        <v>0</v>
      </c>
      <c r="L54" s="342">
        <f t="shared" si="11"/>
        <v>0</v>
      </c>
    </row>
    <row r="55" spans="1:13" ht="15" customHeight="1" x14ac:dyDescent="0.25">
      <c r="A55" s="91">
        <v>1</v>
      </c>
      <c r="B55" s="92" t="s">
        <v>333</v>
      </c>
      <c r="C55" s="92" t="s">
        <v>334</v>
      </c>
      <c r="D55" s="75" t="s">
        <v>213</v>
      </c>
      <c r="E55" s="93">
        <v>1</v>
      </c>
      <c r="F55" s="94">
        <v>4000</v>
      </c>
      <c r="G55" s="343">
        <f>+F55*E55</f>
        <v>4000</v>
      </c>
      <c r="H55" s="188"/>
      <c r="I55" s="188"/>
      <c r="J55" s="188"/>
      <c r="K55" s="188"/>
      <c r="L55" s="188"/>
    </row>
    <row r="56" spans="1:13" s="19" customFormat="1" ht="15" customHeight="1" x14ac:dyDescent="0.25">
      <c r="A56" s="453" t="s">
        <v>217</v>
      </c>
      <c r="B56" s="454"/>
      <c r="C56" s="88"/>
      <c r="D56" s="60"/>
      <c r="E56" s="60"/>
      <c r="F56" s="61"/>
      <c r="G56" s="341"/>
      <c r="H56" s="342">
        <f>SUM(H57:H57)</f>
        <v>0</v>
      </c>
      <c r="I56" s="342">
        <f>SUM(I57:I57)</f>
        <v>0</v>
      </c>
      <c r="J56" s="342">
        <f>SUM(J57:J57)</f>
        <v>0</v>
      </c>
      <c r="K56" s="342">
        <f>SUM(K57:K57)</f>
        <v>0</v>
      </c>
      <c r="L56" s="342">
        <f>SUM(L57:L57)</f>
        <v>0</v>
      </c>
    </row>
    <row r="57" spans="1:13" ht="15" customHeight="1" x14ac:dyDescent="0.25">
      <c r="A57" s="91">
        <v>1</v>
      </c>
      <c r="B57" s="92" t="s">
        <v>280</v>
      </c>
      <c r="C57" s="92" t="s">
        <v>281</v>
      </c>
      <c r="D57" s="75" t="s">
        <v>172</v>
      </c>
      <c r="E57" s="93">
        <v>1</v>
      </c>
      <c r="F57" s="94">
        <v>1900</v>
      </c>
      <c r="G57" s="343">
        <f>+F57</f>
        <v>1900</v>
      </c>
      <c r="H57" s="188"/>
      <c r="I57" s="188"/>
      <c r="J57" s="188"/>
      <c r="K57" s="188"/>
      <c r="L57" s="188"/>
    </row>
    <row r="58" spans="1:13" s="19" customFormat="1" ht="15" customHeight="1" x14ac:dyDescent="0.25">
      <c r="A58" s="453" t="s">
        <v>173</v>
      </c>
      <c r="B58" s="454"/>
      <c r="C58" s="88"/>
      <c r="D58" s="60"/>
      <c r="E58" s="60"/>
      <c r="F58" s="61"/>
      <c r="G58" s="341"/>
      <c r="H58" s="342">
        <f t="shared" ref="H58:L58" si="12">SUM(H59:H59)</f>
        <v>0</v>
      </c>
      <c r="I58" s="342">
        <f t="shared" si="12"/>
        <v>0</v>
      </c>
      <c r="J58" s="342">
        <f t="shared" si="12"/>
        <v>0</v>
      </c>
      <c r="K58" s="342">
        <f t="shared" si="12"/>
        <v>0</v>
      </c>
      <c r="L58" s="342">
        <f t="shared" si="12"/>
        <v>0</v>
      </c>
    </row>
    <row r="59" spans="1:13" s="116" customFormat="1" ht="15.75" x14ac:dyDescent="0.25">
      <c r="A59" s="187" t="s">
        <v>100</v>
      </c>
      <c r="B59" s="132" t="s">
        <v>188</v>
      </c>
      <c r="C59" s="132" t="s">
        <v>348</v>
      </c>
      <c r="D59" s="40" t="s">
        <v>172</v>
      </c>
      <c r="E59" s="211">
        <v>1</v>
      </c>
      <c r="F59" s="40">
        <v>897.22222222200003</v>
      </c>
      <c r="G59" s="40">
        <f>+F59*E59</f>
        <v>897.22222222200003</v>
      </c>
      <c r="H59" s="43"/>
      <c r="I59" s="266"/>
      <c r="J59" s="266"/>
      <c r="K59" s="266"/>
      <c r="L59" s="266"/>
    </row>
    <row r="60" spans="1:13" s="19" customFormat="1" ht="15" customHeight="1" x14ac:dyDescent="0.25">
      <c r="A60" s="453" t="s">
        <v>242</v>
      </c>
      <c r="B60" s="454"/>
      <c r="C60" s="88"/>
      <c r="D60" s="60"/>
      <c r="E60" s="60"/>
      <c r="F60" s="61"/>
      <c r="G60" s="341"/>
      <c r="H60" s="342">
        <f t="shared" ref="H60:L60" si="13">SUM(H61:H61)</f>
        <v>0</v>
      </c>
      <c r="I60" s="342">
        <f t="shared" si="13"/>
        <v>0</v>
      </c>
      <c r="J60" s="342">
        <f t="shared" si="13"/>
        <v>0</v>
      </c>
      <c r="K60" s="342">
        <f t="shared" si="13"/>
        <v>0</v>
      </c>
      <c r="L60" s="342">
        <f t="shared" si="13"/>
        <v>0</v>
      </c>
    </row>
    <row r="61" spans="1:13" s="22" customFormat="1" ht="15.75" x14ac:dyDescent="0.25">
      <c r="A61" s="187" t="s">
        <v>100</v>
      </c>
      <c r="B61" s="132" t="s">
        <v>222</v>
      </c>
      <c r="C61" s="132" t="s">
        <v>241</v>
      </c>
      <c r="D61" s="40" t="s">
        <v>172</v>
      </c>
      <c r="E61" s="211">
        <v>1</v>
      </c>
      <c r="F61" s="40">
        <v>346.15383500000002</v>
      </c>
      <c r="G61" s="201">
        <f>+F61</f>
        <v>346.15383500000002</v>
      </c>
      <c r="H61" s="339"/>
      <c r="I61" s="339">
        <v>0</v>
      </c>
      <c r="J61" s="339"/>
      <c r="K61" s="339"/>
      <c r="L61" s="339"/>
    </row>
    <row r="62" spans="1:13" ht="15.75" x14ac:dyDescent="0.25">
      <c r="A62" s="451" t="s">
        <v>6</v>
      </c>
      <c r="B62" s="452"/>
      <c r="C62" s="452"/>
      <c r="D62" s="452"/>
      <c r="E62" s="452"/>
      <c r="F62" s="452"/>
      <c r="G62" s="345">
        <f>SUM(H62:L62)</f>
        <v>9810</v>
      </c>
      <c r="H62" s="202">
        <f t="shared" ref="H62:L62" si="14">+H60+H58+H42+H40+H36+H54+H56</f>
        <v>0</v>
      </c>
      <c r="I62" s="202">
        <f t="shared" si="14"/>
        <v>4905</v>
      </c>
      <c r="J62" s="202">
        <f t="shared" si="14"/>
        <v>0</v>
      </c>
      <c r="K62" s="202">
        <f t="shared" si="14"/>
        <v>4905</v>
      </c>
      <c r="L62" s="202">
        <f t="shared" si="14"/>
        <v>0</v>
      </c>
    </row>
    <row r="63" spans="1:13" ht="15.75" x14ac:dyDescent="0.25">
      <c r="A63" s="230"/>
      <c r="B63" s="230"/>
      <c r="C63" s="230"/>
      <c r="D63" s="230"/>
      <c r="E63" s="230"/>
      <c r="F63" s="230"/>
      <c r="G63" s="346"/>
      <c r="H63" s="347"/>
      <c r="I63" s="347"/>
      <c r="J63" s="347"/>
      <c r="K63" s="347"/>
      <c r="L63" s="347"/>
    </row>
    <row r="64" spans="1:13" s="13" customFormat="1" ht="35.25" customHeight="1" x14ac:dyDescent="0.2">
      <c r="A64" s="447" t="s">
        <v>243</v>
      </c>
      <c r="B64" s="448"/>
      <c r="C64" s="448"/>
      <c r="D64" s="448"/>
      <c r="E64" s="448"/>
      <c r="F64" s="448"/>
      <c r="G64" s="448"/>
      <c r="H64" s="355"/>
      <c r="I64" s="355"/>
      <c r="J64" s="355"/>
      <c r="K64" s="355"/>
      <c r="L64" s="355"/>
    </row>
    <row r="65" spans="1:13" s="14" customFormat="1" ht="31.5" x14ac:dyDescent="0.2">
      <c r="A65" s="53"/>
      <c r="B65" s="54" t="s">
        <v>71</v>
      </c>
      <c r="C65" s="215">
        <v>554648</v>
      </c>
      <c r="D65" s="54" t="s">
        <v>72</v>
      </c>
      <c r="E65" s="56" t="s">
        <v>73</v>
      </c>
      <c r="F65" s="57" t="s">
        <v>95</v>
      </c>
      <c r="G65" s="350" t="s">
        <v>24</v>
      </c>
      <c r="H65" s="358"/>
      <c r="I65" s="358"/>
      <c r="J65" s="358"/>
      <c r="K65" s="358"/>
      <c r="L65" s="358"/>
    </row>
    <row r="66" spans="1:13" s="14" customFormat="1" ht="15.75" customHeight="1" x14ac:dyDescent="0.25">
      <c r="A66" s="453" t="s">
        <v>75</v>
      </c>
      <c r="B66" s="455"/>
      <c r="C66" s="88"/>
      <c r="D66" s="60"/>
      <c r="E66" s="60"/>
      <c r="F66" s="61"/>
      <c r="G66" s="331"/>
      <c r="H66" s="333" t="s">
        <v>77</v>
      </c>
      <c r="I66" s="333" t="s">
        <v>231</v>
      </c>
      <c r="J66" s="333" t="s">
        <v>239</v>
      </c>
      <c r="K66" s="333" t="s">
        <v>255</v>
      </c>
      <c r="L66" s="333" t="s">
        <v>265</v>
      </c>
    </row>
    <row r="67" spans="1:13" s="14" customFormat="1" ht="15.75" x14ac:dyDescent="0.25">
      <c r="A67" s="64" t="s">
        <v>5</v>
      </c>
      <c r="B67" s="65" t="s">
        <v>139</v>
      </c>
      <c r="C67" s="66" t="s">
        <v>113</v>
      </c>
      <c r="D67" s="67"/>
      <c r="E67" s="68"/>
      <c r="F67" s="69"/>
      <c r="G67" s="334"/>
      <c r="H67" s="332">
        <f t="shared" ref="H67:L67" si="15">SUM(H68:H68)</f>
        <v>0</v>
      </c>
      <c r="I67" s="332">
        <f t="shared" si="15"/>
        <v>0</v>
      </c>
      <c r="J67" s="332">
        <f t="shared" si="15"/>
        <v>4905</v>
      </c>
      <c r="K67" s="332">
        <f t="shared" si="15"/>
        <v>0</v>
      </c>
      <c r="L67" s="332">
        <f t="shared" si="15"/>
        <v>4905</v>
      </c>
    </row>
    <row r="68" spans="1:13" s="14" customFormat="1" ht="15.75" x14ac:dyDescent="0.25">
      <c r="A68" s="71">
        <v>1</v>
      </c>
      <c r="B68" s="72" t="s">
        <v>115</v>
      </c>
      <c r="C68" s="73" t="s">
        <v>341</v>
      </c>
      <c r="D68" s="74" t="s">
        <v>79</v>
      </c>
      <c r="E68" s="75">
        <v>1</v>
      </c>
      <c r="F68" s="76">
        <v>4500</v>
      </c>
      <c r="G68" s="188">
        <f>+F68*E68</f>
        <v>4500</v>
      </c>
      <c r="H68" s="335"/>
      <c r="I68" s="188"/>
      <c r="J68" s="335">
        <v>4905</v>
      </c>
      <c r="K68" s="188"/>
      <c r="L68" s="335">
        <v>4905</v>
      </c>
    </row>
    <row r="69" spans="1:13" s="14" customFormat="1" ht="15.75" x14ac:dyDescent="0.25">
      <c r="A69" s="64" t="s">
        <v>80</v>
      </c>
      <c r="B69" s="66" t="s">
        <v>199</v>
      </c>
      <c r="C69" s="66"/>
      <c r="D69" s="82"/>
      <c r="E69" s="83"/>
      <c r="F69" s="84"/>
      <c r="G69" s="198"/>
      <c r="H69" s="203">
        <f t="shared" ref="H69:L69" si="16">SUM(H70:H70)</f>
        <v>0</v>
      </c>
      <c r="I69" s="203">
        <f t="shared" si="16"/>
        <v>0</v>
      </c>
      <c r="J69" s="203">
        <f t="shared" si="16"/>
        <v>0</v>
      </c>
      <c r="K69" s="203">
        <f t="shared" si="16"/>
        <v>0</v>
      </c>
      <c r="L69" s="203">
        <f t="shared" si="16"/>
        <v>0</v>
      </c>
    </row>
    <row r="70" spans="1:13" s="229" customFormat="1" ht="15.75" x14ac:dyDescent="0.25">
      <c r="A70" s="224">
        <v>1</v>
      </c>
      <c r="B70" s="225" t="s">
        <v>126</v>
      </c>
      <c r="C70" s="73" t="s">
        <v>341</v>
      </c>
      <c r="D70" s="226" t="s">
        <v>84</v>
      </c>
      <c r="E70" s="226">
        <v>2</v>
      </c>
      <c r="F70" s="227">
        <v>140</v>
      </c>
      <c r="G70" s="228">
        <f>+F70*E70</f>
        <v>280</v>
      </c>
      <c r="H70" s="348"/>
      <c r="I70" s="349"/>
      <c r="J70" s="349"/>
      <c r="K70" s="349"/>
      <c r="L70" s="349"/>
    </row>
    <row r="71" spans="1:13" s="14" customFormat="1" ht="15" customHeight="1" x14ac:dyDescent="0.25">
      <c r="A71" s="64" t="s">
        <v>186</v>
      </c>
      <c r="B71" s="66" t="s">
        <v>187</v>
      </c>
      <c r="C71" s="66"/>
      <c r="D71" s="82"/>
      <c r="E71" s="83"/>
      <c r="F71" s="84"/>
      <c r="G71" s="198"/>
      <c r="H71" s="340">
        <f t="shared" ref="H71:L71" si="17">SUM(H72:H72)</f>
        <v>0</v>
      </c>
      <c r="I71" s="340">
        <f t="shared" si="17"/>
        <v>0</v>
      </c>
      <c r="J71" s="340">
        <f t="shared" si="17"/>
        <v>0</v>
      </c>
      <c r="K71" s="340">
        <f t="shared" si="17"/>
        <v>0</v>
      </c>
      <c r="L71" s="340">
        <f t="shared" si="17"/>
        <v>0</v>
      </c>
    </row>
    <row r="72" spans="1:13" s="14" customFormat="1" ht="15.75" x14ac:dyDescent="0.25">
      <c r="A72" s="216">
        <v>1</v>
      </c>
      <c r="B72" s="48" t="s">
        <v>164</v>
      </c>
      <c r="C72" s="73" t="s">
        <v>341</v>
      </c>
      <c r="D72" s="32" t="s">
        <v>84</v>
      </c>
      <c r="E72" s="32">
        <v>1</v>
      </c>
      <c r="F72" s="49">
        <v>-140</v>
      </c>
      <c r="G72" s="49">
        <f>+F72</f>
        <v>-140</v>
      </c>
      <c r="H72" s="337"/>
      <c r="I72" s="337"/>
      <c r="J72" s="337"/>
      <c r="K72" s="337"/>
      <c r="L72" s="338"/>
    </row>
    <row r="73" spans="1:13" s="19" customFormat="1" ht="15" customHeight="1" x14ac:dyDescent="0.25">
      <c r="A73" s="453" t="s">
        <v>218</v>
      </c>
      <c r="B73" s="454"/>
      <c r="C73" s="88"/>
      <c r="D73" s="60"/>
      <c r="E73" s="60"/>
      <c r="F73" s="61"/>
      <c r="G73" s="341"/>
      <c r="H73" s="342">
        <f t="shared" ref="H73:L73" si="18">SUM(H81:H81)</f>
        <v>0</v>
      </c>
      <c r="I73" s="342">
        <f t="shared" si="18"/>
        <v>0</v>
      </c>
      <c r="J73" s="342">
        <f t="shared" si="18"/>
        <v>0</v>
      </c>
      <c r="K73" s="342">
        <f t="shared" si="18"/>
        <v>0</v>
      </c>
      <c r="L73" s="342">
        <f t="shared" si="18"/>
        <v>0</v>
      </c>
    </row>
    <row r="74" spans="1:13" ht="15" customHeight="1" x14ac:dyDescent="0.25">
      <c r="A74" s="91">
        <v>1</v>
      </c>
      <c r="B74" s="92" t="s">
        <v>466</v>
      </c>
      <c r="C74" s="92" t="s">
        <v>475</v>
      </c>
      <c r="D74" s="75" t="s">
        <v>1</v>
      </c>
      <c r="E74" s="93">
        <v>1</v>
      </c>
      <c r="F74" s="532">
        <v>5000</v>
      </c>
      <c r="G74" s="343"/>
      <c r="H74" s="537">
        <v>5000</v>
      </c>
      <c r="I74" s="188"/>
      <c r="J74" s="188"/>
      <c r="K74" s="188"/>
      <c r="L74" s="188"/>
    </row>
    <row r="75" spans="1:13" ht="15" customHeight="1" x14ac:dyDescent="0.25">
      <c r="A75" s="91"/>
      <c r="B75" s="92" t="s">
        <v>468</v>
      </c>
      <c r="C75" s="92" t="s">
        <v>475</v>
      </c>
      <c r="D75" s="75" t="s">
        <v>1</v>
      </c>
      <c r="E75" s="93">
        <v>1</v>
      </c>
      <c r="F75" s="94">
        <v>5000</v>
      </c>
      <c r="G75" s="343"/>
      <c r="H75" s="188"/>
      <c r="I75" s="538">
        <v>5000</v>
      </c>
      <c r="J75" s="188"/>
      <c r="K75" s="188"/>
      <c r="L75" s="188"/>
    </row>
    <row r="76" spans="1:13" s="229" customFormat="1" ht="15" customHeight="1" x14ac:dyDescent="0.25">
      <c r="A76" s="91">
        <v>1</v>
      </c>
      <c r="B76" s="527" t="s">
        <v>394</v>
      </c>
      <c r="C76" s="542"/>
      <c r="D76" s="75" t="s">
        <v>1</v>
      </c>
      <c r="E76" s="93">
        <v>1</v>
      </c>
      <c r="F76" s="529">
        <v>2000</v>
      </c>
      <c r="G76" s="530"/>
      <c r="H76" s="531"/>
      <c r="I76" s="541"/>
      <c r="J76" s="531"/>
      <c r="K76" s="531"/>
      <c r="L76" s="531"/>
    </row>
    <row r="77" spans="1:13" ht="15" customHeight="1" x14ac:dyDescent="0.25">
      <c r="A77" s="91">
        <v>2</v>
      </c>
      <c r="B77" s="92" t="s">
        <v>467</v>
      </c>
      <c r="C77" s="540"/>
      <c r="D77" s="75" t="s">
        <v>1</v>
      </c>
      <c r="E77" s="93">
        <v>0.5</v>
      </c>
      <c r="F77" s="94">
        <v>4000</v>
      </c>
      <c r="G77" s="343"/>
      <c r="H77" s="188"/>
      <c r="I77" s="188">
        <v>4000</v>
      </c>
      <c r="J77" s="188"/>
      <c r="K77" s="188"/>
      <c r="L77" s="188"/>
    </row>
    <row r="78" spans="1:13" ht="15" customHeight="1" x14ac:dyDescent="0.25">
      <c r="A78" s="91">
        <v>3</v>
      </c>
      <c r="B78" s="92" t="s">
        <v>469</v>
      </c>
      <c r="C78" s="73" t="s">
        <v>405</v>
      </c>
      <c r="D78" s="75" t="s">
        <v>1</v>
      </c>
      <c r="E78" s="93">
        <v>1</v>
      </c>
      <c r="F78" s="94">
        <v>4000</v>
      </c>
      <c r="G78" s="343"/>
      <c r="H78" s="188"/>
      <c r="I78" s="188"/>
      <c r="J78" s="188">
        <v>4000</v>
      </c>
      <c r="K78" s="188"/>
      <c r="L78" s="188"/>
    </row>
    <row r="79" spans="1:13" s="229" customFormat="1" ht="15" customHeight="1" x14ac:dyDescent="0.25">
      <c r="A79" s="91">
        <v>4</v>
      </c>
      <c r="B79" s="92" t="s">
        <v>470</v>
      </c>
      <c r="C79" s="73" t="s">
        <v>474</v>
      </c>
      <c r="D79" s="75" t="s">
        <v>1</v>
      </c>
      <c r="E79" s="93">
        <v>1</v>
      </c>
      <c r="F79" s="536"/>
      <c r="G79" s="530"/>
      <c r="H79" s="531"/>
      <c r="I79" s="531"/>
      <c r="J79" s="531"/>
      <c r="K79" s="531"/>
      <c r="L79" s="531"/>
    </row>
    <row r="80" spans="1:13" s="229" customFormat="1" ht="15" customHeight="1" x14ac:dyDescent="0.25">
      <c r="A80" s="91">
        <v>5</v>
      </c>
      <c r="B80" s="535" t="s">
        <v>471</v>
      </c>
      <c r="C80" s="535" t="s">
        <v>476</v>
      </c>
      <c r="D80" s="75" t="s">
        <v>1</v>
      </c>
      <c r="E80" s="93">
        <v>2</v>
      </c>
      <c r="F80" s="529"/>
      <c r="G80" s="530"/>
      <c r="H80" s="531"/>
      <c r="I80" s="531"/>
      <c r="J80" s="539"/>
      <c r="K80" s="531"/>
      <c r="L80" s="531"/>
      <c r="M80" s="229" t="s">
        <v>473</v>
      </c>
    </row>
    <row r="81" spans="1:12" ht="15" customHeight="1" x14ac:dyDescent="0.25">
      <c r="A81" s="91">
        <v>6</v>
      </c>
      <c r="B81" s="92" t="s">
        <v>219</v>
      </c>
      <c r="C81" s="92"/>
      <c r="D81" s="75" t="s">
        <v>1</v>
      </c>
      <c r="E81" s="93">
        <v>1</v>
      </c>
      <c r="F81" s="94"/>
      <c r="G81" s="343"/>
      <c r="H81" s="188"/>
      <c r="I81" s="188"/>
      <c r="J81" s="188"/>
      <c r="K81" s="188"/>
      <c r="L81" s="188"/>
    </row>
    <row r="82" spans="1:12" s="19" customFormat="1" ht="15" customHeight="1" x14ac:dyDescent="0.25">
      <c r="A82" s="453" t="s">
        <v>217</v>
      </c>
      <c r="B82" s="454"/>
      <c r="C82" s="88"/>
      <c r="D82" s="60"/>
      <c r="E82" s="60"/>
      <c r="F82" s="61"/>
      <c r="G82" s="341"/>
      <c r="H82" s="342">
        <f>SUM(H85:H85)</f>
        <v>0</v>
      </c>
      <c r="I82" s="342">
        <f>SUM(I85:I85)</f>
        <v>0</v>
      </c>
      <c r="J82" s="342">
        <f>SUM(J85:J85)</f>
        <v>0</v>
      </c>
      <c r="K82" s="342">
        <f>SUM(K85:K85)</f>
        <v>0</v>
      </c>
      <c r="L82" s="342">
        <f>SUM(L85:L85)</f>
        <v>0</v>
      </c>
    </row>
    <row r="83" spans="1:12" ht="15" customHeight="1" x14ac:dyDescent="0.25">
      <c r="A83" s="91"/>
      <c r="B83" s="92"/>
      <c r="C83" s="92"/>
      <c r="D83" s="75"/>
      <c r="E83" s="93"/>
      <c r="F83" s="532"/>
      <c r="G83" s="343"/>
      <c r="H83" s="533"/>
      <c r="I83" s="188"/>
      <c r="J83" s="188"/>
      <c r="K83" s="188"/>
      <c r="L83" s="188"/>
    </row>
    <row r="84" spans="1:12" ht="15" customHeight="1" x14ac:dyDescent="0.25">
      <c r="A84" s="91"/>
      <c r="B84" s="92" t="s">
        <v>468</v>
      </c>
      <c r="C84" s="92"/>
      <c r="D84" s="75" t="s">
        <v>1</v>
      </c>
      <c r="E84" s="93">
        <v>1</v>
      </c>
      <c r="F84" s="94"/>
      <c r="G84" s="343"/>
      <c r="H84" s="188"/>
      <c r="I84" s="533"/>
      <c r="J84" s="188"/>
      <c r="K84" s="188"/>
      <c r="L84" s="188"/>
    </row>
    <row r="85" spans="1:12" ht="15" customHeight="1" x14ac:dyDescent="0.25">
      <c r="A85" s="91"/>
      <c r="B85" s="92" t="s">
        <v>223</v>
      </c>
      <c r="C85" s="92"/>
      <c r="D85" s="75" t="s">
        <v>1</v>
      </c>
      <c r="E85" s="93"/>
      <c r="F85" s="94"/>
      <c r="G85" s="343"/>
      <c r="H85" s="188"/>
      <c r="I85" s="188"/>
      <c r="J85" s="188"/>
      <c r="K85" s="188"/>
      <c r="L85" s="188"/>
    </row>
    <row r="86" spans="1:12" s="19" customFormat="1" ht="15" customHeight="1" x14ac:dyDescent="0.25">
      <c r="A86" s="453" t="s">
        <v>218</v>
      </c>
      <c r="B86" s="454"/>
      <c r="C86" s="88"/>
      <c r="D86" s="60"/>
      <c r="E86" s="60"/>
      <c r="F86" s="61"/>
      <c r="G86" s="341"/>
      <c r="H86" s="342">
        <f t="shared" ref="H86:K86" si="19">SUM(H87:H87)</f>
        <v>0</v>
      </c>
      <c r="I86" s="342">
        <f t="shared" si="19"/>
        <v>0</v>
      </c>
      <c r="J86" s="342">
        <f t="shared" si="19"/>
        <v>0</v>
      </c>
      <c r="K86" s="342">
        <f t="shared" si="19"/>
        <v>0</v>
      </c>
      <c r="L86" s="342">
        <f>SUM(L87:L87)</f>
        <v>0</v>
      </c>
    </row>
    <row r="87" spans="1:12" ht="15" customHeight="1" x14ac:dyDescent="0.25">
      <c r="A87" s="91">
        <v>2</v>
      </c>
      <c r="B87" s="92" t="s">
        <v>271</v>
      </c>
      <c r="C87" s="92" t="s">
        <v>220</v>
      </c>
      <c r="D87" s="75" t="s">
        <v>213</v>
      </c>
      <c r="E87" s="93">
        <v>1</v>
      </c>
      <c r="F87" s="94">
        <v>2500</v>
      </c>
      <c r="G87" s="343">
        <f>+F87*E87</f>
        <v>2500</v>
      </c>
      <c r="H87" s="188"/>
      <c r="I87" s="188"/>
      <c r="J87" s="188"/>
      <c r="K87" s="188"/>
      <c r="L87" s="188"/>
    </row>
    <row r="88" spans="1:12" s="19" customFormat="1" ht="15" customHeight="1" x14ac:dyDescent="0.25">
      <c r="A88" s="453" t="s">
        <v>217</v>
      </c>
      <c r="B88" s="454"/>
      <c r="C88" s="88"/>
      <c r="D88" s="60"/>
      <c r="E88" s="60"/>
      <c r="F88" s="61"/>
      <c r="G88" s="341"/>
      <c r="H88" s="342">
        <f t="shared" ref="H88:L88" si="20">SUM(H89:H89)</f>
        <v>0</v>
      </c>
      <c r="I88" s="342">
        <f t="shared" si="20"/>
        <v>0</v>
      </c>
      <c r="J88" s="342">
        <f t="shared" si="20"/>
        <v>0</v>
      </c>
      <c r="K88" s="342">
        <f t="shared" si="20"/>
        <v>0</v>
      </c>
      <c r="L88" s="342">
        <f t="shared" si="20"/>
        <v>0</v>
      </c>
    </row>
    <row r="89" spans="1:12" ht="15" customHeight="1" x14ac:dyDescent="0.25">
      <c r="A89" s="91">
        <v>1</v>
      </c>
      <c r="B89" s="92" t="s">
        <v>317</v>
      </c>
      <c r="C89" s="92" t="s">
        <v>318</v>
      </c>
      <c r="D89" s="75" t="s">
        <v>213</v>
      </c>
      <c r="E89" s="93">
        <v>1</v>
      </c>
      <c r="F89" s="94">
        <v>5000</v>
      </c>
      <c r="G89" s="344">
        <f>+F89*E89</f>
        <v>5000</v>
      </c>
      <c r="H89" s="188"/>
      <c r="I89" s="188"/>
      <c r="J89" s="188"/>
      <c r="K89" s="188"/>
      <c r="L89" s="188"/>
    </row>
    <row r="90" spans="1:12" s="19" customFormat="1" ht="15" customHeight="1" x14ac:dyDescent="0.25">
      <c r="A90" s="453" t="s">
        <v>173</v>
      </c>
      <c r="B90" s="454"/>
      <c r="C90" s="88"/>
      <c r="D90" s="60"/>
      <c r="E90" s="60"/>
      <c r="F90" s="61"/>
      <c r="G90" s="341"/>
      <c r="H90" s="342">
        <f t="shared" ref="H90:L90" si="21">SUM(H91:H91)</f>
        <v>0</v>
      </c>
      <c r="I90" s="342">
        <f t="shared" si="21"/>
        <v>0</v>
      </c>
      <c r="J90" s="342">
        <f t="shared" si="21"/>
        <v>0</v>
      </c>
      <c r="K90" s="342">
        <f t="shared" si="21"/>
        <v>0</v>
      </c>
      <c r="L90" s="342">
        <f t="shared" si="21"/>
        <v>0</v>
      </c>
    </row>
    <row r="91" spans="1:12" s="116" customFormat="1" ht="15.75" x14ac:dyDescent="0.25">
      <c r="A91" s="187" t="s">
        <v>100</v>
      </c>
      <c r="B91" s="132" t="s">
        <v>188</v>
      </c>
      <c r="C91" s="132" t="s">
        <v>348</v>
      </c>
      <c r="D91" s="40" t="s">
        <v>172</v>
      </c>
      <c r="E91" s="211">
        <v>1</v>
      </c>
      <c r="F91" s="40">
        <v>897.22222222200003</v>
      </c>
      <c r="G91" s="40">
        <f>+F91*E91</f>
        <v>897.22222222200003</v>
      </c>
      <c r="H91" s="43"/>
      <c r="I91" s="266"/>
      <c r="J91" s="266"/>
      <c r="K91" s="266"/>
      <c r="L91" s="266"/>
    </row>
    <row r="92" spans="1:12" s="19" customFormat="1" ht="15" customHeight="1" x14ac:dyDescent="0.25">
      <c r="A92" s="453" t="s">
        <v>242</v>
      </c>
      <c r="B92" s="454"/>
      <c r="C92" s="88"/>
      <c r="D92" s="60"/>
      <c r="E92" s="60"/>
      <c r="F92" s="61"/>
      <c r="G92" s="341"/>
      <c r="H92" s="342">
        <f t="shared" ref="H92:L92" si="22">SUM(H93:H93)</f>
        <v>0</v>
      </c>
      <c r="I92" s="342">
        <f t="shared" si="22"/>
        <v>0</v>
      </c>
      <c r="J92" s="342">
        <f t="shared" si="22"/>
        <v>0</v>
      </c>
      <c r="K92" s="342">
        <f t="shared" si="22"/>
        <v>0</v>
      </c>
      <c r="L92" s="342">
        <f t="shared" si="22"/>
        <v>0</v>
      </c>
    </row>
    <row r="93" spans="1:12" s="22" customFormat="1" ht="15.75" x14ac:dyDescent="0.25">
      <c r="A93" s="187" t="s">
        <v>100</v>
      </c>
      <c r="B93" s="132" t="s">
        <v>222</v>
      </c>
      <c r="C93" s="132" t="s">
        <v>241</v>
      </c>
      <c r="D93" s="40" t="s">
        <v>172</v>
      </c>
      <c r="E93" s="211">
        <v>1</v>
      </c>
      <c r="F93" s="40">
        <v>346.15383500000002</v>
      </c>
      <c r="G93" s="201">
        <f>+F93</f>
        <v>346.15383500000002</v>
      </c>
      <c r="H93" s="339"/>
      <c r="I93" s="339"/>
      <c r="J93" s="339"/>
      <c r="K93" s="339"/>
      <c r="L93" s="339"/>
    </row>
    <row r="94" spans="1:12" ht="16.5" thickBot="1" x14ac:dyDescent="0.3">
      <c r="A94" s="451" t="s">
        <v>6</v>
      </c>
      <c r="B94" s="452"/>
      <c r="C94" s="452"/>
      <c r="D94" s="452"/>
      <c r="E94" s="452"/>
      <c r="F94" s="452"/>
      <c r="G94" s="345">
        <f>SUM(H94:L94)</f>
        <v>9810</v>
      </c>
      <c r="H94" s="202">
        <f t="shared" ref="H94:L94" si="23">+H92+H90+H71+H69+H67+H86+H88</f>
        <v>0</v>
      </c>
      <c r="I94" s="202">
        <f t="shared" si="23"/>
        <v>0</v>
      </c>
      <c r="J94" s="202">
        <f t="shared" si="23"/>
        <v>4905</v>
      </c>
      <c r="K94" s="202">
        <f t="shared" si="23"/>
        <v>0</v>
      </c>
      <c r="L94" s="202">
        <f t="shared" si="23"/>
        <v>4905</v>
      </c>
    </row>
    <row r="95" spans="1:12" s="27" customFormat="1" ht="17.25" thickTop="1" thickBot="1" x14ac:dyDescent="0.3">
      <c r="A95" s="444" t="s">
        <v>237</v>
      </c>
      <c r="B95" s="444"/>
      <c r="C95" s="444"/>
      <c r="D95" s="444"/>
      <c r="E95" s="444"/>
      <c r="F95" s="444"/>
      <c r="G95" s="195">
        <f>SUM(H95:L95)</f>
        <v>24525</v>
      </c>
      <c r="H95" s="195">
        <f>+H94+H62+H29</f>
        <v>4905</v>
      </c>
      <c r="I95" s="195">
        <f t="shared" ref="I95:L95" si="24">+I94+I62+I29</f>
        <v>4905</v>
      </c>
      <c r="J95" s="195">
        <f t="shared" si="24"/>
        <v>4905</v>
      </c>
      <c r="K95" s="195">
        <f t="shared" si="24"/>
        <v>4905</v>
      </c>
      <c r="L95" s="195">
        <f t="shared" si="24"/>
        <v>4905</v>
      </c>
    </row>
    <row r="96" spans="1:12" ht="12" thickTop="1" x14ac:dyDescent="0.2"/>
  </sheetData>
  <mergeCells count="27">
    <mergeCell ref="A73:B73"/>
    <mergeCell ref="A82:B82"/>
    <mergeCell ref="A44:B44"/>
    <mergeCell ref="A32:G33"/>
    <mergeCell ref="A54:B54"/>
    <mergeCell ref="A56:B56"/>
    <mergeCell ref="A4:B4"/>
    <mergeCell ref="A29:F29"/>
    <mergeCell ref="A23:B23"/>
    <mergeCell ref="A25:B25"/>
    <mergeCell ref="A27:B27"/>
    <mergeCell ref="A1:L2"/>
    <mergeCell ref="H3:L3"/>
    <mergeCell ref="A94:F94"/>
    <mergeCell ref="A95:F95"/>
    <mergeCell ref="A62:F62"/>
    <mergeCell ref="A64:G64"/>
    <mergeCell ref="A92:B92"/>
    <mergeCell ref="A90:B90"/>
    <mergeCell ref="A66:B66"/>
    <mergeCell ref="A86:B86"/>
    <mergeCell ref="A88:B88"/>
    <mergeCell ref="A12:B12"/>
    <mergeCell ref="A19:B19"/>
    <mergeCell ref="A58:B58"/>
    <mergeCell ref="A60:B60"/>
    <mergeCell ref="A35:B35"/>
  </mergeCells>
  <pageMargins left="0.84" right="0.70866141732283472" top="0.74803149606299213" bottom="0.74803149606299213" header="0.31496062992125984" footer="0.31496062992125984"/>
  <pageSetup paperSize="9" scale="55" orientation="landscape" r:id="rId1"/>
  <rowBreaks count="2" manualBreakCount="2">
    <brk id="9" max="12" man="1"/>
    <brk id="31"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A1:P157"/>
  <sheetViews>
    <sheetView view="pageBreakPreview" topLeftCell="A46" zoomScale="115" zoomScaleNormal="100" zoomScaleSheetLayoutView="115" workbookViewId="0">
      <selection activeCell="K59" sqref="K59"/>
    </sheetView>
  </sheetViews>
  <sheetFormatPr baseColWidth="10" defaultColWidth="11.42578125" defaultRowHeight="13.5" x14ac:dyDescent="0.25"/>
  <cols>
    <col min="1" max="1" width="7.5703125" style="241" customWidth="1"/>
    <col min="2" max="2" width="31.5703125" style="241" customWidth="1"/>
    <col min="3" max="3" width="29" style="241" customWidth="1"/>
    <col min="4" max="4" width="10.28515625" style="241" customWidth="1"/>
    <col min="5" max="5" width="8.7109375" style="241" customWidth="1"/>
    <col min="6" max="6" width="11.85546875" style="241" customWidth="1"/>
    <col min="7" max="7" width="12.28515625" style="241" bestFit="1" customWidth="1"/>
    <col min="8" max="8" width="11.42578125" style="241" customWidth="1"/>
    <col min="9" max="13" width="11.42578125" style="241"/>
    <col min="14" max="14" width="9.7109375" style="241" customWidth="1"/>
    <col min="15" max="16384" width="11.42578125" style="241"/>
  </cols>
  <sheetData>
    <row r="1" spans="1:16" ht="37.15" customHeight="1" x14ac:dyDescent="0.25">
      <c r="A1" s="458" t="s">
        <v>278</v>
      </c>
      <c r="B1" s="459"/>
      <c r="C1" s="459"/>
      <c r="D1" s="459"/>
      <c r="E1" s="459"/>
      <c r="F1" s="459"/>
      <c r="G1" s="459"/>
      <c r="H1" s="459"/>
      <c r="I1" s="459"/>
      <c r="J1" s="459"/>
      <c r="K1" s="459"/>
      <c r="L1" s="460"/>
      <c r="M1" s="385"/>
      <c r="N1" s="367">
        <v>220040.2</v>
      </c>
      <c r="O1" s="366">
        <v>36845</v>
      </c>
      <c r="P1" s="354">
        <f>+N1-O1-G29</f>
        <v>158790.20000000001</v>
      </c>
    </row>
    <row r="2" spans="1:16" ht="40.5" customHeight="1" x14ac:dyDescent="0.2">
      <c r="A2" s="97" t="s">
        <v>0</v>
      </c>
      <c r="B2" s="97" t="s">
        <v>25</v>
      </c>
      <c r="C2" s="97" t="s">
        <v>397</v>
      </c>
      <c r="D2" s="97" t="s">
        <v>2</v>
      </c>
      <c r="E2" s="98" t="s">
        <v>26</v>
      </c>
      <c r="F2" s="98" t="s">
        <v>27</v>
      </c>
      <c r="G2" s="98" t="s">
        <v>24</v>
      </c>
      <c r="H2" s="99" t="s">
        <v>94</v>
      </c>
      <c r="I2" s="374" t="s">
        <v>230</v>
      </c>
      <c r="J2" s="99" t="s">
        <v>103</v>
      </c>
      <c r="K2" s="99" t="s">
        <v>254</v>
      </c>
      <c r="L2" s="99" t="s">
        <v>105</v>
      </c>
      <c r="M2" s="373" t="s">
        <v>400</v>
      </c>
      <c r="O2" s="368">
        <v>182392.55</v>
      </c>
    </row>
    <row r="3" spans="1:16" ht="15.75" customHeight="1" x14ac:dyDescent="0.25">
      <c r="A3" s="467" t="s">
        <v>75</v>
      </c>
      <c r="B3" s="467"/>
      <c r="C3" s="467"/>
      <c r="D3" s="467"/>
      <c r="E3" s="467"/>
      <c r="F3" s="467"/>
      <c r="G3" s="467"/>
      <c r="H3" s="99"/>
      <c r="I3" s="99"/>
      <c r="J3" s="99"/>
      <c r="K3" s="99"/>
      <c r="L3" s="99"/>
      <c r="M3" s="373"/>
      <c r="O3" s="369">
        <v>183195.2</v>
      </c>
    </row>
    <row r="4" spans="1:16" ht="15.75" x14ac:dyDescent="0.25">
      <c r="A4" s="100" t="s">
        <v>28</v>
      </c>
      <c r="B4" s="101" t="s">
        <v>29</v>
      </c>
      <c r="C4" s="101"/>
      <c r="D4" s="102"/>
      <c r="E4" s="102"/>
      <c r="F4" s="102"/>
      <c r="G4" s="102"/>
      <c r="H4" s="103">
        <f t="shared" ref="H4:L4" si="0">SUM(H5:H6)</f>
        <v>4905</v>
      </c>
      <c r="I4" s="103">
        <f t="shared" si="0"/>
        <v>0</v>
      </c>
      <c r="J4" s="103">
        <f t="shared" si="0"/>
        <v>0</v>
      </c>
      <c r="K4" s="103">
        <f t="shared" si="0"/>
        <v>0</v>
      </c>
      <c r="L4" s="103">
        <f t="shared" si="0"/>
        <v>0</v>
      </c>
      <c r="M4" s="386"/>
      <c r="O4" s="354"/>
    </row>
    <row r="5" spans="1:16" ht="15.75" x14ac:dyDescent="0.25">
      <c r="A5" s="104">
        <v>1</v>
      </c>
      <c r="B5" s="105" t="s">
        <v>117</v>
      </c>
      <c r="C5" s="105" t="s">
        <v>118</v>
      </c>
      <c r="D5" s="106">
        <v>1</v>
      </c>
      <c r="E5" s="106">
        <v>1</v>
      </c>
      <c r="F5" s="107">
        <v>5000</v>
      </c>
      <c r="G5" s="107">
        <f>+E5*F5</f>
        <v>5000</v>
      </c>
      <c r="H5" s="107">
        <v>4905</v>
      </c>
      <c r="I5" s="107"/>
      <c r="J5" s="107"/>
      <c r="K5" s="107"/>
      <c r="L5" s="107"/>
      <c r="M5" s="387"/>
      <c r="O5" s="354">
        <f>+O3+O1</f>
        <v>220040.2</v>
      </c>
    </row>
    <row r="6" spans="1:16" ht="15.75" x14ac:dyDescent="0.25">
      <c r="A6" s="104">
        <v>2</v>
      </c>
      <c r="B6" s="105" t="s">
        <v>145</v>
      </c>
      <c r="C6" s="105" t="s">
        <v>191</v>
      </c>
      <c r="D6" s="106">
        <v>1</v>
      </c>
      <c r="E6" s="106">
        <v>1</v>
      </c>
      <c r="F6" s="107">
        <v>3500</v>
      </c>
      <c r="G6" s="107">
        <f>+E6*F6</f>
        <v>3500</v>
      </c>
      <c r="H6" s="107"/>
      <c r="I6" s="107"/>
      <c r="J6" s="107"/>
      <c r="K6" s="107"/>
      <c r="L6" s="107"/>
      <c r="M6" s="387"/>
    </row>
    <row r="7" spans="1:16" ht="15.75" x14ac:dyDescent="0.25">
      <c r="A7" s="108" t="s">
        <v>46</v>
      </c>
      <c r="B7" s="109" t="s">
        <v>259</v>
      </c>
      <c r="C7" s="109"/>
      <c r="D7" s="110"/>
      <c r="E7" s="110"/>
      <c r="F7" s="110"/>
      <c r="G7" s="110"/>
      <c r="H7" s="103">
        <f>SUM(H8:H20)</f>
        <v>19500</v>
      </c>
      <c r="I7" s="103">
        <f t="shared" ref="I7:L7" si="1">SUM(I8:I20)</f>
        <v>0</v>
      </c>
      <c r="J7" s="103">
        <f t="shared" si="1"/>
        <v>0</v>
      </c>
      <c r="K7" s="103">
        <f t="shared" si="1"/>
        <v>0</v>
      </c>
      <c r="L7" s="103">
        <f t="shared" si="1"/>
        <v>0</v>
      </c>
      <c r="M7" s="386"/>
    </row>
    <row r="8" spans="1:16" ht="31.5" x14ac:dyDescent="0.25">
      <c r="A8" s="104">
        <v>1</v>
      </c>
      <c r="B8" s="384" t="s">
        <v>425</v>
      </c>
      <c r="C8" s="105"/>
      <c r="D8" s="104" t="s">
        <v>84</v>
      </c>
      <c r="E8" s="104"/>
      <c r="F8" s="112">
        <v>4000</v>
      </c>
      <c r="G8" s="112">
        <f>+F8*E8</f>
        <v>0</v>
      </c>
      <c r="H8" s="112">
        <v>4000</v>
      </c>
      <c r="I8" s="112"/>
      <c r="J8" s="112"/>
      <c r="K8" s="112"/>
      <c r="L8" s="112"/>
      <c r="M8" s="379"/>
    </row>
    <row r="9" spans="1:16" ht="31.5" x14ac:dyDescent="0.25">
      <c r="A9" s="104">
        <v>2</v>
      </c>
      <c r="B9" s="384" t="s">
        <v>409</v>
      </c>
      <c r="C9" s="111" t="s">
        <v>396</v>
      </c>
      <c r="D9" s="104" t="s">
        <v>84</v>
      </c>
      <c r="E9" s="104"/>
      <c r="F9" s="112">
        <v>4000</v>
      </c>
      <c r="G9" s="112">
        <f t="shared" ref="G9:G19" si="2">+F9*E9</f>
        <v>0</v>
      </c>
      <c r="H9" s="112"/>
      <c r="I9" s="112"/>
      <c r="J9" s="112"/>
      <c r="K9" s="112"/>
      <c r="L9" s="112"/>
      <c r="M9" s="379"/>
    </row>
    <row r="10" spans="1:16" ht="15.75" x14ac:dyDescent="0.25">
      <c r="A10" s="104">
        <v>3</v>
      </c>
      <c r="B10" s="111" t="s">
        <v>332</v>
      </c>
      <c r="C10" s="105" t="s">
        <v>183</v>
      </c>
      <c r="D10" s="104" t="s">
        <v>84</v>
      </c>
      <c r="E10" s="104"/>
      <c r="F10" s="112">
        <v>4000</v>
      </c>
      <c r="G10" s="112">
        <f t="shared" si="2"/>
        <v>0</v>
      </c>
      <c r="H10" s="112"/>
      <c r="I10" s="112"/>
      <c r="J10" s="112"/>
      <c r="K10" s="112"/>
      <c r="L10" s="112"/>
      <c r="M10" s="379"/>
    </row>
    <row r="11" spans="1:16" ht="15.75" x14ac:dyDescent="0.25">
      <c r="A11" s="104">
        <v>4</v>
      </c>
      <c r="B11" s="111" t="s">
        <v>370</v>
      </c>
      <c r="C11" s="111" t="s">
        <v>398</v>
      </c>
      <c r="D11" s="104" t="s">
        <v>84</v>
      </c>
      <c r="E11" s="104"/>
      <c r="F11" s="112">
        <v>3000</v>
      </c>
      <c r="G11" s="112">
        <f t="shared" si="2"/>
        <v>0</v>
      </c>
      <c r="H11" s="112">
        <v>3000</v>
      </c>
      <c r="I11" s="112"/>
      <c r="J11" s="112"/>
      <c r="K11" s="112"/>
      <c r="L11" s="112"/>
      <c r="M11" s="379"/>
    </row>
    <row r="12" spans="1:16" ht="15.75" x14ac:dyDescent="0.25">
      <c r="A12" s="104">
        <v>5</v>
      </c>
      <c r="B12" s="132" t="s">
        <v>372</v>
      </c>
      <c r="C12" s="105" t="s">
        <v>399</v>
      </c>
      <c r="D12" s="104" t="s">
        <v>84</v>
      </c>
      <c r="E12" s="104"/>
      <c r="F12" s="112">
        <v>4000</v>
      </c>
      <c r="G12" s="112">
        <f t="shared" si="2"/>
        <v>0</v>
      </c>
      <c r="H12" s="112"/>
      <c r="I12" s="112"/>
      <c r="J12" s="112"/>
      <c r="K12" s="112"/>
      <c r="L12" s="112"/>
      <c r="M12" s="398" t="s">
        <v>423</v>
      </c>
    </row>
    <row r="13" spans="1:16" ht="15.75" x14ac:dyDescent="0.25">
      <c r="A13" s="104">
        <v>6</v>
      </c>
      <c r="B13" s="111" t="s">
        <v>371</v>
      </c>
      <c r="C13" s="105" t="s">
        <v>399</v>
      </c>
      <c r="D13" s="104" t="s">
        <v>84</v>
      </c>
      <c r="E13" s="104"/>
      <c r="F13" s="112">
        <v>4000</v>
      </c>
      <c r="G13" s="112">
        <f t="shared" si="2"/>
        <v>0</v>
      </c>
      <c r="H13" s="112"/>
      <c r="I13" s="112"/>
      <c r="J13" s="112"/>
      <c r="K13" s="112"/>
      <c r="L13" s="112"/>
      <c r="M13" s="398"/>
    </row>
    <row r="14" spans="1:16" ht="15.75" x14ac:dyDescent="0.25">
      <c r="A14" s="104">
        <v>7</v>
      </c>
      <c r="B14" s="111" t="s">
        <v>374</v>
      </c>
      <c r="C14" s="105" t="s">
        <v>401</v>
      </c>
      <c r="D14" s="104" t="s">
        <v>84</v>
      </c>
      <c r="E14" s="104"/>
      <c r="F14" s="112">
        <v>5000</v>
      </c>
      <c r="G14" s="112">
        <f t="shared" si="2"/>
        <v>0</v>
      </c>
      <c r="H14" s="112">
        <v>5000</v>
      </c>
      <c r="I14" s="112"/>
      <c r="J14" s="112"/>
      <c r="K14" s="112"/>
      <c r="L14" s="112"/>
      <c r="M14" s="398"/>
    </row>
    <row r="15" spans="1:16" ht="15.75" x14ac:dyDescent="0.25">
      <c r="A15" s="104">
        <v>8</v>
      </c>
      <c r="B15" s="111" t="s">
        <v>375</v>
      </c>
      <c r="C15" s="105" t="s">
        <v>402</v>
      </c>
      <c r="D15" s="104" t="s">
        <v>84</v>
      </c>
      <c r="E15" s="104"/>
      <c r="F15" s="112">
        <v>5000</v>
      </c>
      <c r="G15" s="112">
        <f t="shared" si="2"/>
        <v>0</v>
      </c>
      <c r="H15" s="112"/>
      <c r="I15" s="112"/>
      <c r="J15" s="112"/>
      <c r="K15" s="112"/>
      <c r="L15" s="112"/>
      <c r="M15" s="398" t="s">
        <v>403</v>
      </c>
    </row>
    <row r="16" spans="1:16" ht="15.75" x14ac:dyDescent="0.25">
      <c r="A16" s="104">
        <v>9</v>
      </c>
      <c r="B16" s="111" t="s">
        <v>376</v>
      </c>
      <c r="C16" s="105" t="s">
        <v>404</v>
      </c>
      <c r="D16" s="104" t="s">
        <v>84</v>
      </c>
      <c r="E16" s="104"/>
      <c r="F16" s="112">
        <v>5000</v>
      </c>
      <c r="G16" s="112">
        <f t="shared" si="2"/>
        <v>0</v>
      </c>
      <c r="H16" s="112">
        <v>5000</v>
      </c>
      <c r="I16" s="112"/>
      <c r="J16" s="112"/>
      <c r="K16" s="112"/>
      <c r="L16" s="112"/>
      <c r="M16" s="379"/>
    </row>
    <row r="17" spans="1:16" ht="15.75" x14ac:dyDescent="0.25">
      <c r="A17" s="104">
        <v>10</v>
      </c>
      <c r="B17" s="111" t="s">
        <v>377</v>
      </c>
      <c r="C17" s="395"/>
      <c r="D17" s="104" t="s">
        <v>84</v>
      </c>
      <c r="E17" s="104"/>
      <c r="F17" s="112">
        <v>3000</v>
      </c>
      <c r="G17" s="112">
        <f t="shared" si="2"/>
        <v>0</v>
      </c>
      <c r="H17" s="112"/>
      <c r="I17" s="112"/>
      <c r="J17" s="112"/>
      <c r="K17" s="112"/>
      <c r="L17" s="112"/>
      <c r="M17" s="379"/>
    </row>
    <row r="18" spans="1:16" ht="31.5" x14ac:dyDescent="0.25">
      <c r="A18" s="104">
        <v>11</v>
      </c>
      <c r="B18" s="111" t="s">
        <v>406</v>
      </c>
      <c r="C18" s="105"/>
      <c r="D18" s="104" t="s">
        <v>84</v>
      </c>
      <c r="E18" s="104"/>
      <c r="F18" s="112">
        <v>4000</v>
      </c>
      <c r="G18" s="112">
        <v>0</v>
      </c>
      <c r="H18" s="112">
        <f>F18*G18</f>
        <v>0</v>
      </c>
      <c r="I18" s="112"/>
      <c r="J18" s="112"/>
      <c r="K18" s="112"/>
      <c r="L18" s="112"/>
      <c r="M18" s="379"/>
    </row>
    <row r="19" spans="1:16" ht="15.75" customHeight="1" x14ac:dyDescent="0.25">
      <c r="A19" s="104">
        <v>12</v>
      </c>
      <c r="B19" s="111" t="s">
        <v>379</v>
      </c>
      <c r="C19" s="105" t="s">
        <v>407</v>
      </c>
      <c r="D19" s="104" t="s">
        <v>84</v>
      </c>
      <c r="E19" s="104"/>
      <c r="F19" s="112">
        <v>2500</v>
      </c>
      <c r="G19" s="112">
        <f t="shared" si="2"/>
        <v>0</v>
      </c>
      <c r="H19" s="112">
        <v>2500</v>
      </c>
      <c r="I19" s="112"/>
      <c r="J19" s="112"/>
      <c r="K19" s="112"/>
      <c r="L19" s="112"/>
      <c r="M19" s="379"/>
    </row>
    <row r="20" spans="1:16" ht="15.75" x14ac:dyDescent="0.25">
      <c r="A20" s="104">
        <v>13</v>
      </c>
      <c r="B20" s="111" t="s">
        <v>380</v>
      </c>
      <c r="C20" s="105" t="s">
        <v>408</v>
      </c>
      <c r="D20" s="104" t="s">
        <v>84</v>
      </c>
      <c r="E20" s="104"/>
      <c r="F20" s="112"/>
      <c r="G20" s="112">
        <f>+F20*E20</f>
        <v>0</v>
      </c>
      <c r="H20" s="112"/>
      <c r="I20" s="112"/>
      <c r="J20" s="112"/>
      <c r="K20" s="112"/>
      <c r="L20" s="112"/>
      <c r="M20" s="398" t="s">
        <v>423</v>
      </c>
    </row>
    <row r="21" spans="1:16" ht="15.75" x14ac:dyDescent="0.25">
      <c r="A21" s="108" t="s">
        <v>51</v>
      </c>
      <c r="B21" s="109" t="s">
        <v>199</v>
      </c>
      <c r="C21" s="109"/>
      <c r="D21" s="110"/>
      <c r="E21" s="110"/>
      <c r="F21" s="110"/>
      <c r="G21" s="110"/>
      <c r="H21" s="103">
        <f>SUM(H22:H22)</f>
        <v>0</v>
      </c>
      <c r="I21" s="103">
        <f>SUM(I22:I22)</f>
        <v>0</v>
      </c>
      <c r="J21" s="103">
        <f>SUM(J22:J22)</f>
        <v>0</v>
      </c>
      <c r="K21" s="103">
        <f>SUM(K22:K22)</f>
        <v>0</v>
      </c>
      <c r="L21" s="103">
        <f>SUM(L22:L22)</f>
        <v>0</v>
      </c>
      <c r="M21" s="386"/>
    </row>
    <row r="22" spans="1:16" s="22" customFormat="1" ht="15.75" x14ac:dyDescent="0.25">
      <c r="A22" s="187" t="s">
        <v>100</v>
      </c>
      <c r="B22" s="48" t="s">
        <v>126</v>
      </c>
      <c r="C22" s="132">
        <v>0</v>
      </c>
      <c r="D22" s="40" t="s">
        <v>84</v>
      </c>
      <c r="E22" s="211">
        <v>15</v>
      </c>
      <c r="F22" s="40">
        <v>140</v>
      </c>
      <c r="G22" s="40">
        <f>+E22*F22</f>
        <v>2100</v>
      </c>
      <c r="H22" s="21"/>
      <c r="I22" s="223"/>
      <c r="J22" s="223"/>
      <c r="K22" s="223"/>
      <c r="L22" s="223"/>
      <c r="M22" s="388"/>
    </row>
    <row r="23" spans="1:16" ht="15.75" x14ac:dyDescent="0.25">
      <c r="A23" s="108" t="s">
        <v>60</v>
      </c>
      <c r="B23" s="109" t="s">
        <v>174</v>
      </c>
      <c r="C23" s="109"/>
      <c r="D23" s="108"/>
      <c r="E23" s="108"/>
      <c r="F23" s="108"/>
      <c r="G23" s="108"/>
      <c r="H23" s="235">
        <f>SUM(H24:H24)</f>
        <v>0</v>
      </c>
      <c r="I23" s="235">
        <f>SUM(I24:I24)</f>
        <v>0</v>
      </c>
      <c r="J23" s="235">
        <f>SUM(J24:J24)</f>
        <v>0</v>
      </c>
      <c r="K23" s="235">
        <f>SUM(K24:K24)</f>
        <v>0</v>
      </c>
      <c r="L23" s="235">
        <f>SUM(L24:L24)</f>
        <v>0</v>
      </c>
      <c r="M23" s="386"/>
    </row>
    <row r="24" spans="1:16" s="116" customFormat="1" ht="15.75" x14ac:dyDescent="0.25">
      <c r="A24" s="187" t="s">
        <v>100</v>
      </c>
      <c r="B24" s="132" t="s">
        <v>188</v>
      </c>
      <c r="C24" s="132" t="s">
        <v>348</v>
      </c>
      <c r="D24" s="40" t="s">
        <v>172</v>
      </c>
      <c r="E24" s="211">
        <v>1</v>
      </c>
      <c r="F24" s="40">
        <v>897.22222222200003</v>
      </c>
      <c r="G24" s="40">
        <f>+F24*E24</f>
        <v>897.22222222200003</v>
      </c>
      <c r="H24" s="43"/>
      <c r="I24" s="266"/>
      <c r="J24" s="266"/>
      <c r="K24" s="266"/>
      <c r="L24" s="266"/>
      <c r="M24" s="389"/>
    </row>
    <row r="25" spans="1:16" ht="14.25" customHeight="1" x14ac:dyDescent="0.25">
      <c r="A25" s="108" t="s">
        <v>60</v>
      </c>
      <c r="B25" s="109" t="s">
        <v>216</v>
      </c>
      <c r="C25" s="109"/>
      <c r="D25" s="108"/>
      <c r="E25" s="108"/>
      <c r="F25" s="108"/>
      <c r="G25" s="108"/>
      <c r="H25" s="103">
        <f t="shared" ref="H25:L25" si="3">+H27</f>
        <v>0</v>
      </c>
      <c r="I25" s="103">
        <f t="shared" si="3"/>
        <v>0</v>
      </c>
      <c r="J25" s="103">
        <f t="shared" si="3"/>
        <v>0</v>
      </c>
      <c r="K25" s="103">
        <f t="shared" si="3"/>
        <v>0</v>
      </c>
      <c r="L25" s="103">
        <f t="shared" si="3"/>
        <v>0</v>
      </c>
      <c r="M25" s="386"/>
    </row>
    <row r="26" spans="1:16" ht="14.25" customHeight="1" x14ac:dyDescent="0.25">
      <c r="A26" s="104"/>
      <c r="B26" s="105" t="s">
        <v>415</v>
      </c>
      <c r="C26" s="105"/>
      <c r="D26" s="104"/>
      <c r="E26" s="104"/>
      <c r="F26" s="40">
        <v>8000</v>
      </c>
      <c r="G26" s="112"/>
      <c r="H26" s="112">
        <v>8000</v>
      </c>
      <c r="I26" s="112"/>
      <c r="J26" s="112"/>
      <c r="K26" s="21"/>
      <c r="L26" s="21"/>
      <c r="M26" s="390"/>
    </row>
    <row r="27" spans="1:16" ht="15.75" x14ac:dyDescent="0.25">
      <c r="A27" s="104">
        <v>1</v>
      </c>
      <c r="B27" s="105" t="s">
        <v>275</v>
      </c>
      <c r="C27" s="105"/>
      <c r="D27" s="104" t="s">
        <v>84</v>
      </c>
      <c r="E27" s="104">
        <v>1</v>
      </c>
      <c r="F27" s="40">
        <v>1240</v>
      </c>
      <c r="G27" s="112">
        <f>+F27*E27</f>
        <v>1240</v>
      </c>
      <c r="H27" s="112"/>
      <c r="I27" s="112"/>
      <c r="J27" s="112"/>
      <c r="K27" s="21"/>
      <c r="L27" s="21"/>
      <c r="M27" s="390"/>
    </row>
    <row r="28" spans="1:16" ht="15.75" x14ac:dyDescent="0.25">
      <c r="A28" s="104">
        <v>2</v>
      </c>
      <c r="B28" s="105" t="s">
        <v>382</v>
      </c>
      <c r="C28" s="105"/>
      <c r="D28" s="104"/>
      <c r="E28" s="104">
        <v>1</v>
      </c>
      <c r="F28" s="40">
        <v>1000</v>
      </c>
      <c r="G28" s="112">
        <f>+F28*E28</f>
        <v>1000</v>
      </c>
      <c r="H28" s="112"/>
      <c r="I28" s="112"/>
      <c r="J28" s="112"/>
      <c r="K28" s="21"/>
      <c r="L28" s="21"/>
      <c r="M28" s="390"/>
    </row>
    <row r="29" spans="1:16" ht="15.75" x14ac:dyDescent="0.25">
      <c r="A29" s="468" t="s">
        <v>66</v>
      </c>
      <c r="B29" s="469"/>
      <c r="C29" s="469"/>
      <c r="D29" s="469"/>
      <c r="E29" s="469"/>
      <c r="F29" s="470"/>
      <c r="G29" s="113">
        <f>SUM(H29:L29)</f>
        <v>24405</v>
      </c>
      <c r="H29" s="240">
        <f>+H4+H7+H21+H23+H25</f>
        <v>24405</v>
      </c>
      <c r="I29" s="240">
        <f t="shared" ref="I29:L29" si="4">+I4+I7+I21+I23+I25</f>
        <v>0</v>
      </c>
      <c r="J29" s="240">
        <f t="shared" si="4"/>
        <v>0</v>
      </c>
      <c r="K29" s="240">
        <f t="shared" si="4"/>
        <v>0</v>
      </c>
      <c r="L29" s="240">
        <f t="shared" si="4"/>
        <v>0</v>
      </c>
      <c r="M29" s="391"/>
    </row>
    <row r="30" spans="1:16" ht="30.6" customHeight="1" x14ac:dyDescent="0.25">
      <c r="A30" s="458" t="s">
        <v>244</v>
      </c>
      <c r="B30" s="459"/>
      <c r="C30" s="459"/>
      <c r="D30" s="459"/>
      <c r="E30" s="459"/>
      <c r="F30" s="459"/>
      <c r="G30" s="459"/>
      <c r="H30" s="459"/>
      <c r="I30" s="459"/>
      <c r="J30" s="459"/>
      <c r="K30" s="459"/>
      <c r="L30" s="459"/>
      <c r="M30" s="373"/>
      <c r="N30" s="366" t="s">
        <v>358</v>
      </c>
      <c r="O30" s="241" t="s">
        <v>359</v>
      </c>
    </row>
    <row r="31" spans="1:16" ht="40.5" customHeight="1" x14ac:dyDescent="0.25">
      <c r="A31" s="97" t="s">
        <v>0</v>
      </c>
      <c r="B31" s="97" t="s">
        <v>25</v>
      </c>
      <c r="C31" s="97" t="s">
        <v>113</v>
      </c>
      <c r="D31" s="97" t="s">
        <v>2</v>
      </c>
      <c r="E31" s="98" t="s">
        <v>26</v>
      </c>
      <c r="F31" s="98" t="s">
        <v>27</v>
      </c>
      <c r="G31" s="98" t="s">
        <v>24</v>
      </c>
      <c r="H31" s="99" t="s">
        <v>94</v>
      </c>
      <c r="I31" s="99" t="s">
        <v>230</v>
      </c>
      <c r="J31" s="374" t="s">
        <v>103</v>
      </c>
      <c r="K31" s="99" t="s">
        <v>254</v>
      </c>
      <c r="L31" s="99" t="s">
        <v>105</v>
      </c>
      <c r="M31" s="373"/>
      <c r="N31" s="366">
        <v>59878.306301666671</v>
      </c>
      <c r="O31" s="366">
        <v>170000</v>
      </c>
      <c r="P31" s="354">
        <f>+O31-N31-G60</f>
        <v>66216.693698333329</v>
      </c>
    </row>
    <row r="32" spans="1:16" ht="15.75" customHeight="1" x14ac:dyDescent="0.25">
      <c r="A32" s="467" t="s">
        <v>75</v>
      </c>
      <c r="B32" s="467"/>
      <c r="C32" s="467"/>
      <c r="D32" s="467"/>
      <c r="E32" s="467"/>
      <c r="F32" s="467"/>
      <c r="G32" s="467"/>
      <c r="H32" s="99"/>
      <c r="I32" s="99"/>
      <c r="J32" s="99"/>
      <c r="K32" s="99"/>
      <c r="L32" s="99"/>
      <c r="M32" s="373"/>
    </row>
    <row r="33" spans="1:13" ht="15.75" x14ac:dyDescent="0.25">
      <c r="A33" s="100" t="s">
        <v>28</v>
      </c>
      <c r="B33" s="101" t="s">
        <v>29</v>
      </c>
      <c r="C33" s="101"/>
      <c r="D33" s="102"/>
      <c r="E33" s="102"/>
      <c r="F33" s="102"/>
      <c r="G33" s="102"/>
      <c r="H33" s="103">
        <f t="shared" ref="H33:L33" si="5">SUM(H34:H36)</f>
        <v>0</v>
      </c>
      <c r="I33" s="103">
        <f t="shared" si="5"/>
        <v>4905</v>
      </c>
      <c r="J33" s="103">
        <f t="shared" si="5"/>
        <v>0</v>
      </c>
      <c r="K33" s="103">
        <f t="shared" si="5"/>
        <v>0</v>
      </c>
      <c r="L33" s="103">
        <f t="shared" si="5"/>
        <v>0</v>
      </c>
      <c r="M33" s="386"/>
    </row>
    <row r="34" spans="1:13" ht="15.75" x14ac:dyDescent="0.25">
      <c r="A34" s="104">
        <v>1</v>
      </c>
      <c r="B34" s="105" t="s">
        <v>117</v>
      </c>
      <c r="C34" s="105" t="s">
        <v>118</v>
      </c>
      <c r="D34" s="106">
        <v>1</v>
      </c>
      <c r="E34" s="106">
        <v>1</v>
      </c>
      <c r="F34" s="107">
        <v>4500</v>
      </c>
      <c r="G34" s="107">
        <f>+E34*F34</f>
        <v>4500</v>
      </c>
      <c r="H34" s="107"/>
      <c r="I34" s="107">
        <v>4905</v>
      </c>
      <c r="J34" s="107"/>
      <c r="K34" s="107"/>
      <c r="L34" s="107"/>
      <c r="M34" s="387"/>
    </row>
    <row r="35" spans="1:13" ht="15.75" x14ac:dyDescent="0.25">
      <c r="A35" s="104">
        <v>2</v>
      </c>
      <c r="B35" s="105" t="s">
        <v>145</v>
      </c>
      <c r="C35" s="105" t="s">
        <v>191</v>
      </c>
      <c r="D35" s="106">
        <v>1</v>
      </c>
      <c r="E35" s="106">
        <v>1</v>
      </c>
      <c r="F35" s="107">
        <v>3500</v>
      </c>
      <c r="G35" s="107">
        <f>+E35*F35</f>
        <v>3500</v>
      </c>
      <c r="H35" s="107"/>
      <c r="I35" s="107"/>
      <c r="J35" s="107"/>
      <c r="K35" s="107"/>
      <c r="L35" s="107"/>
      <c r="M35" s="387"/>
    </row>
    <row r="36" spans="1:13" ht="15.75" x14ac:dyDescent="0.25">
      <c r="A36" s="104">
        <v>4</v>
      </c>
      <c r="B36" s="105" t="s">
        <v>117</v>
      </c>
      <c r="C36" s="105" t="s">
        <v>183</v>
      </c>
      <c r="D36" s="106">
        <v>1</v>
      </c>
      <c r="E36" s="106">
        <v>1</v>
      </c>
      <c r="F36" s="107">
        <v>4000</v>
      </c>
      <c r="G36" s="107">
        <f>+E36*F36</f>
        <v>4000</v>
      </c>
      <c r="H36" s="107"/>
      <c r="I36" s="107"/>
      <c r="J36" s="107"/>
      <c r="K36" s="107"/>
      <c r="L36" s="107"/>
      <c r="M36" s="387"/>
    </row>
    <row r="37" spans="1:13" ht="15.75" x14ac:dyDescent="0.25">
      <c r="A37" s="108" t="s">
        <v>46</v>
      </c>
      <c r="B37" s="109" t="s">
        <v>259</v>
      </c>
      <c r="C37" s="109"/>
      <c r="D37" s="110"/>
      <c r="E37" s="110"/>
      <c r="F37" s="110"/>
      <c r="G37" s="110"/>
      <c r="H37" s="103">
        <f>SUM(H38:H49)</f>
        <v>12500</v>
      </c>
      <c r="I37" s="103">
        <f t="shared" ref="I37:L37" si="6">SUM(I38:I49)</f>
        <v>18500</v>
      </c>
      <c r="J37" s="103">
        <f t="shared" si="6"/>
        <v>0</v>
      </c>
      <c r="K37" s="103">
        <f t="shared" si="6"/>
        <v>0</v>
      </c>
      <c r="L37" s="103">
        <f t="shared" si="6"/>
        <v>0</v>
      </c>
      <c r="M37" s="386"/>
    </row>
    <row r="38" spans="1:13" ht="15.75" x14ac:dyDescent="0.25">
      <c r="A38" s="104">
        <v>1</v>
      </c>
      <c r="B38" s="111" t="s">
        <v>373</v>
      </c>
      <c r="C38" s="105" t="s">
        <v>396</v>
      </c>
      <c r="D38" s="104" t="s">
        <v>84</v>
      </c>
      <c r="E38" s="104"/>
      <c r="F38" s="112">
        <v>4000</v>
      </c>
      <c r="G38" s="112">
        <f>+F38*E38</f>
        <v>0</v>
      </c>
      <c r="H38" s="112"/>
      <c r="I38" s="112">
        <v>4000</v>
      </c>
      <c r="J38" s="112"/>
      <c r="K38" s="112"/>
      <c r="L38" s="112"/>
      <c r="M38" s="398"/>
    </row>
    <row r="39" spans="1:13" ht="15.75" x14ac:dyDescent="0.25">
      <c r="A39" s="104">
        <v>2</v>
      </c>
      <c r="B39" s="111" t="s">
        <v>260</v>
      </c>
      <c r="C39" s="111" t="s">
        <v>396</v>
      </c>
      <c r="D39" s="104" t="s">
        <v>84</v>
      </c>
      <c r="E39" s="104"/>
      <c r="F39" s="112">
        <v>4000</v>
      </c>
      <c r="G39" s="112">
        <f t="shared" ref="G39:G48" si="7">+F39*E39</f>
        <v>0</v>
      </c>
      <c r="H39" s="112"/>
      <c r="I39" s="112"/>
      <c r="J39" s="112"/>
      <c r="K39" s="112"/>
      <c r="L39" s="112"/>
      <c r="M39" s="398"/>
    </row>
    <row r="40" spans="1:13" ht="15.75" x14ac:dyDescent="0.25">
      <c r="A40" s="104">
        <v>3</v>
      </c>
      <c r="B40" s="111" t="s">
        <v>332</v>
      </c>
      <c r="C40" s="105" t="s">
        <v>410</v>
      </c>
      <c r="D40" s="104" t="s">
        <v>84</v>
      </c>
      <c r="E40" s="104"/>
      <c r="F40" s="112">
        <v>4500</v>
      </c>
      <c r="G40" s="112">
        <f t="shared" si="7"/>
        <v>0</v>
      </c>
      <c r="H40" s="112">
        <v>4500</v>
      </c>
      <c r="I40" s="112">
        <v>4500</v>
      </c>
      <c r="J40" s="112"/>
      <c r="K40" s="112"/>
      <c r="L40" s="112"/>
      <c r="M40" s="398"/>
    </row>
    <row r="41" spans="1:13" ht="31.5" x14ac:dyDescent="0.25">
      <c r="A41" s="104">
        <v>4</v>
      </c>
      <c r="B41" s="111" t="s">
        <v>411</v>
      </c>
      <c r="C41" s="111" t="s">
        <v>419</v>
      </c>
      <c r="D41" s="104" t="s">
        <v>84</v>
      </c>
      <c r="E41" s="104"/>
      <c r="F41" s="112">
        <v>4000</v>
      </c>
      <c r="G41" s="112">
        <f t="shared" si="7"/>
        <v>0</v>
      </c>
      <c r="H41" s="112">
        <v>4000</v>
      </c>
      <c r="I41" s="112"/>
      <c r="J41" s="112"/>
      <c r="K41" s="112"/>
      <c r="L41" s="112"/>
      <c r="M41" s="398" t="s">
        <v>412</v>
      </c>
    </row>
    <row r="42" spans="1:13" ht="15.75" x14ac:dyDescent="0.25">
      <c r="A42" s="104">
        <v>5</v>
      </c>
      <c r="B42" s="111" t="s">
        <v>372</v>
      </c>
      <c r="C42" s="105" t="s">
        <v>399</v>
      </c>
      <c r="D42" s="104" t="s">
        <v>84</v>
      </c>
      <c r="E42" s="104"/>
      <c r="F42" s="112">
        <v>4000</v>
      </c>
      <c r="G42" s="112">
        <f t="shared" si="7"/>
        <v>0</v>
      </c>
      <c r="H42" s="112"/>
      <c r="I42" s="112"/>
      <c r="J42" s="112"/>
      <c r="K42" s="112"/>
      <c r="L42" s="112"/>
      <c r="M42" s="398"/>
    </row>
    <row r="43" spans="1:13" ht="15.75" x14ac:dyDescent="0.25">
      <c r="A43" s="104">
        <v>6</v>
      </c>
      <c r="B43" s="111" t="s">
        <v>374</v>
      </c>
      <c r="C43" s="395"/>
      <c r="D43" s="104" t="s">
        <v>84</v>
      </c>
      <c r="E43" s="104"/>
      <c r="F43" s="112">
        <v>5000</v>
      </c>
      <c r="G43" s="112">
        <f t="shared" si="7"/>
        <v>0</v>
      </c>
      <c r="H43" s="112"/>
      <c r="I43" s="112">
        <v>5000</v>
      </c>
      <c r="J43" s="112"/>
      <c r="K43" s="112"/>
      <c r="L43" s="112"/>
      <c r="M43" s="398"/>
    </row>
    <row r="44" spans="1:13" ht="15.75" x14ac:dyDescent="0.25">
      <c r="A44" s="104">
        <v>7</v>
      </c>
      <c r="B44" s="111" t="s">
        <v>375</v>
      </c>
      <c r="C44" s="105" t="s">
        <v>402</v>
      </c>
      <c r="D44" s="104" t="s">
        <v>84</v>
      </c>
      <c r="E44" s="104"/>
      <c r="F44" s="112">
        <v>5000</v>
      </c>
      <c r="G44" s="112">
        <f t="shared" si="7"/>
        <v>0</v>
      </c>
      <c r="H44" s="112"/>
      <c r="I44" s="112"/>
      <c r="J44" s="112"/>
      <c r="K44" s="112"/>
      <c r="L44" s="112"/>
      <c r="M44" s="398" t="s">
        <v>413</v>
      </c>
    </row>
    <row r="45" spans="1:13" ht="15.75" x14ac:dyDescent="0.25">
      <c r="A45" s="104">
        <v>8</v>
      </c>
      <c r="B45" s="111" t="s">
        <v>376</v>
      </c>
      <c r="C45" s="105" t="s">
        <v>404</v>
      </c>
      <c r="D45" s="104" t="s">
        <v>84</v>
      </c>
      <c r="E45" s="104"/>
      <c r="F45" s="112">
        <v>5000</v>
      </c>
      <c r="G45" s="112">
        <f t="shared" si="7"/>
        <v>0</v>
      </c>
      <c r="H45" s="112"/>
      <c r="I45" s="112">
        <v>5000</v>
      </c>
      <c r="J45" s="112"/>
      <c r="K45" s="112"/>
      <c r="L45" s="112"/>
      <c r="M45" s="398"/>
    </row>
    <row r="46" spans="1:13" ht="15.75" x14ac:dyDescent="0.25">
      <c r="A46" s="104">
        <v>9</v>
      </c>
      <c r="B46" s="111" t="s">
        <v>377</v>
      </c>
      <c r="C46" s="395"/>
      <c r="D46" s="104" t="s">
        <v>84</v>
      </c>
      <c r="E46" s="104"/>
      <c r="F46" s="396">
        <v>4000</v>
      </c>
      <c r="G46" s="112">
        <f t="shared" si="7"/>
        <v>0</v>
      </c>
      <c r="H46" s="112"/>
      <c r="I46" s="112"/>
      <c r="J46" s="112"/>
      <c r="K46" s="112"/>
      <c r="L46" s="112"/>
      <c r="M46" s="398"/>
    </row>
    <row r="47" spans="1:13" ht="15.75" x14ac:dyDescent="0.25">
      <c r="A47" s="104">
        <v>10</v>
      </c>
      <c r="B47" s="111" t="s">
        <v>378</v>
      </c>
      <c r="C47" s="105" t="s">
        <v>405</v>
      </c>
      <c r="D47" s="104" t="s">
        <v>84</v>
      </c>
      <c r="E47" s="104"/>
      <c r="F47" s="112">
        <v>4000</v>
      </c>
      <c r="G47" s="112">
        <f t="shared" si="7"/>
        <v>0</v>
      </c>
      <c r="H47" s="112">
        <v>4000</v>
      </c>
      <c r="I47" s="112"/>
      <c r="J47" s="112"/>
      <c r="K47" s="112"/>
      <c r="L47" s="112"/>
      <c r="M47" s="398"/>
    </row>
    <row r="48" spans="1:13" ht="15.75" customHeight="1" x14ac:dyDescent="0.25">
      <c r="A48" s="104">
        <v>11</v>
      </c>
      <c r="B48" s="111" t="s">
        <v>379</v>
      </c>
      <c r="C48" s="105" t="s">
        <v>414</v>
      </c>
      <c r="D48" s="104" t="s">
        <v>84</v>
      </c>
      <c r="E48" s="104"/>
      <c r="F48" s="112"/>
      <c r="G48" s="112">
        <f t="shared" si="7"/>
        <v>0</v>
      </c>
      <c r="H48" s="112"/>
      <c r="I48" s="112"/>
      <c r="J48" s="112"/>
      <c r="K48" s="112"/>
      <c r="L48" s="112"/>
      <c r="M48" s="398"/>
    </row>
    <row r="49" spans="1:13" ht="15.75" x14ac:dyDescent="0.25">
      <c r="A49" s="104">
        <v>12</v>
      </c>
      <c r="B49" s="111" t="s">
        <v>380</v>
      </c>
      <c r="C49" s="105" t="s">
        <v>408</v>
      </c>
      <c r="D49" s="104" t="s">
        <v>84</v>
      </c>
      <c r="E49" s="104"/>
      <c r="F49" s="112"/>
      <c r="G49" s="112">
        <f>+F49*E49</f>
        <v>0</v>
      </c>
      <c r="H49" s="112"/>
      <c r="I49" s="112"/>
      <c r="J49" s="112"/>
      <c r="K49" s="112"/>
      <c r="L49" s="112"/>
      <c r="M49" s="398"/>
    </row>
    <row r="50" spans="1:13" ht="15.75" x14ac:dyDescent="0.25">
      <c r="A50" s="108" t="s">
        <v>51</v>
      </c>
      <c r="B50" s="109" t="s">
        <v>199</v>
      </c>
      <c r="C50" s="109"/>
      <c r="D50" s="110"/>
      <c r="E50" s="110"/>
      <c r="F50" s="110"/>
      <c r="G50" s="110"/>
      <c r="H50" s="103">
        <f>SUM(H51:H51)</f>
        <v>0</v>
      </c>
      <c r="I50" s="103">
        <f>SUM(I51:I51)</f>
        <v>0</v>
      </c>
      <c r="J50" s="103">
        <f>SUM(J51:J51)</f>
        <v>0</v>
      </c>
      <c r="K50" s="103">
        <f>SUM(K51:K51)</f>
        <v>0</v>
      </c>
      <c r="L50" s="103">
        <f>SUM(L51:L51)</f>
        <v>0</v>
      </c>
      <c r="M50" s="386"/>
    </row>
    <row r="51" spans="1:13" s="22" customFormat="1" ht="15.75" x14ac:dyDescent="0.25">
      <c r="A51" s="187" t="s">
        <v>100</v>
      </c>
      <c r="B51" s="48" t="s">
        <v>197</v>
      </c>
      <c r="C51" s="132" t="s">
        <v>357</v>
      </c>
      <c r="D51" s="40" t="s">
        <v>84</v>
      </c>
      <c r="E51" s="211">
        <v>1</v>
      </c>
      <c r="F51" s="40">
        <v>50</v>
      </c>
      <c r="G51" s="40">
        <f>+E51*F51</f>
        <v>50</v>
      </c>
      <c r="H51" s="21"/>
      <c r="I51" s="223"/>
      <c r="J51" s="223"/>
      <c r="K51" s="223"/>
      <c r="L51" s="223"/>
      <c r="M51" s="388"/>
    </row>
    <row r="52" spans="1:13" s="14" customFormat="1" ht="15" customHeight="1" x14ac:dyDescent="0.25">
      <c r="A52" s="64" t="s">
        <v>186</v>
      </c>
      <c r="B52" s="66" t="s">
        <v>187</v>
      </c>
      <c r="C52" s="66"/>
      <c r="D52" s="82"/>
      <c r="E52" s="83"/>
      <c r="F52" s="84"/>
      <c r="G52" s="83"/>
      <c r="H52" s="209">
        <f t="shared" ref="H52:L52" si="8">SUM(H53:H53)</f>
        <v>0</v>
      </c>
      <c r="I52" s="209">
        <f t="shared" si="8"/>
        <v>0</v>
      </c>
      <c r="J52" s="209">
        <f t="shared" si="8"/>
        <v>0</v>
      </c>
      <c r="K52" s="209">
        <f t="shared" si="8"/>
        <v>0</v>
      </c>
      <c r="L52" s="209">
        <f t="shared" si="8"/>
        <v>0</v>
      </c>
      <c r="M52" s="392"/>
    </row>
    <row r="53" spans="1:13" s="14" customFormat="1" ht="15.75" x14ac:dyDescent="0.25">
      <c r="A53" s="216">
        <v>1</v>
      </c>
      <c r="B53" s="48" t="s">
        <v>164</v>
      </c>
      <c r="C53" s="132" t="s">
        <v>200</v>
      </c>
      <c r="D53" s="32" t="s">
        <v>84</v>
      </c>
      <c r="E53" s="32">
        <v>1</v>
      </c>
      <c r="F53" s="49">
        <v>-8</v>
      </c>
      <c r="G53" s="49">
        <f>+F53</f>
        <v>-8</v>
      </c>
      <c r="H53" s="86"/>
      <c r="I53" s="86"/>
      <c r="J53" s="86"/>
      <c r="K53" s="207"/>
      <c r="L53" s="207"/>
      <c r="M53" s="393"/>
    </row>
    <row r="54" spans="1:13" ht="15.75" x14ac:dyDescent="0.25">
      <c r="A54" s="108" t="s">
        <v>60</v>
      </c>
      <c r="B54" s="109" t="s">
        <v>174</v>
      </c>
      <c r="C54" s="109"/>
      <c r="D54" s="108"/>
      <c r="E54" s="108"/>
      <c r="F54" s="108"/>
      <c r="G54" s="108"/>
      <c r="H54" s="235">
        <f t="shared" ref="H54:L54" si="9">SUM(H55:H55)</f>
        <v>0</v>
      </c>
      <c r="I54" s="235">
        <f t="shared" si="9"/>
        <v>0</v>
      </c>
      <c r="J54" s="235">
        <f t="shared" si="9"/>
        <v>0</v>
      </c>
      <c r="K54" s="235">
        <f t="shared" si="9"/>
        <v>0</v>
      </c>
      <c r="L54" s="235">
        <f t="shared" si="9"/>
        <v>0</v>
      </c>
      <c r="M54" s="386"/>
    </row>
    <row r="55" spans="1:13" s="116" customFormat="1" ht="15.75" x14ac:dyDescent="0.25">
      <c r="A55" s="187" t="s">
        <v>100</v>
      </c>
      <c r="B55" s="132" t="s">
        <v>188</v>
      </c>
      <c r="C55" s="132" t="s">
        <v>348</v>
      </c>
      <c r="D55" s="40" t="s">
        <v>172</v>
      </c>
      <c r="E55" s="211">
        <v>1</v>
      </c>
      <c r="F55" s="40">
        <v>897.22222222200003</v>
      </c>
      <c r="G55" s="40">
        <f>+F55*E55</f>
        <v>897.22222222200003</v>
      </c>
      <c r="H55" s="43"/>
      <c r="I55" s="266"/>
      <c r="J55" s="266"/>
      <c r="K55" s="266"/>
      <c r="L55" s="266"/>
      <c r="M55" s="389"/>
    </row>
    <row r="56" spans="1:13" ht="14.25" customHeight="1" x14ac:dyDescent="0.25">
      <c r="A56" s="100" t="s">
        <v>60</v>
      </c>
      <c r="B56" s="101" t="s">
        <v>216</v>
      </c>
      <c r="C56" s="101"/>
      <c r="D56" s="100"/>
      <c r="E56" s="100"/>
      <c r="F56" s="235">
        <f>+F57+F58+F59</f>
        <v>29240</v>
      </c>
      <c r="G56" s="235">
        <f>+G57+G58+G59</f>
        <v>20000</v>
      </c>
      <c r="H56" s="235">
        <f t="shared" ref="H56:L56" si="10">+H57+H58+H59</f>
        <v>8000</v>
      </c>
      <c r="I56" s="235">
        <f t="shared" si="10"/>
        <v>0</v>
      </c>
      <c r="J56" s="235">
        <f t="shared" si="10"/>
        <v>0</v>
      </c>
      <c r="K56" s="235">
        <f t="shared" si="10"/>
        <v>0</v>
      </c>
      <c r="L56" s="235">
        <f t="shared" si="10"/>
        <v>0</v>
      </c>
      <c r="M56" s="386"/>
    </row>
    <row r="57" spans="1:13" ht="14.25" customHeight="1" x14ac:dyDescent="0.25">
      <c r="A57" s="104">
        <v>1</v>
      </c>
      <c r="B57" s="105" t="s">
        <v>415</v>
      </c>
      <c r="C57" s="105"/>
      <c r="D57" s="104"/>
      <c r="E57" s="104"/>
      <c r="F57" s="112">
        <v>8000</v>
      </c>
      <c r="G57" s="112"/>
      <c r="H57" s="112">
        <v>8000</v>
      </c>
      <c r="I57" s="112"/>
      <c r="J57" s="112"/>
      <c r="K57" s="21"/>
      <c r="L57" s="21"/>
      <c r="M57" s="390"/>
    </row>
    <row r="58" spans="1:13" ht="15.75" x14ac:dyDescent="0.25">
      <c r="A58" s="104">
        <v>2</v>
      </c>
      <c r="B58" s="105" t="s">
        <v>416</v>
      </c>
      <c r="C58" s="105"/>
      <c r="D58" s="104" t="s">
        <v>172</v>
      </c>
      <c r="E58" s="104">
        <v>1</v>
      </c>
      <c r="F58" s="112">
        <v>20000</v>
      </c>
      <c r="G58" s="112">
        <f>+F58*E58</f>
        <v>20000</v>
      </c>
      <c r="H58" s="112"/>
      <c r="I58" s="112"/>
      <c r="J58" s="112"/>
      <c r="K58" s="21"/>
      <c r="L58" s="21"/>
      <c r="M58" s="390"/>
    </row>
    <row r="59" spans="1:13" ht="15.75" x14ac:dyDescent="0.25">
      <c r="A59" s="104">
        <v>3</v>
      </c>
      <c r="B59" s="105" t="s">
        <v>275</v>
      </c>
      <c r="C59" s="105"/>
      <c r="D59" s="104" t="s">
        <v>84</v>
      </c>
      <c r="E59" s="104">
        <v>1</v>
      </c>
      <c r="F59" s="112">
        <v>1240</v>
      </c>
      <c r="G59" s="112"/>
      <c r="H59" s="112"/>
      <c r="I59" s="112"/>
      <c r="J59" s="112"/>
      <c r="K59" s="21"/>
      <c r="L59" s="21"/>
      <c r="M59" s="390"/>
    </row>
    <row r="60" spans="1:13" ht="15.75" x14ac:dyDescent="0.25">
      <c r="A60" s="468" t="s">
        <v>66</v>
      </c>
      <c r="B60" s="469"/>
      <c r="C60" s="469"/>
      <c r="D60" s="469"/>
      <c r="E60" s="469"/>
      <c r="F60" s="470"/>
      <c r="G60" s="113">
        <f>SUM(H60:L60)</f>
        <v>43905</v>
      </c>
      <c r="H60" s="240">
        <f>+H33+H37+H50+H54+H56</f>
        <v>20500</v>
      </c>
      <c r="I60" s="240">
        <f>+I33+I37+I50+I54+I56</f>
        <v>23405</v>
      </c>
      <c r="J60" s="240">
        <f>+J33+J37+J50+J54+J56</f>
        <v>0</v>
      </c>
      <c r="K60" s="240">
        <f>+K56+K54+K52+K50+K37+K33</f>
        <v>0</v>
      </c>
      <c r="L60" s="240">
        <f>+L56+L54+L52+L50+L37+L33</f>
        <v>0</v>
      </c>
      <c r="M60" s="391"/>
    </row>
    <row r="61" spans="1:13" ht="15.75" x14ac:dyDescent="0.25">
      <c r="A61" s="246"/>
      <c r="B61" s="247"/>
      <c r="C61" s="247"/>
      <c r="D61" s="247"/>
      <c r="E61" s="247"/>
      <c r="F61" s="247"/>
      <c r="G61" s="248"/>
      <c r="H61" s="248"/>
      <c r="I61" s="248"/>
      <c r="J61" s="248"/>
      <c r="K61" s="248"/>
      <c r="L61" s="248"/>
      <c r="M61" s="248"/>
    </row>
    <row r="62" spans="1:13" ht="31.15" customHeight="1" x14ac:dyDescent="0.25">
      <c r="A62" s="458" t="s">
        <v>263</v>
      </c>
      <c r="B62" s="459"/>
      <c r="C62" s="459"/>
      <c r="D62" s="459"/>
      <c r="E62" s="459"/>
      <c r="F62" s="459"/>
      <c r="G62" s="459"/>
      <c r="H62" s="459"/>
      <c r="I62" s="459"/>
      <c r="J62" s="459"/>
      <c r="K62" s="459"/>
      <c r="L62" s="459"/>
      <c r="M62" s="373"/>
    </row>
    <row r="63" spans="1:13" ht="40.5" customHeight="1" x14ac:dyDescent="0.25">
      <c r="A63" s="97" t="s">
        <v>0</v>
      </c>
      <c r="B63" s="97" t="s">
        <v>25</v>
      </c>
      <c r="C63" s="97" t="s">
        <v>113</v>
      </c>
      <c r="D63" s="97" t="s">
        <v>2</v>
      </c>
      <c r="E63" s="98" t="s">
        <v>26</v>
      </c>
      <c r="F63" s="98" t="s">
        <v>27</v>
      </c>
      <c r="G63" s="98" t="s">
        <v>24</v>
      </c>
      <c r="H63" s="99" t="s">
        <v>94</v>
      </c>
      <c r="I63" s="99" t="s">
        <v>230</v>
      </c>
      <c r="J63" s="374" t="s">
        <v>103</v>
      </c>
      <c r="K63" s="99" t="s">
        <v>254</v>
      </c>
      <c r="L63" s="99" t="s">
        <v>105</v>
      </c>
      <c r="M63" s="373"/>
    </row>
    <row r="64" spans="1:13" ht="15.75" customHeight="1" x14ac:dyDescent="0.25">
      <c r="A64" s="467" t="s">
        <v>75</v>
      </c>
      <c r="B64" s="467"/>
      <c r="C64" s="467"/>
      <c r="D64" s="467"/>
      <c r="E64" s="467"/>
      <c r="F64" s="467"/>
      <c r="G64" s="467"/>
      <c r="H64" s="99"/>
      <c r="I64" s="99"/>
      <c r="J64" s="99"/>
      <c r="K64" s="99"/>
      <c r="L64" s="99"/>
      <c r="M64" s="373"/>
    </row>
    <row r="65" spans="1:13" ht="15.75" x14ac:dyDescent="0.25">
      <c r="A65" s="100" t="s">
        <v>28</v>
      </c>
      <c r="B65" s="101" t="s">
        <v>29</v>
      </c>
      <c r="C65" s="101"/>
      <c r="D65" s="102"/>
      <c r="E65" s="102"/>
      <c r="F65" s="102"/>
      <c r="G65" s="102"/>
      <c r="H65" s="103">
        <f>SUM(H66:H66)</f>
        <v>0</v>
      </c>
      <c r="I65" s="103">
        <f>SUM(I66:I66)</f>
        <v>0</v>
      </c>
      <c r="J65" s="103">
        <f>SUM(J66:J66)</f>
        <v>4905</v>
      </c>
      <c r="K65" s="103">
        <f>SUM(K66:K66)</f>
        <v>0</v>
      </c>
      <c r="L65" s="103">
        <f>SUM(L66:L66)</f>
        <v>0</v>
      </c>
      <c r="M65" s="386"/>
    </row>
    <row r="66" spans="1:13" ht="15.75" x14ac:dyDescent="0.25">
      <c r="A66" s="104">
        <v>1</v>
      </c>
      <c r="B66" s="105" t="s">
        <v>117</v>
      </c>
      <c r="C66" s="105" t="s">
        <v>118</v>
      </c>
      <c r="D66" s="106">
        <v>1</v>
      </c>
      <c r="E66" s="106">
        <v>1</v>
      </c>
      <c r="F66" s="107">
        <v>4500</v>
      </c>
      <c r="G66" s="107">
        <f>+E66*F66</f>
        <v>4500</v>
      </c>
      <c r="H66" s="107"/>
      <c r="I66" s="107"/>
      <c r="J66" s="107">
        <v>4905</v>
      </c>
      <c r="K66" s="107"/>
      <c r="L66" s="107"/>
      <c r="M66" s="387"/>
    </row>
    <row r="67" spans="1:13" ht="15.75" x14ac:dyDescent="0.25">
      <c r="A67" s="108" t="s">
        <v>46</v>
      </c>
      <c r="B67" s="109" t="s">
        <v>259</v>
      </c>
      <c r="C67" s="109"/>
      <c r="D67" s="110"/>
      <c r="E67" s="110"/>
      <c r="F67" s="110"/>
      <c r="G67" s="110"/>
      <c r="H67" s="103">
        <f>SUM(H68:H73)</f>
        <v>4000</v>
      </c>
      <c r="I67" s="103">
        <f>SUM(I68:I73)</f>
        <v>14500</v>
      </c>
      <c r="J67" s="103">
        <f>SUM(J68:J73)</f>
        <v>4500</v>
      </c>
      <c r="K67" s="103">
        <f>SUM(K68:K73)</f>
        <v>0</v>
      </c>
      <c r="L67" s="103">
        <f>SUM(L68:L73)</f>
        <v>0</v>
      </c>
      <c r="M67" s="386"/>
    </row>
    <row r="68" spans="1:13" ht="31.5" x14ac:dyDescent="0.25">
      <c r="A68" s="104">
        <v>1</v>
      </c>
      <c r="B68" s="111" t="s">
        <v>424</v>
      </c>
      <c r="C68" s="105" t="s">
        <v>417</v>
      </c>
      <c r="D68" s="104" t="s">
        <v>84</v>
      </c>
      <c r="E68" s="104"/>
      <c r="F68" s="112"/>
      <c r="G68" s="112">
        <f>+F68*E68</f>
        <v>0</v>
      </c>
      <c r="H68" s="112"/>
      <c r="I68" s="112"/>
      <c r="J68" s="112">
        <v>4500</v>
      </c>
      <c r="K68" s="112"/>
      <c r="L68" s="112"/>
      <c r="M68" s="379"/>
    </row>
    <row r="69" spans="1:13" ht="15.75" x14ac:dyDescent="0.25">
      <c r="A69" s="104">
        <v>3</v>
      </c>
      <c r="B69" s="111" t="s">
        <v>383</v>
      </c>
      <c r="C69" s="111" t="s">
        <v>420</v>
      </c>
      <c r="D69" s="104" t="s">
        <v>84</v>
      </c>
      <c r="E69" s="104"/>
      <c r="F69" s="112"/>
      <c r="G69" s="112">
        <f t="shared" ref="G69:G73" si="11">+F69*E69</f>
        <v>0</v>
      </c>
      <c r="H69" s="112"/>
      <c r="I69" s="112">
        <v>4000</v>
      </c>
      <c r="J69" s="112"/>
      <c r="K69" s="112"/>
      <c r="L69" s="112"/>
      <c r="M69" s="398" t="s">
        <v>418</v>
      </c>
    </row>
    <row r="70" spans="1:13" ht="15.75" x14ac:dyDescent="0.25">
      <c r="A70" s="104">
        <v>4</v>
      </c>
      <c r="B70" s="111" t="s">
        <v>332</v>
      </c>
      <c r="C70" s="105" t="s">
        <v>421</v>
      </c>
      <c r="D70" s="104" t="s">
        <v>84</v>
      </c>
      <c r="E70" s="104"/>
      <c r="F70" s="112"/>
      <c r="G70" s="112">
        <f t="shared" si="11"/>
        <v>0</v>
      </c>
      <c r="H70" s="112">
        <v>4000</v>
      </c>
      <c r="I70" s="112">
        <v>4000</v>
      </c>
      <c r="J70" s="112"/>
      <c r="K70" s="112"/>
      <c r="L70" s="112"/>
      <c r="M70" s="379"/>
    </row>
    <row r="71" spans="1:13" ht="15.75" x14ac:dyDescent="0.25">
      <c r="A71" s="104">
        <v>5</v>
      </c>
      <c r="B71" s="111" t="s">
        <v>384</v>
      </c>
      <c r="C71" s="384"/>
      <c r="D71" s="104" t="s">
        <v>84</v>
      </c>
      <c r="E71" s="104"/>
      <c r="F71" s="112"/>
      <c r="G71" s="112">
        <f t="shared" si="11"/>
        <v>0</v>
      </c>
      <c r="H71" s="112"/>
      <c r="I71" s="112"/>
      <c r="J71" s="112"/>
      <c r="K71" s="112"/>
      <c r="L71" s="112"/>
      <c r="M71" s="379"/>
    </row>
    <row r="72" spans="1:13" ht="15.75" x14ac:dyDescent="0.25">
      <c r="A72" s="104">
        <v>6</v>
      </c>
      <c r="B72" s="111" t="s">
        <v>378</v>
      </c>
      <c r="C72" s="105" t="s">
        <v>405</v>
      </c>
      <c r="D72" s="104" t="s">
        <v>84</v>
      </c>
      <c r="E72" s="104"/>
      <c r="F72" s="112"/>
      <c r="G72" s="112">
        <f t="shared" si="11"/>
        <v>0</v>
      </c>
      <c r="H72" s="112"/>
      <c r="I72" s="112">
        <v>4000</v>
      </c>
      <c r="J72" s="112"/>
      <c r="K72" s="112"/>
      <c r="L72" s="112"/>
      <c r="M72" s="379"/>
    </row>
    <row r="73" spans="1:13" ht="15.75" x14ac:dyDescent="0.25">
      <c r="A73" s="104">
        <v>7</v>
      </c>
      <c r="B73" s="111" t="s">
        <v>385</v>
      </c>
      <c r="C73" s="105" t="s">
        <v>407</v>
      </c>
      <c r="D73" s="104" t="s">
        <v>84</v>
      </c>
      <c r="E73" s="104"/>
      <c r="F73" s="112"/>
      <c r="G73" s="112">
        <f t="shared" si="11"/>
        <v>0</v>
      </c>
      <c r="H73" s="112"/>
      <c r="I73" s="112">
        <v>2500</v>
      </c>
      <c r="J73" s="112"/>
      <c r="K73" s="112"/>
      <c r="L73" s="112"/>
      <c r="M73" s="379"/>
    </row>
    <row r="74" spans="1:13" ht="15.75" x14ac:dyDescent="0.25">
      <c r="A74" s="108" t="s">
        <v>51</v>
      </c>
      <c r="B74" s="109" t="s">
        <v>199</v>
      </c>
      <c r="C74" s="109"/>
      <c r="D74" s="110"/>
      <c r="E74" s="110"/>
      <c r="F74" s="110"/>
      <c r="G74" s="110"/>
      <c r="H74" s="103">
        <f>SUM(H75:H76)</f>
        <v>0</v>
      </c>
      <c r="I74" s="103">
        <f>SUM(I75:I76)</f>
        <v>0</v>
      </c>
      <c r="J74" s="103">
        <f>SUM(J75:J76)</f>
        <v>0</v>
      </c>
      <c r="K74" s="103">
        <f>SUM(K75:K76)</f>
        <v>0</v>
      </c>
      <c r="L74" s="103">
        <f>SUM(L75:L76)</f>
        <v>0</v>
      </c>
      <c r="M74" s="386"/>
    </row>
    <row r="75" spans="1:13" s="22" customFormat="1" ht="15.75" x14ac:dyDescent="0.25">
      <c r="A75" s="187" t="s">
        <v>100</v>
      </c>
      <c r="B75" s="48" t="s">
        <v>126</v>
      </c>
      <c r="C75" s="132" t="s">
        <v>238</v>
      </c>
      <c r="D75" s="40" t="s">
        <v>84</v>
      </c>
      <c r="E75" s="211">
        <v>1</v>
      </c>
      <c r="F75" s="40">
        <v>140</v>
      </c>
      <c r="G75" s="40">
        <f>+E75*F75</f>
        <v>140</v>
      </c>
      <c r="H75" s="21"/>
      <c r="I75" s="223"/>
      <c r="J75" s="223"/>
      <c r="K75" s="223"/>
      <c r="L75" s="223">
        <v>0</v>
      </c>
      <c r="M75" s="388"/>
    </row>
    <row r="76" spans="1:13" s="22" customFormat="1" ht="15.75" x14ac:dyDescent="0.25">
      <c r="A76" s="187" t="s">
        <v>101</v>
      </c>
      <c r="B76" s="48" t="s">
        <v>126</v>
      </c>
      <c r="C76" s="132" t="s">
        <v>120</v>
      </c>
      <c r="D76" s="40" t="s">
        <v>84</v>
      </c>
      <c r="E76" s="211">
        <v>2</v>
      </c>
      <c r="F76" s="40">
        <v>140</v>
      </c>
      <c r="G76" s="40">
        <f t="shared" ref="G76" si="12">+E76*F76</f>
        <v>280</v>
      </c>
      <c r="H76" s="21"/>
      <c r="I76" s="223"/>
      <c r="J76" s="223"/>
      <c r="K76" s="223"/>
      <c r="L76" s="223">
        <v>0</v>
      </c>
      <c r="M76" s="388"/>
    </row>
    <row r="77" spans="1:13" ht="15.75" x14ac:dyDescent="0.25">
      <c r="A77" s="108" t="s">
        <v>60</v>
      </c>
      <c r="B77" s="109" t="s">
        <v>174</v>
      </c>
      <c r="C77" s="109"/>
      <c r="D77" s="108"/>
      <c r="E77" s="108"/>
      <c r="F77" s="108"/>
      <c r="G77" s="108"/>
      <c r="H77" s="235">
        <f t="shared" ref="H77:J77" si="13">SUM(H78:H79)</f>
        <v>0</v>
      </c>
      <c r="I77" s="235">
        <f t="shared" si="13"/>
        <v>0</v>
      </c>
      <c r="J77" s="235">
        <f t="shared" si="13"/>
        <v>0</v>
      </c>
      <c r="K77" s="235">
        <f>SUM(K78:K79)</f>
        <v>0</v>
      </c>
      <c r="L77" s="235">
        <f>SUM(L78:L79)</f>
        <v>0</v>
      </c>
      <c r="M77" s="386"/>
    </row>
    <row r="78" spans="1:13" s="116" customFormat="1" ht="15.75" x14ac:dyDescent="0.25">
      <c r="A78" s="187" t="s">
        <v>100</v>
      </c>
      <c r="B78" s="132" t="s">
        <v>188</v>
      </c>
      <c r="C78" s="132" t="s">
        <v>348</v>
      </c>
      <c r="D78" s="40" t="s">
        <v>172</v>
      </c>
      <c r="E78" s="211">
        <v>1</v>
      </c>
      <c r="F78" s="40">
        <v>897.22222222200003</v>
      </c>
      <c r="G78" s="40">
        <f>+F78*E78</f>
        <v>897.22222222200003</v>
      </c>
      <c r="H78" s="43"/>
      <c r="I78" s="266"/>
      <c r="J78" s="266"/>
      <c r="K78" s="266"/>
      <c r="L78" s="266"/>
      <c r="M78" s="389"/>
    </row>
    <row r="79" spans="1:13" s="22" customFormat="1" ht="15.75" x14ac:dyDescent="0.25">
      <c r="A79" s="187"/>
      <c r="B79" s="132" t="s">
        <v>188</v>
      </c>
      <c r="C79" s="132" t="s">
        <v>258</v>
      </c>
      <c r="D79" s="40" t="s">
        <v>172</v>
      </c>
      <c r="E79" s="211">
        <v>1</v>
      </c>
      <c r="F79" s="40">
        <v>780.41666666666595</v>
      </c>
      <c r="G79" s="40">
        <f>+F79*E79</f>
        <v>780.41666666666595</v>
      </c>
      <c r="H79" s="21"/>
      <c r="I79" s="223"/>
      <c r="J79" s="223"/>
      <c r="K79" s="223"/>
      <c r="L79" s="223">
        <v>0</v>
      </c>
      <c r="M79" s="388"/>
    </row>
    <row r="80" spans="1:13" ht="14.25" customHeight="1" x14ac:dyDescent="0.25">
      <c r="A80" s="108" t="s">
        <v>60</v>
      </c>
      <c r="B80" s="109" t="s">
        <v>216</v>
      </c>
      <c r="C80" s="109"/>
      <c r="D80" s="108"/>
      <c r="E80" s="108"/>
      <c r="F80" s="108"/>
      <c r="G80" s="108"/>
      <c r="H80" s="103">
        <f>SUM(H81:H84)</f>
        <v>0</v>
      </c>
      <c r="I80" s="103">
        <f t="shared" ref="I80:L80" si="14">SUM(I81:I84)</f>
        <v>15000</v>
      </c>
      <c r="J80" s="103">
        <f t="shared" si="14"/>
        <v>0</v>
      </c>
      <c r="K80" s="103">
        <f t="shared" si="14"/>
        <v>0</v>
      </c>
      <c r="L80" s="103">
        <f t="shared" si="14"/>
        <v>0</v>
      </c>
      <c r="M80" s="386"/>
    </row>
    <row r="81" spans="1:13" ht="14.25" customHeight="1" x14ac:dyDescent="0.25">
      <c r="A81" s="104">
        <v>1</v>
      </c>
      <c r="B81" s="105" t="s">
        <v>415</v>
      </c>
      <c r="C81" s="105"/>
      <c r="D81" s="104"/>
      <c r="E81" s="104"/>
      <c r="F81" s="112">
        <v>15000</v>
      </c>
      <c r="G81" s="112"/>
      <c r="H81" s="112">
        <v>0</v>
      </c>
      <c r="I81" s="112">
        <v>15000</v>
      </c>
      <c r="J81" s="112"/>
      <c r="K81" s="21"/>
      <c r="L81" s="21"/>
      <c r="M81" s="390"/>
    </row>
    <row r="82" spans="1:13" ht="15.75" x14ac:dyDescent="0.25">
      <c r="A82" s="104">
        <v>2</v>
      </c>
      <c r="B82" s="105" t="s">
        <v>381</v>
      </c>
      <c r="C82" s="105"/>
      <c r="D82" s="104" t="s">
        <v>172</v>
      </c>
      <c r="E82" s="104">
        <v>1</v>
      </c>
      <c r="F82" s="112">
        <v>8000</v>
      </c>
      <c r="G82" s="112">
        <f>+F82*E82</f>
        <v>8000</v>
      </c>
      <c r="H82" s="112"/>
      <c r="I82" s="112"/>
      <c r="J82" s="112"/>
      <c r="K82" s="21"/>
      <c r="L82" s="21"/>
      <c r="M82" s="397" t="s">
        <v>422</v>
      </c>
    </row>
    <row r="83" spans="1:13" ht="15.75" x14ac:dyDescent="0.25">
      <c r="A83" s="104">
        <v>3</v>
      </c>
      <c r="B83" s="105" t="s">
        <v>275</v>
      </c>
      <c r="C83" s="105"/>
      <c r="D83" s="104" t="s">
        <v>84</v>
      </c>
      <c r="E83" s="104">
        <v>1</v>
      </c>
      <c r="F83" s="112">
        <v>1240</v>
      </c>
      <c r="G83" s="112"/>
      <c r="H83" s="112"/>
      <c r="I83" s="112"/>
      <c r="J83" s="112"/>
      <c r="K83" s="21"/>
      <c r="L83" s="21"/>
      <c r="M83" s="397" t="s">
        <v>422</v>
      </c>
    </row>
    <row r="84" spans="1:13" ht="15.75" x14ac:dyDescent="0.25">
      <c r="A84" s="104">
        <v>4</v>
      </c>
      <c r="B84" s="105" t="s">
        <v>386</v>
      </c>
      <c r="C84" s="105"/>
      <c r="D84" s="104"/>
      <c r="E84" s="104">
        <v>1</v>
      </c>
      <c r="F84" s="112">
        <v>2429.1</v>
      </c>
      <c r="G84" s="112"/>
      <c r="H84" s="112"/>
      <c r="I84" s="112"/>
      <c r="J84" s="112"/>
      <c r="K84" s="21"/>
      <c r="L84" s="21"/>
      <c r="M84" s="390"/>
    </row>
    <row r="85" spans="1:13" ht="15.75" x14ac:dyDescent="0.25">
      <c r="A85" s="468" t="s">
        <v>66</v>
      </c>
      <c r="B85" s="469"/>
      <c r="C85" s="469"/>
      <c r="D85" s="469"/>
      <c r="E85" s="469"/>
      <c r="F85" s="470"/>
      <c r="G85" s="113">
        <f>SUM(H85:L85)</f>
        <v>42905</v>
      </c>
      <c r="H85" s="240">
        <f>+H65+H67+H74+H77+H80</f>
        <v>4000</v>
      </c>
      <c r="I85" s="240">
        <f>+I65+I67+I74+I77+I80</f>
        <v>29500</v>
      </c>
      <c r="J85" s="240">
        <f>+J65+J67+J74+J77+J80</f>
        <v>9405</v>
      </c>
      <c r="K85" s="240">
        <f>+K65+K67+K74+K77+K80</f>
        <v>0</v>
      </c>
      <c r="L85" s="240">
        <f>+L65+L67+L74+L77+L80</f>
        <v>0</v>
      </c>
      <c r="M85" s="391"/>
    </row>
    <row r="86" spans="1:13" ht="18" customHeight="1" x14ac:dyDescent="0.25">
      <c r="A86" s="466" t="s">
        <v>245</v>
      </c>
      <c r="B86" s="466"/>
      <c r="C86" s="466"/>
      <c r="D86" s="466"/>
      <c r="E86" s="466"/>
      <c r="F86" s="466"/>
      <c r="G86" s="255">
        <f>SUM(H86:L86)</f>
        <v>111215</v>
      </c>
      <c r="H86" s="242">
        <f>+H85+H60+H29</f>
        <v>48905</v>
      </c>
      <c r="I86" s="242">
        <f>+I85+I60+I29</f>
        <v>52905</v>
      </c>
      <c r="J86" s="242">
        <f>+J85+J60+J29</f>
        <v>9405</v>
      </c>
      <c r="K86" s="242">
        <f>+K85+K60+K29</f>
        <v>0</v>
      </c>
      <c r="L86" s="242">
        <f>+L85+L60+L29</f>
        <v>0</v>
      </c>
      <c r="M86" s="394"/>
    </row>
    <row r="87" spans="1:13" x14ac:dyDescent="0.25">
      <c r="A87" s="464" t="s">
        <v>96</v>
      </c>
      <c r="B87" s="465"/>
      <c r="C87" s="465"/>
      <c r="D87" s="465"/>
      <c r="E87" s="465"/>
      <c r="F87" s="465"/>
      <c r="G87" s="465"/>
    </row>
    <row r="88" spans="1:13" ht="27" x14ac:dyDescent="0.25">
      <c r="A88" s="1" t="s">
        <v>0</v>
      </c>
      <c r="B88" s="1" t="s">
        <v>25</v>
      </c>
      <c r="C88" s="1"/>
      <c r="D88" s="1" t="s">
        <v>2</v>
      </c>
      <c r="E88" s="2" t="s">
        <v>26</v>
      </c>
      <c r="F88" s="2" t="s">
        <v>27</v>
      </c>
      <c r="G88" s="2" t="s">
        <v>24</v>
      </c>
    </row>
    <row r="89" spans="1:13" x14ac:dyDescent="0.25">
      <c r="A89" s="3" t="s">
        <v>28</v>
      </c>
      <c r="B89" s="4" t="s">
        <v>29</v>
      </c>
      <c r="C89" s="4"/>
      <c r="D89" s="5"/>
      <c r="E89" s="5"/>
      <c r="F89" s="5"/>
      <c r="G89" s="5"/>
    </row>
    <row r="90" spans="1:13" x14ac:dyDescent="0.25">
      <c r="A90" s="6">
        <v>1.1000000000000001</v>
      </c>
      <c r="B90" s="7" t="s">
        <v>30</v>
      </c>
      <c r="C90" s="7"/>
      <c r="D90" s="8">
        <v>1</v>
      </c>
      <c r="E90" s="8">
        <v>5</v>
      </c>
      <c r="F90" s="9">
        <v>5000</v>
      </c>
      <c r="G90" s="9">
        <f>+E90*F90</f>
        <v>25000</v>
      </c>
    </row>
    <row r="91" spans="1:13" x14ac:dyDescent="0.25">
      <c r="A91" s="6">
        <v>1.2</v>
      </c>
      <c r="B91" s="7" t="s">
        <v>31</v>
      </c>
      <c r="C91" s="7"/>
      <c r="D91" s="8">
        <v>1</v>
      </c>
      <c r="E91" s="8">
        <v>3</v>
      </c>
      <c r="F91" s="9">
        <v>3500</v>
      </c>
      <c r="G91" s="9">
        <f t="shared" ref="G91:G105" si="15">+E91*F91</f>
        <v>10500</v>
      </c>
    </row>
    <row r="92" spans="1:13" x14ac:dyDescent="0.25">
      <c r="A92" s="6">
        <v>1.3</v>
      </c>
      <c r="B92" s="7" t="s">
        <v>32</v>
      </c>
      <c r="C92" s="7"/>
      <c r="D92" s="8">
        <v>1</v>
      </c>
      <c r="E92" s="8">
        <v>5</v>
      </c>
      <c r="F92" s="9">
        <v>3500</v>
      </c>
      <c r="G92" s="9">
        <f t="shared" si="15"/>
        <v>17500</v>
      </c>
    </row>
    <row r="93" spans="1:13" x14ac:dyDescent="0.25">
      <c r="A93" s="6">
        <v>1.4</v>
      </c>
      <c r="B93" s="7" t="s">
        <v>33</v>
      </c>
      <c r="C93" s="7"/>
      <c r="D93" s="8">
        <v>1</v>
      </c>
      <c r="E93" s="8">
        <v>3</v>
      </c>
      <c r="F93" s="9">
        <v>3500</v>
      </c>
      <c r="G93" s="9">
        <f t="shared" si="15"/>
        <v>10500</v>
      </c>
    </row>
    <row r="94" spans="1:13" x14ac:dyDescent="0.25">
      <c r="A94" s="6">
        <v>1.5</v>
      </c>
      <c r="B94" s="7" t="s">
        <v>34</v>
      </c>
      <c r="C94" s="7"/>
      <c r="D94" s="8">
        <v>1</v>
      </c>
      <c r="E94" s="8">
        <v>5</v>
      </c>
      <c r="F94" s="9">
        <v>4500</v>
      </c>
      <c r="G94" s="9">
        <f t="shared" si="15"/>
        <v>22500</v>
      </c>
    </row>
    <row r="95" spans="1:13" x14ac:dyDescent="0.25">
      <c r="A95" s="6">
        <v>1.6</v>
      </c>
      <c r="B95" s="7" t="s">
        <v>35</v>
      </c>
      <c r="C95" s="7"/>
      <c r="D95" s="6">
        <v>1</v>
      </c>
      <c r="E95" s="6">
        <v>2</v>
      </c>
      <c r="F95" s="9">
        <v>4000</v>
      </c>
      <c r="G95" s="9">
        <f t="shared" si="15"/>
        <v>8000</v>
      </c>
    </row>
    <row r="96" spans="1:13" x14ac:dyDescent="0.25">
      <c r="A96" s="6">
        <v>1.7</v>
      </c>
      <c r="B96" s="7" t="s">
        <v>36</v>
      </c>
      <c r="C96" s="7"/>
      <c r="D96" s="6">
        <v>1</v>
      </c>
      <c r="E96" s="6">
        <v>2</v>
      </c>
      <c r="F96" s="9">
        <v>4000</v>
      </c>
      <c r="G96" s="9">
        <f t="shared" si="15"/>
        <v>8000</v>
      </c>
    </row>
    <row r="97" spans="1:7" x14ac:dyDescent="0.25">
      <c r="A97" s="6">
        <v>1.8</v>
      </c>
      <c r="B97" s="7" t="s">
        <v>37</v>
      </c>
      <c r="C97" s="7"/>
      <c r="D97" s="6">
        <v>1</v>
      </c>
      <c r="E97" s="6">
        <v>1</v>
      </c>
      <c r="F97" s="9">
        <v>4000</v>
      </c>
      <c r="G97" s="9">
        <f t="shared" si="15"/>
        <v>4000</v>
      </c>
    </row>
    <row r="98" spans="1:7" x14ac:dyDescent="0.25">
      <c r="A98" s="6">
        <v>1.9</v>
      </c>
      <c r="B98" s="7" t="s">
        <v>38</v>
      </c>
      <c r="C98" s="7"/>
      <c r="D98" s="6">
        <v>1</v>
      </c>
      <c r="E98" s="6">
        <v>2</v>
      </c>
      <c r="F98" s="9">
        <v>4000</v>
      </c>
      <c r="G98" s="9">
        <f t="shared" si="15"/>
        <v>8000</v>
      </c>
    </row>
    <row r="99" spans="1:7" x14ac:dyDescent="0.25">
      <c r="A99" s="10">
        <v>1.1000000000000001</v>
      </c>
      <c r="B99" s="7" t="s">
        <v>39</v>
      </c>
      <c r="C99" s="7"/>
      <c r="D99" s="6">
        <v>1</v>
      </c>
      <c r="E99" s="6">
        <v>1</v>
      </c>
      <c r="F99" s="9">
        <v>4000</v>
      </c>
      <c r="G99" s="9">
        <f t="shared" si="15"/>
        <v>4000</v>
      </c>
    </row>
    <row r="100" spans="1:7" x14ac:dyDescent="0.25">
      <c r="A100" s="10">
        <v>1.1100000000000001</v>
      </c>
      <c r="B100" s="7" t="s">
        <v>40</v>
      </c>
      <c r="C100" s="7"/>
      <c r="D100" s="6">
        <v>1</v>
      </c>
      <c r="E100" s="6">
        <v>5</v>
      </c>
      <c r="F100" s="9">
        <v>4000</v>
      </c>
      <c r="G100" s="9">
        <f t="shared" si="15"/>
        <v>20000</v>
      </c>
    </row>
    <row r="101" spans="1:7" x14ac:dyDescent="0.25">
      <c r="A101" s="10">
        <v>1.1200000000000001</v>
      </c>
      <c r="B101" s="7" t="s">
        <v>41</v>
      </c>
      <c r="C101" s="7"/>
      <c r="D101" s="6">
        <v>1</v>
      </c>
      <c r="E101" s="6">
        <v>5</v>
      </c>
      <c r="F101" s="9">
        <v>4500</v>
      </c>
      <c r="G101" s="9">
        <f t="shared" si="15"/>
        <v>22500</v>
      </c>
    </row>
    <row r="102" spans="1:7" x14ac:dyDescent="0.25">
      <c r="A102" s="10">
        <v>1.1299999999999999</v>
      </c>
      <c r="B102" s="7" t="s">
        <v>42</v>
      </c>
      <c r="C102" s="7"/>
      <c r="D102" s="6">
        <v>1</v>
      </c>
      <c r="E102" s="6">
        <v>5</v>
      </c>
      <c r="F102" s="9">
        <v>4000</v>
      </c>
      <c r="G102" s="9">
        <f t="shared" si="15"/>
        <v>20000</v>
      </c>
    </row>
    <row r="103" spans="1:7" x14ac:dyDescent="0.25">
      <c r="A103" s="10">
        <v>1.1399999999999999</v>
      </c>
      <c r="B103" s="7" t="s">
        <v>43</v>
      </c>
      <c r="C103" s="7"/>
      <c r="D103" s="6">
        <v>1</v>
      </c>
      <c r="E103" s="6">
        <v>1</v>
      </c>
      <c r="F103" s="9">
        <v>4000</v>
      </c>
      <c r="G103" s="9">
        <f t="shared" si="15"/>
        <v>4000</v>
      </c>
    </row>
    <row r="104" spans="1:7" x14ac:dyDescent="0.25">
      <c r="A104" s="10">
        <v>1.1499999999999999</v>
      </c>
      <c r="B104" s="7" t="s">
        <v>44</v>
      </c>
      <c r="C104" s="7"/>
      <c r="D104" s="6">
        <v>1</v>
      </c>
      <c r="E104" s="6">
        <v>1</v>
      </c>
      <c r="F104" s="9">
        <v>4000</v>
      </c>
      <c r="G104" s="9">
        <f t="shared" si="15"/>
        <v>4000</v>
      </c>
    </row>
    <row r="105" spans="1:7" x14ac:dyDescent="0.25">
      <c r="A105" s="10">
        <v>1.1599999999999999</v>
      </c>
      <c r="B105" s="7" t="s">
        <v>45</v>
      </c>
      <c r="C105" s="7"/>
      <c r="D105" s="6">
        <v>1</v>
      </c>
      <c r="E105" s="6">
        <v>1</v>
      </c>
      <c r="F105" s="9">
        <v>4000</v>
      </c>
      <c r="G105" s="9">
        <f t="shared" si="15"/>
        <v>4000</v>
      </c>
    </row>
    <row r="106" spans="1:7" x14ac:dyDescent="0.25">
      <c r="A106" s="3" t="s">
        <v>46</v>
      </c>
      <c r="B106" s="4" t="s">
        <v>47</v>
      </c>
      <c r="C106" s="4"/>
      <c r="D106" s="5"/>
      <c r="E106" s="5"/>
      <c r="F106" s="5"/>
      <c r="G106" s="5"/>
    </row>
    <row r="107" spans="1:7" x14ac:dyDescent="0.25">
      <c r="A107" s="6">
        <v>2.1</v>
      </c>
      <c r="B107" s="11" t="s">
        <v>48</v>
      </c>
      <c r="C107" s="11"/>
      <c r="D107" s="6" t="s">
        <v>22</v>
      </c>
      <c r="E107" s="6">
        <v>1</v>
      </c>
      <c r="F107" s="12">
        <v>8000</v>
      </c>
      <c r="G107" s="12">
        <f>+E107*F107</f>
        <v>8000</v>
      </c>
    </row>
    <row r="108" spans="1:7" ht="27" x14ac:dyDescent="0.25">
      <c r="A108" s="6">
        <v>2.2000000000000002</v>
      </c>
      <c r="B108" s="11" t="s">
        <v>49</v>
      </c>
      <c r="C108" s="11"/>
      <c r="D108" s="6" t="s">
        <v>22</v>
      </c>
      <c r="E108" s="6">
        <v>1</v>
      </c>
      <c r="F108" s="12">
        <v>1240.7</v>
      </c>
      <c r="G108" s="12">
        <f>+E108*F108</f>
        <v>1240.7</v>
      </c>
    </row>
    <row r="109" spans="1:7" x14ac:dyDescent="0.25">
      <c r="A109" s="6">
        <v>2.2999999999999998</v>
      </c>
      <c r="B109" s="11" t="s">
        <v>50</v>
      </c>
      <c r="C109" s="11"/>
      <c r="D109" s="6" t="s">
        <v>22</v>
      </c>
      <c r="E109" s="6">
        <v>1</v>
      </c>
      <c r="F109" s="12">
        <v>800</v>
      </c>
      <c r="G109" s="12">
        <f>+E109*F109</f>
        <v>800</v>
      </c>
    </row>
    <row r="110" spans="1:7" x14ac:dyDescent="0.25">
      <c r="A110" s="3" t="s">
        <v>51</v>
      </c>
      <c r="B110" s="4" t="s">
        <v>52</v>
      </c>
      <c r="C110" s="4"/>
      <c r="D110" s="3"/>
      <c r="E110" s="3"/>
      <c r="F110" s="3"/>
      <c r="G110" s="3"/>
    </row>
    <row r="111" spans="1:7" x14ac:dyDescent="0.25">
      <c r="A111" s="6">
        <v>3.1</v>
      </c>
      <c r="B111" s="7" t="s">
        <v>53</v>
      </c>
      <c r="C111" s="7"/>
      <c r="D111" s="6" t="s">
        <v>54</v>
      </c>
      <c r="E111" s="6">
        <v>1</v>
      </c>
      <c r="F111" s="12">
        <v>1809</v>
      </c>
      <c r="G111" s="12">
        <f>+F111*E111</f>
        <v>1809</v>
      </c>
    </row>
    <row r="112" spans="1:7" x14ac:dyDescent="0.25">
      <c r="A112" s="6">
        <v>3.2</v>
      </c>
      <c r="B112" s="7" t="s">
        <v>55</v>
      </c>
      <c r="C112" s="7"/>
      <c r="D112" s="6" t="s">
        <v>54</v>
      </c>
      <c r="E112" s="6">
        <v>1</v>
      </c>
      <c r="F112" s="12">
        <v>2500</v>
      </c>
      <c r="G112" s="12">
        <f>+F112*E112</f>
        <v>2500</v>
      </c>
    </row>
    <row r="113" spans="1:7" x14ac:dyDescent="0.25">
      <c r="A113" s="6">
        <v>3.3</v>
      </c>
      <c r="B113" s="11" t="s">
        <v>56</v>
      </c>
      <c r="C113" s="11"/>
      <c r="D113" s="6" t="s">
        <v>54</v>
      </c>
      <c r="E113" s="6">
        <v>1</v>
      </c>
      <c r="F113" s="12">
        <v>4500</v>
      </c>
      <c r="G113" s="12">
        <f>+F113*E113</f>
        <v>4500</v>
      </c>
    </row>
    <row r="114" spans="1:7" x14ac:dyDescent="0.25">
      <c r="A114" s="6">
        <v>3.4</v>
      </c>
      <c r="B114" s="11" t="s">
        <v>57</v>
      </c>
      <c r="C114" s="11"/>
      <c r="D114" s="6" t="s">
        <v>58</v>
      </c>
      <c r="E114" s="6">
        <v>50</v>
      </c>
      <c r="F114" s="12">
        <v>15</v>
      </c>
      <c r="G114" s="12">
        <f>+F114*E114</f>
        <v>750</v>
      </c>
    </row>
    <row r="115" spans="1:7" x14ac:dyDescent="0.25">
      <c r="A115" s="6">
        <v>3.5</v>
      </c>
      <c r="B115" s="11" t="s">
        <v>59</v>
      </c>
      <c r="C115" s="11"/>
      <c r="D115" s="6" t="s">
        <v>54</v>
      </c>
      <c r="E115" s="6">
        <v>1</v>
      </c>
      <c r="F115" s="12">
        <v>5000</v>
      </c>
      <c r="G115" s="12">
        <f>+F115*E115</f>
        <v>5000</v>
      </c>
    </row>
    <row r="116" spans="1:7" x14ac:dyDescent="0.25">
      <c r="A116" s="3" t="s">
        <v>60</v>
      </c>
      <c r="B116" s="4" t="s">
        <v>61</v>
      </c>
      <c r="C116" s="4"/>
      <c r="D116" s="3"/>
      <c r="E116" s="3"/>
      <c r="F116" s="3"/>
      <c r="G116" s="3"/>
    </row>
    <row r="117" spans="1:7" x14ac:dyDescent="0.25">
      <c r="A117" s="6">
        <v>4.0999999999999996</v>
      </c>
      <c r="B117" s="7" t="s">
        <v>62</v>
      </c>
      <c r="C117" s="7"/>
      <c r="D117" s="6" t="s">
        <v>63</v>
      </c>
      <c r="E117" s="6">
        <v>8</v>
      </c>
      <c r="F117" s="12">
        <v>300</v>
      </c>
      <c r="G117" s="12">
        <f>+F117*E117</f>
        <v>2400</v>
      </c>
    </row>
    <row r="118" spans="1:7" x14ac:dyDescent="0.25">
      <c r="A118" s="6">
        <v>4.2</v>
      </c>
      <c r="B118" s="7" t="s">
        <v>64</v>
      </c>
      <c r="C118" s="7"/>
      <c r="D118" s="6" t="s">
        <v>63</v>
      </c>
      <c r="E118" s="6">
        <v>2</v>
      </c>
      <c r="F118" s="12">
        <v>150</v>
      </c>
      <c r="G118" s="12">
        <f>+F118*E118</f>
        <v>300</v>
      </c>
    </row>
    <row r="119" spans="1:7" x14ac:dyDescent="0.25">
      <c r="A119" s="6">
        <v>4.3</v>
      </c>
      <c r="B119" s="11" t="s">
        <v>65</v>
      </c>
      <c r="C119" s="11"/>
      <c r="D119" s="6" t="s">
        <v>63</v>
      </c>
      <c r="E119" s="6">
        <v>2</v>
      </c>
      <c r="F119" s="12">
        <v>120</v>
      </c>
      <c r="G119" s="12">
        <f>+F119*E119</f>
        <v>240</v>
      </c>
    </row>
    <row r="120" spans="1:7" x14ac:dyDescent="0.25">
      <c r="A120" s="6">
        <v>4.4000000000000004</v>
      </c>
      <c r="B120" s="11"/>
      <c r="C120" s="11"/>
      <c r="D120" s="6"/>
      <c r="E120" s="6"/>
      <c r="F120" s="12"/>
      <c r="G120" s="12">
        <f>SUM(G117:G119)</f>
        <v>2940</v>
      </c>
    </row>
    <row r="121" spans="1:7" x14ac:dyDescent="0.25">
      <c r="A121" s="6">
        <v>4.5</v>
      </c>
      <c r="B121" s="11"/>
      <c r="C121" s="11"/>
      <c r="D121" s="6"/>
      <c r="E121" s="6"/>
      <c r="F121" s="12"/>
      <c r="G121" s="12"/>
    </row>
    <row r="122" spans="1:7" x14ac:dyDescent="0.25">
      <c r="A122" s="461" t="s">
        <v>66</v>
      </c>
      <c r="B122" s="462"/>
      <c r="C122" s="462"/>
      <c r="D122" s="462"/>
      <c r="E122" s="462"/>
      <c r="F122" s="463"/>
      <c r="G122" s="20">
        <f>SUM(G90:G120)</f>
        <v>222979.7</v>
      </c>
    </row>
    <row r="124" spans="1:7" x14ac:dyDescent="0.25">
      <c r="A124" s="464" t="s">
        <v>97</v>
      </c>
      <c r="B124" s="465"/>
      <c r="C124" s="465"/>
      <c r="D124" s="465"/>
      <c r="E124" s="465"/>
      <c r="F124" s="465"/>
      <c r="G124" s="465"/>
    </row>
    <row r="125" spans="1:7" ht="27" x14ac:dyDescent="0.25">
      <c r="A125" s="1" t="s">
        <v>0</v>
      </c>
      <c r="B125" s="1" t="s">
        <v>25</v>
      </c>
      <c r="C125" s="1"/>
      <c r="D125" s="1" t="s">
        <v>2</v>
      </c>
      <c r="E125" s="2" t="s">
        <v>26</v>
      </c>
      <c r="F125" s="2" t="s">
        <v>27</v>
      </c>
      <c r="G125" s="2" t="s">
        <v>24</v>
      </c>
    </row>
    <row r="126" spans="1:7" x14ac:dyDescent="0.25">
      <c r="A126" s="3" t="s">
        <v>28</v>
      </c>
      <c r="B126" s="4" t="s">
        <v>29</v>
      </c>
      <c r="C126" s="4"/>
      <c r="D126" s="5"/>
      <c r="E126" s="5"/>
      <c r="F126" s="5"/>
      <c r="G126" s="5"/>
    </row>
    <row r="127" spans="1:7" x14ac:dyDescent="0.25">
      <c r="A127" s="6">
        <v>1.1000000000000001</v>
      </c>
      <c r="B127" s="7" t="s">
        <v>30</v>
      </c>
      <c r="C127" s="7"/>
      <c r="D127" s="8">
        <v>1</v>
      </c>
      <c r="E127" s="8">
        <v>5</v>
      </c>
      <c r="F127" s="9">
        <v>5000</v>
      </c>
      <c r="G127" s="9">
        <f>+E127*F127</f>
        <v>25000</v>
      </c>
    </row>
    <row r="128" spans="1:7" x14ac:dyDescent="0.25">
      <c r="A128" s="6">
        <v>1.2</v>
      </c>
      <c r="B128" s="7" t="s">
        <v>31</v>
      </c>
      <c r="C128" s="7"/>
      <c r="D128" s="8">
        <v>1</v>
      </c>
      <c r="E128" s="8">
        <v>3</v>
      </c>
      <c r="F128" s="9">
        <v>3500</v>
      </c>
      <c r="G128" s="9">
        <f t="shared" ref="G128:G142" si="16">+E128*F128</f>
        <v>10500</v>
      </c>
    </row>
    <row r="129" spans="1:7" x14ac:dyDescent="0.25">
      <c r="A129" s="6">
        <v>1.3</v>
      </c>
      <c r="B129" s="7" t="s">
        <v>32</v>
      </c>
      <c r="C129" s="7"/>
      <c r="D129" s="8">
        <v>1</v>
      </c>
      <c r="E129" s="8">
        <v>5</v>
      </c>
      <c r="F129" s="9">
        <v>3500</v>
      </c>
      <c r="G129" s="9">
        <f t="shared" si="16"/>
        <v>17500</v>
      </c>
    </row>
    <row r="130" spans="1:7" x14ac:dyDescent="0.25">
      <c r="A130" s="6">
        <v>1.4</v>
      </c>
      <c r="B130" s="7" t="s">
        <v>33</v>
      </c>
      <c r="C130" s="7"/>
      <c r="D130" s="8">
        <v>1</v>
      </c>
      <c r="E130" s="8">
        <v>3</v>
      </c>
      <c r="F130" s="9">
        <v>3500</v>
      </c>
      <c r="G130" s="9">
        <f t="shared" si="16"/>
        <v>10500</v>
      </c>
    </row>
    <row r="131" spans="1:7" x14ac:dyDescent="0.25">
      <c r="A131" s="6">
        <v>1.5</v>
      </c>
      <c r="B131" s="7" t="s">
        <v>34</v>
      </c>
      <c r="C131" s="7"/>
      <c r="D131" s="8">
        <v>1</v>
      </c>
      <c r="E131" s="8">
        <v>5</v>
      </c>
      <c r="F131" s="9">
        <v>4500</v>
      </c>
      <c r="G131" s="9">
        <f t="shared" si="16"/>
        <v>22500</v>
      </c>
    </row>
    <row r="132" spans="1:7" x14ac:dyDescent="0.25">
      <c r="A132" s="6">
        <v>1.6</v>
      </c>
      <c r="B132" s="7" t="s">
        <v>35</v>
      </c>
      <c r="C132" s="7"/>
      <c r="D132" s="6">
        <v>1</v>
      </c>
      <c r="E132" s="6">
        <v>2</v>
      </c>
      <c r="F132" s="9">
        <v>4000</v>
      </c>
      <c r="G132" s="9">
        <f t="shared" si="16"/>
        <v>8000</v>
      </c>
    </row>
    <row r="133" spans="1:7" x14ac:dyDescent="0.25">
      <c r="A133" s="6">
        <v>1.7</v>
      </c>
      <c r="B133" s="7" t="s">
        <v>36</v>
      </c>
      <c r="C133" s="7"/>
      <c r="D133" s="6">
        <v>1</v>
      </c>
      <c r="E133" s="6">
        <v>2</v>
      </c>
      <c r="F133" s="9">
        <v>4000</v>
      </c>
      <c r="G133" s="9">
        <f t="shared" si="16"/>
        <v>8000</v>
      </c>
    </row>
    <row r="134" spans="1:7" x14ac:dyDescent="0.25">
      <c r="A134" s="6">
        <v>1.8</v>
      </c>
      <c r="B134" s="7" t="s">
        <v>37</v>
      </c>
      <c r="C134" s="7"/>
      <c r="D134" s="6">
        <v>1</v>
      </c>
      <c r="E134" s="6">
        <v>1</v>
      </c>
      <c r="F134" s="9">
        <v>4000</v>
      </c>
      <c r="G134" s="9">
        <f t="shared" si="16"/>
        <v>4000</v>
      </c>
    </row>
    <row r="135" spans="1:7" x14ac:dyDescent="0.25">
      <c r="A135" s="6">
        <v>1.9</v>
      </c>
      <c r="B135" s="7" t="s">
        <v>38</v>
      </c>
      <c r="C135" s="7"/>
      <c r="D135" s="6">
        <v>1</v>
      </c>
      <c r="E135" s="6">
        <v>2</v>
      </c>
      <c r="F135" s="9">
        <v>4000</v>
      </c>
      <c r="G135" s="9">
        <f t="shared" si="16"/>
        <v>8000</v>
      </c>
    </row>
    <row r="136" spans="1:7" x14ac:dyDescent="0.25">
      <c r="A136" s="10">
        <v>1.1000000000000001</v>
      </c>
      <c r="B136" s="7" t="s">
        <v>39</v>
      </c>
      <c r="C136" s="7"/>
      <c r="D136" s="6">
        <v>1</v>
      </c>
      <c r="E136" s="6">
        <v>1</v>
      </c>
      <c r="F136" s="9">
        <v>4000</v>
      </c>
      <c r="G136" s="9">
        <f t="shared" si="16"/>
        <v>4000</v>
      </c>
    </row>
    <row r="137" spans="1:7" x14ac:dyDescent="0.25">
      <c r="A137" s="10">
        <v>1.1100000000000001</v>
      </c>
      <c r="B137" s="7" t="s">
        <v>40</v>
      </c>
      <c r="C137" s="7"/>
      <c r="D137" s="6">
        <v>1</v>
      </c>
      <c r="E137" s="6">
        <v>5</v>
      </c>
      <c r="F137" s="9">
        <v>4000</v>
      </c>
      <c r="G137" s="9">
        <f t="shared" si="16"/>
        <v>20000</v>
      </c>
    </row>
    <row r="138" spans="1:7" x14ac:dyDescent="0.25">
      <c r="A138" s="10">
        <v>1.1200000000000001</v>
      </c>
      <c r="B138" s="7" t="s">
        <v>41</v>
      </c>
      <c r="C138" s="7"/>
      <c r="D138" s="6">
        <v>1</v>
      </c>
      <c r="E138" s="6">
        <v>5</v>
      </c>
      <c r="F138" s="9">
        <v>4500</v>
      </c>
      <c r="G138" s="9">
        <f t="shared" si="16"/>
        <v>22500</v>
      </c>
    </row>
    <row r="139" spans="1:7" x14ac:dyDescent="0.25">
      <c r="A139" s="10">
        <v>1.1299999999999999</v>
      </c>
      <c r="B139" s="7" t="s">
        <v>42</v>
      </c>
      <c r="C139" s="7"/>
      <c r="D139" s="6">
        <v>1</v>
      </c>
      <c r="E139" s="6">
        <v>5</v>
      </c>
      <c r="F139" s="9">
        <v>4000</v>
      </c>
      <c r="G139" s="9">
        <f t="shared" si="16"/>
        <v>20000</v>
      </c>
    </row>
    <row r="140" spans="1:7" x14ac:dyDescent="0.25">
      <c r="A140" s="10">
        <v>1.1399999999999999</v>
      </c>
      <c r="B140" s="7" t="s">
        <v>43</v>
      </c>
      <c r="C140" s="7"/>
      <c r="D140" s="6">
        <v>1</v>
      </c>
      <c r="E140" s="6">
        <v>1</v>
      </c>
      <c r="F140" s="9">
        <v>4000</v>
      </c>
      <c r="G140" s="9">
        <f t="shared" si="16"/>
        <v>4000</v>
      </c>
    </row>
    <row r="141" spans="1:7" x14ac:dyDescent="0.25">
      <c r="A141" s="10">
        <v>1.1499999999999999</v>
      </c>
      <c r="B141" s="7" t="s">
        <v>44</v>
      </c>
      <c r="C141" s="7"/>
      <c r="D141" s="6">
        <v>1</v>
      </c>
      <c r="E141" s="6">
        <v>1</v>
      </c>
      <c r="F141" s="9">
        <v>4000</v>
      </c>
      <c r="G141" s="9">
        <f t="shared" si="16"/>
        <v>4000</v>
      </c>
    </row>
    <row r="142" spans="1:7" x14ac:dyDescent="0.25">
      <c r="A142" s="10">
        <v>1.1599999999999999</v>
      </c>
      <c r="B142" s="7" t="s">
        <v>45</v>
      </c>
      <c r="C142" s="7"/>
      <c r="D142" s="6">
        <v>1</v>
      </c>
      <c r="E142" s="6">
        <v>1</v>
      </c>
      <c r="F142" s="9">
        <v>4000</v>
      </c>
      <c r="G142" s="9">
        <f t="shared" si="16"/>
        <v>4000</v>
      </c>
    </row>
    <row r="143" spans="1:7" x14ac:dyDescent="0.25">
      <c r="A143" s="3" t="s">
        <v>46</v>
      </c>
      <c r="B143" s="4" t="s">
        <v>47</v>
      </c>
      <c r="C143" s="4"/>
      <c r="D143" s="5"/>
      <c r="E143" s="5"/>
      <c r="F143" s="5"/>
      <c r="G143" s="5"/>
    </row>
    <row r="144" spans="1:7" x14ac:dyDescent="0.25">
      <c r="A144" s="6">
        <v>2.1</v>
      </c>
      <c r="B144" s="11" t="s">
        <v>48</v>
      </c>
      <c r="C144" s="11"/>
      <c r="D144" s="6" t="s">
        <v>22</v>
      </c>
      <c r="E144" s="6">
        <v>1</v>
      </c>
      <c r="F144" s="12">
        <v>8000</v>
      </c>
      <c r="G144" s="12">
        <f>+E144*F144</f>
        <v>8000</v>
      </c>
    </row>
    <row r="145" spans="1:7" ht="27" x14ac:dyDescent="0.25">
      <c r="A145" s="6">
        <v>2.2000000000000002</v>
      </c>
      <c r="B145" s="11" t="s">
        <v>49</v>
      </c>
      <c r="C145" s="11"/>
      <c r="D145" s="6" t="s">
        <v>22</v>
      </c>
      <c r="E145" s="6">
        <v>1</v>
      </c>
      <c r="F145" s="12">
        <v>1240.7</v>
      </c>
      <c r="G145" s="12">
        <f>+E145*F145</f>
        <v>1240.7</v>
      </c>
    </row>
    <row r="146" spans="1:7" x14ac:dyDescent="0.25">
      <c r="A146" s="6">
        <v>2.2999999999999998</v>
      </c>
      <c r="B146" s="11" t="s">
        <v>50</v>
      </c>
      <c r="C146" s="11"/>
      <c r="D146" s="6" t="s">
        <v>22</v>
      </c>
      <c r="E146" s="6">
        <v>1</v>
      </c>
      <c r="F146" s="12">
        <v>800</v>
      </c>
      <c r="G146" s="12">
        <f>+E146*F146</f>
        <v>800</v>
      </c>
    </row>
    <row r="147" spans="1:7" x14ac:dyDescent="0.25">
      <c r="A147" s="3" t="s">
        <v>51</v>
      </c>
      <c r="B147" s="4" t="s">
        <v>52</v>
      </c>
      <c r="C147" s="4"/>
      <c r="D147" s="3"/>
      <c r="E147" s="3"/>
      <c r="F147" s="3"/>
      <c r="G147" s="3"/>
    </row>
    <row r="148" spans="1:7" x14ac:dyDescent="0.25">
      <c r="A148" s="6">
        <v>3.1</v>
      </c>
      <c r="B148" s="7" t="s">
        <v>53</v>
      </c>
      <c r="C148" s="7"/>
      <c r="D148" s="6" t="s">
        <v>54</v>
      </c>
      <c r="E148" s="6">
        <v>1</v>
      </c>
      <c r="F148" s="12">
        <v>1809</v>
      </c>
      <c r="G148" s="12">
        <f>+F148*E148</f>
        <v>1809</v>
      </c>
    </row>
    <row r="149" spans="1:7" x14ac:dyDescent="0.25">
      <c r="A149" s="6">
        <v>3.2</v>
      </c>
      <c r="B149" s="7" t="s">
        <v>55</v>
      </c>
      <c r="C149" s="7"/>
      <c r="D149" s="6" t="s">
        <v>54</v>
      </c>
      <c r="E149" s="6">
        <v>1</v>
      </c>
      <c r="F149" s="12">
        <v>2500</v>
      </c>
      <c r="G149" s="12">
        <f>+F149*E149</f>
        <v>2500</v>
      </c>
    </row>
    <row r="150" spans="1:7" x14ac:dyDescent="0.25">
      <c r="A150" s="6">
        <v>3.3</v>
      </c>
      <c r="B150" s="11" t="s">
        <v>56</v>
      </c>
      <c r="C150" s="11"/>
      <c r="D150" s="6" t="s">
        <v>54</v>
      </c>
      <c r="E150" s="6">
        <v>1</v>
      </c>
      <c r="F150" s="12">
        <v>4500</v>
      </c>
      <c r="G150" s="12">
        <f>+F150*E150</f>
        <v>4500</v>
      </c>
    </row>
    <row r="151" spans="1:7" x14ac:dyDescent="0.25">
      <c r="A151" s="6">
        <v>3.4</v>
      </c>
      <c r="B151" s="11" t="s">
        <v>57</v>
      </c>
      <c r="C151" s="11"/>
      <c r="D151" s="6" t="s">
        <v>58</v>
      </c>
      <c r="E151" s="6">
        <v>50</v>
      </c>
      <c r="F151" s="12">
        <v>15</v>
      </c>
      <c r="G151" s="12">
        <f>+F151*E151</f>
        <v>750</v>
      </c>
    </row>
    <row r="152" spans="1:7" x14ac:dyDescent="0.25">
      <c r="A152" s="6">
        <v>3.5</v>
      </c>
      <c r="B152" s="11" t="s">
        <v>59</v>
      </c>
      <c r="C152" s="11"/>
      <c r="D152" s="6" t="s">
        <v>54</v>
      </c>
      <c r="E152" s="6">
        <v>1</v>
      </c>
      <c r="F152" s="12">
        <v>5000</v>
      </c>
      <c r="G152" s="12">
        <f>+F152*E152</f>
        <v>5000</v>
      </c>
    </row>
    <row r="153" spans="1:7" x14ac:dyDescent="0.25">
      <c r="A153" s="3" t="s">
        <v>60</v>
      </c>
      <c r="B153" s="4" t="s">
        <v>61</v>
      </c>
      <c r="C153" s="4"/>
      <c r="D153" s="3"/>
      <c r="E153" s="3"/>
      <c r="F153" s="3"/>
      <c r="G153" s="3"/>
    </row>
    <row r="154" spans="1:7" x14ac:dyDescent="0.25">
      <c r="A154" s="6">
        <v>4.0999999999999996</v>
      </c>
      <c r="B154" s="7" t="s">
        <v>62</v>
      </c>
      <c r="C154" s="7"/>
      <c r="D154" s="6" t="s">
        <v>63</v>
      </c>
      <c r="E154" s="6">
        <v>8</v>
      </c>
      <c r="F154" s="12">
        <v>300</v>
      </c>
      <c r="G154" s="12">
        <f>+F154*E154</f>
        <v>2400</v>
      </c>
    </row>
    <row r="155" spans="1:7" x14ac:dyDescent="0.25">
      <c r="A155" s="6">
        <v>4.2</v>
      </c>
      <c r="B155" s="7" t="s">
        <v>64</v>
      </c>
      <c r="C155" s="7"/>
      <c r="D155" s="6" t="s">
        <v>63</v>
      </c>
      <c r="E155" s="6">
        <v>2</v>
      </c>
      <c r="F155" s="12">
        <v>150</v>
      </c>
      <c r="G155" s="12">
        <f>+F155*E155</f>
        <v>300</v>
      </c>
    </row>
    <row r="156" spans="1:7" x14ac:dyDescent="0.25">
      <c r="A156" s="6">
        <v>4.3</v>
      </c>
      <c r="B156" s="11" t="s">
        <v>65</v>
      </c>
      <c r="C156" s="11"/>
      <c r="D156" s="6" t="s">
        <v>63</v>
      </c>
      <c r="E156" s="6">
        <v>2</v>
      </c>
      <c r="F156" s="12">
        <v>120</v>
      </c>
      <c r="G156" s="12">
        <f>+F156*E156</f>
        <v>240</v>
      </c>
    </row>
    <row r="157" spans="1:7" x14ac:dyDescent="0.25">
      <c r="A157" s="461" t="s">
        <v>66</v>
      </c>
      <c r="B157" s="462"/>
      <c r="C157" s="462"/>
      <c r="D157" s="462"/>
      <c r="E157" s="462"/>
      <c r="F157" s="463"/>
      <c r="G157" s="20">
        <f>SUM(G127:G156)</f>
        <v>220039.7</v>
      </c>
    </row>
  </sheetData>
  <mergeCells count="14">
    <mergeCell ref="A1:L1"/>
    <mergeCell ref="A157:F157"/>
    <mergeCell ref="A87:G87"/>
    <mergeCell ref="A122:F122"/>
    <mergeCell ref="A124:G124"/>
    <mergeCell ref="A86:F86"/>
    <mergeCell ref="A3:G3"/>
    <mergeCell ref="A29:F29"/>
    <mergeCell ref="A32:G32"/>
    <mergeCell ref="A60:F60"/>
    <mergeCell ref="A64:G64"/>
    <mergeCell ref="A85:F85"/>
    <mergeCell ref="A30:L30"/>
    <mergeCell ref="A62:L62"/>
  </mergeCells>
  <pageMargins left="0.70866141732283472" right="0.70866141732283472" top="0.74803149606299213" bottom="0.74803149606299213" header="0.31496062992125984" footer="0.31496062992125984"/>
  <pageSetup paperSize="9" scale="56" orientation="landscape" horizontalDpi="4294967292" r:id="rId1"/>
  <rowBreaks count="2" manualBreakCount="2">
    <brk id="49" max="13" man="1"/>
    <brk id="86"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O85"/>
  <sheetViews>
    <sheetView view="pageBreakPreview" zoomScaleNormal="100" zoomScaleSheetLayoutView="100" workbookViewId="0">
      <selection activeCell="C62" sqref="C62"/>
    </sheetView>
  </sheetViews>
  <sheetFormatPr baseColWidth="10" defaultColWidth="11.42578125" defaultRowHeight="15.75" x14ac:dyDescent="0.25"/>
  <cols>
    <col min="1" max="1" width="4.42578125" style="123" customWidth="1"/>
    <col min="2" max="2" width="33.140625" style="116" customWidth="1"/>
    <col min="3" max="3" width="30.5703125" style="116" customWidth="1"/>
    <col min="4" max="4" width="8" style="149" bestFit="1" customWidth="1"/>
    <col min="5" max="5" width="8.140625" style="123" bestFit="1" customWidth="1"/>
    <col min="6" max="6" width="8.140625" style="116" customWidth="1"/>
    <col min="7" max="12" width="11.42578125" style="116"/>
    <col min="13" max="13" width="14.5703125" style="116" customWidth="1"/>
    <col min="14" max="16384" width="11.42578125" style="116"/>
  </cols>
  <sheetData>
    <row r="1" spans="1:15" ht="15.75" customHeight="1" x14ac:dyDescent="0.25">
      <c r="A1" s="471" t="s">
        <v>344</v>
      </c>
      <c r="B1" s="471"/>
      <c r="C1" s="471"/>
      <c r="D1" s="471"/>
      <c r="E1" s="471"/>
      <c r="F1" s="471"/>
      <c r="G1" s="471"/>
      <c r="H1" s="471"/>
      <c r="I1" s="471"/>
      <c r="J1" s="471"/>
      <c r="K1" s="471"/>
      <c r="L1" s="471"/>
      <c r="M1" s="400"/>
      <c r="N1" s="116">
        <v>101031.5</v>
      </c>
    </row>
    <row r="2" spans="1:15" x14ac:dyDescent="0.25">
      <c r="A2" s="472"/>
      <c r="B2" s="472"/>
      <c r="C2" s="472"/>
      <c r="D2" s="472"/>
      <c r="E2" s="472"/>
      <c r="F2" s="472"/>
      <c r="G2" s="472"/>
      <c r="H2" s="472"/>
      <c r="I2" s="472"/>
      <c r="J2" s="472"/>
      <c r="K2" s="472"/>
      <c r="L2" s="472"/>
      <c r="M2" s="400" t="s">
        <v>400</v>
      </c>
    </row>
    <row r="3" spans="1:15" x14ac:dyDescent="0.25">
      <c r="A3" s="117" t="s">
        <v>11</v>
      </c>
      <c r="B3" s="33" t="s">
        <v>12</v>
      </c>
      <c r="C3" s="33"/>
      <c r="D3" s="30" t="s">
        <v>13</v>
      </c>
      <c r="E3" s="117" t="s">
        <v>14</v>
      </c>
      <c r="F3" s="33" t="s">
        <v>15</v>
      </c>
      <c r="G3" s="33" t="s">
        <v>16</v>
      </c>
      <c r="H3" s="30" t="s">
        <v>94</v>
      </c>
      <c r="I3" s="30" t="s">
        <v>230</v>
      </c>
      <c r="J3" s="30" t="s">
        <v>103</v>
      </c>
      <c r="K3" s="30" t="s">
        <v>254</v>
      </c>
      <c r="L3" s="30" t="s">
        <v>105</v>
      </c>
      <c r="M3" s="401"/>
      <c r="N3" s="116" t="e">
        <f>+N1-#REF!</f>
        <v>#REF!</v>
      </c>
      <c r="O3" s="116" t="e">
        <f>+N3/3</f>
        <v>#REF!</v>
      </c>
    </row>
    <row r="4" spans="1:15" x14ac:dyDescent="0.25">
      <c r="A4" s="475" t="s">
        <v>141</v>
      </c>
      <c r="B4" s="476"/>
      <c r="C4" s="476"/>
      <c r="D4" s="476"/>
      <c r="E4" s="476"/>
      <c r="F4" s="476"/>
      <c r="G4" s="476"/>
    </row>
    <row r="5" spans="1:15" x14ac:dyDescent="0.25">
      <c r="A5" s="118">
        <v>1</v>
      </c>
      <c r="B5" s="119" t="s">
        <v>20</v>
      </c>
      <c r="C5" s="119" t="s">
        <v>113</v>
      </c>
      <c r="D5" s="182"/>
      <c r="E5" s="118"/>
      <c r="F5" s="119"/>
      <c r="G5" s="182"/>
      <c r="H5" s="119">
        <f t="shared" ref="H5:L5" si="0">SUM(H6:H6)</f>
        <v>4905</v>
      </c>
      <c r="I5" s="119">
        <f t="shared" si="0"/>
        <v>4905</v>
      </c>
      <c r="J5" s="119">
        <f t="shared" si="0"/>
        <v>0</v>
      </c>
      <c r="K5" s="119">
        <f t="shared" si="0"/>
        <v>0</v>
      </c>
      <c r="L5" s="119">
        <f t="shared" si="0"/>
        <v>0</v>
      </c>
      <c r="M5" s="402"/>
    </row>
    <row r="6" spans="1:15" x14ac:dyDescent="0.25">
      <c r="A6" s="47"/>
      <c r="B6" s="208" t="s">
        <v>225</v>
      </c>
      <c r="C6" s="43" t="s">
        <v>205</v>
      </c>
      <c r="D6" s="32" t="s">
        <v>1</v>
      </c>
      <c r="E6" s="47" t="s">
        <v>100</v>
      </c>
      <c r="F6" s="43">
        <v>4500</v>
      </c>
      <c r="G6" s="200">
        <f>F6*E6</f>
        <v>4500</v>
      </c>
      <c r="H6" s="43">
        <v>4905</v>
      </c>
      <c r="I6" s="43">
        <v>4905</v>
      </c>
      <c r="J6" s="43"/>
      <c r="K6" s="43"/>
      <c r="L6" s="43"/>
      <c r="M6" s="269"/>
    </row>
    <row r="7" spans="1:15" x14ac:dyDescent="0.25">
      <c r="A7" s="118">
        <v>2</v>
      </c>
      <c r="B7" s="119" t="s">
        <v>21</v>
      </c>
      <c r="C7" s="119"/>
      <c r="D7" s="182"/>
      <c r="E7" s="118"/>
      <c r="F7" s="119"/>
      <c r="G7" s="119">
        <f t="shared" ref="G7:L7" si="1">SUM(G8:G8)</f>
        <v>0</v>
      </c>
      <c r="H7" s="119">
        <f t="shared" si="1"/>
        <v>0</v>
      </c>
      <c r="I7" s="119">
        <f t="shared" si="1"/>
        <v>0</v>
      </c>
      <c r="J7" s="119">
        <f t="shared" si="1"/>
        <v>0</v>
      </c>
      <c r="K7" s="119">
        <f t="shared" si="1"/>
        <v>0</v>
      </c>
      <c r="L7" s="119">
        <f t="shared" si="1"/>
        <v>0</v>
      </c>
      <c r="M7" s="402"/>
    </row>
    <row r="8" spans="1:15" x14ac:dyDescent="0.25">
      <c r="A8" s="47" t="s">
        <v>100</v>
      </c>
      <c r="B8" s="48" t="s">
        <v>197</v>
      </c>
      <c r="C8" s="92"/>
      <c r="D8" s="32"/>
      <c r="E8" s="47"/>
      <c r="F8" s="43"/>
      <c r="G8" s="43"/>
      <c r="H8" s="43">
        <v>0</v>
      </c>
      <c r="I8" s="43">
        <v>0</v>
      </c>
      <c r="J8" s="43"/>
      <c r="K8" s="43"/>
      <c r="L8" s="43"/>
      <c r="M8" s="269"/>
    </row>
    <row r="9" spans="1:15" x14ac:dyDescent="0.25">
      <c r="A9" s="118" t="s">
        <v>131</v>
      </c>
      <c r="B9" s="119" t="s">
        <v>202</v>
      </c>
      <c r="C9" s="119"/>
      <c r="D9" s="182"/>
      <c r="E9" s="118"/>
      <c r="F9" s="119"/>
      <c r="G9" s="119"/>
      <c r="H9" s="119">
        <f t="shared" ref="H9:L9" si="2">SUM(H10:H10)</f>
        <v>0</v>
      </c>
      <c r="I9" s="119">
        <f t="shared" si="2"/>
        <v>0</v>
      </c>
      <c r="J9" s="119">
        <f t="shared" si="2"/>
        <v>0</v>
      </c>
      <c r="K9" s="119">
        <f t="shared" si="2"/>
        <v>0</v>
      </c>
      <c r="L9" s="119">
        <f t="shared" si="2"/>
        <v>0</v>
      </c>
      <c r="M9" s="402"/>
    </row>
    <row r="10" spans="1:15" s="153" customFormat="1" ht="15" customHeight="1" x14ac:dyDescent="0.25">
      <c r="A10" s="91" t="s">
        <v>100</v>
      </c>
      <c r="B10" s="92" t="s">
        <v>164</v>
      </c>
      <c r="C10" s="92"/>
      <c r="D10" s="75"/>
      <c r="E10" s="93"/>
      <c r="F10" s="94"/>
      <c r="G10" s="49"/>
      <c r="H10" s="95"/>
      <c r="I10" s="95"/>
      <c r="J10" s="95"/>
      <c r="K10" s="95"/>
      <c r="L10" s="95"/>
      <c r="M10" s="403"/>
    </row>
    <row r="11" spans="1:15" x14ac:dyDescent="0.25">
      <c r="A11" s="118" t="s">
        <v>68</v>
      </c>
      <c r="B11" s="119" t="s">
        <v>208</v>
      </c>
      <c r="C11" s="119"/>
      <c r="D11" s="182"/>
      <c r="E11" s="118"/>
      <c r="F11" s="119"/>
      <c r="G11" s="119"/>
      <c r="H11" s="119">
        <f t="shared" ref="H11:J11" si="3">SUM(H12)</f>
        <v>0</v>
      </c>
      <c r="I11" s="119">
        <f t="shared" si="3"/>
        <v>0</v>
      </c>
      <c r="J11" s="119">
        <f t="shared" si="3"/>
        <v>0</v>
      </c>
      <c r="K11" s="119">
        <f>SUM(K12:K12)</f>
        <v>0</v>
      </c>
      <c r="L11" s="119">
        <f>SUM(L12:L12)</f>
        <v>0</v>
      </c>
      <c r="M11" s="402"/>
    </row>
    <row r="12" spans="1:15" x14ac:dyDescent="0.25">
      <c r="A12" s="408">
        <v>1</v>
      </c>
      <c r="B12" s="92" t="s">
        <v>387</v>
      </c>
      <c r="C12" s="92" t="s">
        <v>426</v>
      </c>
      <c r="D12" s="40" t="s">
        <v>1</v>
      </c>
      <c r="E12" s="211">
        <v>3</v>
      </c>
      <c r="F12" s="40">
        <v>4000</v>
      </c>
      <c r="G12" s="40"/>
      <c r="H12" s="43"/>
      <c r="I12" s="43"/>
      <c r="J12" s="43"/>
      <c r="K12" s="43"/>
      <c r="L12" s="43"/>
      <c r="M12" s="269"/>
    </row>
    <row r="13" spans="1:15" x14ac:dyDescent="0.25">
      <c r="A13" s="408">
        <v>2</v>
      </c>
      <c r="B13" s="92" t="s">
        <v>332</v>
      </c>
      <c r="C13" s="92" t="s">
        <v>427</v>
      </c>
      <c r="D13" s="40"/>
      <c r="E13" s="211"/>
      <c r="F13" s="40"/>
      <c r="G13" s="40"/>
      <c r="H13" s="43"/>
      <c r="I13" s="43"/>
      <c r="J13" s="43"/>
      <c r="K13" s="43"/>
      <c r="L13" s="43"/>
      <c r="M13" s="269"/>
    </row>
    <row r="14" spans="1:15" x14ac:dyDescent="0.25">
      <c r="A14" s="408">
        <v>3</v>
      </c>
      <c r="B14" s="92" t="s">
        <v>383</v>
      </c>
      <c r="C14" s="92" t="s">
        <v>428</v>
      </c>
      <c r="D14" s="40" t="s">
        <v>1</v>
      </c>
      <c r="E14" s="211">
        <v>1</v>
      </c>
      <c r="F14" s="40"/>
      <c r="G14" s="40"/>
      <c r="H14" s="407"/>
      <c r="I14" s="43"/>
      <c r="J14" s="43"/>
      <c r="K14" s="43"/>
      <c r="L14" s="43"/>
      <c r="M14" s="269" t="s">
        <v>430</v>
      </c>
    </row>
    <row r="15" spans="1:15" x14ac:dyDescent="0.25">
      <c r="A15" s="408">
        <v>4</v>
      </c>
      <c r="B15" s="399" t="s">
        <v>388</v>
      </c>
      <c r="C15" s="92"/>
      <c r="D15" s="40"/>
      <c r="E15" s="211"/>
      <c r="F15" s="40"/>
      <c r="G15" s="40"/>
      <c r="H15" s="43"/>
      <c r="I15" s="43"/>
      <c r="J15" s="43"/>
      <c r="K15" s="43"/>
      <c r="L15" s="43"/>
      <c r="M15" s="269"/>
    </row>
    <row r="16" spans="1:15" x14ac:dyDescent="0.25">
      <c r="A16" s="408">
        <v>5</v>
      </c>
      <c r="B16" s="399" t="s">
        <v>389</v>
      </c>
      <c r="C16" s="92"/>
      <c r="D16" s="40"/>
      <c r="E16" s="211"/>
      <c r="F16" s="40"/>
      <c r="G16" s="40"/>
      <c r="H16" s="43"/>
      <c r="I16" s="43"/>
      <c r="J16" s="43"/>
      <c r="K16" s="43"/>
      <c r="L16" s="43"/>
      <c r="M16" s="269"/>
    </row>
    <row r="17" spans="1:14" x14ac:dyDescent="0.25">
      <c r="A17" s="408">
        <v>6</v>
      </c>
      <c r="B17" s="92" t="s">
        <v>390</v>
      </c>
      <c r="C17" s="92" t="s">
        <v>408</v>
      </c>
      <c r="D17" s="40"/>
      <c r="E17" s="211"/>
      <c r="F17" s="40"/>
      <c r="G17" s="40"/>
      <c r="H17" s="407"/>
      <c r="I17" s="43"/>
      <c r="J17" s="43"/>
      <c r="K17" s="43"/>
      <c r="L17" s="43"/>
      <c r="M17" s="269" t="s">
        <v>430</v>
      </c>
    </row>
    <row r="18" spans="1:14" x14ac:dyDescent="0.25">
      <c r="A18" s="408">
        <v>7</v>
      </c>
      <c r="B18" s="92" t="s">
        <v>391</v>
      </c>
      <c r="C18" s="92" t="s">
        <v>405</v>
      </c>
      <c r="D18" s="40" t="s">
        <v>1</v>
      </c>
      <c r="E18" s="211">
        <v>1</v>
      </c>
      <c r="F18" s="40">
        <v>4000</v>
      </c>
      <c r="G18" s="40"/>
      <c r="H18" s="43">
        <v>4000</v>
      </c>
      <c r="I18" s="43"/>
      <c r="J18" s="43"/>
      <c r="K18" s="43"/>
      <c r="L18" s="43"/>
      <c r="M18" s="269"/>
    </row>
    <row r="19" spans="1:14" x14ac:dyDescent="0.25">
      <c r="A19" s="408">
        <v>8</v>
      </c>
      <c r="B19" s="92" t="s">
        <v>392</v>
      </c>
      <c r="C19" s="92" t="s">
        <v>429</v>
      </c>
      <c r="D19" s="40" t="s">
        <v>1</v>
      </c>
      <c r="E19" s="211">
        <v>1</v>
      </c>
      <c r="F19" s="40">
        <v>2500</v>
      </c>
      <c r="G19" s="40"/>
      <c r="H19" s="43">
        <v>2500</v>
      </c>
      <c r="I19" s="43"/>
      <c r="J19" s="43"/>
      <c r="K19" s="43"/>
      <c r="L19" s="43"/>
      <c r="M19" s="269"/>
    </row>
    <row r="20" spans="1:14" x14ac:dyDescent="0.25">
      <c r="A20" s="408">
        <v>9</v>
      </c>
      <c r="B20" s="399"/>
      <c r="C20" s="92"/>
      <c r="D20" s="40"/>
      <c r="E20" s="211"/>
      <c r="F20" s="40"/>
      <c r="G20" s="40"/>
      <c r="H20" s="43"/>
      <c r="I20" s="43"/>
      <c r="J20" s="43"/>
      <c r="K20" s="43"/>
      <c r="L20" s="43"/>
      <c r="M20" s="269"/>
    </row>
    <row r="21" spans="1:14" x14ac:dyDescent="0.25">
      <c r="A21" s="118" t="s">
        <v>132</v>
      </c>
      <c r="B21" s="119" t="s">
        <v>175</v>
      </c>
      <c r="C21" s="119"/>
      <c r="D21" s="182"/>
      <c r="E21" s="118"/>
      <c r="F21" s="119"/>
      <c r="G21" s="119"/>
      <c r="H21" s="182">
        <f>SUM(H22:H22)</f>
        <v>0</v>
      </c>
      <c r="I21" s="182">
        <f>SUM(I22:I22)</f>
        <v>0</v>
      </c>
      <c r="J21" s="182">
        <f>SUM(J22:J22)</f>
        <v>0</v>
      </c>
      <c r="K21" s="182">
        <f>SUM(K22:K22)</f>
        <v>0</v>
      </c>
      <c r="L21" s="182">
        <f>SUM(L22:L22)</f>
        <v>0</v>
      </c>
      <c r="M21" s="404"/>
    </row>
    <row r="22" spans="1:14" x14ac:dyDescent="0.25">
      <c r="A22" s="187" t="s">
        <v>100</v>
      </c>
      <c r="B22" s="132" t="s">
        <v>188</v>
      </c>
      <c r="C22" s="132" t="s">
        <v>348</v>
      </c>
      <c r="D22" s="40" t="s">
        <v>172</v>
      </c>
      <c r="E22" s="211">
        <v>1</v>
      </c>
      <c r="F22" s="40">
        <v>897.22222222200003</v>
      </c>
      <c r="G22" s="40">
        <f>+F22*E22</f>
        <v>897.22222222200003</v>
      </c>
      <c r="H22" s="43"/>
      <c r="I22" s="266"/>
      <c r="J22" s="266"/>
      <c r="K22" s="266"/>
      <c r="L22" s="266"/>
      <c r="M22" s="389"/>
    </row>
    <row r="23" spans="1:14" x14ac:dyDescent="0.25">
      <c r="A23" s="118" t="s">
        <v>133</v>
      </c>
      <c r="B23" s="119" t="s">
        <v>234</v>
      </c>
      <c r="C23" s="119"/>
      <c r="D23" s="182"/>
      <c r="E23" s="118"/>
      <c r="F23" s="119"/>
      <c r="G23" s="119"/>
      <c r="H23" s="182">
        <f>SUM(H24)</f>
        <v>0</v>
      </c>
      <c r="I23" s="182">
        <f>SUM(I24)</f>
        <v>0</v>
      </c>
      <c r="J23" s="182">
        <f>SUM(J24)</f>
        <v>0</v>
      </c>
      <c r="K23" s="182">
        <f>SUM(K24:K24)</f>
        <v>0</v>
      </c>
      <c r="L23" s="182">
        <f>SUM(L24:L24)</f>
        <v>0</v>
      </c>
      <c r="M23" s="404"/>
    </row>
    <row r="24" spans="1:14" s="153" customFormat="1" ht="15" customHeight="1" x14ac:dyDescent="0.25">
      <c r="A24" s="91">
        <v>1</v>
      </c>
      <c r="B24" s="92" t="s">
        <v>285</v>
      </c>
      <c r="C24" s="92"/>
      <c r="D24" s="75"/>
      <c r="E24" s="93"/>
      <c r="F24" s="94"/>
      <c r="G24" s="49"/>
      <c r="H24" s="95"/>
      <c r="I24" s="95"/>
      <c r="J24" s="95"/>
      <c r="K24" s="95"/>
      <c r="L24" s="95"/>
      <c r="M24" s="403"/>
    </row>
    <row r="25" spans="1:14" x14ac:dyDescent="0.25">
      <c r="A25" s="410" t="s">
        <v>134</v>
      </c>
      <c r="B25" s="411" t="s">
        <v>23</v>
      </c>
      <c r="C25" s="411"/>
      <c r="D25" s="412"/>
      <c r="E25" s="410"/>
      <c r="F25" s="411"/>
      <c r="G25" s="411"/>
      <c r="H25" s="412">
        <f t="shared" ref="H25:I25" si="4">SUM(H27)</f>
        <v>0</v>
      </c>
      <c r="I25" s="412">
        <f t="shared" si="4"/>
        <v>0</v>
      </c>
      <c r="J25" s="412">
        <f>SUM(J27)</f>
        <v>0</v>
      </c>
      <c r="K25" s="412">
        <f>SUM(K27)</f>
        <v>0</v>
      </c>
      <c r="L25" s="412">
        <f>SUM(L27)</f>
        <v>0</v>
      </c>
      <c r="M25" s="404"/>
    </row>
    <row r="26" spans="1:14" s="409" customFormat="1" x14ac:dyDescent="0.25">
      <c r="A26" s="416">
        <v>1</v>
      </c>
      <c r="B26" s="266" t="s">
        <v>432</v>
      </c>
      <c r="C26" s="266"/>
      <c r="D26" s="417" t="s">
        <v>431</v>
      </c>
      <c r="E26" s="416">
        <v>1</v>
      </c>
      <c r="F26" s="266">
        <v>3600</v>
      </c>
      <c r="G26" s="266"/>
      <c r="H26" s="417"/>
      <c r="I26" s="417"/>
      <c r="J26" s="417"/>
      <c r="K26" s="417"/>
      <c r="L26" s="417"/>
      <c r="M26" s="417"/>
    </row>
    <row r="27" spans="1:14" s="267" customFormat="1" x14ac:dyDescent="0.25">
      <c r="A27" s="416">
        <v>2</v>
      </c>
      <c r="B27" s="243" t="s">
        <v>393</v>
      </c>
      <c r="C27" s="243" t="s">
        <v>241</v>
      </c>
      <c r="D27" s="244" t="s">
        <v>172</v>
      </c>
      <c r="E27" s="244">
        <v>1</v>
      </c>
      <c r="F27" s="40">
        <v>346.15383500000002</v>
      </c>
      <c r="G27" s="245">
        <f>+F27*E27</f>
        <v>346.15383500000002</v>
      </c>
      <c r="H27" s="245"/>
      <c r="I27" s="245"/>
      <c r="J27" s="245"/>
      <c r="K27" s="43"/>
      <c r="L27" s="43"/>
      <c r="M27" s="43"/>
    </row>
    <row r="28" spans="1:14" s="267" customFormat="1" x14ac:dyDescent="0.25">
      <c r="A28" s="416">
        <v>3</v>
      </c>
      <c r="B28" s="243" t="s">
        <v>394</v>
      </c>
      <c r="C28" s="243"/>
      <c r="D28" s="244"/>
      <c r="E28" s="244"/>
      <c r="F28" s="40"/>
      <c r="G28" s="245"/>
      <c r="H28" s="245"/>
      <c r="I28" s="245"/>
      <c r="J28" s="245"/>
      <c r="K28" s="43"/>
      <c r="L28" s="43"/>
      <c r="M28" s="43"/>
    </row>
    <row r="29" spans="1:14" x14ac:dyDescent="0.25">
      <c r="A29" s="413"/>
      <c r="B29" s="414" t="s">
        <v>24</v>
      </c>
      <c r="C29" s="414"/>
      <c r="D29" s="415"/>
      <c r="E29" s="413"/>
      <c r="F29" s="414"/>
      <c r="G29" s="414">
        <f>SUM(H29:L29)</f>
        <v>9810</v>
      </c>
      <c r="H29" s="414">
        <f>+H25+H21+H7+H5+H9+H11</f>
        <v>4905</v>
      </c>
      <c r="I29" s="414">
        <f>+I25+I21+I7+I5+I9+I11+I23</f>
        <v>4905</v>
      </c>
      <c r="J29" s="414">
        <f>+J25+J21+J7+J5+J9+J11+J23</f>
        <v>0</v>
      </c>
      <c r="K29" s="414">
        <f>+K25+K21+K7+K5+K9+K11+K23</f>
        <v>0</v>
      </c>
      <c r="L29" s="414">
        <f>+L25+L21+L7+L5+L9+L11+L23</f>
        <v>0</v>
      </c>
      <c r="M29" s="402"/>
      <c r="N29" s="116">
        <v>10771.5</v>
      </c>
    </row>
    <row r="30" spans="1:14" s="378" customFormat="1" x14ac:dyDescent="0.25">
      <c r="A30" s="375"/>
      <c r="B30" s="376"/>
      <c r="C30" s="376"/>
      <c r="D30" s="377"/>
      <c r="E30" s="375"/>
      <c r="F30" s="376"/>
      <c r="G30" s="376"/>
      <c r="H30" s="376"/>
      <c r="I30" s="376"/>
      <c r="J30" s="376"/>
      <c r="K30" s="376"/>
      <c r="L30" s="376"/>
      <c r="M30" s="405"/>
    </row>
    <row r="31" spans="1:14" ht="15.75" customHeight="1" x14ac:dyDescent="0.25">
      <c r="A31" s="473" t="s">
        <v>363</v>
      </c>
      <c r="B31" s="473"/>
      <c r="C31" s="473"/>
      <c r="D31" s="473"/>
      <c r="E31" s="473"/>
      <c r="F31" s="473"/>
      <c r="G31" s="473"/>
      <c r="H31" s="473"/>
      <c r="I31" s="473"/>
      <c r="J31" s="473"/>
      <c r="K31" s="473"/>
      <c r="L31" s="473"/>
      <c r="M31" s="400"/>
      <c r="N31" s="116">
        <v>101031.5</v>
      </c>
    </row>
    <row r="32" spans="1:14" x14ac:dyDescent="0.25">
      <c r="A32" s="474"/>
      <c r="B32" s="474"/>
      <c r="C32" s="474"/>
      <c r="D32" s="474"/>
      <c r="E32" s="474"/>
      <c r="F32" s="474"/>
      <c r="G32" s="474"/>
      <c r="H32" s="474"/>
      <c r="I32" s="474"/>
      <c r="J32" s="474"/>
      <c r="K32" s="474"/>
      <c r="L32" s="474"/>
      <c r="M32" s="400"/>
    </row>
    <row r="33" spans="1:15" x14ac:dyDescent="0.25">
      <c r="A33" s="117" t="s">
        <v>11</v>
      </c>
      <c r="B33" s="33" t="s">
        <v>12</v>
      </c>
      <c r="C33" s="33"/>
      <c r="D33" s="30" t="s">
        <v>13</v>
      </c>
      <c r="E33" s="117" t="s">
        <v>14</v>
      </c>
      <c r="F33" s="33" t="s">
        <v>15</v>
      </c>
      <c r="G33" s="33" t="s">
        <v>16</v>
      </c>
      <c r="H33" s="30" t="s">
        <v>94</v>
      </c>
      <c r="I33" s="30" t="s">
        <v>230</v>
      </c>
      <c r="J33" s="30" t="s">
        <v>103</v>
      </c>
      <c r="K33" s="30" t="s">
        <v>254</v>
      </c>
      <c r="L33" s="30" t="s">
        <v>105</v>
      </c>
      <c r="M33" s="401"/>
      <c r="N33" s="116" t="e">
        <f>+N31-#REF!</f>
        <v>#REF!</v>
      </c>
      <c r="O33" s="116" t="e">
        <f>+N33/3</f>
        <v>#REF!</v>
      </c>
    </row>
    <row r="34" spans="1:15" x14ac:dyDescent="0.25">
      <c r="A34" s="475" t="s">
        <v>141</v>
      </c>
      <c r="B34" s="476"/>
      <c r="C34" s="476"/>
      <c r="D34" s="476"/>
      <c r="E34" s="476"/>
      <c r="F34" s="476"/>
      <c r="G34" s="476"/>
    </row>
    <row r="35" spans="1:15" x14ac:dyDescent="0.25">
      <c r="A35" s="118">
        <v>1</v>
      </c>
      <c r="B35" s="119" t="s">
        <v>20</v>
      </c>
      <c r="C35" s="119" t="s">
        <v>113</v>
      </c>
      <c r="D35" s="182"/>
      <c r="E35" s="118"/>
      <c r="F35" s="119"/>
      <c r="G35" s="182"/>
      <c r="H35" s="119">
        <f t="shared" ref="H35:L35" si="5">SUM(H36:H36)</f>
        <v>0</v>
      </c>
      <c r="I35" s="119">
        <f t="shared" si="5"/>
        <v>0</v>
      </c>
      <c r="J35" s="119">
        <f t="shared" si="5"/>
        <v>4905</v>
      </c>
      <c r="K35" s="119">
        <f t="shared" si="5"/>
        <v>4905</v>
      </c>
      <c r="L35" s="119">
        <f t="shared" si="5"/>
        <v>4905</v>
      </c>
      <c r="M35" s="402"/>
    </row>
    <row r="36" spans="1:15" x14ac:dyDescent="0.25">
      <c r="A36" s="47"/>
      <c r="B36" s="208" t="s">
        <v>225</v>
      </c>
      <c r="C36" s="43" t="s">
        <v>205</v>
      </c>
      <c r="D36" s="32" t="s">
        <v>1</v>
      </c>
      <c r="E36" s="47" t="s">
        <v>100</v>
      </c>
      <c r="F36" s="43">
        <v>4500</v>
      </c>
      <c r="G36" s="200">
        <f>F36*E36</f>
        <v>4500</v>
      </c>
      <c r="H36" s="43"/>
      <c r="I36" s="43"/>
      <c r="J36" s="43">
        <v>4905</v>
      </c>
      <c r="K36" s="43">
        <v>4905</v>
      </c>
      <c r="L36" s="43">
        <v>4905</v>
      </c>
      <c r="M36" s="269"/>
    </row>
    <row r="37" spans="1:15" x14ac:dyDescent="0.25">
      <c r="A37" s="118">
        <v>2</v>
      </c>
      <c r="B37" s="119" t="s">
        <v>21</v>
      </c>
      <c r="C37" s="119"/>
      <c r="D37" s="182"/>
      <c r="E37" s="118"/>
      <c r="F37" s="119"/>
      <c r="G37" s="119">
        <f t="shared" ref="G37:L37" si="6">SUM(G38:G38)</f>
        <v>0</v>
      </c>
      <c r="H37" s="119">
        <f t="shared" si="6"/>
        <v>0</v>
      </c>
      <c r="I37" s="119">
        <f t="shared" si="6"/>
        <v>0</v>
      </c>
      <c r="J37" s="119">
        <f t="shared" si="6"/>
        <v>0</v>
      </c>
      <c r="K37" s="119">
        <f t="shared" si="6"/>
        <v>0</v>
      </c>
      <c r="L37" s="119">
        <f t="shared" si="6"/>
        <v>0</v>
      </c>
      <c r="M37" s="402"/>
    </row>
    <row r="38" spans="1:15" x14ac:dyDescent="0.25">
      <c r="A38" s="47" t="s">
        <v>100</v>
      </c>
      <c r="B38" s="48" t="s">
        <v>197</v>
      </c>
      <c r="C38" s="92"/>
      <c r="D38" s="32"/>
      <c r="E38" s="47"/>
      <c r="F38" s="43"/>
      <c r="G38" s="43"/>
      <c r="H38" s="43">
        <v>0</v>
      </c>
      <c r="I38" s="43">
        <v>0</v>
      </c>
      <c r="J38" s="43"/>
      <c r="K38" s="43"/>
      <c r="L38" s="43"/>
      <c r="M38" s="269"/>
    </row>
    <row r="39" spans="1:15" x14ac:dyDescent="0.25">
      <c r="A39" s="118" t="s">
        <v>131</v>
      </c>
      <c r="B39" s="119" t="s">
        <v>202</v>
      </c>
      <c r="C39" s="119"/>
      <c r="D39" s="182"/>
      <c r="E39" s="118"/>
      <c r="F39" s="119"/>
      <c r="G39" s="119"/>
      <c r="H39" s="119">
        <f t="shared" ref="H39:L39" si="7">SUM(H40:H40)</f>
        <v>0</v>
      </c>
      <c r="I39" s="119">
        <f t="shared" si="7"/>
        <v>0</v>
      </c>
      <c r="J39" s="119">
        <f t="shared" si="7"/>
        <v>0</v>
      </c>
      <c r="K39" s="119">
        <f t="shared" si="7"/>
        <v>0</v>
      </c>
      <c r="L39" s="119">
        <f t="shared" si="7"/>
        <v>0</v>
      </c>
      <c r="M39" s="402"/>
    </row>
    <row r="40" spans="1:15" s="153" customFormat="1" ht="15" customHeight="1" x14ac:dyDescent="0.25">
      <c r="A40" s="91" t="s">
        <v>100</v>
      </c>
      <c r="B40" s="92" t="s">
        <v>164</v>
      </c>
      <c r="C40" s="92"/>
      <c r="D40" s="75"/>
      <c r="E40" s="93"/>
      <c r="F40" s="94"/>
      <c r="G40" s="49"/>
      <c r="H40" s="95"/>
      <c r="I40" s="95"/>
      <c r="J40" s="95"/>
      <c r="K40" s="95"/>
      <c r="L40" s="95"/>
      <c r="M40" s="403"/>
    </row>
    <row r="41" spans="1:15" x14ac:dyDescent="0.25">
      <c r="A41" s="118" t="s">
        <v>68</v>
      </c>
      <c r="B41" s="119" t="s">
        <v>208</v>
      </c>
      <c r="C41" s="119"/>
      <c r="D41" s="182"/>
      <c r="E41" s="118"/>
      <c r="F41" s="119"/>
      <c r="G41" s="119"/>
      <c r="H41" s="119">
        <f t="shared" ref="H41:J41" si="8">SUM(H43)</f>
        <v>0</v>
      </c>
      <c r="I41" s="119">
        <f t="shared" si="8"/>
        <v>0</v>
      </c>
      <c r="J41" s="119">
        <f t="shared" si="8"/>
        <v>0</v>
      </c>
      <c r="K41" s="119">
        <f>SUM(K43:K43)</f>
        <v>0</v>
      </c>
      <c r="L41" s="119">
        <f>SUM(L43:L43)</f>
        <v>0</v>
      </c>
      <c r="M41" s="402"/>
    </row>
    <row r="42" spans="1:15" x14ac:dyDescent="0.25">
      <c r="A42" s="187" t="s">
        <v>100</v>
      </c>
      <c r="B42" s="92" t="s">
        <v>369</v>
      </c>
      <c r="C42" s="92"/>
      <c r="D42" s="40"/>
      <c r="E42" s="211"/>
      <c r="F42" s="40"/>
      <c r="G42" s="40"/>
      <c r="H42" s="43"/>
      <c r="I42" s="43"/>
      <c r="J42" s="43"/>
      <c r="K42" s="43"/>
      <c r="L42" s="43"/>
      <c r="M42" s="269"/>
    </row>
    <row r="43" spans="1:15" x14ac:dyDescent="0.25">
      <c r="A43" s="187" t="s">
        <v>101</v>
      </c>
      <c r="B43" s="92" t="s">
        <v>332</v>
      </c>
      <c r="C43" s="92"/>
      <c r="D43" s="40"/>
      <c r="E43" s="211"/>
      <c r="F43" s="40"/>
      <c r="G43" s="40"/>
      <c r="H43" s="43"/>
      <c r="I43" s="43"/>
      <c r="J43" s="43"/>
      <c r="K43" s="43"/>
      <c r="L43" s="43"/>
      <c r="M43" s="269"/>
    </row>
    <row r="44" spans="1:15" x14ac:dyDescent="0.25">
      <c r="A44" s="187" t="s">
        <v>131</v>
      </c>
      <c r="B44" s="92" t="s">
        <v>364</v>
      </c>
      <c r="C44" s="92"/>
      <c r="D44" s="40"/>
      <c r="E44" s="211"/>
      <c r="F44" s="40"/>
      <c r="G44" s="40"/>
      <c r="H44" s="43"/>
      <c r="I44" s="43"/>
      <c r="J44" s="43"/>
      <c r="K44" s="43"/>
      <c r="L44" s="43"/>
      <c r="M44" s="269"/>
    </row>
    <row r="45" spans="1:15" x14ac:dyDescent="0.25">
      <c r="A45" s="187" t="s">
        <v>68</v>
      </c>
      <c r="B45" s="92" t="s">
        <v>365</v>
      </c>
      <c r="C45" s="92"/>
      <c r="D45" s="40"/>
      <c r="E45" s="211"/>
      <c r="F45" s="40"/>
      <c r="G45" s="40"/>
      <c r="H45" s="43"/>
      <c r="I45" s="43"/>
      <c r="J45" s="43"/>
      <c r="K45" s="43"/>
      <c r="L45" s="43"/>
      <c r="M45" s="269"/>
    </row>
    <row r="46" spans="1:15" x14ac:dyDescent="0.25">
      <c r="A46" s="187" t="s">
        <v>132</v>
      </c>
      <c r="B46" s="92" t="s">
        <v>366</v>
      </c>
      <c r="C46" s="92"/>
      <c r="D46" s="40"/>
      <c r="E46" s="211"/>
      <c r="F46" s="40"/>
      <c r="G46" s="40"/>
      <c r="H46" s="43"/>
      <c r="I46" s="43"/>
      <c r="J46" s="43"/>
      <c r="K46" s="43"/>
      <c r="L46" s="43"/>
      <c r="M46" s="269"/>
    </row>
    <row r="47" spans="1:15" x14ac:dyDescent="0.25">
      <c r="A47" s="187" t="s">
        <v>133</v>
      </c>
      <c r="B47" s="92" t="s">
        <v>367</v>
      </c>
      <c r="C47" s="92"/>
      <c r="D47" s="40"/>
      <c r="E47" s="211"/>
      <c r="F47" s="40"/>
      <c r="G47" s="40"/>
      <c r="H47" s="43"/>
      <c r="I47" s="43"/>
      <c r="J47" s="43"/>
      <c r="K47" s="43"/>
      <c r="L47" s="43"/>
      <c r="M47" s="269"/>
    </row>
    <row r="48" spans="1:15" x14ac:dyDescent="0.25">
      <c r="A48" s="187" t="s">
        <v>134</v>
      </c>
      <c r="B48" s="92" t="s">
        <v>368</v>
      </c>
      <c r="C48" s="92"/>
      <c r="D48" s="40"/>
      <c r="E48" s="211"/>
      <c r="F48" s="40"/>
      <c r="G48" s="40"/>
      <c r="H48" s="43"/>
      <c r="I48" s="43"/>
      <c r="J48" s="43"/>
      <c r="K48" s="43"/>
      <c r="L48" s="43"/>
      <c r="M48" s="269"/>
    </row>
    <row r="49" spans="1:14" x14ac:dyDescent="0.25">
      <c r="A49" s="118" t="s">
        <v>132</v>
      </c>
      <c r="B49" s="119" t="s">
        <v>175</v>
      </c>
      <c r="C49" s="119"/>
      <c r="D49" s="182"/>
      <c r="E49" s="118"/>
      <c r="F49" s="119"/>
      <c r="G49" s="119"/>
      <c r="H49" s="182">
        <f>SUM(H50:H50)</f>
        <v>0</v>
      </c>
      <c r="I49" s="182">
        <f>SUM(I50:I50)</f>
        <v>0</v>
      </c>
      <c r="J49" s="182">
        <f>SUM(J50:J50)</f>
        <v>0</v>
      </c>
      <c r="K49" s="182">
        <f>SUM(K50:K50)</f>
        <v>0</v>
      </c>
      <c r="L49" s="182">
        <f>SUM(L50:L50)</f>
        <v>0</v>
      </c>
      <c r="M49" s="404"/>
    </row>
    <row r="50" spans="1:14" x14ac:dyDescent="0.25">
      <c r="A50" s="187" t="s">
        <v>100</v>
      </c>
      <c r="B50" s="132" t="s">
        <v>188</v>
      </c>
      <c r="C50" s="132" t="s">
        <v>348</v>
      </c>
      <c r="D50" s="40" t="s">
        <v>172</v>
      </c>
      <c r="E50" s="211">
        <v>1</v>
      </c>
      <c r="F50" s="40">
        <v>897.22222222200003</v>
      </c>
      <c r="G50" s="40">
        <f>+F50*E50</f>
        <v>897.22222222200003</v>
      </c>
      <c r="H50" s="43"/>
      <c r="I50" s="266"/>
      <c r="J50" s="266"/>
      <c r="K50" s="266"/>
      <c r="L50" s="266"/>
      <c r="M50" s="389"/>
    </row>
    <row r="51" spans="1:14" x14ac:dyDescent="0.25">
      <c r="A51" s="118" t="s">
        <v>133</v>
      </c>
      <c r="B51" s="119" t="s">
        <v>234</v>
      </c>
      <c r="C51" s="119"/>
      <c r="D51" s="182"/>
      <c r="E51" s="118"/>
      <c r="F51" s="119"/>
      <c r="G51" s="119"/>
      <c r="H51" s="182">
        <f>SUM(H52)</f>
        <v>0</v>
      </c>
      <c r="I51" s="182">
        <f>SUM(I52)</f>
        <v>0</v>
      </c>
      <c r="J51" s="182">
        <f>SUM(J52)</f>
        <v>0</v>
      </c>
      <c r="K51" s="182">
        <f>SUM(K52:K52)</f>
        <v>0</v>
      </c>
      <c r="L51" s="182">
        <f>SUM(L52:L52)</f>
        <v>0</v>
      </c>
      <c r="M51" s="404"/>
    </row>
    <row r="52" spans="1:14" s="153" customFormat="1" ht="15" customHeight="1" x14ac:dyDescent="0.25">
      <c r="A52" s="91">
        <v>1</v>
      </c>
      <c r="B52" s="92" t="s">
        <v>285</v>
      </c>
      <c r="C52" s="92"/>
      <c r="D52" s="75"/>
      <c r="E52" s="93"/>
      <c r="F52" s="94"/>
      <c r="G52" s="49"/>
      <c r="H52" s="95"/>
      <c r="I52" s="95"/>
      <c r="J52" s="95"/>
      <c r="K52" s="95"/>
      <c r="L52" s="95"/>
      <c r="M52" s="403"/>
    </row>
    <row r="53" spans="1:14" x14ac:dyDescent="0.25">
      <c r="A53" s="118" t="s">
        <v>134</v>
      </c>
      <c r="B53" s="119" t="s">
        <v>23</v>
      </c>
      <c r="C53" s="119"/>
      <c r="D53" s="182"/>
      <c r="E53" s="118"/>
      <c r="F53" s="119"/>
      <c r="G53" s="119"/>
      <c r="H53" s="182">
        <f t="shared" ref="H53:I53" si="9">SUM(H54)</f>
        <v>0</v>
      </c>
      <c r="I53" s="182">
        <f t="shared" si="9"/>
        <v>0</v>
      </c>
      <c r="J53" s="182">
        <f>SUM(J54)</f>
        <v>0</v>
      </c>
      <c r="K53" s="182">
        <f>SUM(K54)</f>
        <v>0</v>
      </c>
      <c r="L53" s="182">
        <f>SUM(L54)</f>
        <v>0</v>
      </c>
      <c r="M53" s="404"/>
    </row>
    <row r="54" spans="1:14" s="267" customFormat="1" x14ac:dyDescent="0.25">
      <c r="A54" s="104">
        <v>1</v>
      </c>
      <c r="B54" s="105" t="s">
        <v>222</v>
      </c>
      <c r="C54" s="105" t="s">
        <v>241</v>
      </c>
      <c r="D54" s="104" t="s">
        <v>172</v>
      </c>
      <c r="E54" s="104">
        <v>1</v>
      </c>
      <c r="F54" s="40">
        <v>346.15383500000002</v>
      </c>
      <c r="G54" s="112">
        <f>+F54*E54</f>
        <v>346.15383500000002</v>
      </c>
      <c r="H54" s="112"/>
      <c r="I54" s="112"/>
      <c r="J54" s="112"/>
      <c r="K54" s="43"/>
      <c r="L54" s="43"/>
      <c r="M54" s="269"/>
    </row>
    <row r="55" spans="1:14" x14ac:dyDescent="0.25">
      <c r="A55" s="118"/>
      <c r="B55" s="119" t="s">
        <v>24</v>
      </c>
      <c r="C55" s="119"/>
      <c r="D55" s="182"/>
      <c r="E55" s="118"/>
      <c r="F55" s="119"/>
      <c r="G55" s="119">
        <f>SUM(H55:L55)</f>
        <v>14715</v>
      </c>
      <c r="H55" s="119">
        <f>+H53+H49+H37+H35+H39+H41</f>
        <v>0</v>
      </c>
      <c r="I55" s="119">
        <f>+I53+I49+I37+I35+I39+I41+I51</f>
        <v>0</v>
      </c>
      <c r="J55" s="119">
        <f>+J53+J49+J37+J35+J39+J41+J51</f>
        <v>4905</v>
      </c>
      <c r="K55" s="119">
        <f>+K53+K49+K37+K35+K39+K41+K51</f>
        <v>4905</v>
      </c>
      <c r="L55" s="119">
        <f>+L53+L49+L37+L35+L39+L41+L51</f>
        <v>4905</v>
      </c>
      <c r="M55" s="402"/>
      <c r="N55" s="116">
        <v>10771.5</v>
      </c>
    </row>
    <row r="56" spans="1:14" ht="18.75" customHeight="1" x14ac:dyDescent="0.25">
      <c r="A56" s="477" t="s">
        <v>135</v>
      </c>
      <c r="B56" s="478"/>
      <c r="C56" s="478"/>
      <c r="D56" s="478"/>
      <c r="E56" s="478"/>
      <c r="F56" s="478"/>
      <c r="G56" s="193">
        <f>SUM(H56:L56)</f>
        <v>9810</v>
      </c>
      <c r="H56" s="193">
        <f>+H29</f>
        <v>4905</v>
      </c>
      <c r="I56" s="193">
        <f>+I29</f>
        <v>4905</v>
      </c>
      <c r="J56" s="193">
        <f>+J29</f>
        <v>0</v>
      </c>
      <c r="K56" s="193">
        <f>+K29</f>
        <v>0</v>
      </c>
      <c r="L56" s="193">
        <f>+L29</f>
        <v>0</v>
      </c>
      <c r="M56" s="406"/>
    </row>
    <row r="57" spans="1:14" x14ac:dyDescent="0.25">
      <c r="A57" s="473" t="s">
        <v>433</v>
      </c>
      <c r="B57" s="473"/>
      <c r="C57" s="473"/>
      <c r="D57" s="473"/>
      <c r="E57" s="473"/>
      <c r="F57" s="473"/>
      <c r="G57" s="473"/>
      <c r="H57" s="473"/>
      <c r="I57" s="473"/>
      <c r="J57" s="473"/>
      <c r="K57" s="473"/>
      <c r="L57" s="473"/>
      <c r="M57" s="400"/>
    </row>
    <row r="58" spans="1:14" x14ac:dyDescent="0.25">
      <c r="A58" s="474"/>
      <c r="B58" s="474"/>
      <c r="C58" s="474"/>
      <c r="D58" s="474"/>
      <c r="E58" s="474"/>
      <c r="F58" s="474"/>
      <c r="G58" s="474"/>
      <c r="H58" s="474"/>
      <c r="I58" s="474"/>
      <c r="J58" s="474"/>
      <c r="K58" s="474"/>
      <c r="L58" s="474"/>
      <c r="M58" s="400"/>
    </row>
    <row r="59" spans="1:14" x14ac:dyDescent="0.25">
      <c r="A59" s="117" t="s">
        <v>11</v>
      </c>
      <c r="B59" s="33" t="s">
        <v>12</v>
      </c>
      <c r="C59" s="33"/>
      <c r="D59" s="30" t="s">
        <v>13</v>
      </c>
      <c r="E59" s="117" t="s">
        <v>14</v>
      </c>
      <c r="F59" s="33" t="s">
        <v>15</v>
      </c>
      <c r="G59" s="33" t="s">
        <v>16</v>
      </c>
      <c r="H59" s="30" t="s">
        <v>94</v>
      </c>
      <c r="I59" s="30" t="s">
        <v>230</v>
      </c>
      <c r="J59" s="30" t="s">
        <v>103</v>
      </c>
      <c r="K59" s="30" t="s">
        <v>254</v>
      </c>
      <c r="L59" s="30" t="s">
        <v>105</v>
      </c>
      <c r="M59" s="401"/>
    </row>
    <row r="60" spans="1:14" x14ac:dyDescent="0.25">
      <c r="A60" s="475" t="s">
        <v>141</v>
      </c>
      <c r="B60" s="476"/>
      <c r="C60" s="476"/>
      <c r="D60" s="476"/>
      <c r="E60" s="476"/>
      <c r="F60" s="476"/>
      <c r="G60" s="476"/>
    </row>
    <row r="61" spans="1:14" x14ac:dyDescent="0.25">
      <c r="A61" s="118">
        <v>1</v>
      </c>
      <c r="B61" s="119" t="s">
        <v>20</v>
      </c>
      <c r="C61" s="119" t="s">
        <v>113</v>
      </c>
      <c r="D61" s="182"/>
      <c r="E61" s="118"/>
      <c r="F61" s="119"/>
      <c r="G61" s="182"/>
      <c r="H61" s="119">
        <f t="shared" ref="H61:L61" si="10">SUM(H62:H62)</f>
        <v>0</v>
      </c>
      <c r="I61" s="119">
        <f t="shared" si="10"/>
        <v>0</v>
      </c>
      <c r="J61" s="119">
        <f t="shared" si="10"/>
        <v>4905</v>
      </c>
      <c r="K61" s="119">
        <f t="shared" si="10"/>
        <v>4905</v>
      </c>
      <c r="L61" s="119">
        <f t="shared" si="10"/>
        <v>4905</v>
      </c>
      <c r="M61" s="402"/>
    </row>
    <row r="62" spans="1:14" x14ac:dyDescent="0.25">
      <c r="A62" s="47"/>
      <c r="B62" s="208" t="s">
        <v>225</v>
      </c>
      <c r="C62" s="43" t="s">
        <v>205</v>
      </c>
      <c r="D62" s="32" t="s">
        <v>1</v>
      </c>
      <c r="E62" s="47" t="s">
        <v>100</v>
      </c>
      <c r="F62" s="43">
        <v>4500</v>
      </c>
      <c r="G62" s="200">
        <f>F62*E62</f>
        <v>4500</v>
      </c>
      <c r="H62" s="43"/>
      <c r="I62" s="43"/>
      <c r="J62" s="43">
        <v>4905</v>
      </c>
      <c r="K62" s="43">
        <v>4905</v>
      </c>
      <c r="L62" s="43">
        <v>4905</v>
      </c>
      <c r="M62" s="269"/>
    </row>
    <row r="63" spans="1:14" x14ac:dyDescent="0.25">
      <c r="A63" s="118">
        <v>2</v>
      </c>
      <c r="B63" s="119" t="s">
        <v>21</v>
      </c>
      <c r="C63" s="119"/>
      <c r="D63" s="182"/>
      <c r="E63" s="118"/>
      <c r="F63" s="119"/>
      <c r="G63" s="119">
        <f t="shared" ref="G63:L63" si="11">SUM(G64:G64)</f>
        <v>0</v>
      </c>
      <c r="H63" s="119">
        <f t="shared" si="11"/>
        <v>0</v>
      </c>
      <c r="I63" s="119">
        <f t="shared" si="11"/>
        <v>0</v>
      </c>
      <c r="J63" s="119">
        <f t="shared" si="11"/>
        <v>0</v>
      </c>
      <c r="K63" s="119">
        <f t="shared" si="11"/>
        <v>0</v>
      </c>
      <c r="L63" s="119">
        <f t="shared" si="11"/>
        <v>0</v>
      </c>
      <c r="M63" s="402"/>
    </row>
    <row r="64" spans="1:14" x14ac:dyDescent="0.25">
      <c r="A64" s="47" t="s">
        <v>100</v>
      </c>
      <c r="B64" s="48" t="s">
        <v>197</v>
      </c>
      <c r="C64" s="92"/>
      <c r="D64" s="32"/>
      <c r="E64" s="47"/>
      <c r="F64" s="43"/>
      <c r="G64" s="43"/>
      <c r="H64" s="43">
        <v>0</v>
      </c>
      <c r="I64" s="43">
        <v>0</v>
      </c>
      <c r="J64" s="43"/>
      <c r="K64" s="43"/>
      <c r="L64" s="43"/>
      <c r="M64" s="269"/>
    </row>
    <row r="65" spans="1:13" x14ac:dyDescent="0.25">
      <c r="A65" s="118" t="s">
        <v>131</v>
      </c>
      <c r="B65" s="119" t="s">
        <v>202</v>
      </c>
      <c r="C65" s="119"/>
      <c r="D65" s="182"/>
      <c r="E65" s="118"/>
      <c r="F65" s="119"/>
      <c r="G65" s="119"/>
      <c r="H65" s="119">
        <f t="shared" ref="H65:L65" si="12">SUM(H66:H66)</f>
        <v>0</v>
      </c>
      <c r="I65" s="119">
        <f t="shared" si="12"/>
        <v>0</v>
      </c>
      <c r="J65" s="119">
        <f t="shared" si="12"/>
        <v>0</v>
      </c>
      <c r="K65" s="119">
        <f t="shared" si="12"/>
        <v>0</v>
      </c>
      <c r="L65" s="119">
        <f t="shared" si="12"/>
        <v>0</v>
      </c>
      <c r="M65" s="402"/>
    </row>
    <row r="66" spans="1:13" x14ac:dyDescent="0.25">
      <c r="A66" s="91" t="s">
        <v>100</v>
      </c>
      <c r="B66" s="92" t="s">
        <v>164</v>
      </c>
      <c r="C66" s="92"/>
      <c r="D66" s="75"/>
      <c r="E66" s="93"/>
      <c r="F66" s="94"/>
      <c r="G66" s="49"/>
      <c r="H66" s="95"/>
      <c r="I66" s="95"/>
      <c r="J66" s="95"/>
      <c r="K66" s="95"/>
      <c r="L66" s="95"/>
      <c r="M66" s="403"/>
    </row>
    <row r="67" spans="1:13" x14ac:dyDescent="0.25">
      <c r="A67" s="118" t="s">
        <v>68</v>
      </c>
      <c r="B67" s="119" t="s">
        <v>208</v>
      </c>
      <c r="C67" s="119"/>
      <c r="D67" s="182"/>
      <c r="E67" s="118"/>
      <c r="F67" s="119"/>
      <c r="G67" s="119"/>
      <c r="H67" s="119">
        <f t="shared" ref="H67:J67" si="13">SUM(H69)</f>
        <v>0</v>
      </c>
      <c r="I67" s="119">
        <f t="shared" si="13"/>
        <v>0</v>
      </c>
      <c r="J67" s="119">
        <f t="shared" si="13"/>
        <v>0</v>
      </c>
      <c r="K67" s="119">
        <f>SUM(K69:K69)</f>
        <v>0</v>
      </c>
      <c r="L67" s="119">
        <f>SUM(L69:L69)</f>
        <v>0</v>
      </c>
      <c r="M67" s="402"/>
    </row>
    <row r="68" spans="1:13" x14ac:dyDescent="0.25">
      <c r="A68" s="408">
        <v>1</v>
      </c>
      <c r="B68" s="92" t="s">
        <v>369</v>
      </c>
      <c r="C68" s="92" t="s">
        <v>434</v>
      </c>
      <c r="D68" s="40" t="s">
        <v>1</v>
      </c>
      <c r="E68" s="211"/>
      <c r="F68" s="40"/>
      <c r="G68" s="40"/>
      <c r="H68" s="43"/>
      <c r="I68" s="43"/>
      <c r="J68" s="43"/>
      <c r="K68" s="43"/>
      <c r="L68" s="43"/>
      <c r="M68" s="269"/>
    </row>
    <row r="69" spans="1:13" x14ac:dyDescent="0.25">
      <c r="A69" s="408">
        <v>2</v>
      </c>
      <c r="B69" s="92" t="s">
        <v>146</v>
      </c>
      <c r="C69" s="419" t="s">
        <v>435</v>
      </c>
      <c r="D69" s="40" t="s">
        <v>1</v>
      </c>
      <c r="E69" s="211"/>
      <c r="F69" s="40"/>
      <c r="G69" s="40"/>
      <c r="H69" s="43"/>
      <c r="I69" s="43"/>
      <c r="J69" s="43"/>
      <c r="K69" s="43"/>
      <c r="L69" s="43"/>
      <c r="M69" s="269"/>
    </row>
    <row r="70" spans="1:13" x14ac:dyDescent="0.25">
      <c r="A70" s="408">
        <v>3</v>
      </c>
      <c r="B70" s="92" t="s">
        <v>364</v>
      </c>
      <c r="C70" s="92" t="s">
        <v>434</v>
      </c>
      <c r="D70" s="40" t="s">
        <v>1</v>
      </c>
      <c r="E70" s="211"/>
      <c r="F70" s="40"/>
      <c r="G70" s="40"/>
      <c r="H70" s="43"/>
      <c r="I70" s="43"/>
      <c r="J70" s="43"/>
      <c r="K70" s="43"/>
      <c r="L70" s="43"/>
      <c r="M70" s="269"/>
    </row>
    <row r="71" spans="1:13" x14ac:dyDescent="0.25">
      <c r="A71" s="408">
        <v>4</v>
      </c>
      <c r="B71" s="92" t="s">
        <v>436</v>
      </c>
      <c r="C71" s="419" t="s">
        <v>438</v>
      </c>
      <c r="D71" s="40" t="s">
        <v>1</v>
      </c>
      <c r="E71" s="211">
        <v>2</v>
      </c>
      <c r="F71" s="40">
        <v>4000</v>
      </c>
      <c r="G71" s="40"/>
      <c r="H71" s="43">
        <v>4000</v>
      </c>
      <c r="I71" s="43">
        <v>4000</v>
      </c>
      <c r="J71" s="43"/>
      <c r="K71" s="43"/>
      <c r="L71" s="43"/>
      <c r="M71" s="269"/>
    </row>
    <row r="72" spans="1:13" x14ac:dyDescent="0.25">
      <c r="A72" s="408">
        <v>5</v>
      </c>
      <c r="B72" s="92" t="s">
        <v>437</v>
      </c>
      <c r="C72" s="92" t="s">
        <v>420</v>
      </c>
      <c r="D72" s="40" t="s">
        <v>1</v>
      </c>
      <c r="E72" s="211"/>
      <c r="F72" s="40"/>
      <c r="G72" s="40"/>
      <c r="H72" s="43"/>
      <c r="I72" s="43"/>
      <c r="J72" s="43"/>
      <c r="K72" s="43"/>
      <c r="L72" s="43"/>
      <c r="M72" s="269"/>
    </row>
    <row r="73" spans="1:13" x14ac:dyDescent="0.25">
      <c r="A73" s="408">
        <v>6</v>
      </c>
      <c r="B73" s="92" t="s">
        <v>366</v>
      </c>
      <c r="C73" s="92" t="s">
        <v>420</v>
      </c>
      <c r="D73" s="40" t="s">
        <v>1</v>
      </c>
      <c r="E73" s="211"/>
      <c r="F73" s="40"/>
      <c r="G73" s="40"/>
      <c r="H73" s="43"/>
      <c r="I73" s="43"/>
      <c r="J73" s="43"/>
      <c r="K73" s="43"/>
      <c r="L73" s="43"/>
      <c r="M73" s="269"/>
    </row>
    <row r="74" spans="1:13" x14ac:dyDescent="0.25">
      <c r="A74" s="408">
        <v>7</v>
      </c>
      <c r="B74" s="92" t="s">
        <v>368</v>
      </c>
      <c r="C74" s="92" t="s">
        <v>396</v>
      </c>
      <c r="D74" s="40" t="s">
        <v>1</v>
      </c>
      <c r="E74" s="211"/>
      <c r="F74" s="40"/>
      <c r="G74" s="40"/>
      <c r="H74" s="43"/>
      <c r="I74" s="43"/>
      <c r="J74" s="43"/>
      <c r="K74" s="43"/>
      <c r="L74" s="43"/>
      <c r="M74" s="269"/>
    </row>
    <row r="75" spans="1:13" x14ac:dyDescent="0.25">
      <c r="A75" s="408">
        <v>8</v>
      </c>
      <c r="B75" s="92" t="s">
        <v>441</v>
      </c>
      <c r="C75" s="92" t="s">
        <v>429</v>
      </c>
      <c r="D75" s="40" t="s">
        <v>1</v>
      </c>
      <c r="E75" s="211">
        <v>1</v>
      </c>
      <c r="F75" s="40">
        <v>2500</v>
      </c>
      <c r="G75" s="40"/>
      <c r="H75" s="43">
        <v>2500</v>
      </c>
      <c r="I75" s="43"/>
      <c r="J75" s="43"/>
      <c r="K75" s="43"/>
      <c r="L75" s="43"/>
      <c r="M75" s="269"/>
    </row>
    <row r="76" spans="1:13" x14ac:dyDescent="0.25">
      <c r="A76" s="118" t="s">
        <v>132</v>
      </c>
      <c r="B76" s="119" t="s">
        <v>175</v>
      </c>
      <c r="C76" s="119"/>
      <c r="D76" s="182"/>
      <c r="E76" s="118"/>
      <c r="F76" s="119"/>
      <c r="G76" s="119"/>
      <c r="H76" s="182">
        <f>SUM(H77:H77)</f>
        <v>0</v>
      </c>
      <c r="I76" s="182">
        <f>SUM(I77:I77)</f>
        <v>0</v>
      </c>
      <c r="J76" s="182">
        <f>SUM(J77:J77)</f>
        <v>0</v>
      </c>
      <c r="K76" s="182">
        <f>SUM(K77:K77)</f>
        <v>0</v>
      </c>
      <c r="L76" s="182">
        <f>SUM(L77:L77)</f>
        <v>0</v>
      </c>
      <c r="M76" s="404"/>
    </row>
    <row r="77" spans="1:13" x14ac:dyDescent="0.25">
      <c r="A77" s="187" t="s">
        <v>100</v>
      </c>
      <c r="B77" s="132" t="s">
        <v>188</v>
      </c>
      <c r="C77" s="132" t="s">
        <v>348</v>
      </c>
      <c r="D77" s="40" t="s">
        <v>172</v>
      </c>
      <c r="E77" s="211">
        <v>1</v>
      </c>
      <c r="F77" s="40">
        <v>897.22222222200003</v>
      </c>
      <c r="G77" s="40">
        <f>+F77*E77</f>
        <v>897.22222222200003</v>
      </c>
      <c r="H77" s="43"/>
      <c r="I77" s="266"/>
      <c r="J77" s="266"/>
      <c r="K77" s="266"/>
      <c r="L77" s="266"/>
      <c r="M77" s="389"/>
    </row>
    <row r="78" spans="1:13" x14ac:dyDescent="0.25">
      <c r="A78" s="118" t="s">
        <v>133</v>
      </c>
      <c r="B78" s="119" t="s">
        <v>234</v>
      </c>
      <c r="C78" s="119"/>
      <c r="D78" s="182"/>
      <c r="E78" s="118"/>
      <c r="F78" s="119"/>
      <c r="G78" s="119"/>
      <c r="H78" s="182">
        <f>SUM(H79)</f>
        <v>0</v>
      </c>
      <c r="I78" s="182">
        <f>SUM(I79)</f>
        <v>7200</v>
      </c>
      <c r="J78" s="182">
        <f>SUM(J79)</f>
        <v>0</v>
      </c>
      <c r="K78" s="182">
        <f>SUM(K79:K79)</f>
        <v>0</v>
      </c>
      <c r="L78" s="182">
        <f>SUM(L79:L79)</f>
        <v>0</v>
      </c>
      <c r="M78" s="404"/>
    </row>
    <row r="79" spans="1:13" x14ac:dyDescent="0.25">
      <c r="A79" s="91">
        <v>1</v>
      </c>
      <c r="B79" s="92" t="s">
        <v>439</v>
      </c>
      <c r="C79" s="92"/>
      <c r="D79" s="75" t="s">
        <v>431</v>
      </c>
      <c r="E79" s="93">
        <v>12</v>
      </c>
      <c r="F79" s="94">
        <v>600</v>
      </c>
      <c r="G79" s="49"/>
      <c r="H79" s="95"/>
      <c r="I79" s="95">
        <f>F79*E79</f>
        <v>7200</v>
      </c>
      <c r="J79" s="95"/>
      <c r="K79" s="95"/>
      <c r="L79" s="95"/>
      <c r="M79" s="403"/>
    </row>
    <row r="80" spans="1:13" x14ac:dyDescent="0.25">
      <c r="A80" s="91">
        <v>2</v>
      </c>
      <c r="B80" s="92" t="s">
        <v>394</v>
      </c>
      <c r="C80" s="92"/>
      <c r="D80" s="75"/>
      <c r="E80" s="93">
        <v>4</v>
      </c>
      <c r="F80" s="94">
        <v>1240</v>
      </c>
      <c r="G80" s="49"/>
      <c r="H80" s="95"/>
      <c r="I80" s="95"/>
      <c r="J80" s="95"/>
      <c r="K80" s="95"/>
      <c r="L80" s="95"/>
      <c r="M80" s="403"/>
    </row>
    <row r="81" spans="1:13" x14ac:dyDescent="0.25">
      <c r="A81" s="420">
        <v>7</v>
      </c>
      <c r="B81" s="119" t="s">
        <v>23</v>
      </c>
      <c r="C81" s="119"/>
      <c r="D81" s="182"/>
      <c r="E81" s="118"/>
      <c r="F81" s="119"/>
      <c r="G81" s="119"/>
      <c r="H81" s="182">
        <f t="shared" ref="H81:I81" si="14">SUM(H82)</f>
        <v>0</v>
      </c>
      <c r="I81" s="182">
        <f t="shared" si="14"/>
        <v>0</v>
      </c>
      <c r="J81" s="182">
        <f>SUM(J82)</f>
        <v>0</v>
      </c>
      <c r="K81" s="182">
        <f>SUM(K82)</f>
        <v>0</v>
      </c>
      <c r="L81" s="182">
        <f>SUM(L82)</f>
        <v>0</v>
      </c>
      <c r="M81" s="404"/>
    </row>
    <row r="82" spans="1:13" x14ac:dyDescent="0.25">
      <c r="A82" s="104">
        <v>1</v>
      </c>
      <c r="B82" s="105" t="s">
        <v>222</v>
      </c>
      <c r="C82" s="105" t="s">
        <v>241</v>
      </c>
      <c r="D82" s="104" t="s">
        <v>172</v>
      </c>
      <c r="E82" s="104">
        <v>1</v>
      </c>
      <c r="F82" s="40">
        <v>346.15383500000002</v>
      </c>
      <c r="G82" s="112">
        <f>+F82*E82</f>
        <v>346.15383500000002</v>
      </c>
      <c r="H82" s="112"/>
      <c r="I82" s="112"/>
      <c r="J82" s="112"/>
      <c r="K82" s="43"/>
      <c r="L82" s="43"/>
      <c r="M82" s="269"/>
    </row>
    <row r="83" spans="1:13" x14ac:dyDescent="0.25">
      <c r="A83" s="118"/>
      <c r="B83" s="119" t="s">
        <v>24</v>
      </c>
      <c r="C83" s="119"/>
      <c r="D83" s="182"/>
      <c r="E83" s="118"/>
      <c r="F83" s="119"/>
      <c r="G83" s="119">
        <f>SUM(H83:L83)</f>
        <v>21915</v>
      </c>
      <c r="H83" s="119">
        <f>+H81+H76+H63+H61+H65+H67</f>
        <v>0</v>
      </c>
      <c r="I83" s="119">
        <f>+I81+I76+I63+I61+I65+I67+I78</f>
        <v>7200</v>
      </c>
      <c r="J83" s="119">
        <f>+J81+J76+J63+J61+J65+J67+J78</f>
        <v>4905</v>
      </c>
      <c r="K83" s="119">
        <f>+K81+K76+K63+K61+K65+K67+K78</f>
        <v>4905</v>
      </c>
      <c r="L83" s="119">
        <f>+L81+L76+L63+L61+L65+L67+L78</f>
        <v>4905</v>
      </c>
      <c r="M83" s="402"/>
    </row>
    <row r="84" spans="1:13" x14ac:dyDescent="0.25">
      <c r="A84" s="477" t="s">
        <v>135</v>
      </c>
      <c r="B84" s="478"/>
      <c r="C84" s="478"/>
      <c r="D84" s="478"/>
      <c r="E84" s="478"/>
      <c r="F84" s="478"/>
      <c r="G84" s="193">
        <f>SUM(H84:L84)</f>
        <v>14715</v>
      </c>
      <c r="H84" s="193">
        <f>+H55</f>
        <v>0</v>
      </c>
      <c r="I84" s="193">
        <f>+I55</f>
        <v>0</v>
      </c>
      <c r="J84" s="193">
        <f>+J55</f>
        <v>4905</v>
      </c>
      <c r="K84" s="193">
        <f>+K55</f>
        <v>4905</v>
      </c>
      <c r="L84" s="193">
        <f>+L55</f>
        <v>4905</v>
      </c>
      <c r="M84" s="406"/>
    </row>
    <row r="85" spans="1:13" x14ac:dyDescent="0.25">
      <c r="A85" s="122"/>
      <c r="B85" s="122"/>
      <c r="C85" s="122"/>
      <c r="D85" s="123"/>
      <c r="F85" s="122"/>
      <c r="G85" s="122"/>
    </row>
  </sheetData>
  <mergeCells count="8">
    <mergeCell ref="A84:F84"/>
    <mergeCell ref="A56:F56"/>
    <mergeCell ref="A4:G4"/>
    <mergeCell ref="A1:L2"/>
    <mergeCell ref="A31:L32"/>
    <mergeCell ref="A34:G34"/>
    <mergeCell ref="A57:L58"/>
    <mergeCell ref="A60:G60"/>
  </mergeCells>
  <phoneticPr fontId="45" type="noConversion"/>
  <pageMargins left="1.07" right="0.7" top="0.75" bottom="0.75" header="0.3" footer="0.3"/>
  <pageSetup paperSize="9" scale="4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F38"/>
  <sheetViews>
    <sheetView view="pageBreakPreview" zoomScale="115" zoomScaleNormal="100" zoomScaleSheetLayoutView="115" workbookViewId="0">
      <selection activeCell="C1" sqref="C1"/>
    </sheetView>
  </sheetViews>
  <sheetFormatPr baseColWidth="10" defaultColWidth="4" defaultRowHeight="14.25" x14ac:dyDescent="0.25"/>
  <cols>
    <col min="1" max="1" width="4" style="327" customWidth="1"/>
    <col min="2" max="2" width="32.42578125" style="328" customWidth="1"/>
    <col min="3" max="3" width="30.5703125" style="328" customWidth="1"/>
    <col min="4" max="4" width="5.28515625" style="329" bestFit="1" customWidth="1"/>
    <col min="5" max="5" width="6.7109375" style="329" bestFit="1" customWidth="1"/>
    <col min="6" max="6" width="11.28515625" style="272" customWidth="1"/>
    <col min="7" max="7" width="11.85546875" style="272" customWidth="1"/>
    <col min="8" max="12" width="11.42578125" style="272" customWidth="1"/>
    <col min="13" max="19" width="11.42578125" style="370" customWidth="1"/>
    <col min="20" max="236" width="11.42578125" style="272" customWidth="1"/>
    <col min="237" max="239" width="0" style="272" hidden="1" customWidth="1"/>
    <col min="240" max="241" width="4" style="272"/>
    <col min="242" max="244" width="0" style="272" hidden="1" customWidth="1"/>
    <col min="245" max="245" width="4" style="272" customWidth="1"/>
    <col min="246" max="246" width="3.42578125" style="272" customWidth="1"/>
    <col min="247" max="247" width="102.7109375" style="272" customWidth="1"/>
    <col min="248" max="248" width="11.140625" style="272" customWidth="1"/>
    <col min="249" max="249" width="6.7109375" style="272" bestFit="1" customWidth="1"/>
    <col min="250" max="250" width="5" style="272" customWidth="1"/>
    <col min="251" max="251" width="11.28515625" style="272" customWidth="1"/>
    <col min="252" max="252" width="15.28515625" style="272" customWidth="1"/>
    <col min="253" max="254" width="0" style="272" hidden="1" customWidth="1"/>
    <col min="255" max="255" width="13.28515625" style="272" customWidth="1"/>
    <col min="256" max="256" width="13.42578125" style="272" customWidth="1"/>
    <col min="257" max="257" width="8.140625" style="272" customWidth="1"/>
    <col min="258" max="258" width="14.42578125" style="272" customWidth="1"/>
    <col min="259" max="259" width="9.5703125" style="272" customWidth="1"/>
    <col min="260" max="260" width="13" style="272" customWidth="1"/>
    <col min="261" max="261" width="5.7109375" style="272" customWidth="1"/>
    <col min="262" max="262" width="12" style="272" customWidth="1"/>
    <col min="263" max="263" width="15.28515625" style="272" customWidth="1"/>
    <col min="264" max="492" width="11.42578125" style="272" customWidth="1"/>
    <col min="493" max="495" width="0" style="272" hidden="1" customWidth="1"/>
    <col min="496" max="497" width="4" style="272"/>
    <col min="498" max="500" width="0" style="272" hidden="1" customWidth="1"/>
    <col min="501" max="501" width="4" style="272" customWidth="1"/>
    <col min="502" max="502" width="3.42578125" style="272" customWidth="1"/>
    <col min="503" max="503" width="102.7109375" style="272" customWidth="1"/>
    <col min="504" max="504" width="11.140625" style="272" customWidth="1"/>
    <col min="505" max="505" width="6.7109375" style="272" bestFit="1" customWidth="1"/>
    <col min="506" max="506" width="5" style="272" customWidth="1"/>
    <col min="507" max="507" width="11.28515625" style="272" customWidth="1"/>
    <col min="508" max="508" width="15.28515625" style="272" customWidth="1"/>
    <col min="509" max="510" width="0" style="272" hidden="1" customWidth="1"/>
    <col min="511" max="511" width="13.28515625" style="272" customWidth="1"/>
    <col min="512" max="512" width="13.42578125" style="272" customWidth="1"/>
    <col min="513" max="513" width="8.140625" style="272" customWidth="1"/>
    <col min="514" max="514" width="14.42578125" style="272" customWidth="1"/>
    <col min="515" max="515" width="9.5703125" style="272" customWidth="1"/>
    <col min="516" max="516" width="13" style="272" customWidth="1"/>
    <col min="517" max="517" width="5.7109375" style="272" customWidth="1"/>
    <col min="518" max="518" width="12" style="272" customWidth="1"/>
    <col min="519" max="519" width="15.28515625" style="272" customWidth="1"/>
    <col min="520" max="748" width="11.42578125" style="272" customWidth="1"/>
    <col min="749" max="751" width="0" style="272" hidden="1" customWidth="1"/>
    <col min="752" max="753" width="4" style="272"/>
    <col min="754" max="756" width="0" style="272" hidden="1" customWidth="1"/>
    <col min="757" max="757" width="4" style="272" customWidth="1"/>
    <col min="758" max="758" width="3.42578125" style="272" customWidth="1"/>
    <col min="759" max="759" width="102.7109375" style="272" customWidth="1"/>
    <col min="760" max="760" width="11.140625" style="272" customWidth="1"/>
    <col min="761" max="761" width="6.7109375" style="272" bestFit="1" customWidth="1"/>
    <col min="762" max="762" width="5" style="272" customWidth="1"/>
    <col min="763" max="763" width="11.28515625" style="272" customWidth="1"/>
    <col min="764" max="764" width="15.28515625" style="272" customWidth="1"/>
    <col min="765" max="766" width="0" style="272" hidden="1" customWidth="1"/>
    <col min="767" max="767" width="13.28515625" style="272" customWidth="1"/>
    <col min="768" max="768" width="13.42578125" style="272" customWidth="1"/>
    <col min="769" max="769" width="8.140625" style="272" customWidth="1"/>
    <col min="770" max="770" width="14.42578125" style="272" customWidth="1"/>
    <col min="771" max="771" width="9.5703125" style="272" customWidth="1"/>
    <col min="772" max="772" width="13" style="272" customWidth="1"/>
    <col min="773" max="773" width="5.7109375" style="272" customWidth="1"/>
    <col min="774" max="774" width="12" style="272" customWidth="1"/>
    <col min="775" max="775" width="15.28515625" style="272" customWidth="1"/>
    <col min="776" max="1004" width="11.42578125" style="272" customWidth="1"/>
    <col min="1005" max="1007" width="0" style="272" hidden="1" customWidth="1"/>
    <col min="1008" max="1009" width="4" style="272"/>
    <col min="1010" max="1012" width="0" style="272" hidden="1" customWidth="1"/>
    <col min="1013" max="1013" width="4" style="272" customWidth="1"/>
    <col min="1014" max="1014" width="3.42578125" style="272" customWidth="1"/>
    <col min="1015" max="1015" width="102.7109375" style="272" customWidth="1"/>
    <col min="1016" max="1016" width="11.140625" style="272" customWidth="1"/>
    <col min="1017" max="1017" width="6.7109375" style="272" bestFit="1" customWidth="1"/>
    <col min="1018" max="1018" width="5" style="272" customWidth="1"/>
    <col min="1019" max="1019" width="11.28515625" style="272" customWidth="1"/>
    <col min="1020" max="1020" width="15.28515625" style="272" customWidth="1"/>
    <col min="1021" max="1022" width="0" style="272" hidden="1" customWidth="1"/>
    <col min="1023" max="1023" width="13.28515625" style="272" customWidth="1"/>
    <col min="1024" max="1024" width="13.42578125" style="272" customWidth="1"/>
    <col min="1025" max="1025" width="8.140625" style="272" customWidth="1"/>
    <col min="1026" max="1026" width="14.42578125" style="272" customWidth="1"/>
    <col min="1027" max="1027" width="9.5703125" style="272" customWidth="1"/>
    <col min="1028" max="1028" width="13" style="272" customWidth="1"/>
    <col min="1029" max="1029" width="5.7109375" style="272" customWidth="1"/>
    <col min="1030" max="1030" width="12" style="272" customWidth="1"/>
    <col min="1031" max="1031" width="15.28515625" style="272" customWidth="1"/>
    <col min="1032" max="1260" width="11.42578125" style="272" customWidth="1"/>
    <col min="1261" max="1263" width="0" style="272" hidden="1" customWidth="1"/>
    <col min="1264" max="1265" width="4" style="272"/>
    <col min="1266" max="1268" width="0" style="272" hidden="1" customWidth="1"/>
    <col min="1269" max="1269" width="4" style="272" customWidth="1"/>
    <col min="1270" max="1270" width="3.42578125" style="272" customWidth="1"/>
    <col min="1271" max="1271" width="102.7109375" style="272" customWidth="1"/>
    <col min="1272" max="1272" width="11.140625" style="272" customWidth="1"/>
    <col min="1273" max="1273" width="6.7109375" style="272" bestFit="1" customWidth="1"/>
    <col min="1274" max="1274" width="5" style="272" customWidth="1"/>
    <col min="1275" max="1275" width="11.28515625" style="272" customWidth="1"/>
    <col min="1276" max="1276" width="15.28515625" style="272" customWidth="1"/>
    <col min="1277" max="1278" width="0" style="272" hidden="1" customWidth="1"/>
    <col min="1279" max="1279" width="13.28515625" style="272" customWidth="1"/>
    <col min="1280" max="1280" width="13.42578125" style="272" customWidth="1"/>
    <col min="1281" max="1281" width="8.140625" style="272" customWidth="1"/>
    <col min="1282" max="1282" width="14.42578125" style="272" customWidth="1"/>
    <col min="1283" max="1283" width="9.5703125" style="272" customWidth="1"/>
    <col min="1284" max="1284" width="13" style="272" customWidth="1"/>
    <col min="1285" max="1285" width="5.7109375" style="272" customWidth="1"/>
    <col min="1286" max="1286" width="12" style="272" customWidth="1"/>
    <col min="1287" max="1287" width="15.28515625" style="272" customWidth="1"/>
    <col min="1288" max="1516" width="11.42578125" style="272" customWidth="1"/>
    <col min="1517" max="1519" width="0" style="272" hidden="1" customWidth="1"/>
    <col min="1520" max="1521" width="4" style="272"/>
    <col min="1522" max="1524" width="0" style="272" hidden="1" customWidth="1"/>
    <col min="1525" max="1525" width="4" style="272" customWidth="1"/>
    <col min="1526" max="1526" width="3.42578125" style="272" customWidth="1"/>
    <col min="1527" max="1527" width="102.7109375" style="272" customWidth="1"/>
    <col min="1528" max="1528" width="11.140625" style="272" customWidth="1"/>
    <col min="1529" max="1529" width="6.7109375" style="272" bestFit="1" customWidth="1"/>
    <col min="1530" max="1530" width="5" style="272" customWidth="1"/>
    <col min="1531" max="1531" width="11.28515625" style="272" customWidth="1"/>
    <col min="1532" max="1532" width="15.28515625" style="272" customWidth="1"/>
    <col min="1533" max="1534" width="0" style="272" hidden="1" customWidth="1"/>
    <col min="1535" max="1535" width="13.28515625" style="272" customWidth="1"/>
    <col min="1536" max="1536" width="13.42578125" style="272" customWidth="1"/>
    <col min="1537" max="1537" width="8.140625" style="272" customWidth="1"/>
    <col min="1538" max="1538" width="14.42578125" style="272" customWidth="1"/>
    <col min="1539" max="1539" width="9.5703125" style="272" customWidth="1"/>
    <col min="1540" max="1540" width="13" style="272" customWidth="1"/>
    <col min="1541" max="1541" width="5.7109375" style="272" customWidth="1"/>
    <col min="1542" max="1542" width="12" style="272" customWidth="1"/>
    <col min="1543" max="1543" width="15.28515625" style="272" customWidth="1"/>
    <col min="1544" max="1772" width="11.42578125" style="272" customWidth="1"/>
    <col min="1773" max="1775" width="0" style="272" hidden="1" customWidth="1"/>
    <col min="1776" max="1777" width="4" style="272"/>
    <col min="1778" max="1780" width="0" style="272" hidden="1" customWidth="1"/>
    <col min="1781" max="1781" width="4" style="272" customWidth="1"/>
    <col min="1782" max="1782" width="3.42578125" style="272" customWidth="1"/>
    <col min="1783" max="1783" width="102.7109375" style="272" customWidth="1"/>
    <col min="1784" max="1784" width="11.140625" style="272" customWidth="1"/>
    <col min="1785" max="1785" width="6.7109375" style="272" bestFit="1" customWidth="1"/>
    <col min="1786" max="1786" width="5" style="272" customWidth="1"/>
    <col min="1787" max="1787" width="11.28515625" style="272" customWidth="1"/>
    <col min="1788" max="1788" width="15.28515625" style="272" customWidth="1"/>
    <col min="1789" max="1790" width="0" style="272" hidden="1" customWidth="1"/>
    <col min="1791" max="1791" width="13.28515625" style="272" customWidth="1"/>
    <col min="1792" max="1792" width="13.42578125" style="272" customWidth="1"/>
    <col min="1793" max="1793" width="8.140625" style="272" customWidth="1"/>
    <col min="1794" max="1794" width="14.42578125" style="272" customWidth="1"/>
    <col min="1795" max="1795" width="9.5703125" style="272" customWidth="1"/>
    <col min="1796" max="1796" width="13" style="272" customWidth="1"/>
    <col min="1797" max="1797" width="5.7109375" style="272" customWidth="1"/>
    <col min="1798" max="1798" width="12" style="272" customWidth="1"/>
    <col min="1799" max="1799" width="15.28515625" style="272" customWidth="1"/>
    <col min="1800" max="2028" width="11.42578125" style="272" customWidth="1"/>
    <col min="2029" max="2031" width="0" style="272" hidden="1" customWidth="1"/>
    <col min="2032" max="2033" width="4" style="272"/>
    <col min="2034" max="2036" width="0" style="272" hidden="1" customWidth="1"/>
    <col min="2037" max="2037" width="4" style="272" customWidth="1"/>
    <col min="2038" max="2038" width="3.42578125" style="272" customWidth="1"/>
    <col min="2039" max="2039" width="102.7109375" style="272" customWidth="1"/>
    <col min="2040" max="2040" width="11.140625" style="272" customWidth="1"/>
    <col min="2041" max="2041" width="6.7109375" style="272" bestFit="1" customWidth="1"/>
    <col min="2042" max="2042" width="5" style="272" customWidth="1"/>
    <col min="2043" max="2043" width="11.28515625" style="272" customWidth="1"/>
    <col min="2044" max="2044" width="15.28515625" style="272" customWidth="1"/>
    <col min="2045" max="2046" width="0" style="272" hidden="1" customWidth="1"/>
    <col min="2047" max="2047" width="13.28515625" style="272" customWidth="1"/>
    <col min="2048" max="2048" width="13.42578125" style="272" customWidth="1"/>
    <col min="2049" max="2049" width="8.140625" style="272" customWidth="1"/>
    <col min="2050" max="2050" width="14.42578125" style="272" customWidth="1"/>
    <col min="2051" max="2051" width="9.5703125" style="272" customWidth="1"/>
    <col min="2052" max="2052" width="13" style="272" customWidth="1"/>
    <col min="2053" max="2053" width="5.7109375" style="272" customWidth="1"/>
    <col min="2054" max="2054" width="12" style="272" customWidth="1"/>
    <col min="2055" max="2055" width="15.28515625" style="272" customWidth="1"/>
    <col min="2056" max="2284" width="11.42578125" style="272" customWidth="1"/>
    <col min="2285" max="2287" width="0" style="272" hidden="1" customWidth="1"/>
    <col min="2288" max="2289" width="4" style="272"/>
    <col min="2290" max="2292" width="0" style="272" hidden="1" customWidth="1"/>
    <col min="2293" max="2293" width="4" style="272" customWidth="1"/>
    <col min="2294" max="2294" width="3.42578125" style="272" customWidth="1"/>
    <col min="2295" max="2295" width="102.7109375" style="272" customWidth="1"/>
    <col min="2296" max="2296" width="11.140625" style="272" customWidth="1"/>
    <col min="2297" max="2297" width="6.7109375" style="272" bestFit="1" customWidth="1"/>
    <col min="2298" max="2298" width="5" style="272" customWidth="1"/>
    <col min="2299" max="2299" width="11.28515625" style="272" customWidth="1"/>
    <col min="2300" max="2300" width="15.28515625" style="272" customWidth="1"/>
    <col min="2301" max="2302" width="0" style="272" hidden="1" customWidth="1"/>
    <col min="2303" max="2303" width="13.28515625" style="272" customWidth="1"/>
    <col min="2304" max="2304" width="13.42578125" style="272" customWidth="1"/>
    <col min="2305" max="2305" width="8.140625" style="272" customWidth="1"/>
    <col min="2306" max="2306" width="14.42578125" style="272" customWidth="1"/>
    <col min="2307" max="2307" width="9.5703125" style="272" customWidth="1"/>
    <col min="2308" max="2308" width="13" style="272" customWidth="1"/>
    <col min="2309" max="2309" width="5.7109375" style="272" customWidth="1"/>
    <col min="2310" max="2310" width="12" style="272" customWidth="1"/>
    <col min="2311" max="2311" width="15.28515625" style="272" customWidth="1"/>
    <col min="2312" max="2540" width="11.42578125" style="272" customWidth="1"/>
    <col min="2541" max="2543" width="0" style="272" hidden="1" customWidth="1"/>
    <col min="2544" max="2545" width="4" style="272"/>
    <col min="2546" max="2548" width="0" style="272" hidden="1" customWidth="1"/>
    <col min="2549" max="2549" width="4" style="272" customWidth="1"/>
    <col min="2550" max="2550" width="3.42578125" style="272" customWidth="1"/>
    <col min="2551" max="2551" width="102.7109375" style="272" customWidth="1"/>
    <col min="2552" max="2552" width="11.140625" style="272" customWidth="1"/>
    <col min="2553" max="2553" width="6.7109375" style="272" bestFit="1" customWidth="1"/>
    <col min="2554" max="2554" width="5" style="272" customWidth="1"/>
    <col min="2555" max="2555" width="11.28515625" style="272" customWidth="1"/>
    <col min="2556" max="2556" width="15.28515625" style="272" customWidth="1"/>
    <col min="2557" max="2558" width="0" style="272" hidden="1" customWidth="1"/>
    <col min="2559" max="2559" width="13.28515625" style="272" customWidth="1"/>
    <col min="2560" max="2560" width="13.42578125" style="272" customWidth="1"/>
    <col min="2561" max="2561" width="8.140625" style="272" customWidth="1"/>
    <col min="2562" max="2562" width="14.42578125" style="272" customWidth="1"/>
    <col min="2563" max="2563" width="9.5703125" style="272" customWidth="1"/>
    <col min="2564" max="2564" width="13" style="272" customWidth="1"/>
    <col min="2565" max="2565" width="5.7109375" style="272" customWidth="1"/>
    <col min="2566" max="2566" width="12" style="272" customWidth="1"/>
    <col min="2567" max="2567" width="15.28515625" style="272" customWidth="1"/>
    <col min="2568" max="2796" width="11.42578125" style="272" customWidth="1"/>
    <col min="2797" max="2799" width="0" style="272" hidden="1" customWidth="1"/>
    <col min="2800" max="2801" width="4" style="272"/>
    <col min="2802" max="2804" width="0" style="272" hidden="1" customWidth="1"/>
    <col min="2805" max="2805" width="4" style="272" customWidth="1"/>
    <col min="2806" max="2806" width="3.42578125" style="272" customWidth="1"/>
    <col min="2807" max="2807" width="102.7109375" style="272" customWidth="1"/>
    <col min="2808" max="2808" width="11.140625" style="272" customWidth="1"/>
    <col min="2809" max="2809" width="6.7109375" style="272" bestFit="1" customWidth="1"/>
    <col min="2810" max="2810" width="5" style="272" customWidth="1"/>
    <col min="2811" max="2811" width="11.28515625" style="272" customWidth="1"/>
    <col min="2812" max="2812" width="15.28515625" style="272" customWidth="1"/>
    <col min="2813" max="2814" width="0" style="272" hidden="1" customWidth="1"/>
    <col min="2815" max="2815" width="13.28515625" style="272" customWidth="1"/>
    <col min="2816" max="2816" width="13.42578125" style="272" customWidth="1"/>
    <col min="2817" max="2817" width="8.140625" style="272" customWidth="1"/>
    <col min="2818" max="2818" width="14.42578125" style="272" customWidth="1"/>
    <col min="2819" max="2819" width="9.5703125" style="272" customWidth="1"/>
    <col min="2820" max="2820" width="13" style="272" customWidth="1"/>
    <col min="2821" max="2821" width="5.7109375" style="272" customWidth="1"/>
    <col min="2822" max="2822" width="12" style="272" customWidth="1"/>
    <col min="2823" max="2823" width="15.28515625" style="272" customWidth="1"/>
    <col min="2824" max="3052" width="11.42578125" style="272" customWidth="1"/>
    <col min="3053" max="3055" width="0" style="272" hidden="1" customWidth="1"/>
    <col min="3056" max="3057" width="4" style="272"/>
    <col min="3058" max="3060" width="0" style="272" hidden="1" customWidth="1"/>
    <col min="3061" max="3061" width="4" style="272" customWidth="1"/>
    <col min="3062" max="3062" width="3.42578125" style="272" customWidth="1"/>
    <col min="3063" max="3063" width="102.7109375" style="272" customWidth="1"/>
    <col min="3064" max="3064" width="11.140625" style="272" customWidth="1"/>
    <col min="3065" max="3065" width="6.7109375" style="272" bestFit="1" customWidth="1"/>
    <col min="3066" max="3066" width="5" style="272" customWidth="1"/>
    <col min="3067" max="3067" width="11.28515625" style="272" customWidth="1"/>
    <col min="3068" max="3068" width="15.28515625" style="272" customWidth="1"/>
    <col min="3069" max="3070" width="0" style="272" hidden="1" customWidth="1"/>
    <col min="3071" max="3071" width="13.28515625" style="272" customWidth="1"/>
    <col min="3072" max="3072" width="13.42578125" style="272" customWidth="1"/>
    <col min="3073" max="3073" width="8.140625" style="272" customWidth="1"/>
    <col min="3074" max="3074" width="14.42578125" style="272" customWidth="1"/>
    <col min="3075" max="3075" width="9.5703125" style="272" customWidth="1"/>
    <col min="3076" max="3076" width="13" style="272" customWidth="1"/>
    <col min="3077" max="3077" width="5.7109375" style="272" customWidth="1"/>
    <col min="3078" max="3078" width="12" style="272" customWidth="1"/>
    <col min="3079" max="3079" width="15.28515625" style="272" customWidth="1"/>
    <col min="3080" max="3308" width="11.42578125" style="272" customWidth="1"/>
    <col min="3309" max="3311" width="0" style="272" hidden="1" customWidth="1"/>
    <col min="3312" max="3313" width="4" style="272"/>
    <col min="3314" max="3316" width="0" style="272" hidden="1" customWidth="1"/>
    <col min="3317" max="3317" width="4" style="272" customWidth="1"/>
    <col min="3318" max="3318" width="3.42578125" style="272" customWidth="1"/>
    <col min="3319" max="3319" width="102.7109375" style="272" customWidth="1"/>
    <col min="3320" max="3320" width="11.140625" style="272" customWidth="1"/>
    <col min="3321" max="3321" width="6.7109375" style="272" bestFit="1" customWidth="1"/>
    <col min="3322" max="3322" width="5" style="272" customWidth="1"/>
    <col min="3323" max="3323" width="11.28515625" style="272" customWidth="1"/>
    <col min="3324" max="3324" width="15.28515625" style="272" customWidth="1"/>
    <col min="3325" max="3326" width="0" style="272" hidden="1" customWidth="1"/>
    <col min="3327" max="3327" width="13.28515625" style="272" customWidth="1"/>
    <col min="3328" max="3328" width="13.42578125" style="272" customWidth="1"/>
    <col min="3329" max="3329" width="8.140625" style="272" customWidth="1"/>
    <col min="3330" max="3330" width="14.42578125" style="272" customWidth="1"/>
    <col min="3331" max="3331" width="9.5703125" style="272" customWidth="1"/>
    <col min="3332" max="3332" width="13" style="272" customWidth="1"/>
    <col min="3333" max="3333" width="5.7109375" style="272" customWidth="1"/>
    <col min="3334" max="3334" width="12" style="272" customWidth="1"/>
    <col min="3335" max="3335" width="15.28515625" style="272" customWidth="1"/>
    <col min="3336" max="3564" width="11.42578125" style="272" customWidth="1"/>
    <col min="3565" max="3567" width="0" style="272" hidden="1" customWidth="1"/>
    <col min="3568" max="3569" width="4" style="272"/>
    <col min="3570" max="3572" width="0" style="272" hidden="1" customWidth="1"/>
    <col min="3573" max="3573" width="4" style="272" customWidth="1"/>
    <col min="3574" max="3574" width="3.42578125" style="272" customWidth="1"/>
    <col min="3575" max="3575" width="102.7109375" style="272" customWidth="1"/>
    <col min="3576" max="3576" width="11.140625" style="272" customWidth="1"/>
    <col min="3577" max="3577" width="6.7109375" style="272" bestFit="1" customWidth="1"/>
    <col min="3578" max="3578" width="5" style="272" customWidth="1"/>
    <col min="3579" max="3579" width="11.28515625" style="272" customWidth="1"/>
    <col min="3580" max="3580" width="15.28515625" style="272" customWidth="1"/>
    <col min="3581" max="3582" width="0" style="272" hidden="1" customWidth="1"/>
    <col min="3583" max="3583" width="13.28515625" style="272" customWidth="1"/>
    <col min="3584" max="3584" width="13.42578125" style="272" customWidth="1"/>
    <col min="3585" max="3585" width="8.140625" style="272" customWidth="1"/>
    <col min="3586" max="3586" width="14.42578125" style="272" customWidth="1"/>
    <col min="3587" max="3587" width="9.5703125" style="272" customWidth="1"/>
    <col min="3588" max="3588" width="13" style="272" customWidth="1"/>
    <col min="3589" max="3589" width="5.7109375" style="272" customWidth="1"/>
    <col min="3590" max="3590" width="12" style="272" customWidth="1"/>
    <col min="3591" max="3591" width="15.28515625" style="272" customWidth="1"/>
    <col min="3592" max="3820" width="11.42578125" style="272" customWidth="1"/>
    <col min="3821" max="3823" width="0" style="272" hidden="1" customWidth="1"/>
    <col min="3824" max="3825" width="4" style="272"/>
    <col min="3826" max="3828" width="0" style="272" hidden="1" customWidth="1"/>
    <col min="3829" max="3829" width="4" style="272" customWidth="1"/>
    <col min="3830" max="3830" width="3.42578125" style="272" customWidth="1"/>
    <col min="3831" max="3831" width="102.7109375" style="272" customWidth="1"/>
    <col min="3832" max="3832" width="11.140625" style="272" customWidth="1"/>
    <col min="3833" max="3833" width="6.7109375" style="272" bestFit="1" customWidth="1"/>
    <col min="3834" max="3834" width="5" style="272" customWidth="1"/>
    <col min="3835" max="3835" width="11.28515625" style="272" customWidth="1"/>
    <col min="3836" max="3836" width="15.28515625" style="272" customWidth="1"/>
    <col min="3837" max="3838" width="0" style="272" hidden="1" customWidth="1"/>
    <col min="3839" max="3839" width="13.28515625" style="272" customWidth="1"/>
    <col min="3840" max="3840" width="13.42578125" style="272" customWidth="1"/>
    <col min="3841" max="3841" width="8.140625" style="272" customWidth="1"/>
    <col min="3842" max="3842" width="14.42578125" style="272" customWidth="1"/>
    <col min="3843" max="3843" width="9.5703125" style="272" customWidth="1"/>
    <col min="3844" max="3844" width="13" style="272" customWidth="1"/>
    <col min="3845" max="3845" width="5.7109375" style="272" customWidth="1"/>
    <col min="3846" max="3846" width="12" style="272" customWidth="1"/>
    <col min="3847" max="3847" width="15.28515625" style="272" customWidth="1"/>
    <col min="3848" max="4076" width="11.42578125" style="272" customWidth="1"/>
    <col min="4077" max="4079" width="0" style="272" hidden="1" customWidth="1"/>
    <col min="4080" max="4081" width="4" style="272"/>
    <col min="4082" max="4084" width="0" style="272" hidden="1" customWidth="1"/>
    <col min="4085" max="4085" width="4" style="272" customWidth="1"/>
    <col min="4086" max="4086" width="3.42578125" style="272" customWidth="1"/>
    <col min="4087" max="4087" width="102.7109375" style="272" customWidth="1"/>
    <col min="4088" max="4088" width="11.140625" style="272" customWidth="1"/>
    <col min="4089" max="4089" width="6.7109375" style="272" bestFit="1" customWidth="1"/>
    <col min="4090" max="4090" width="5" style="272" customWidth="1"/>
    <col min="4091" max="4091" width="11.28515625" style="272" customWidth="1"/>
    <col min="4092" max="4092" width="15.28515625" style="272" customWidth="1"/>
    <col min="4093" max="4094" width="0" style="272" hidden="1" customWidth="1"/>
    <col min="4095" max="4095" width="13.28515625" style="272" customWidth="1"/>
    <col min="4096" max="4096" width="13.42578125" style="272" customWidth="1"/>
    <col min="4097" max="4097" width="8.140625" style="272" customWidth="1"/>
    <col min="4098" max="4098" width="14.42578125" style="272" customWidth="1"/>
    <col min="4099" max="4099" width="9.5703125" style="272" customWidth="1"/>
    <col min="4100" max="4100" width="13" style="272" customWidth="1"/>
    <col min="4101" max="4101" width="5.7109375" style="272" customWidth="1"/>
    <col min="4102" max="4102" width="12" style="272" customWidth="1"/>
    <col min="4103" max="4103" width="15.28515625" style="272" customWidth="1"/>
    <col min="4104" max="4332" width="11.42578125" style="272" customWidth="1"/>
    <col min="4333" max="4335" width="0" style="272" hidden="1" customWidth="1"/>
    <col min="4336" max="4337" width="4" style="272"/>
    <col min="4338" max="4340" width="0" style="272" hidden="1" customWidth="1"/>
    <col min="4341" max="4341" width="4" style="272" customWidth="1"/>
    <col min="4342" max="4342" width="3.42578125" style="272" customWidth="1"/>
    <col min="4343" max="4343" width="102.7109375" style="272" customWidth="1"/>
    <col min="4344" max="4344" width="11.140625" style="272" customWidth="1"/>
    <col min="4345" max="4345" width="6.7109375" style="272" bestFit="1" customWidth="1"/>
    <col min="4346" max="4346" width="5" style="272" customWidth="1"/>
    <col min="4347" max="4347" width="11.28515625" style="272" customWidth="1"/>
    <col min="4348" max="4348" width="15.28515625" style="272" customWidth="1"/>
    <col min="4349" max="4350" width="0" style="272" hidden="1" customWidth="1"/>
    <col min="4351" max="4351" width="13.28515625" style="272" customWidth="1"/>
    <col min="4352" max="4352" width="13.42578125" style="272" customWidth="1"/>
    <col min="4353" max="4353" width="8.140625" style="272" customWidth="1"/>
    <col min="4354" max="4354" width="14.42578125" style="272" customWidth="1"/>
    <col min="4355" max="4355" width="9.5703125" style="272" customWidth="1"/>
    <col min="4356" max="4356" width="13" style="272" customWidth="1"/>
    <col min="4357" max="4357" width="5.7109375" style="272" customWidth="1"/>
    <col min="4358" max="4358" width="12" style="272" customWidth="1"/>
    <col min="4359" max="4359" width="15.28515625" style="272" customWidth="1"/>
    <col min="4360" max="4588" width="11.42578125" style="272" customWidth="1"/>
    <col min="4589" max="4591" width="0" style="272" hidden="1" customWidth="1"/>
    <col min="4592" max="4593" width="4" style="272"/>
    <col min="4594" max="4596" width="0" style="272" hidden="1" customWidth="1"/>
    <col min="4597" max="4597" width="4" style="272" customWidth="1"/>
    <col min="4598" max="4598" width="3.42578125" style="272" customWidth="1"/>
    <col min="4599" max="4599" width="102.7109375" style="272" customWidth="1"/>
    <col min="4600" max="4600" width="11.140625" style="272" customWidth="1"/>
    <col min="4601" max="4601" width="6.7109375" style="272" bestFit="1" customWidth="1"/>
    <col min="4602" max="4602" width="5" style="272" customWidth="1"/>
    <col min="4603" max="4603" width="11.28515625" style="272" customWidth="1"/>
    <col min="4604" max="4604" width="15.28515625" style="272" customWidth="1"/>
    <col min="4605" max="4606" width="0" style="272" hidden="1" customWidth="1"/>
    <col min="4607" max="4607" width="13.28515625" style="272" customWidth="1"/>
    <col min="4608" max="4608" width="13.42578125" style="272" customWidth="1"/>
    <col min="4609" max="4609" width="8.140625" style="272" customWidth="1"/>
    <col min="4610" max="4610" width="14.42578125" style="272" customWidth="1"/>
    <col min="4611" max="4611" width="9.5703125" style="272" customWidth="1"/>
    <col min="4612" max="4612" width="13" style="272" customWidth="1"/>
    <col min="4613" max="4613" width="5.7109375" style="272" customWidth="1"/>
    <col min="4614" max="4614" width="12" style="272" customWidth="1"/>
    <col min="4615" max="4615" width="15.28515625" style="272" customWidth="1"/>
    <col min="4616" max="4844" width="11.42578125" style="272" customWidth="1"/>
    <col min="4845" max="4847" width="0" style="272" hidden="1" customWidth="1"/>
    <col min="4848" max="4849" width="4" style="272"/>
    <col min="4850" max="4852" width="0" style="272" hidden="1" customWidth="1"/>
    <col min="4853" max="4853" width="4" style="272" customWidth="1"/>
    <col min="4854" max="4854" width="3.42578125" style="272" customWidth="1"/>
    <col min="4855" max="4855" width="102.7109375" style="272" customWidth="1"/>
    <col min="4856" max="4856" width="11.140625" style="272" customWidth="1"/>
    <col min="4857" max="4857" width="6.7109375" style="272" bestFit="1" customWidth="1"/>
    <col min="4858" max="4858" width="5" style="272" customWidth="1"/>
    <col min="4859" max="4859" width="11.28515625" style="272" customWidth="1"/>
    <col min="4860" max="4860" width="15.28515625" style="272" customWidth="1"/>
    <col min="4861" max="4862" width="0" style="272" hidden="1" customWidth="1"/>
    <col min="4863" max="4863" width="13.28515625" style="272" customWidth="1"/>
    <col min="4864" max="4864" width="13.42578125" style="272" customWidth="1"/>
    <col min="4865" max="4865" width="8.140625" style="272" customWidth="1"/>
    <col min="4866" max="4866" width="14.42578125" style="272" customWidth="1"/>
    <col min="4867" max="4867" width="9.5703125" style="272" customWidth="1"/>
    <col min="4868" max="4868" width="13" style="272" customWidth="1"/>
    <col min="4869" max="4869" width="5.7109375" style="272" customWidth="1"/>
    <col min="4870" max="4870" width="12" style="272" customWidth="1"/>
    <col min="4871" max="4871" width="15.28515625" style="272" customWidth="1"/>
    <col min="4872" max="5100" width="11.42578125" style="272" customWidth="1"/>
    <col min="5101" max="5103" width="0" style="272" hidden="1" customWidth="1"/>
    <col min="5104" max="5105" width="4" style="272"/>
    <col min="5106" max="5108" width="0" style="272" hidden="1" customWidth="1"/>
    <col min="5109" max="5109" width="4" style="272" customWidth="1"/>
    <col min="5110" max="5110" width="3.42578125" style="272" customWidth="1"/>
    <col min="5111" max="5111" width="102.7109375" style="272" customWidth="1"/>
    <col min="5112" max="5112" width="11.140625" style="272" customWidth="1"/>
    <col min="5113" max="5113" width="6.7109375" style="272" bestFit="1" customWidth="1"/>
    <col min="5114" max="5114" width="5" style="272" customWidth="1"/>
    <col min="5115" max="5115" width="11.28515625" style="272" customWidth="1"/>
    <col min="5116" max="5116" width="15.28515625" style="272" customWidth="1"/>
    <col min="5117" max="5118" width="0" style="272" hidden="1" customWidth="1"/>
    <col min="5119" max="5119" width="13.28515625" style="272" customWidth="1"/>
    <col min="5120" max="5120" width="13.42578125" style="272" customWidth="1"/>
    <col min="5121" max="5121" width="8.140625" style="272" customWidth="1"/>
    <col min="5122" max="5122" width="14.42578125" style="272" customWidth="1"/>
    <col min="5123" max="5123" width="9.5703125" style="272" customWidth="1"/>
    <col min="5124" max="5124" width="13" style="272" customWidth="1"/>
    <col min="5125" max="5125" width="5.7109375" style="272" customWidth="1"/>
    <col min="5126" max="5126" width="12" style="272" customWidth="1"/>
    <col min="5127" max="5127" width="15.28515625" style="272" customWidth="1"/>
    <col min="5128" max="5356" width="11.42578125" style="272" customWidth="1"/>
    <col min="5357" max="5359" width="0" style="272" hidden="1" customWidth="1"/>
    <col min="5360" max="5361" width="4" style="272"/>
    <col min="5362" max="5364" width="0" style="272" hidden="1" customWidth="1"/>
    <col min="5365" max="5365" width="4" style="272" customWidth="1"/>
    <col min="5366" max="5366" width="3.42578125" style="272" customWidth="1"/>
    <col min="5367" max="5367" width="102.7109375" style="272" customWidth="1"/>
    <col min="5368" max="5368" width="11.140625" style="272" customWidth="1"/>
    <col min="5369" max="5369" width="6.7109375" style="272" bestFit="1" customWidth="1"/>
    <col min="5370" max="5370" width="5" style="272" customWidth="1"/>
    <col min="5371" max="5371" width="11.28515625" style="272" customWidth="1"/>
    <col min="5372" max="5372" width="15.28515625" style="272" customWidth="1"/>
    <col min="5373" max="5374" width="0" style="272" hidden="1" customWidth="1"/>
    <col min="5375" max="5375" width="13.28515625" style="272" customWidth="1"/>
    <col min="5376" max="5376" width="13.42578125" style="272" customWidth="1"/>
    <col min="5377" max="5377" width="8.140625" style="272" customWidth="1"/>
    <col min="5378" max="5378" width="14.42578125" style="272" customWidth="1"/>
    <col min="5379" max="5379" width="9.5703125" style="272" customWidth="1"/>
    <col min="5380" max="5380" width="13" style="272" customWidth="1"/>
    <col min="5381" max="5381" width="5.7109375" style="272" customWidth="1"/>
    <col min="5382" max="5382" width="12" style="272" customWidth="1"/>
    <col min="5383" max="5383" width="15.28515625" style="272" customWidth="1"/>
    <col min="5384" max="5612" width="11.42578125" style="272" customWidth="1"/>
    <col min="5613" max="5615" width="0" style="272" hidden="1" customWidth="1"/>
    <col min="5616" max="5617" width="4" style="272"/>
    <col min="5618" max="5620" width="0" style="272" hidden="1" customWidth="1"/>
    <col min="5621" max="5621" width="4" style="272" customWidth="1"/>
    <col min="5622" max="5622" width="3.42578125" style="272" customWidth="1"/>
    <col min="5623" max="5623" width="102.7109375" style="272" customWidth="1"/>
    <col min="5624" max="5624" width="11.140625" style="272" customWidth="1"/>
    <col min="5625" max="5625" width="6.7109375" style="272" bestFit="1" customWidth="1"/>
    <col min="5626" max="5626" width="5" style="272" customWidth="1"/>
    <col min="5627" max="5627" width="11.28515625" style="272" customWidth="1"/>
    <col min="5628" max="5628" width="15.28515625" style="272" customWidth="1"/>
    <col min="5629" max="5630" width="0" style="272" hidden="1" customWidth="1"/>
    <col min="5631" max="5631" width="13.28515625" style="272" customWidth="1"/>
    <col min="5632" max="5632" width="13.42578125" style="272" customWidth="1"/>
    <col min="5633" max="5633" width="8.140625" style="272" customWidth="1"/>
    <col min="5634" max="5634" width="14.42578125" style="272" customWidth="1"/>
    <col min="5635" max="5635" width="9.5703125" style="272" customWidth="1"/>
    <col min="5636" max="5636" width="13" style="272" customWidth="1"/>
    <col min="5637" max="5637" width="5.7109375" style="272" customWidth="1"/>
    <col min="5638" max="5638" width="12" style="272" customWidth="1"/>
    <col min="5639" max="5639" width="15.28515625" style="272" customWidth="1"/>
    <col min="5640" max="5868" width="11.42578125" style="272" customWidth="1"/>
    <col min="5869" max="5871" width="0" style="272" hidden="1" customWidth="1"/>
    <col min="5872" max="5873" width="4" style="272"/>
    <col min="5874" max="5876" width="0" style="272" hidden="1" customWidth="1"/>
    <col min="5877" max="5877" width="4" style="272" customWidth="1"/>
    <col min="5878" max="5878" width="3.42578125" style="272" customWidth="1"/>
    <col min="5879" max="5879" width="102.7109375" style="272" customWidth="1"/>
    <col min="5880" max="5880" width="11.140625" style="272" customWidth="1"/>
    <col min="5881" max="5881" width="6.7109375" style="272" bestFit="1" customWidth="1"/>
    <col min="5882" max="5882" width="5" style="272" customWidth="1"/>
    <col min="5883" max="5883" width="11.28515625" style="272" customWidth="1"/>
    <col min="5884" max="5884" width="15.28515625" style="272" customWidth="1"/>
    <col min="5885" max="5886" width="0" style="272" hidden="1" customWidth="1"/>
    <col min="5887" max="5887" width="13.28515625" style="272" customWidth="1"/>
    <col min="5888" max="5888" width="13.42578125" style="272" customWidth="1"/>
    <col min="5889" max="5889" width="8.140625" style="272" customWidth="1"/>
    <col min="5890" max="5890" width="14.42578125" style="272" customWidth="1"/>
    <col min="5891" max="5891" width="9.5703125" style="272" customWidth="1"/>
    <col min="5892" max="5892" width="13" style="272" customWidth="1"/>
    <col min="5893" max="5893" width="5.7109375" style="272" customWidth="1"/>
    <col min="5894" max="5894" width="12" style="272" customWidth="1"/>
    <col min="5895" max="5895" width="15.28515625" style="272" customWidth="1"/>
    <col min="5896" max="6124" width="11.42578125" style="272" customWidth="1"/>
    <col min="6125" max="6127" width="0" style="272" hidden="1" customWidth="1"/>
    <col min="6128" max="6129" width="4" style="272"/>
    <col min="6130" max="6132" width="0" style="272" hidden="1" customWidth="1"/>
    <col min="6133" max="6133" width="4" style="272" customWidth="1"/>
    <col min="6134" max="6134" width="3.42578125" style="272" customWidth="1"/>
    <col min="6135" max="6135" width="102.7109375" style="272" customWidth="1"/>
    <col min="6136" max="6136" width="11.140625" style="272" customWidth="1"/>
    <col min="6137" max="6137" width="6.7109375" style="272" bestFit="1" customWidth="1"/>
    <col min="6138" max="6138" width="5" style="272" customWidth="1"/>
    <col min="6139" max="6139" width="11.28515625" style="272" customWidth="1"/>
    <col min="6140" max="6140" width="15.28515625" style="272" customWidth="1"/>
    <col min="6141" max="6142" width="0" style="272" hidden="1" customWidth="1"/>
    <col min="6143" max="6143" width="13.28515625" style="272" customWidth="1"/>
    <col min="6144" max="6144" width="13.42578125" style="272" customWidth="1"/>
    <col min="6145" max="6145" width="8.140625" style="272" customWidth="1"/>
    <col min="6146" max="6146" width="14.42578125" style="272" customWidth="1"/>
    <col min="6147" max="6147" width="9.5703125" style="272" customWidth="1"/>
    <col min="6148" max="6148" width="13" style="272" customWidth="1"/>
    <col min="6149" max="6149" width="5.7109375" style="272" customWidth="1"/>
    <col min="6150" max="6150" width="12" style="272" customWidth="1"/>
    <col min="6151" max="6151" width="15.28515625" style="272" customWidth="1"/>
    <col min="6152" max="6380" width="11.42578125" style="272" customWidth="1"/>
    <col min="6381" max="6383" width="0" style="272" hidden="1" customWidth="1"/>
    <col min="6384" max="6385" width="4" style="272"/>
    <col min="6386" max="6388" width="0" style="272" hidden="1" customWidth="1"/>
    <col min="6389" max="6389" width="4" style="272" customWidth="1"/>
    <col min="6390" max="6390" width="3.42578125" style="272" customWidth="1"/>
    <col min="6391" max="6391" width="102.7109375" style="272" customWidth="1"/>
    <col min="6392" max="6392" width="11.140625" style="272" customWidth="1"/>
    <col min="6393" max="6393" width="6.7109375" style="272" bestFit="1" customWidth="1"/>
    <col min="6394" max="6394" width="5" style="272" customWidth="1"/>
    <col min="6395" max="6395" width="11.28515625" style="272" customWidth="1"/>
    <col min="6396" max="6396" width="15.28515625" style="272" customWidth="1"/>
    <col min="6397" max="6398" width="0" style="272" hidden="1" customWidth="1"/>
    <col min="6399" max="6399" width="13.28515625" style="272" customWidth="1"/>
    <col min="6400" max="6400" width="13.42578125" style="272" customWidth="1"/>
    <col min="6401" max="6401" width="8.140625" style="272" customWidth="1"/>
    <col min="6402" max="6402" width="14.42578125" style="272" customWidth="1"/>
    <col min="6403" max="6403" width="9.5703125" style="272" customWidth="1"/>
    <col min="6404" max="6404" width="13" style="272" customWidth="1"/>
    <col min="6405" max="6405" width="5.7109375" style="272" customWidth="1"/>
    <col min="6406" max="6406" width="12" style="272" customWidth="1"/>
    <col min="6407" max="6407" width="15.28515625" style="272" customWidth="1"/>
    <col min="6408" max="6636" width="11.42578125" style="272" customWidth="1"/>
    <col min="6637" max="6639" width="0" style="272" hidden="1" customWidth="1"/>
    <col min="6640" max="6641" width="4" style="272"/>
    <col min="6642" max="6644" width="0" style="272" hidden="1" customWidth="1"/>
    <col min="6645" max="6645" width="4" style="272" customWidth="1"/>
    <col min="6646" max="6646" width="3.42578125" style="272" customWidth="1"/>
    <col min="6647" max="6647" width="102.7109375" style="272" customWidth="1"/>
    <col min="6648" max="6648" width="11.140625" style="272" customWidth="1"/>
    <col min="6649" max="6649" width="6.7109375" style="272" bestFit="1" customWidth="1"/>
    <col min="6650" max="6650" width="5" style="272" customWidth="1"/>
    <col min="6651" max="6651" width="11.28515625" style="272" customWidth="1"/>
    <col min="6652" max="6652" width="15.28515625" style="272" customWidth="1"/>
    <col min="6653" max="6654" width="0" style="272" hidden="1" customWidth="1"/>
    <col min="6655" max="6655" width="13.28515625" style="272" customWidth="1"/>
    <col min="6656" max="6656" width="13.42578125" style="272" customWidth="1"/>
    <col min="6657" max="6657" width="8.140625" style="272" customWidth="1"/>
    <col min="6658" max="6658" width="14.42578125" style="272" customWidth="1"/>
    <col min="6659" max="6659" width="9.5703125" style="272" customWidth="1"/>
    <col min="6660" max="6660" width="13" style="272" customWidth="1"/>
    <col min="6661" max="6661" width="5.7109375" style="272" customWidth="1"/>
    <col min="6662" max="6662" width="12" style="272" customWidth="1"/>
    <col min="6663" max="6663" width="15.28515625" style="272" customWidth="1"/>
    <col min="6664" max="6892" width="11.42578125" style="272" customWidth="1"/>
    <col min="6893" max="6895" width="0" style="272" hidden="1" customWidth="1"/>
    <col min="6896" max="6897" width="4" style="272"/>
    <col min="6898" max="6900" width="0" style="272" hidden="1" customWidth="1"/>
    <col min="6901" max="6901" width="4" style="272" customWidth="1"/>
    <col min="6902" max="6902" width="3.42578125" style="272" customWidth="1"/>
    <col min="6903" max="6903" width="102.7109375" style="272" customWidth="1"/>
    <col min="6904" max="6904" width="11.140625" style="272" customWidth="1"/>
    <col min="6905" max="6905" width="6.7109375" style="272" bestFit="1" customWidth="1"/>
    <col min="6906" max="6906" width="5" style="272" customWidth="1"/>
    <col min="6907" max="6907" width="11.28515625" style="272" customWidth="1"/>
    <col min="6908" max="6908" width="15.28515625" style="272" customWidth="1"/>
    <col min="6909" max="6910" width="0" style="272" hidden="1" customWidth="1"/>
    <col min="6911" max="6911" width="13.28515625" style="272" customWidth="1"/>
    <col min="6912" max="6912" width="13.42578125" style="272" customWidth="1"/>
    <col min="6913" max="6913" width="8.140625" style="272" customWidth="1"/>
    <col min="6914" max="6914" width="14.42578125" style="272" customWidth="1"/>
    <col min="6915" max="6915" width="9.5703125" style="272" customWidth="1"/>
    <col min="6916" max="6916" width="13" style="272" customWidth="1"/>
    <col min="6917" max="6917" width="5.7109375" style="272" customWidth="1"/>
    <col min="6918" max="6918" width="12" style="272" customWidth="1"/>
    <col min="6919" max="6919" width="15.28515625" style="272" customWidth="1"/>
    <col min="6920" max="7148" width="11.42578125" style="272" customWidth="1"/>
    <col min="7149" max="7151" width="0" style="272" hidden="1" customWidth="1"/>
    <col min="7152" max="7153" width="4" style="272"/>
    <col min="7154" max="7156" width="0" style="272" hidden="1" customWidth="1"/>
    <col min="7157" max="7157" width="4" style="272" customWidth="1"/>
    <col min="7158" max="7158" width="3.42578125" style="272" customWidth="1"/>
    <col min="7159" max="7159" width="102.7109375" style="272" customWidth="1"/>
    <col min="7160" max="7160" width="11.140625" style="272" customWidth="1"/>
    <col min="7161" max="7161" width="6.7109375" style="272" bestFit="1" customWidth="1"/>
    <col min="7162" max="7162" width="5" style="272" customWidth="1"/>
    <col min="7163" max="7163" width="11.28515625" style="272" customWidth="1"/>
    <col min="7164" max="7164" width="15.28515625" style="272" customWidth="1"/>
    <col min="7165" max="7166" width="0" style="272" hidden="1" customWidth="1"/>
    <col min="7167" max="7167" width="13.28515625" style="272" customWidth="1"/>
    <col min="7168" max="7168" width="13.42578125" style="272" customWidth="1"/>
    <col min="7169" max="7169" width="8.140625" style="272" customWidth="1"/>
    <col min="7170" max="7170" width="14.42578125" style="272" customWidth="1"/>
    <col min="7171" max="7171" width="9.5703125" style="272" customWidth="1"/>
    <col min="7172" max="7172" width="13" style="272" customWidth="1"/>
    <col min="7173" max="7173" width="5.7109375" style="272" customWidth="1"/>
    <col min="7174" max="7174" width="12" style="272" customWidth="1"/>
    <col min="7175" max="7175" width="15.28515625" style="272" customWidth="1"/>
    <col min="7176" max="7404" width="11.42578125" style="272" customWidth="1"/>
    <col min="7405" max="7407" width="0" style="272" hidden="1" customWidth="1"/>
    <col min="7408" max="7409" width="4" style="272"/>
    <col min="7410" max="7412" width="0" style="272" hidden="1" customWidth="1"/>
    <col min="7413" max="7413" width="4" style="272" customWidth="1"/>
    <col min="7414" max="7414" width="3.42578125" style="272" customWidth="1"/>
    <col min="7415" max="7415" width="102.7109375" style="272" customWidth="1"/>
    <col min="7416" max="7416" width="11.140625" style="272" customWidth="1"/>
    <col min="7417" max="7417" width="6.7109375" style="272" bestFit="1" customWidth="1"/>
    <col min="7418" max="7418" width="5" style="272" customWidth="1"/>
    <col min="7419" max="7419" width="11.28515625" style="272" customWidth="1"/>
    <col min="7420" max="7420" width="15.28515625" style="272" customWidth="1"/>
    <col min="7421" max="7422" width="0" style="272" hidden="1" customWidth="1"/>
    <col min="7423" max="7423" width="13.28515625" style="272" customWidth="1"/>
    <col min="7424" max="7424" width="13.42578125" style="272" customWidth="1"/>
    <col min="7425" max="7425" width="8.140625" style="272" customWidth="1"/>
    <col min="7426" max="7426" width="14.42578125" style="272" customWidth="1"/>
    <col min="7427" max="7427" width="9.5703125" style="272" customWidth="1"/>
    <col min="7428" max="7428" width="13" style="272" customWidth="1"/>
    <col min="7429" max="7429" width="5.7109375" style="272" customWidth="1"/>
    <col min="7430" max="7430" width="12" style="272" customWidth="1"/>
    <col min="7431" max="7431" width="15.28515625" style="272" customWidth="1"/>
    <col min="7432" max="7660" width="11.42578125" style="272" customWidth="1"/>
    <col min="7661" max="7663" width="0" style="272" hidden="1" customWidth="1"/>
    <col min="7664" max="7665" width="4" style="272"/>
    <col min="7666" max="7668" width="0" style="272" hidden="1" customWidth="1"/>
    <col min="7669" max="7669" width="4" style="272" customWidth="1"/>
    <col min="7670" max="7670" width="3.42578125" style="272" customWidth="1"/>
    <col min="7671" max="7671" width="102.7109375" style="272" customWidth="1"/>
    <col min="7672" max="7672" width="11.140625" style="272" customWidth="1"/>
    <col min="7673" max="7673" width="6.7109375" style="272" bestFit="1" customWidth="1"/>
    <col min="7674" max="7674" width="5" style="272" customWidth="1"/>
    <col min="7675" max="7675" width="11.28515625" style="272" customWidth="1"/>
    <col min="7676" max="7676" width="15.28515625" style="272" customWidth="1"/>
    <col min="7677" max="7678" width="0" style="272" hidden="1" customWidth="1"/>
    <col min="7679" max="7679" width="13.28515625" style="272" customWidth="1"/>
    <col min="7680" max="7680" width="13.42578125" style="272" customWidth="1"/>
    <col min="7681" max="7681" width="8.140625" style="272" customWidth="1"/>
    <col min="7682" max="7682" width="14.42578125" style="272" customWidth="1"/>
    <col min="7683" max="7683" width="9.5703125" style="272" customWidth="1"/>
    <col min="7684" max="7684" width="13" style="272" customWidth="1"/>
    <col min="7685" max="7685" width="5.7109375" style="272" customWidth="1"/>
    <col min="7686" max="7686" width="12" style="272" customWidth="1"/>
    <col min="7687" max="7687" width="15.28515625" style="272" customWidth="1"/>
    <col min="7688" max="7916" width="11.42578125" style="272" customWidth="1"/>
    <col min="7917" max="7919" width="0" style="272" hidden="1" customWidth="1"/>
    <col min="7920" max="7921" width="4" style="272"/>
    <col min="7922" max="7924" width="0" style="272" hidden="1" customWidth="1"/>
    <col min="7925" max="7925" width="4" style="272" customWidth="1"/>
    <col min="7926" max="7926" width="3.42578125" style="272" customWidth="1"/>
    <col min="7927" max="7927" width="102.7109375" style="272" customWidth="1"/>
    <col min="7928" max="7928" width="11.140625" style="272" customWidth="1"/>
    <col min="7929" max="7929" width="6.7109375" style="272" bestFit="1" customWidth="1"/>
    <col min="7930" max="7930" width="5" style="272" customWidth="1"/>
    <col min="7931" max="7931" width="11.28515625" style="272" customWidth="1"/>
    <col min="7932" max="7932" width="15.28515625" style="272" customWidth="1"/>
    <col min="7933" max="7934" width="0" style="272" hidden="1" customWidth="1"/>
    <col min="7935" max="7935" width="13.28515625" style="272" customWidth="1"/>
    <col min="7936" max="7936" width="13.42578125" style="272" customWidth="1"/>
    <col min="7937" max="7937" width="8.140625" style="272" customWidth="1"/>
    <col min="7938" max="7938" width="14.42578125" style="272" customWidth="1"/>
    <col min="7939" max="7939" width="9.5703125" style="272" customWidth="1"/>
    <col min="7940" max="7940" width="13" style="272" customWidth="1"/>
    <col min="7941" max="7941" width="5.7109375" style="272" customWidth="1"/>
    <col min="7942" max="7942" width="12" style="272" customWidth="1"/>
    <col min="7943" max="7943" width="15.28515625" style="272" customWidth="1"/>
    <col min="7944" max="8172" width="11.42578125" style="272" customWidth="1"/>
    <col min="8173" max="8175" width="0" style="272" hidden="1" customWidth="1"/>
    <col min="8176" max="8177" width="4" style="272"/>
    <col min="8178" max="8180" width="0" style="272" hidden="1" customWidth="1"/>
    <col min="8181" max="8181" width="4" style="272" customWidth="1"/>
    <col min="8182" max="8182" width="3.42578125" style="272" customWidth="1"/>
    <col min="8183" max="8183" width="102.7109375" style="272" customWidth="1"/>
    <col min="8184" max="8184" width="11.140625" style="272" customWidth="1"/>
    <col min="8185" max="8185" width="6.7109375" style="272" bestFit="1" customWidth="1"/>
    <col min="8186" max="8186" width="5" style="272" customWidth="1"/>
    <col min="8187" max="8187" width="11.28515625" style="272" customWidth="1"/>
    <col min="8188" max="8188" width="15.28515625" style="272" customWidth="1"/>
    <col min="8189" max="8190" width="0" style="272" hidden="1" customWidth="1"/>
    <col min="8191" max="8191" width="13.28515625" style="272" customWidth="1"/>
    <col min="8192" max="8192" width="13.42578125" style="272" customWidth="1"/>
    <col min="8193" max="8193" width="8.140625" style="272" customWidth="1"/>
    <col min="8194" max="8194" width="14.42578125" style="272" customWidth="1"/>
    <col min="8195" max="8195" width="9.5703125" style="272" customWidth="1"/>
    <col min="8196" max="8196" width="13" style="272" customWidth="1"/>
    <col min="8197" max="8197" width="5.7109375" style="272" customWidth="1"/>
    <col min="8198" max="8198" width="12" style="272" customWidth="1"/>
    <col min="8199" max="8199" width="15.28515625" style="272" customWidth="1"/>
    <col min="8200" max="8428" width="11.42578125" style="272" customWidth="1"/>
    <col min="8429" max="8431" width="0" style="272" hidden="1" customWidth="1"/>
    <col min="8432" max="8433" width="4" style="272"/>
    <col min="8434" max="8436" width="0" style="272" hidden="1" customWidth="1"/>
    <col min="8437" max="8437" width="4" style="272" customWidth="1"/>
    <col min="8438" max="8438" width="3.42578125" style="272" customWidth="1"/>
    <col min="8439" max="8439" width="102.7109375" style="272" customWidth="1"/>
    <col min="8440" max="8440" width="11.140625" style="272" customWidth="1"/>
    <col min="8441" max="8441" width="6.7109375" style="272" bestFit="1" customWidth="1"/>
    <col min="8442" max="8442" width="5" style="272" customWidth="1"/>
    <col min="8443" max="8443" width="11.28515625" style="272" customWidth="1"/>
    <col min="8444" max="8444" width="15.28515625" style="272" customWidth="1"/>
    <col min="8445" max="8446" width="0" style="272" hidden="1" customWidth="1"/>
    <col min="8447" max="8447" width="13.28515625" style="272" customWidth="1"/>
    <col min="8448" max="8448" width="13.42578125" style="272" customWidth="1"/>
    <col min="8449" max="8449" width="8.140625" style="272" customWidth="1"/>
    <col min="8450" max="8450" width="14.42578125" style="272" customWidth="1"/>
    <col min="8451" max="8451" width="9.5703125" style="272" customWidth="1"/>
    <col min="8452" max="8452" width="13" style="272" customWidth="1"/>
    <col min="8453" max="8453" width="5.7109375" style="272" customWidth="1"/>
    <col min="8454" max="8454" width="12" style="272" customWidth="1"/>
    <col min="8455" max="8455" width="15.28515625" style="272" customWidth="1"/>
    <col min="8456" max="8684" width="11.42578125" style="272" customWidth="1"/>
    <col min="8685" max="8687" width="0" style="272" hidden="1" customWidth="1"/>
    <col min="8688" max="8689" width="4" style="272"/>
    <col min="8690" max="8692" width="0" style="272" hidden="1" customWidth="1"/>
    <col min="8693" max="8693" width="4" style="272" customWidth="1"/>
    <col min="8694" max="8694" width="3.42578125" style="272" customWidth="1"/>
    <col min="8695" max="8695" width="102.7109375" style="272" customWidth="1"/>
    <col min="8696" max="8696" width="11.140625" style="272" customWidth="1"/>
    <col min="8697" max="8697" width="6.7109375" style="272" bestFit="1" customWidth="1"/>
    <col min="8698" max="8698" width="5" style="272" customWidth="1"/>
    <col min="8699" max="8699" width="11.28515625" style="272" customWidth="1"/>
    <col min="8700" max="8700" width="15.28515625" style="272" customWidth="1"/>
    <col min="8701" max="8702" width="0" style="272" hidden="1" customWidth="1"/>
    <col min="8703" max="8703" width="13.28515625" style="272" customWidth="1"/>
    <col min="8704" max="8704" width="13.42578125" style="272" customWidth="1"/>
    <col min="8705" max="8705" width="8.140625" style="272" customWidth="1"/>
    <col min="8706" max="8706" width="14.42578125" style="272" customWidth="1"/>
    <col min="8707" max="8707" width="9.5703125" style="272" customWidth="1"/>
    <col min="8708" max="8708" width="13" style="272" customWidth="1"/>
    <col min="8709" max="8709" width="5.7109375" style="272" customWidth="1"/>
    <col min="8710" max="8710" width="12" style="272" customWidth="1"/>
    <col min="8711" max="8711" width="15.28515625" style="272" customWidth="1"/>
    <col min="8712" max="8940" width="11.42578125" style="272" customWidth="1"/>
    <col min="8941" max="8943" width="0" style="272" hidden="1" customWidth="1"/>
    <col min="8944" max="8945" width="4" style="272"/>
    <col min="8946" max="8948" width="0" style="272" hidden="1" customWidth="1"/>
    <col min="8949" max="8949" width="4" style="272" customWidth="1"/>
    <col min="8950" max="8950" width="3.42578125" style="272" customWidth="1"/>
    <col min="8951" max="8951" width="102.7109375" style="272" customWidth="1"/>
    <col min="8952" max="8952" width="11.140625" style="272" customWidth="1"/>
    <col min="8953" max="8953" width="6.7109375" style="272" bestFit="1" customWidth="1"/>
    <col min="8954" max="8954" width="5" style="272" customWidth="1"/>
    <col min="8955" max="8955" width="11.28515625" style="272" customWidth="1"/>
    <col min="8956" max="8956" width="15.28515625" style="272" customWidth="1"/>
    <col min="8957" max="8958" width="0" style="272" hidden="1" customWidth="1"/>
    <col min="8959" max="8959" width="13.28515625" style="272" customWidth="1"/>
    <col min="8960" max="8960" width="13.42578125" style="272" customWidth="1"/>
    <col min="8961" max="8961" width="8.140625" style="272" customWidth="1"/>
    <col min="8962" max="8962" width="14.42578125" style="272" customWidth="1"/>
    <col min="8963" max="8963" width="9.5703125" style="272" customWidth="1"/>
    <col min="8964" max="8964" width="13" style="272" customWidth="1"/>
    <col min="8965" max="8965" width="5.7109375" style="272" customWidth="1"/>
    <col min="8966" max="8966" width="12" style="272" customWidth="1"/>
    <col min="8967" max="8967" width="15.28515625" style="272" customWidth="1"/>
    <col min="8968" max="9196" width="11.42578125" style="272" customWidth="1"/>
    <col min="9197" max="9199" width="0" style="272" hidden="1" customWidth="1"/>
    <col min="9200" max="9201" width="4" style="272"/>
    <col min="9202" max="9204" width="0" style="272" hidden="1" customWidth="1"/>
    <col min="9205" max="9205" width="4" style="272" customWidth="1"/>
    <col min="9206" max="9206" width="3.42578125" style="272" customWidth="1"/>
    <col min="9207" max="9207" width="102.7109375" style="272" customWidth="1"/>
    <col min="9208" max="9208" width="11.140625" style="272" customWidth="1"/>
    <col min="9209" max="9209" width="6.7109375" style="272" bestFit="1" customWidth="1"/>
    <col min="9210" max="9210" width="5" style="272" customWidth="1"/>
    <col min="9211" max="9211" width="11.28515625" style="272" customWidth="1"/>
    <col min="9212" max="9212" width="15.28515625" style="272" customWidth="1"/>
    <col min="9213" max="9214" width="0" style="272" hidden="1" customWidth="1"/>
    <col min="9215" max="9215" width="13.28515625" style="272" customWidth="1"/>
    <col min="9216" max="9216" width="13.42578125" style="272" customWidth="1"/>
    <col min="9217" max="9217" width="8.140625" style="272" customWidth="1"/>
    <col min="9218" max="9218" width="14.42578125" style="272" customWidth="1"/>
    <col min="9219" max="9219" width="9.5703125" style="272" customWidth="1"/>
    <col min="9220" max="9220" width="13" style="272" customWidth="1"/>
    <col min="9221" max="9221" width="5.7109375" style="272" customWidth="1"/>
    <col min="9222" max="9222" width="12" style="272" customWidth="1"/>
    <col min="9223" max="9223" width="15.28515625" style="272" customWidth="1"/>
    <col min="9224" max="9452" width="11.42578125" style="272" customWidth="1"/>
    <col min="9453" max="9455" width="0" style="272" hidden="1" customWidth="1"/>
    <col min="9456" max="9457" width="4" style="272"/>
    <col min="9458" max="9460" width="0" style="272" hidden="1" customWidth="1"/>
    <col min="9461" max="9461" width="4" style="272" customWidth="1"/>
    <col min="9462" max="9462" width="3.42578125" style="272" customWidth="1"/>
    <col min="9463" max="9463" width="102.7109375" style="272" customWidth="1"/>
    <col min="9464" max="9464" width="11.140625" style="272" customWidth="1"/>
    <col min="9465" max="9465" width="6.7109375" style="272" bestFit="1" customWidth="1"/>
    <col min="9466" max="9466" width="5" style="272" customWidth="1"/>
    <col min="9467" max="9467" width="11.28515625" style="272" customWidth="1"/>
    <col min="9468" max="9468" width="15.28515625" style="272" customWidth="1"/>
    <col min="9469" max="9470" width="0" style="272" hidden="1" customWidth="1"/>
    <col min="9471" max="9471" width="13.28515625" style="272" customWidth="1"/>
    <col min="9472" max="9472" width="13.42578125" style="272" customWidth="1"/>
    <col min="9473" max="9473" width="8.140625" style="272" customWidth="1"/>
    <col min="9474" max="9474" width="14.42578125" style="272" customWidth="1"/>
    <col min="9475" max="9475" width="9.5703125" style="272" customWidth="1"/>
    <col min="9476" max="9476" width="13" style="272" customWidth="1"/>
    <col min="9477" max="9477" width="5.7109375" style="272" customWidth="1"/>
    <col min="9478" max="9478" width="12" style="272" customWidth="1"/>
    <col min="9479" max="9479" width="15.28515625" style="272" customWidth="1"/>
    <col min="9480" max="9708" width="11.42578125" style="272" customWidth="1"/>
    <col min="9709" max="9711" width="0" style="272" hidden="1" customWidth="1"/>
    <col min="9712" max="9713" width="4" style="272"/>
    <col min="9714" max="9716" width="0" style="272" hidden="1" customWidth="1"/>
    <col min="9717" max="9717" width="4" style="272" customWidth="1"/>
    <col min="9718" max="9718" width="3.42578125" style="272" customWidth="1"/>
    <col min="9719" max="9719" width="102.7109375" style="272" customWidth="1"/>
    <col min="9720" max="9720" width="11.140625" style="272" customWidth="1"/>
    <col min="9721" max="9721" width="6.7109375" style="272" bestFit="1" customWidth="1"/>
    <col min="9722" max="9722" width="5" style="272" customWidth="1"/>
    <col min="9723" max="9723" width="11.28515625" style="272" customWidth="1"/>
    <col min="9724" max="9724" width="15.28515625" style="272" customWidth="1"/>
    <col min="9725" max="9726" width="0" style="272" hidden="1" customWidth="1"/>
    <col min="9727" max="9727" width="13.28515625" style="272" customWidth="1"/>
    <col min="9728" max="9728" width="13.42578125" style="272" customWidth="1"/>
    <col min="9729" max="9729" width="8.140625" style="272" customWidth="1"/>
    <col min="9730" max="9730" width="14.42578125" style="272" customWidth="1"/>
    <col min="9731" max="9731" width="9.5703125" style="272" customWidth="1"/>
    <col min="9732" max="9732" width="13" style="272" customWidth="1"/>
    <col min="9733" max="9733" width="5.7109375" style="272" customWidth="1"/>
    <col min="9734" max="9734" width="12" style="272" customWidth="1"/>
    <col min="9735" max="9735" width="15.28515625" style="272" customWidth="1"/>
    <col min="9736" max="9964" width="11.42578125" style="272" customWidth="1"/>
    <col min="9965" max="9967" width="0" style="272" hidden="1" customWidth="1"/>
    <col min="9968" max="9969" width="4" style="272"/>
    <col min="9970" max="9972" width="0" style="272" hidden="1" customWidth="1"/>
    <col min="9973" max="9973" width="4" style="272" customWidth="1"/>
    <col min="9974" max="9974" width="3.42578125" style="272" customWidth="1"/>
    <col min="9975" max="9975" width="102.7109375" style="272" customWidth="1"/>
    <col min="9976" max="9976" width="11.140625" style="272" customWidth="1"/>
    <col min="9977" max="9977" width="6.7109375" style="272" bestFit="1" customWidth="1"/>
    <col min="9978" max="9978" width="5" style="272" customWidth="1"/>
    <col min="9979" max="9979" width="11.28515625" style="272" customWidth="1"/>
    <col min="9980" max="9980" width="15.28515625" style="272" customWidth="1"/>
    <col min="9981" max="9982" width="0" style="272" hidden="1" customWidth="1"/>
    <col min="9983" max="9983" width="13.28515625" style="272" customWidth="1"/>
    <col min="9984" max="9984" width="13.42578125" style="272" customWidth="1"/>
    <col min="9985" max="9985" width="8.140625" style="272" customWidth="1"/>
    <col min="9986" max="9986" width="14.42578125" style="272" customWidth="1"/>
    <col min="9987" max="9987" width="9.5703125" style="272" customWidth="1"/>
    <col min="9988" max="9988" width="13" style="272" customWidth="1"/>
    <col min="9989" max="9989" width="5.7109375" style="272" customWidth="1"/>
    <col min="9990" max="9990" width="12" style="272" customWidth="1"/>
    <col min="9991" max="9991" width="15.28515625" style="272" customWidth="1"/>
    <col min="9992" max="10220" width="11.42578125" style="272" customWidth="1"/>
    <col min="10221" max="10223" width="0" style="272" hidden="1" customWidth="1"/>
    <col min="10224" max="10225" width="4" style="272"/>
    <col min="10226" max="10228" width="0" style="272" hidden="1" customWidth="1"/>
    <col min="10229" max="10229" width="4" style="272" customWidth="1"/>
    <col min="10230" max="10230" width="3.42578125" style="272" customWidth="1"/>
    <col min="10231" max="10231" width="102.7109375" style="272" customWidth="1"/>
    <col min="10232" max="10232" width="11.140625" style="272" customWidth="1"/>
    <col min="10233" max="10233" width="6.7109375" style="272" bestFit="1" customWidth="1"/>
    <col min="10234" max="10234" width="5" style="272" customWidth="1"/>
    <col min="10235" max="10235" width="11.28515625" style="272" customWidth="1"/>
    <col min="10236" max="10236" width="15.28515625" style="272" customWidth="1"/>
    <col min="10237" max="10238" width="0" style="272" hidden="1" customWidth="1"/>
    <col min="10239" max="10239" width="13.28515625" style="272" customWidth="1"/>
    <col min="10240" max="10240" width="13.42578125" style="272" customWidth="1"/>
    <col min="10241" max="10241" width="8.140625" style="272" customWidth="1"/>
    <col min="10242" max="10242" width="14.42578125" style="272" customWidth="1"/>
    <col min="10243" max="10243" width="9.5703125" style="272" customWidth="1"/>
    <col min="10244" max="10244" width="13" style="272" customWidth="1"/>
    <col min="10245" max="10245" width="5.7109375" style="272" customWidth="1"/>
    <col min="10246" max="10246" width="12" style="272" customWidth="1"/>
    <col min="10247" max="10247" width="15.28515625" style="272" customWidth="1"/>
    <col min="10248" max="10476" width="11.42578125" style="272" customWidth="1"/>
    <col min="10477" max="10479" width="0" style="272" hidden="1" customWidth="1"/>
    <col min="10480" max="10481" width="4" style="272"/>
    <col min="10482" max="10484" width="0" style="272" hidden="1" customWidth="1"/>
    <col min="10485" max="10485" width="4" style="272" customWidth="1"/>
    <col min="10486" max="10486" width="3.42578125" style="272" customWidth="1"/>
    <col min="10487" max="10487" width="102.7109375" style="272" customWidth="1"/>
    <col min="10488" max="10488" width="11.140625" style="272" customWidth="1"/>
    <col min="10489" max="10489" width="6.7109375" style="272" bestFit="1" customWidth="1"/>
    <col min="10490" max="10490" width="5" style="272" customWidth="1"/>
    <col min="10491" max="10491" width="11.28515625" style="272" customWidth="1"/>
    <col min="10492" max="10492" width="15.28515625" style="272" customWidth="1"/>
    <col min="10493" max="10494" width="0" style="272" hidden="1" customWidth="1"/>
    <col min="10495" max="10495" width="13.28515625" style="272" customWidth="1"/>
    <col min="10496" max="10496" width="13.42578125" style="272" customWidth="1"/>
    <col min="10497" max="10497" width="8.140625" style="272" customWidth="1"/>
    <col min="10498" max="10498" width="14.42578125" style="272" customWidth="1"/>
    <col min="10499" max="10499" width="9.5703125" style="272" customWidth="1"/>
    <col min="10500" max="10500" width="13" style="272" customWidth="1"/>
    <col min="10501" max="10501" width="5.7109375" style="272" customWidth="1"/>
    <col min="10502" max="10502" width="12" style="272" customWidth="1"/>
    <col min="10503" max="10503" width="15.28515625" style="272" customWidth="1"/>
    <col min="10504" max="10732" width="11.42578125" style="272" customWidth="1"/>
    <col min="10733" max="10735" width="0" style="272" hidden="1" customWidth="1"/>
    <col min="10736" max="10737" width="4" style="272"/>
    <col min="10738" max="10740" width="0" style="272" hidden="1" customWidth="1"/>
    <col min="10741" max="10741" width="4" style="272" customWidth="1"/>
    <col min="10742" max="10742" width="3.42578125" style="272" customWidth="1"/>
    <col min="10743" max="10743" width="102.7109375" style="272" customWidth="1"/>
    <col min="10744" max="10744" width="11.140625" style="272" customWidth="1"/>
    <col min="10745" max="10745" width="6.7109375" style="272" bestFit="1" customWidth="1"/>
    <col min="10746" max="10746" width="5" style="272" customWidth="1"/>
    <col min="10747" max="10747" width="11.28515625" style="272" customWidth="1"/>
    <col min="10748" max="10748" width="15.28515625" style="272" customWidth="1"/>
    <col min="10749" max="10750" width="0" style="272" hidden="1" customWidth="1"/>
    <col min="10751" max="10751" width="13.28515625" style="272" customWidth="1"/>
    <col min="10752" max="10752" width="13.42578125" style="272" customWidth="1"/>
    <col min="10753" max="10753" width="8.140625" style="272" customWidth="1"/>
    <col min="10754" max="10754" width="14.42578125" style="272" customWidth="1"/>
    <col min="10755" max="10755" width="9.5703125" style="272" customWidth="1"/>
    <col min="10756" max="10756" width="13" style="272" customWidth="1"/>
    <col min="10757" max="10757" width="5.7109375" style="272" customWidth="1"/>
    <col min="10758" max="10758" width="12" style="272" customWidth="1"/>
    <col min="10759" max="10759" width="15.28515625" style="272" customWidth="1"/>
    <col min="10760" max="10988" width="11.42578125" style="272" customWidth="1"/>
    <col min="10989" max="10991" width="0" style="272" hidden="1" customWidth="1"/>
    <col min="10992" max="10993" width="4" style="272"/>
    <col min="10994" max="10996" width="0" style="272" hidden="1" customWidth="1"/>
    <col min="10997" max="10997" width="4" style="272" customWidth="1"/>
    <col min="10998" max="10998" width="3.42578125" style="272" customWidth="1"/>
    <col min="10999" max="10999" width="102.7109375" style="272" customWidth="1"/>
    <col min="11000" max="11000" width="11.140625" style="272" customWidth="1"/>
    <col min="11001" max="11001" width="6.7109375" style="272" bestFit="1" customWidth="1"/>
    <col min="11002" max="11002" width="5" style="272" customWidth="1"/>
    <col min="11003" max="11003" width="11.28515625" style="272" customWidth="1"/>
    <col min="11004" max="11004" width="15.28515625" style="272" customWidth="1"/>
    <col min="11005" max="11006" width="0" style="272" hidden="1" customWidth="1"/>
    <col min="11007" max="11007" width="13.28515625" style="272" customWidth="1"/>
    <col min="11008" max="11008" width="13.42578125" style="272" customWidth="1"/>
    <col min="11009" max="11009" width="8.140625" style="272" customWidth="1"/>
    <col min="11010" max="11010" width="14.42578125" style="272" customWidth="1"/>
    <col min="11011" max="11011" width="9.5703125" style="272" customWidth="1"/>
    <col min="11012" max="11012" width="13" style="272" customWidth="1"/>
    <col min="11013" max="11013" width="5.7109375" style="272" customWidth="1"/>
    <col min="11014" max="11014" width="12" style="272" customWidth="1"/>
    <col min="11015" max="11015" width="15.28515625" style="272" customWidth="1"/>
    <col min="11016" max="11244" width="11.42578125" style="272" customWidth="1"/>
    <col min="11245" max="11247" width="0" style="272" hidden="1" customWidth="1"/>
    <col min="11248" max="11249" width="4" style="272"/>
    <col min="11250" max="11252" width="0" style="272" hidden="1" customWidth="1"/>
    <col min="11253" max="11253" width="4" style="272" customWidth="1"/>
    <col min="11254" max="11254" width="3.42578125" style="272" customWidth="1"/>
    <col min="11255" max="11255" width="102.7109375" style="272" customWidth="1"/>
    <col min="11256" max="11256" width="11.140625" style="272" customWidth="1"/>
    <col min="11257" max="11257" width="6.7109375" style="272" bestFit="1" customWidth="1"/>
    <col min="11258" max="11258" width="5" style="272" customWidth="1"/>
    <col min="11259" max="11259" width="11.28515625" style="272" customWidth="1"/>
    <col min="11260" max="11260" width="15.28515625" style="272" customWidth="1"/>
    <col min="11261" max="11262" width="0" style="272" hidden="1" customWidth="1"/>
    <col min="11263" max="11263" width="13.28515625" style="272" customWidth="1"/>
    <col min="11264" max="11264" width="13.42578125" style="272" customWidth="1"/>
    <col min="11265" max="11265" width="8.140625" style="272" customWidth="1"/>
    <col min="11266" max="11266" width="14.42578125" style="272" customWidth="1"/>
    <col min="11267" max="11267" width="9.5703125" style="272" customWidth="1"/>
    <col min="11268" max="11268" width="13" style="272" customWidth="1"/>
    <col min="11269" max="11269" width="5.7109375" style="272" customWidth="1"/>
    <col min="11270" max="11270" width="12" style="272" customWidth="1"/>
    <col min="11271" max="11271" width="15.28515625" style="272" customWidth="1"/>
    <col min="11272" max="11500" width="11.42578125" style="272" customWidth="1"/>
    <col min="11501" max="11503" width="0" style="272" hidden="1" customWidth="1"/>
    <col min="11504" max="11505" width="4" style="272"/>
    <col min="11506" max="11508" width="0" style="272" hidden="1" customWidth="1"/>
    <col min="11509" max="11509" width="4" style="272" customWidth="1"/>
    <col min="11510" max="11510" width="3.42578125" style="272" customWidth="1"/>
    <col min="11511" max="11511" width="102.7109375" style="272" customWidth="1"/>
    <col min="11512" max="11512" width="11.140625" style="272" customWidth="1"/>
    <col min="11513" max="11513" width="6.7109375" style="272" bestFit="1" customWidth="1"/>
    <col min="11514" max="11514" width="5" style="272" customWidth="1"/>
    <col min="11515" max="11515" width="11.28515625" style="272" customWidth="1"/>
    <col min="11516" max="11516" width="15.28515625" style="272" customWidth="1"/>
    <col min="11517" max="11518" width="0" style="272" hidden="1" customWidth="1"/>
    <col min="11519" max="11519" width="13.28515625" style="272" customWidth="1"/>
    <col min="11520" max="11520" width="13.42578125" style="272" customWidth="1"/>
    <col min="11521" max="11521" width="8.140625" style="272" customWidth="1"/>
    <col min="11522" max="11522" width="14.42578125" style="272" customWidth="1"/>
    <col min="11523" max="11523" width="9.5703125" style="272" customWidth="1"/>
    <col min="11524" max="11524" width="13" style="272" customWidth="1"/>
    <col min="11525" max="11525" width="5.7109375" style="272" customWidth="1"/>
    <col min="11526" max="11526" width="12" style="272" customWidth="1"/>
    <col min="11527" max="11527" width="15.28515625" style="272" customWidth="1"/>
    <col min="11528" max="11756" width="11.42578125" style="272" customWidth="1"/>
    <col min="11757" max="11759" width="0" style="272" hidden="1" customWidth="1"/>
    <col min="11760" max="11761" width="4" style="272"/>
    <col min="11762" max="11764" width="0" style="272" hidden="1" customWidth="1"/>
    <col min="11765" max="11765" width="4" style="272" customWidth="1"/>
    <col min="11766" max="11766" width="3.42578125" style="272" customWidth="1"/>
    <col min="11767" max="11767" width="102.7109375" style="272" customWidth="1"/>
    <col min="11768" max="11768" width="11.140625" style="272" customWidth="1"/>
    <col min="11769" max="11769" width="6.7109375" style="272" bestFit="1" customWidth="1"/>
    <col min="11770" max="11770" width="5" style="272" customWidth="1"/>
    <col min="11771" max="11771" width="11.28515625" style="272" customWidth="1"/>
    <col min="11772" max="11772" width="15.28515625" style="272" customWidth="1"/>
    <col min="11773" max="11774" width="0" style="272" hidden="1" customWidth="1"/>
    <col min="11775" max="11775" width="13.28515625" style="272" customWidth="1"/>
    <col min="11776" max="11776" width="13.42578125" style="272" customWidth="1"/>
    <col min="11777" max="11777" width="8.140625" style="272" customWidth="1"/>
    <col min="11778" max="11778" width="14.42578125" style="272" customWidth="1"/>
    <col min="11779" max="11779" width="9.5703125" style="272" customWidth="1"/>
    <col min="11780" max="11780" width="13" style="272" customWidth="1"/>
    <col min="11781" max="11781" width="5.7109375" style="272" customWidth="1"/>
    <col min="11782" max="11782" width="12" style="272" customWidth="1"/>
    <col min="11783" max="11783" width="15.28515625" style="272" customWidth="1"/>
    <col min="11784" max="12012" width="11.42578125" style="272" customWidth="1"/>
    <col min="12013" max="12015" width="0" style="272" hidden="1" customWidth="1"/>
    <col min="12016" max="12017" width="4" style="272"/>
    <col min="12018" max="12020" width="0" style="272" hidden="1" customWidth="1"/>
    <col min="12021" max="12021" width="4" style="272" customWidth="1"/>
    <col min="12022" max="12022" width="3.42578125" style="272" customWidth="1"/>
    <col min="12023" max="12023" width="102.7109375" style="272" customWidth="1"/>
    <col min="12024" max="12024" width="11.140625" style="272" customWidth="1"/>
    <col min="12025" max="12025" width="6.7109375" style="272" bestFit="1" customWidth="1"/>
    <col min="12026" max="12026" width="5" style="272" customWidth="1"/>
    <col min="12027" max="12027" width="11.28515625" style="272" customWidth="1"/>
    <col min="12028" max="12028" width="15.28515625" style="272" customWidth="1"/>
    <col min="12029" max="12030" width="0" style="272" hidden="1" customWidth="1"/>
    <col min="12031" max="12031" width="13.28515625" style="272" customWidth="1"/>
    <col min="12032" max="12032" width="13.42578125" style="272" customWidth="1"/>
    <col min="12033" max="12033" width="8.140625" style="272" customWidth="1"/>
    <col min="12034" max="12034" width="14.42578125" style="272" customWidth="1"/>
    <col min="12035" max="12035" width="9.5703125" style="272" customWidth="1"/>
    <col min="12036" max="12036" width="13" style="272" customWidth="1"/>
    <col min="12037" max="12037" width="5.7109375" style="272" customWidth="1"/>
    <col min="12038" max="12038" width="12" style="272" customWidth="1"/>
    <col min="12039" max="12039" width="15.28515625" style="272" customWidth="1"/>
    <col min="12040" max="12268" width="11.42578125" style="272" customWidth="1"/>
    <col min="12269" max="12271" width="0" style="272" hidden="1" customWidth="1"/>
    <col min="12272" max="12273" width="4" style="272"/>
    <col min="12274" max="12276" width="0" style="272" hidden="1" customWidth="1"/>
    <col min="12277" max="12277" width="4" style="272" customWidth="1"/>
    <col min="12278" max="12278" width="3.42578125" style="272" customWidth="1"/>
    <col min="12279" max="12279" width="102.7109375" style="272" customWidth="1"/>
    <col min="12280" max="12280" width="11.140625" style="272" customWidth="1"/>
    <col min="12281" max="12281" width="6.7109375" style="272" bestFit="1" customWidth="1"/>
    <col min="12282" max="12282" width="5" style="272" customWidth="1"/>
    <col min="12283" max="12283" width="11.28515625" style="272" customWidth="1"/>
    <col min="12284" max="12284" width="15.28515625" style="272" customWidth="1"/>
    <col min="12285" max="12286" width="0" style="272" hidden="1" customWidth="1"/>
    <col min="12287" max="12287" width="13.28515625" style="272" customWidth="1"/>
    <col min="12288" max="12288" width="13.42578125" style="272" customWidth="1"/>
    <col min="12289" max="12289" width="8.140625" style="272" customWidth="1"/>
    <col min="12290" max="12290" width="14.42578125" style="272" customWidth="1"/>
    <col min="12291" max="12291" width="9.5703125" style="272" customWidth="1"/>
    <col min="12292" max="12292" width="13" style="272" customWidth="1"/>
    <col min="12293" max="12293" width="5.7109375" style="272" customWidth="1"/>
    <col min="12294" max="12294" width="12" style="272" customWidth="1"/>
    <col min="12295" max="12295" width="15.28515625" style="272" customWidth="1"/>
    <col min="12296" max="12524" width="11.42578125" style="272" customWidth="1"/>
    <col min="12525" max="12527" width="0" style="272" hidden="1" customWidth="1"/>
    <col min="12528" max="12529" width="4" style="272"/>
    <col min="12530" max="12532" width="0" style="272" hidden="1" customWidth="1"/>
    <col min="12533" max="12533" width="4" style="272" customWidth="1"/>
    <col min="12534" max="12534" width="3.42578125" style="272" customWidth="1"/>
    <col min="12535" max="12535" width="102.7109375" style="272" customWidth="1"/>
    <col min="12536" max="12536" width="11.140625" style="272" customWidth="1"/>
    <col min="12537" max="12537" width="6.7109375" style="272" bestFit="1" customWidth="1"/>
    <col min="12538" max="12538" width="5" style="272" customWidth="1"/>
    <col min="12539" max="12539" width="11.28515625" style="272" customWidth="1"/>
    <col min="12540" max="12540" width="15.28515625" style="272" customWidth="1"/>
    <col min="12541" max="12542" width="0" style="272" hidden="1" customWidth="1"/>
    <col min="12543" max="12543" width="13.28515625" style="272" customWidth="1"/>
    <col min="12544" max="12544" width="13.42578125" style="272" customWidth="1"/>
    <col min="12545" max="12545" width="8.140625" style="272" customWidth="1"/>
    <col min="12546" max="12546" width="14.42578125" style="272" customWidth="1"/>
    <col min="12547" max="12547" width="9.5703125" style="272" customWidth="1"/>
    <col min="12548" max="12548" width="13" style="272" customWidth="1"/>
    <col min="12549" max="12549" width="5.7109375" style="272" customWidth="1"/>
    <col min="12550" max="12550" width="12" style="272" customWidth="1"/>
    <col min="12551" max="12551" width="15.28515625" style="272" customWidth="1"/>
    <col min="12552" max="12780" width="11.42578125" style="272" customWidth="1"/>
    <col min="12781" max="12783" width="0" style="272" hidden="1" customWidth="1"/>
    <col min="12784" max="12785" width="4" style="272"/>
    <col min="12786" max="12788" width="0" style="272" hidden="1" customWidth="1"/>
    <col min="12789" max="12789" width="4" style="272" customWidth="1"/>
    <col min="12790" max="12790" width="3.42578125" style="272" customWidth="1"/>
    <col min="12791" max="12791" width="102.7109375" style="272" customWidth="1"/>
    <col min="12792" max="12792" width="11.140625" style="272" customWidth="1"/>
    <col min="12793" max="12793" width="6.7109375" style="272" bestFit="1" customWidth="1"/>
    <col min="12794" max="12794" width="5" style="272" customWidth="1"/>
    <col min="12795" max="12795" width="11.28515625" style="272" customWidth="1"/>
    <col min="12796" max="12796" width="15.28515625" style="272" customWidth="1"/>
    <col min="12797" max="12798" width="0" style="272" hidden="1" customWidth="1"/>
    <col min="12799" max="12799" width="13.28515625" style="272" customWidth="1"/>
    <col min="12800" max="12800" width="13.42578125" style="272" customWidth="1"/>
    <col min="12801" max="12801" width="8.140625" style="272" customWidth="1"/>
    <col min="12802" max="12802" width="14.42578125" style="272" customWidth="1"/>
    <col min="12803" max="12803" width="9.5703125" style="272" customWidth="1"/>
    <col min="12804" max="12804" width="13" style="272" customWidth="1"/>
    <col min="12805" max="12805" width="5.7109375" style="272" customWidth="1"/>
    <col min="12806" max="12806" width="12" style="272" customWidth="1"/>
    <col min="12807" max="12807" width="15.28515625" style="272" customWidth="1"/>
    <col min="12808" max="13036" width="11.42578125" style="272" customWidth="1"/>
    <col min="13037" max="13039" width="0" style="272" hidden="1" customWidth="1"/>
    <col min="13040" max="13041" width="4" style="272"/>
    <col min="13042" max="13044" width="0" style="272" hidden="1" customWidth="1"/>
    <col min="13045" max="13045" width="4" style="272" customWidth="1"/>
    <col min="13046" max="13046" width="3.42578125" style="272" customWidth="1"/>
    <col min="13047" max="13047" width="102.7109375" style="272" customWidth="1"/>
    <col min="13048" max="13048" width="11.140625" style="272" customWidth="1"/>
    <col min="13049" max="13049" width="6.7109375" style="272" bestFit="1" customWidth="1"/>
    <col min="13050" max="13050" width="5" style="272" customWidth="1"/>
    <col min="13051" max="13051" width="11.28515625" style="272" customWidth="1"/>
    <col min="13052" max="13052" width="15.28515625" style="272" customWidth="1"/>
    <col min="13053" max="13054" width="0" style="272" hidden="1" customWidth="1"/>
    <col min="13055" max="13055" width="13.28515625" style="272" customWidth="1"/>
    <col min="13056" max="13056" width="13.42578125" style="272" customWidth="1"/>
    <col min="13057" max="13057" width="8.140625" style="272" customWidth="1"/>
    <col min="13058" max="13058" width="14.42578125" style="272" customWidth="1"/>
    <col min="13059" max="13059" width="9.5703125" style="272" customWidth="1"/>
    <col min="13060" max="13060" width="13" style="272" customWidth="1"/>
    <col min="13061" max="13061" width="5.7109375" style="272" customWidth="1"/>
    <col min="13062" max="13062" width="12" style="272" customWidth="1"/>
    <col min="13063" max="13063" width="15.28515625" style="272" customWidth="1"/>
    <col min="13064" max="13292" width="11.42578125" style="272" customWidth="1"/>
    <col min="13293" max="13295" width="0" style="272" hidden="1" customWidth="1"/>
    <col min="13296" max="13297" width="4" style="272"/>
    <col min="13298" max="13300" width="0" style="272" hidden="1" customWidth="1"/>
    <col min="13301" max="13301" width="4" style="272" customWidth="1"/>
    <col min="13302" max="13302" width="3.42578125" style="272" customWidth="1"/>
    <col min="13303" max="13303" width="102.7109375" style="272" customWidth="1"/>
    <col min="13304" max="13304" width="11.140625" style="272" customWidth="1"/>
    <col min="13305" max="13305" width="6.7109375" style="272" bestFit="1" customWidth="1"/>
    <col min="13306" max="13306" width="5" style="272" customWidth="1"/>
    <col min="13307" max="13307" width="11.28515625" style="272" customWidth="1"/>
    <col min="13308" max="13308" width="15.28515625" style="272" customWidth="1"/>
    <col min="13309" max="13310" width="0" style="272" hidden="1" customWidth="1"/>
    <col min="13311" max="13311" width="13.28515625" style="272" customWidth="1"/>
    <col min="13312" max="13312" width="13.42578125" style="272" customWidth="1"/>
    <col min="13313" max="13313" width="8.140625" style="272" customWidth="1"/>
    <col min="13314" max="13314" width="14.42578125" style="272" customWidth="1"/>
    <col min="13315" max="13315" width="9.5703125" style="272" customWidth="1"/>
    <col min="13316" max="13316" width="13" style="272" customWidth="1"/>
    <col min="13317" max="13317" width="5.7109375" style="272" customWidth="1"/>
    <col min="13318" max="13318" width="12" style="272" customWidth="1"/>
    <col min="13319" max="13319" width="15.28515625" style="272" customWidth="1"/>
    <col min="13320" max="13548" width="11.42578125" style="272" customWidth="1"/>
    <col min="13549" max="13551" width="0" style="272" hidden="1" customWidth="1"/>
    <col min="13552" max="13553" width="4" style="272"/>
    <col min="13554" max="13556" width="0" style="272" hidden="1" customWidth="1"/>
    <col min="13557" max="13557" width="4" style="272" customWidth="1"/>
    <col min="13558" max="13558" width="3.42578125" style="272" customWidth="1"/>
    <col min="13559" max="13559" width="102.7109375" style="272" customWidth="1"/>
    <col min="13560" max="13560" width="11.140625" style="272" customWidth="1"/>
    <col min="13561" max="13561" width="6.7109375" style="272" bestFit="1" customWidth="1"/>
    <col min="13562" max="13562" width="5" style="272" customWidth="1"/>
    <col min="13563" max="13563" width="11.28515625" style="272" customWidth="1"/>
    <col min="13564" max="13564" width="15.28515625" style="272" customWidth="1"/>
    <col min="13565" max="13566" width="0" style="272" hidden="1" customWidth="1"/>
    <col min="13567" max="13567" width="13.28515625" style="272" customWidth="1"/>
    <col min="13568" max="13568" width="13.42578125" style="272" customWidth="1"/>
    <col min="13569" max="13569" width="8.140625" style="272" customWidth="1"/>
    <col min="13570" max="13570" width="14.42578125" style="272" customWidth="1"/>
    <col min="13571" max="13571" width="9.5703125" style="272" customWidth="1"/>
    <col min="13572" max="13572" width="13" style="272" customWidth="1"/>
    <col min="13573" max="13573" width="5.7109375" style="272" customWidth="1"/>
    <col min="13574" max="13574" width="12" style="272" customWidth="1"/>
    <col min="13575" max="13575" width="15.28515625" style="272" customWidth="1"/>
    <col min="13576" max="13804" width="11.42578125" style="272" customWidth="1"/>
    <col min="13805" max="13807" width="0" style="272" hidden="1" customWidth="1"/>
    <col min="13808" max="13809" width="4" style="272"/>
    <col min="13810" max="13812" width="0" style="272" hidden="1" customWidth="1"/>
    <col min="13813" max="13813" width="4" style="272" customWidth="1"/>
    <col min="13814" max="13814" width="3.42578125" style="272" customWidth="1"/>
    <col min="13815" max="13815" width="102.7109375" style="272" customWidth="1"/>
    <col min="13816" max="13816" width="11.140625" style="272" customWidth="1"/>
    <col min="13817" max="13817" width="6.7109375" style="272" bestFit="1" customWidth="1"/>
    <col min="13818" max="13818" width="5" style="272" customWidth="1"/>
    <col min="13819" max="13819" width="11.28515625" style="272" customWidth="1"/>
    <col min="13820" max="13820" width="15.28515625" style="272" customWidth="1"/>
    <col min="13821" max="13822" width="0" style="272" hidden="1" customWidth="1"/>
    <col min="13823" max="13823" width="13.28515625" style="272" customWidth="1"/>
    <col min="13824" max="13824" width="13.42578125" style="272" customWidth="1"/>
    <col min="13825" max="13825" width="8.140625" style="272" customWidth="1"/>
    <col min="13826" max="13826" width="14.42578125" style="272" customWidth="1"/>
    <col min="13827" max="13827" width="9.5703125" style="272" customWidth="1"/>
    <col min="13828" max="13828" width="13" style="272" customWidth="1"/>
    <col min="13829" max="13829" width="5.7109375" style="272" customWidth="1"/>
    <col min="13830" max="13830" width="12" style="272" customWidth="1"/>
    <col min="13831" max="13831" width="15.28515625" style="272" customWidth="1"/>
    <col min="13832" max="14060" width="11.42578125" style="272" customWidth="1"/>
    <col min="14061" max="14063" width="0" style="272" hidden="1" customWidth="1"/>
    <col min="14064" max="14065" width="4" style="272"/>
    <col min="14066" max="14068" width="0" style="272" hidden="1" customWidth="1"/>
    <col min="14069" max="14069" width="4" style="272" customWidth="1"/>
    <col min="14070" max="14070" width="3.42578125" style="272" customWidth="1"/>
    <col min="14071" max="14071" width="102.7109375" style="272" customWidth="1"/>
    <col min="14072" max="14072" width="11.140625" style="272" customWidth="1"/>
    <col min="14073" max="14073" width="6.7109375" style="272" bestFit="1" customWidth="1"/>
    <col min="14074" max="14074" width="5" style="272" customWidth="1"/>
    <col min="14075" max="14075" width="11.28515625" style="272" customWidth="1"/>
    <col min="14076" max="14076" width="15.28515625" style="272" customWidth="1"/>
    <col min="14077" max="14078" width="0" style="272" hidden="1" customWidth="1"/>
    <col min="14079" max="14079" width="13.28515625" style="272" customWidth="1"/>
    <col min="14080" max="14080" width="13.42578125" style="272" customWidth="1"/>
    <col min="14081" max="14081" width="8.140625" style="272" customWidth="1"/>
    <col min="14082" max="14082" width="14.42578125" style="272" customWidth="1"/>
    <col min="14083" max="14083" width="9.5703125" style="272" customWidth="1"/>
    <col min="14084" max="14084" width="13" style="272" customWidth="1"/>
    <col min="14085" max="14085" width="5.7109375" style="272" customWidth="1"/>
    <col min="14086" max="14086" width="12" style="272" customWidth="1"/>
    <col min="14087" max="14087" width="15.28515625" style="272" customWidth="1"/>
    <col min="14088" max="14316" width="11.42578125" style="272" customWidth="1"/>
    <col min="14317" max="14319" width="0" style="272" hidden="1" customWidth="1"/>
    <col min="14320" max="14321" width="4" style="272"/>
    <col min="14322" max="14324" width="0" style="272" hidden="1" customWidth="1"/>
    <col min="14325" max="14325" width="4" style="272" customWidth="1"/>
    <col min="14326" max="14326" width="3.42578125" style="272" customWidth="1"/>
    <col min="14327" max="14327" width="102.7109375" style="272" customWidth="1"/>
    <col min="14328" max="14328" width="11.140625" style="272" customWidth="1"/>
    <col min="14329" max="14329" width="6.7109375" style="272" bestFit="1" customWidth="1"/>
    <col min="14330" max="14330" width="5" style="272" customWidth="1"/>
    <col min="14331" max="14331" width="11.28515625" style="272" customWidth="1"/>
    <col min="14332" max="14332" width="15.28515625" style="272" customWidth="1"/>
    <col min="14333" max="14334" width="0" style="272" hidden="1" customWidth="1"/>
    <col min="14335" max="14335" width="13.28515625" style="272" customWidth="1"/>
    <col min="14336" max="14336" width="13.42578125" style="272" customWidth="1"/>
    <col min="14337" max="14337" width="8.140625" style="272" customWidth="1"/>
    <col min="14338" max="14338" width="14.42578125" style="272" customWidth="1"/>
    <col min="14339" max="14339" width="9.5703125" style="272" customWidth="1"/>
    <col min="14340" max="14340" width="13" style="272" customWidth="1"/>
    <col min="14341" max="14341" width="5.7109375" style="272" customWidth="1"/>
    <col min="14342" max="14342" width="12" style="272" customWidth="1"/>
    <col min="14343" max="14343" width="15.28515625" style="272" customWidth="1"/>
    <col min="14344" max="14572" width="11.42578125" style="272" customWidth="1"/>
    <col min="14573" max="14575" width="0" style="272" hidden="1" customWidth="1"/>
    <col min="14576" max="14577" width="4" style="272"/>
    <col min="14578" max="14580" width="0" style="272" hidden="1" customWidth="1"/>
    <col min="14581" max="14581" width="4" style="272" customWidth="1"/>
    <col min="14582" max="14582" width="3.42578125" style="272" customWidth="1"/>
    <col min="14583" max="14583" width="102.7109375" style="272" customWidth="1"/>
    <col min="14584" max="14584" width="11.140625" style="272" customWidth="1"/>
    <col min="14585" max="14585" width="6.7109375" style="272" bestFit="1" customWidth="1"/>
    <col min="14586" max="14586" width="5" style="272" customWidth="1"/>
    <col min="14587" max="14587" width="11.28515625" style="272" customWidth="1"/>
    <col min="14588" max="14588" width="15.28515625" style="272" customWidth="1"/>
    <col min="14589" max="14590" width="0" style="272" hidden="1" customWidth="1"/>
    <col min="14591" max="14591" width="13.28515625" style="272" customWidth="1"/>
    <col min="14592" max="14592" width="13.42578125" style="272" customWidth="1"/>
    <col min="14593" max="14593" width="8.140625" style="272" customWidth="1"/>
    <col min="14594" max="14594" width="14.42578125" style="272" customWidth="1"/>
    <col min="14595" max="14595" width="9.5703125" style="272" customWidth="1"/>
    <col min="14596" max="14596" width="13" style="272" customWidth="1"/>
    <col min="14597" max="14597" width="5.7109375" style="272" customWidth="1"/>
    <col min="14598" max="14598" width="12" style="272" customWidth="1"/>
    <col min="14599" max="14599" width="15.28515625" style="272" customWidth="1"/>
    <col min="14600" max="14828" width="11.42578125" style="272" customWidth="1"/>
    <col min="14829" max="14831" width="0" style="272" hidden="1" customWidth="1"/>
    <col min="14832" max="14833" width="4" style="272"/>
    <col min="14834" max="14836" width="0" style="272" hidden="1" customWidth="1"/>
    <col min="14837" max="14837" width="4" style="272" customWidth="1"/>
    <col min="14838" max="14838" width="3.42578125" style="272" customWidth="1"/>
    <col min="14839" max="14839" width="102.7109375" style="272" customWidth="1"/>
    <col min="14840" max="14840" width="11.140625" style="272" customWidth="1"/>
    <col min="14841" max="14841" width="6.7109375" style="272" bestFit="1" customWidth="1"/>
    <col min="14842" max="14842" width="5" style="272" customWidth="1"/>
    <col min="14843" max="14843" width="11.28515625" style="272" customWidth="1"/>
    <col min="14844" max="14844" width="15.28515625" style="272" customWidth="1"/>
    <col min="14845" max="14846" width="0" style="272" hidden="1" customWidth="1"/>
    <col min="14847" max="14847" width="13.28515625" style="272" customWidth="1"/>
    <col min="14848" max="14848" width="13.42578125" style="272" customWidth="1"/>
    <col min="14849" max="14849" width="8.140625" style="272" customWidth="1"/>
    <col min="14850" max="14850" width="14.42578125" style="272" customWidth="1"/>
    <col min="14851" max="14851" width="9.5703125" style="272" customWidth="1"/>
    <col min="14852" max="14852" width="13" style="272" customWidth="1"/>
    <col min="14853" max="14853" width="5.7109375" style="272" customWidth="1"/>
    <col min="14854" max="14854" width="12" style="272" customWidth="1"/>
    <col min="14855" max="14855" width="15.28515625" style="272" customWidth="1"/>
    <col min="14856" max="15084" width="11.42578125" style="272" customWidth="1"/>
    <col min="15085" max="15087" width="0" style="272" hidden="1" customWidth="1"/>
    <col min="15088" max="15089" width="4" style="272"/>
    <col min="15090" max="15092" width="0" style="272" hidden="1" customWidth="1"/>
    <col min="15093" max="15093" width="4" style="272" customWidth="1"/>
    <col min="15094" max="15094" width="3.42578125" style="272" customWidth="1"/>
    <col min="15095" max="15095" width="102.7109375" style="272" customWidth="1"/>
    <col min="15096" max="15096" width="11.140625" style="272" customWidth="1"/>
    <col min="15097" max="15097" width="6.7109375" style="272" bestFit="1" customWidth="1"/>
    <col min="15098" max="15098" width="5" style="272" customWidth="1"/>
    <col min="15099" max="15099" width="11.28515625" style="272" customWidth="1"/>
    <col min="15100" max="15100" width="15.28515625" style="272" customWidth="1"/>
    <col min="15101" max="15102" width="0" style="272" hidden="1" customWidth="1"/>
    <col min="15103" max="15103" width="13.28515625" style="272" customWidth="1"/>
    <col min="15104" max="15104" width="13.42578125" style="272" customWidth="1"/>
    <col min="15105" max="15105" width="8.140625" style="272" customWidth="1"/>
    <col min="15106" max="15106" width="14.42578125" style="272" customWidth="1"/>
    <col min="15107" max="15107" width="9.5703125" style="272" customWidth="1"/>
    <col min="15108" max="15108" width="13" style="272" customWidth="1"/>
    <col min="15109" max="15109" width="5.7109375" style="272" customWidth="1"/>
    <col min="15110" max="15110" width="12" style="272" customWidth="1"/>
    <col min="15111" max="15111" width="15.28515625" style="272" customWidth="1"/>
    <col min="15112" max="15340" width="11.42578125" style="272" customWidth="1"/>
    <col min="15341" max="15343" width="0" style="272" hidden="1" customWidth="1"/>
    <col min="15344" max="15345" width="4" style="272"/>
    <col min="15346" max="15348" width="0" style="272" hidden="1" customWidth="1"/>
    <col min="15349" max="15349" width="4" style="272" customWidth="1"/>
    <col min="15350" max="15350" width="3.42578125" style="272" customWidth="1"/>
    <col min="15351" max="15351" width="102.7109375" style="272" customWidth="1"/>
    <col min="15352" max="15352" width="11.140625" style="272" customWidth="1"/>
    <col min="15353" max="15353" width="6.7109375" style="272" bestFit="1" customWidth="1"/>
    <col min="15354" max="15354" width="5" style="272" customWidth="1"/>
    <col min="15355" max="15355" width="11.28515625" style="272" customWidth="1"/>
    <col min="15356" max="15356" width="15.28515625" style="272" customWidth="1"/>
    <col min="15357" max="15358" width="0" style="272" hidden="1" customWidth="1"/>
    <col min="15359" max="15359" width="13.28515625" style="272" customWidth="1"/>
    <col min="15360" max="15360" width="13.42578125" style="272" customWidth="1"/>
    <col min="15361" max="15361" width="8.140625" style="272" customWidth="1"/>
    <col min="15362" max="15362" width="14.42578125" style="272" customWidth="1"/>
    <col min="15363" max="15363" width="9.5703125" style="272" customWidth="1"/>
    <col min="15364" max="15364" width="13" style="272" customWidth="1"/>
    <col min="15365" max="15365" width="5.7109375" style="272" customWidth="1"/>
    <col min="15366" max="15366" width="12" style="272" customWidth="1"/>
    <col min="15367" max="15367" width="15.28515625" style="272" customWidth="1"/>
    <col min="15368" max="15596" width="11.42578125" style="272" customWidth="1"/>
    <col min="15597" max="15599" width="0" style="272" hidden="1" customWidth="1"/>
    <col min="15600" max="15601" width="4" style="272"/>
    <col min="15602" max="15604" width="0" style="272" hidden="1" customWidth="1"/>
    <col min="15605" max="15605" width="4" style="272" customWidth="1"/>
    <col min="15606" max="15606" width="3.42578125" style="272" customWidth="1"/>
    <col min="15607" max="15607" width="102.7109375" style="272" customWidth="1"/>
    <col min="15608" max="15608" width="11.140625" style="272" customWidth="1"/>
    <col min="15609" max="15609" width="6.7109375" style="272" bestFit="1" customWidth="1"/>
    <col min="15610" max="15610" width="5" style="272" customWidth="1"/>
    <col min="15611" max="15611" width="11.28515625" style="272" customWidth="1"/>
    <col min="15612" max="15612" width="15.28515625" style="272" customWidth="1"/>
    <col min="15613" max="15614" width="0" style="272" hidden="1" customWidth="1"/>
    <col min="15615" max="15615" width="13.28515625" style="272" customWidth="1"/>
    <col min="15616" max="15616" width="13.42578125" style="272" customWidth="1"/>
    <col min="15617" max="15617" width="8.140625" style="272" customWidth="1"/>
    <col min="15618" max="15618" width="14.42578125" style="272" customWidth="1"/>
    <col min="15619" max="15619" width="9.5703125" style="272" customWidth="1"/>
    <col min="15620" max="15620" width="13" style="272" customWidth="1"/>
    <col min="15621" max="15621" width="5.7109375" style="272" customWidth="1"/>
    <col min="15622" max="15622" width="12" style="272" customWidth="1"/>
    <col min="15623" max="15623" width="15.28515625" style="272" customWidth="1"/>
    <col min="15624" max="15852" width="11.42578125" style="272" customWidth="1"/>
    <col min="15853" max="15855" width="0" style="272" hidden="1" customWidth="1"/>
    <col min="15856" max="15857" width="4" style="272"/>
    <col min="15858" max="15860" width="0" style="272" hidden="1" customWidth="1"/>
    <col min="15861" max="15861" width="4" style="272" customWidth="1"/>
    <col min="15862" max="15862" width="3.42578125" style="272" customWidth="1"/>
    <col min="15863" max="15863" width="102.7109375" style="272" customWidth="1"/>
    <col min="15864" max="15864" width="11.140625" style="272" customWidth="1"/>
    <col min="15865" max="15865" width="6.7109375" style="272" bestFit="1" customWidth="1"/>
    <col min="15866" max="15866" width="5" style="272" customWidth="1"/>
    <col min="15867" max="15867" width="11.28515625" style="272" customWidth="1"/>
    <col min="15868" max="15868" width="15.28515625" style="272" customWidth="1"/>
    <col min="15869" max="15870" width="0" style="272" hidden="1" customWidth="1"/>
    <col min="15871" max="15871" width="13.28515625" style="272" customWidth="1"/>
    <col min="15872" max="15872" width="13.42578125" style="272" customWidth="1"/>
    <col min="15873" max="15873" width="8.140625" style="272" customWidth="1"/>
    <col min="15874" max="15874" width="14.42578125" style="272" customWidth="1"/>
    <col min="15875" max="15875" width="9.5703125" style="272" customWidth="1"/>
    <col min="15876" max="15876" width="13" style="272" customWidth="1"/>
    <col min="15877" max="15877" width="5.7109375" style="272" customWidth="1"/>
    <col min="15878" max="15878" width="12" style="272" customWidth="1"/>
    <col min="15879" max="15879" width="15.28515625" style="272" customWidth="1"/>
    <col min="15880" max="16108" width="11.42578125" style="272" customWidth="1"/>
    <col min="16109" max="16111" width="0" style="272" hidden="1" customWidth="1"/>
    <col min="16112" max="16113" width="4" style="272"/>
    <col min="16114" max="16116" width="0" style="272" hidden="1" customWidth="1"/>
    <col min="16117" max="16117" width="4" style="272" customWidth="1"/>
    <col min="16118" max="16118" width="3.42578125" style="272" customWidth="1"/>
    <col min="16119" max="16119" width="102.7109375" style="272" customWidth="1"/>
    <col min="16120" max="16120" width="11.140625" style="272" customWidth="1"/>
    <col min="16121" max="16121" width="6.7109375" style="272" bestFit="1" customWidth="1"/>
    <col min="16122" max="16122" width="5" style="272" customWidth="1"/>
    <col min="16123" max="16123" width="11.28515625" style="272" customWidth="1"/>
    <col min="16124" max="16124" width="15.28515625" style="272" customWidth="1"/>
    <col min="16125" max="16126" width="0" style="272" hidden="1" customWidth="1"/>
    <col min="16127" max="16127" width="13.28515625" style="272" customWidth="1"/>
    <col min="16128" max="16128" width="13.42578125" style="272" customWidth="1"/>
    <col min="16129" max="16129" width="8.140625" style="272" customWidth="1"/>
    <col min="16130" max="16130" width="14.42578125" style="272" customWidth="1"/>
    <col min="16131" max="16131" width="9.5703125" style="272" customWidth="1"/>
    <col min="16132" max="16132" width="13" style="272" customWidth="1"/>
    <col min="16133" max="16133" width="5.7109375" style="272" customWidth="1"/>
    <col min="16134" max="16134" width="12" style="272" customWidth="1"/>
    <col min="16135" max="16135" width="15.28515625" style="272" customWidth="1"/>
    <col min="16136" max="16364" width="11.42578125" style="272" customWidth="1"/>
    <col min="16365" max="16367" width="0" style="272" hidden="1" customWidth="1"/>
    <col min="16368" max="16384" width="4" style="272"/>
  </cols>
  <sheetData>
    <row r="1" spans="1:240" x14ac:dyDescent="0.25">
      <c r="A1" s="308"/>
      <c r="B1" s="308"/>
      <c r="C1" s="308"/>
      <c r="D1" s="308"/>
      <c r="E1" s="308"/>
      <c r="F1" s="308"/>
      <c r="G1" s="308"/>
      <c r="H1" s="308"/>
      <c r="I1" s="308"/>
      <c r="J1" s="308"/>
      <c r="K1" s="308"/>
      <c r="L1" s="308"/>
      <c r="M1" s="371" t="s">
        <v>358</v>
      </c>
      <c r="N1" s="371" t="s">
        <v>360</v>
      </c>
      <c r="O1" s="371"/>
      <c r="P1" s="371"/>
      <c r="Q1" s="371"/>
      <c r="R1" s="371"/>
      <c r="S1" s="371"/>
      <c r="T1" s="273"/>
      <c r="U1" s="273"/>
      <c r="V1" s="273"/>
      <c r="W1" s="273"/>
      <c r="X1" s="273"/>
      <c r="Y1" s="273"/>
      <c r="Z1" s="273"/>
      <c r="AA1" s="273"/>
      <c r="AB1" s="273"/>
      <c r="AC1" s="273"/>
      <c r="AD1" s="273"/>
      <c r="AE1" s="273"/>
      <c r="AF1" s="273"/>
      <c r="AG1" s="273"/>
      <c r="AH1" s="273"/>
      <c r="AI1" s="273"/>
      <c r="AJ1" s="273"/>
      <c r="AK1" s="273"/>
      <c r="AL1" s="273"/>
      <c r="AM1" s="273"/>
      <c r="AN1" s="273"/>
      <c r="AO1" s="273"/>
      <c r="AP1" s="273"/>
      <c r="AQ1" s="273"/>
      <c r="AR1" s="273"/>
      <c r="AS1" s="273"/>
      <c r="AT1" s="273"/>
      <c r="AU1" s="273"/>
      <c r="AV1" s="273"/>
      <c r="AW1" s="273"/>
      <c r="AX1" s="273"/>
      <c r="AY1" s="273"/>
      <c r="AZ1" s="273"/>
      <c r="BA1" s="273"/>
      <c r="BB1" s="273"/>
      <c r="BC1" s="273"/>
      <c r="BD1" s="273"/>
      <c r="BE1" s="273"/>
      <c r="BF1" s="273"/>
      <c r="BG1" s="273"/>
      <c r="BH1" s="273"/>
      <c r="BI1" s="273"/>
      <c r="BJ1" s="273"/>
      <c r="BK1" s="273"/>
      <c r="BL1" s="273"/>
      <c r="BM1" s="273"/>
      <c r="BN1" s="273"/>
      <c r="BO1" s="273"/>
      <c r="BP1" s="273"/>
      <c r="BQ1" s="273"/>
      <c r="BR1" s="273"/>
      <c r="BS1" s="273"/>
      <c r="BT1" s="273"/>
      <c r="BU1" s="273"/>
      <c r="BV1" s="273"/>
      <c r="BW1" s="273"/>
      <c r="BX1" s="273"/>
      <c r="BY1" s="273"/>
      <c r="BZ1" s="273"/>
      <c r="CA1" s="273"/>
      <c r="CB1" s="273"/>
      <c r="CC1" s="273"/>
      <c r="CD1" s="273"/>
      <c r="CE1" s="273"/>
      <c r="CF1" s="273"/>
      <c r="CG1" s="273"/>
      <c r="CH1" s="273"/>
      <c r="CI1" s="273"/>
      <c r="CJ1" s="273"/>
      <c r="CK1" s="273"/>
      <c r="CL1" s="273"/>
      <c r="CM1" s="273"/>
      <c r="CN1" s="273"/>
      <c r="CO1" s="273"/>
      <c r="CP1" s="273"/>
      <c r="CQ1" s="273"/>
      <c r="CR1" s="273"/>
      <c r="CS1" s="273"/>
      <c r="CT1" s="273"/>
      <c r="CU1" s="273"/>
      <c r="CV1" s="273"/>
      <c r="CW1" s="273"/>
      <c r="CX1" s="273"/>
      <c r="CY1" s="273"/>
      <c r="CZ1" s="273"/>
      <c r="DA1" s="273"/>
      <c r="DB1" s="273"/>
      <c r="DC1" s="273"/>
      <c r="DD1" s="273"/>
      <c r="DE1" s="273"/>
      <c r="DF1" s="273"/>
      <c r="DG1" s="273"/>
      <c r="DH1" s="273"/>
      <c r="DI1" s="273"/>
      <c r="DJ1" s="273"/>
      <c r="DK1" s="273"/>
      <c r="DL1" s="273"/>
      <c r="DM1" s="273"/>
      <c r="DN1" s="273"/>
      <c r="DO1" s="273"/>
      <c r="DP1" s="273"/>
      <c r="DQ1" s="273"/>
      <c r="DR1" s="273"/>
      <c r="DS1" s="273"/>
      <c r="DT1" s="273"/>
      <c r="DU1" s="273"/>
      <c r="DV1" s="273"/>
      <c r="DW1" s="273"/>
      <c r="DX1" s="273"/>
      <c r="DY1" s="273"/>
      <c r="DZ1" s="273"/>
      <c r="EA1" s="273"/>
      <c r="EB1" s="273"/>
      <c r="EC1" s="273"/>
      <c r="ED1" s="273"/>
      <c r="EE1" s="273"/>
      <c r="EF1" s="273"/>
      <c r="EG1" s="273"/>
      <c r="EH1" s="273"/>
      <c r="EI1" s="273"/>
      <c r="EJ1" s="273"/>
      <c r="EK1" s="273"/>
      <c r="EL1" s="273"/>
      <c r="EM1" s="273"/>
      <c r="EN1" s="273"/>
      <c r="EO1" s="273"/>
      <c r="EP1" s="273"/>
      <c r="EQ1" s="273"/>
      <c r="ER1" s="273"/>
      <c r="ES1" s="273"/>
      <c r="ET1" s="273"/>
      <c r="EU1" s="273"/>
      <c r="EV1" s="273"/>
      <c r="EW1" s="273"/>
      <c r="EX1" s="273"/>
      <c r="EY1" s="273"/>
      <c r="EZ1" s="273"/>
      <c r="FA1" s="273"/>
      <c r="FB1" s="273"/>
      <c r="FC1" s="273"/>
      <c r="FD1" s="273"/>
      <c r="FE1" s="273"/>
      <c r="FF1" s="273"/>
      <c r="FG1" s="273"/>
      <c r="FH1" s="273"/>
      <c r="FI1" s="273"/>
      <c r="FJ1" s="273"/>
      <c r="FK1" s="273"/>
      <c r="FL1" s="273"/>
      <c r="FM1" s="273"/>
      <c r="FN1" s="273"/>
      <c r="FO1" s="273"/>
      <c r="FP1" s="273"/>
      <c r="FQ1" s="273"/>
      <c r="FR1" s="273"/>
      <c r="FS1" s="273"/>
      <c r="FT1" s="273"/>
      <c r="FU1" s="273"/>
      <c r="FV1" s="273"/>
      <c r="FW1" s="273"/>
      <c r="FX1" s="273"/>
      <c r="FY1" s="273"/>
      <c r="FZ1" s="273"/>
      <c r="GA1" s="273"/>
      <c r="GB1" s="273"/>
      <c r="GC1" s="273"/>
      <c r="GD1" s="273"/>
      <c r="GE1" s="273"/>
      <c r="GF1" s="273"/>
      <c r="GG1" s="273"/>
      <c r="GH1" s="273"/>
      <c r="GI1" s="273"/>
      <c r="GJ1" s="273"/>
      <c r="GK1" s="273"/>
      <c r="GL1" s="273"/>
      <c r="GM1" s="273"/>
      <c r="GN1" s="273"/>
      <c r="GO1" s="273"/>
      <c r="GP1" s="273"/>
      <c r="GQ1" s="273"/>
      <c r="GR1" s="273"/>
      <c r="GS1" s="273"/>
      <c r="GT1" s="273"/>
      <c r="GU1" s="273"/>
      <c r="GV1" s="273"/>
      <c r="GW1" s="273"/>
      <c r="GX1" s="273"/>
      <c r="GY1" s="273"/>
      <c r="GZ1" s="273"/>
      <c r="HA1" s="273"/>
      <c r="HB1" s="273"/>
      <c r="HC1" s="273"/>
      <c r="HD1" s="273"/>
      <c r="HE1" s="273"/>
      <c r="HF1" s="273"/>
      <c r="HG1" s="273"/>
      <c r="HH1" s="273"/>
      <c r="HI1" s="273"/>
      <c r="HJ1" s="273"/>
      <c r="HK1" s="273"/>
      <c r="HL1" s="273"/>
      <c r="HM1" s="273"/>
      <c r="HN1" s="273"/>
      <c r="HO1" s="273"/>
      <c r="HP1" s="273"/>
      <c r="HQ1" s="273"/>
      <c r="HR1" s="273"/>
      <c r="HS1" s="273"/>
      <c r="HT1" s="273"/>
      <c r="HU1" s="273"/>
      <c r="HV1" s="273"/>
      <c r="HW1" s="273"/>
      <c r="HX1" s="273"/>
      <c r="HY1" s="273"/>
      <c r="HZ1" s="273"/>
      <c r="IA1" s="273"/>
      <c r="IB1" s="273"/>
      <c r="IC1" s="273"/>
      <c r="ID1" s="273"/>
      <c r="IE1" s="273"/>
      <c r="IF1" s="273"/>
    </row>
    <row r="2" spans="1:240" ht="15" customHeight="1" x14ac:dyDescent="0.25">
      <c r="A2" s="479" t="s">
        <v>246</v>
      </c>
      <c r="B2" s="479"/>
      <c r="C2" s="479"/>
      <c r="D2" s="479"/>
      <c r="E2" s="479"/>
      <c r="F2" s="479"/>
      <c r="G2" s="479"/>
      <c r="H2" s="479"/>
      <c r="I2" s="479"/>
      <c r="J2" s="479"/>
      <c r="K2" s="479"/>
      <c r="L2" s="479"/>
      <c r="M2" s="370">
        <v>100289.05630166666</v>
      </c>
      <c r="N2" s="370">
        <v>210000</v>
      </c>
      <c r="O2" s="370">
        <f>+N2-M2</f>
        <v>109710.94369833334</v>
      </c>
      <c r="T2" s="271"/>
      <c r="U2" s="271"/>
      <c r="V2" s="271"/>
      <c r="W2" s="271"/>
      <c r="X2" s="271"/>
      <c r="Y2" s="271"/>
      <c r="Z2" s="271"/>
      <c r="AA2" s="271"/>
      <c r="AB2" s="271"/>
      <c r="AC2" s="271"/>
      <c r="AD2" s="271"/>
      <c r="AE2" s="271"/>
      <c r="AF2" s="271"/>
      <c r="AG2" s="271"/>
      <c r="AH2" s="271"/>
      <c r="AI2" s="271"/>
      <c r="AJ2" s="271"/>
      <c r="AK2" s="271"/>
      <c r="AL2" s="271"/>
      <c r="AM2" s="271"/>
      <c r="AN2" s="271"/>
      <c r="AO2" s="271"/>
      <c r="AP2" s="271"/>
      <c r="AQ2" s="271"/>
      <c r="AR2" s="271"/>
      <c r="AS2" s="271"/>
      <c r="AT2" s="271"/>
      <c r="AU2" s="271"/>
      <c r="AV2" s="271"/>
      <c r="AW2" s="271"/>
      <c r="AX2" s="271"/>
      <c r="AY2" s="271"/>
      <c r="AZ2" s="271"/>
      <c r="BA2" s="271"/>
      <c r="BB2" s="271"/>
      <c r="BC2" s="271"/>
      <c r="BD2" s="271"/>
      <c r="BE2" s="271"/>
      <c r="BF2" s="271"/>
      <c r="BG2" s="271"/>
      <c r="BH2" s="271"/>
      <c r="BI2" s="271"/>
      <c r="BJ2" s="271"/>
      <c r="BK2" s="271"/>
      <c r="BL2" s="271"/>
      <c r="BM2" s="271"/>
      <c r="BN2" s="271"/>
      <c r="BO2" s="271"/>
      <c r="BP2" s="271"/>
      <c r="BQ2" s="271"/>
      <c r="BR2" s="271"/>
      <c r="BS2" s="271"/>
      <c r="BT2" s="271"/>
      <c r="BU2" s="271"/>
      <c r="BV2" s="271"/>
      <c r="BW2" s="271"/>
      <c r="BX2" s="271"/>
      <c r="BY2" s="271"/>
      <c r="BZ2" s="271"/>
      <c r="CA2" s="271"/>
      <c r="CB2" s="271"/>
      <c r="CC2" s="271"/>
      <c r="CD2" s="271"/>
      <c r="CE2" s="271"/>
      <c r="CF2" s="271"/>
      <c r="CG2" s="271"/>
      <c r="CH2" s="271"/>
      <c r="CI2" s="271"/>
      <c r="CJ2" s="271"/>
      <c r="CK2" s="271"/>
      <c r="CL2" s="271"/>
      <c r="CM2" s="271"/>
      <c r="CN2" s="271"/>
      <c r="CO2" s="271"/>
      <c r="CP2" s="271"/>
      <c r="CQ2" s="271"/>
      <c r="CR2" s="271"/>
      <c r="CS2" s="271"/>
      <c r="CT2" s="271"/>
      <c r="CU2" s="271"/>
      <c r="CV2" s="271"/>
      <c r="CW2" s="271"/>
      <c r="CX2" s="271"/>
      <c r="CY2" s="271"/>
      <c r="CZ2" s="271"/>
      <c r="DA2" s="271"/>
      <c r="DB2" s="271"/>
      <c r="DC2" s="271"/>
      <c r="DD2" s="271"/>
      <c r="DE2" s="271"/>
      <c r="DF2" s="271"/>
      <c r="DG2" s="271"/>
      <c r="DH2" s="271"/>
      <c r="DI2" s="271"/>
      <c r="DJ2" s="271"/>
      <c r="DK2" s="271"/>
      <c r="DL2" s="271"/>
      <c r="DM2" s="271"/>
      <c r="DN2" s="271"/>
      <c r="DO2" s="271"/>
      <c r="DP2" s="271"/>
      <c r="DQ2" s="271"/>
      <c r="DR2" s="271"/>
      <c r="DS2" s="271"/>
      <c r="DT2" s="271"/>
      <c r="DU2" s="271"/>
      <c r="DV2" s="271"/>
      <c r="DW2" s="271"/>
      <c r="DX2" s="271"/>
      <c r="DY2" s="271"/>
      <c r="DZ2" s="271"/>
      <c r="EA2" s="271"/>
      <c r="EB2" s="271"/>
      <c r="EC2" s="271"/>
      <c r="ED2" s="271"/>
      <c r="EE2" s="271"/>
      <c r="EF2" s="271"/>
      <c r="EG2" s="271"/>
      <c r="EH2" s="271"/>
      <c r="EI2" s="271"/>
      <c r="EJ2" s="271"/>
      <c r="EK2" s="271"/>
      <c r="EL2" s="271"/>
      <c r="EM2" s="271"/>
      <c r="EN2" s="271"/>
      <c r="EO2" s="271"/>
      <c r="EP2" s="271"/>
      <c r="EQ2" s="271"/>
      <c r="ER2" s="271"/>
      <c r="ES2" s="271"/>
      <c r="ET2" s="271"/>
      <c r="EU2" s="271"/>
      <c r="EV2" s="271"/>
      <c r="EW2" s="271"/>
      <c r="EX2" s="271"/>
      <c r="EY2" s="271"/>
      <c r="EZ2" s="271"/>
      <c r="FA2" s="271"/>
      <c r="FB2" s="271"/>
      <c r="FC2" s="271"/>
      <c r="FD2" s="271"/>
      <c r="FE2" s="271"/>
      <c r="FF2" s="271"/>
      <c r="FG2" s="271"/>
      <c r="FH2" s="271"/>
      <c r="FI2" s="271"/>
      <c r="FJ2" s="271"/>
      <c r="FK2" s="271"/>
      <c r="FL2" s="271"/>
      <c r="FM2" s="271"/>
      <c r="FN2" s="271"/>
      <c r="FO2" s="271"/>
      <c r="FP2" s="271"/>
      <c r="FQ2" s="271"/>
      <c r="FR2" s="271"/>
      <c r="FS2" s="271"/>
      <c r="FT2" s="271"/>
      <c r="FU2" s="271"/>
      <c r="FV2" s="271"/>
      <c r="FW2" s="271"/>
      <c r="FX2" s="271"/>
      <c r="FY2" s="271"/>
      <c r="FZ2" s="271"/>
      <c r="GA2" s="271"/>
      <c r="GB2" s="271"/>
      <c r="GC2" s="271"/>
      <c r="GD2" s="271"/>
      <c r="GE2" s="271"/>
      <c r="GF2" s="271"/>
      <c r="GG2" s="271"/>
      <c r="GH2" s="271"/>
      <c r="GI2" s="271"/>
      <c r="GJ2" s="271"/>
      <c r="GK2" s="271"/>
      <c r="GL2" s="271"/>
      <c r="GM2" s="271"/>
      <c r="GN2" s="271"/>
      <c r="GO2" s="271"/>
      <c r="GP2" s="271"/>
      <c r="GQ2" s="271"/>
      <c r="GR2" s="271"/>
      <c r="GS2" s="271"/>
      <c r="GT2" s="271"/>
      <c r="GU2" s="271"/>
      <c r="GV2" s="271"/>
      <c r="GW2" s="271"/>
      <c r="GX2" s="271"/>
      <c r="GY2" s="271"/>
      <c r="GZ2" s="271"/>
      <c r="HA2" s="271"/>
      <c r="HB2" s="271"/>
      <c r="HC2" s="271"/>
      <c r="HD2" s="271"/>
      <c r="HE2" s="271"/>
      <c r="HF2" s="271"/>
      <c r="HG2" s="271"/>
      <c r="HH2" s="271"/>
      <c r="HI2" s="271"/>
      <c r="HJ2" s="271"/>
      <c r="HK2" s="271"/>
      <c r="HL2" s="271"/>
      <c r="HM2" s="271"/>
      <c r="HN2" s="271"/>
      <c r="HO2" s="271"/>
      <c r="HP2" s="271"/>
      <c r="HQ2" s="271"/>
      <c r="HR2" s="271"/>
      <c r="HS2" s="271"/>
      <c r="HT2" s="271"/>
      <c r="HU2" s="271"/>
      <c r="HV2" s="271"/>
      <c r="HW2" s="271"/>
      <c r="HX2" s="271"/>
      <c r="HY2" s="271"/>
      <c r="HZ2" s="271"/>
      <c r="IA2" s="271"/>
      <c r="IB2" s="271"/>
      <c r="IC2" s="271"/>
      <c r="ID2" s="271"/>
      <c r="IE2" s="271"/>
      <c r="IF2" s="271"/>
    </row>
    <row r="3" spans="1:240" x14ac:dyDescent="0.25">
      <c r="A3" s="479"/>
      <c r="B3" s="479"/>
      <c r="C3" s="479"/>
      <c r="D3" s="479"/>
      <c r="E3" s="479"/>
      <c r="F3" s="479"/>
      <c r="G3" s="479"/>
      <c r="H3" s="479"/>
      <c r="I3" s="479"/>
      <c r="J3" s="479"/>
      <c r="K3" s="479"/>
      <c r="L3" s="479"/>
      <c r="N3" s="370" t="s">
        <v>361</v>
      </c>
      <c r="O3" s="370">
        <f>+O2-G36</f>
        <v>109710.94369833334</v>
      </c>
      <c r="T3" s="271"/>
      <c r="U3" s="271"/>
      <c r="V3" s="271"/>
      <c r="W3" s="271"/>
      <c r="X3" s="271"/>
      <c r="Y3" s="271"/>
      <c r="Z3" s="271"/>
      <c r="AA3" s="271"/>
      <c r="AB3" s="271"/>
      <c r="AC3" s="271"/>
      <c r="AD3" s="271"/>
      <c r="AE3" s="271"/>
      <c r="AF3" s="271"/>
      <c r="AG3" s="271"/>
      <c r="AH3" s="271"/>
      <c r="AI3" s="271"/>
      <c r="AJ3" s="271"/>
      <c r="AK3" s="271"/>
      <c r="AL3" s="271"/>
      <c r="AM3" s="271"/>
      <c r="AN3" s="271"/>
      <c r="AO3" s="271"/>
      <c r="AP3" s="271"/>
      <c r="AQ3" s="271"/>
      <c r="AR3" s="271"/>
      <c r="AS3" s="271"/>
      <c r="AT3" s="271"/>
      <c r="AU3" s="271"/>
      <c r="AV3" s="271"/>
      <c r="AW3" s="271"/>
      <c r="AX3" s="271"/>
      <c r="AY3" s="271"/>
      <c r="AZ3" s="271"/>
      <c r="BA3" s="271"/>
      <c r="BB3" s="271"/>
      <c r="BC3" s="271"/>
      <c r="BD3" s="271"/>
      <c r="BE3" s="271"/>
      <c r="BF3" s="271"/>
      <c r="BG3" s="271"/>
      <c r="BH3" s="271"/>
      <c r="BI3" s="271"/>
      <c r="BJ3" s="271"/>
      <c r="BK3" s="271"/>
      <c r="BL3" s="271"/>
      <c r="BM3" s="271"/>
      <c r="BN3" s="271"/>
      <c r="BO3" s="271"/>
      <c r="BP3" s="271"/>
      <c r="BQ3" s="271"/>
      <c r="BR3" s="271"/>
      <c r="BS3" s="271"/>
      <c r="BT3" s="271"/>
      <c r="BU3" s="271"/>
      <c r="BV3" s="271"/>
      <c r="BW3" s="271"/>
      <c r="BX3" s="271"/>
      <c r="BY3" s="271"/>
      <c r="BZ3" s="271"/>
      <c r="CA3" s="271"/>
      <c r="CB3" s="271"/>
      <c r="CC3" s="271"/>
      <c r="CD3" s="271"/>
      <c r="CE3" s="271"/>
      <c r="CF3" s="271"/>
      <c r="CG3" s="271"/>
      <c r="CH3" s="271"/>
      <c r="CI3" s="271"/>
      <c r="CJ3" s="271"/>
      <c r="CK3" s="271"/>
      <c r="CL3" s="271"/>
      <c r="CM3" s="271"/>
      <c r="CN3" s="271"/>
      <c r="CO3" s="271"/>
      <c r="CP3" s="271"/>
      <c r="CQ3" s="271"/>
      <c r="CR3" s="271"/>
      <c r="CS3" s="271"/>
      <c r="CT3" s="271"/>
      <c r="CU3" s="271"/>
      <c r="CV3" s="271"/>
      <c r="CW3" s="271"/>
      <c r="CX3" s="271"/>
      <c r="CY3" s="271"/>
      <c r="CZ3" s="271"/>
      <c r="DA3" s="271"/>
      <c r="DB3" s="271"/>
      <c r="DC3" s="271"/>
      <c r="DD3" s="271"/>
      <c r="DE3" s="271"/>
      <c r="DF3" s="271"/>
      <c r="DG3" s="271"/>
      <c r="DH3" s="271"/>
      <c r="DI3" s="271"/>
      <c r="DJ3" s="271"/>
      <c r="DK3" s="271"/>
      <c r="DL3" s="271"/>
      <c r="DM3" s="271"/>
      <c r="DN3" s="271"/>
      <c r="DO3" s="271"/>
      <c r="DP3" s="271"/>
      <c r="DQ3" s="271"/>
      <c r="DR3" s="271"/>
      <c r="DS3" s="271"/>
      <c r="DT3" s="271"/>
      <c r="DU3" s="271"/>
      <c r="DV3" s="271"/>
      <c r="DW3" s="271"/>
      <c r="DX3" s="271"/>
      <c r="DY3" s="271"/>
      <c r="DZ3" s="271"/>
      <c r="EA3" s="271"/>
      <c r="EB3" s="271"/>
      <c r="EC3" s="271"/>
      <c r="ED3" s="271"/>
      <c r="EE3" s="271"/>
      <c r="EF3" s="271"/>
      <c r="EG3" s="271"/>
      <c r="EH3" s="271"/>
      <c r="EI3" s="271"/>
      <c r="EJ3" s="271"/>
      <c r="EK3" s="271"/>
      <c r="EL3" s="271"/>
      <c r="EM3" s="271"/>
      <c r="EN3" s="271"/>
      <c r="EO3" s="271"/>
      <c r="EP3" s="271"/>
      <c r="EQ3" s="271"/>
      <c r="ER3" s="271"/>
      <c r="ES3" s="271"/>
      <c r="ET3" s="271"/>
      <c r="EU3" s="271"/>
      <c r="EV3" s="271"/>
      <c r="EW3" s="271"/>
      <c r="EX3" s="271"/>
      <c r="EY3" s="271"/>
      <c r="EZ3" s="271"/>
      <c r="FA3" s="271"/>
      <c r="FB3" s="271"/>
      <c r="FC3" s="271"/>
      <c r="FD3" s="271"/>
      <c r="FE3" s="271"/>
      <c r="FF3" s="271"/>
      <c r="FG3" s="271"/>
      <c r="FH3" s="271"/>
      <c r="FI3" s="271"/>
      <c r="FJ3" s="271"/>
      <c r="FK3" s="271"/>
      <c r="FL3" s="271"/>
      <c r="FM3" s="271"/>
      <c r="FN3" s="271"/>
      <c r="FO3" s="271"/>
      <c r="FP3" s="271"/>
      <c r="FQ3" s="271"/>
      <c r="FR3" s="271"/>
      <c r="FS3" s="271"/>
      <c r="FT3" s="271"/>
      <c r="FU3" s="271"/>
      <c r="FV3" s="271"/>
      <c r="FW3" s="271"/>
      <c r="FX3" s="271"/>
      <c r="FY3" s="271"/>
      <c r="FZ3" s="271"/>
      <c r="GA3" s="271"/>
      <c r="GB3" s="271"/>
      <c r="GC3" s="271"/>
      <c r="GD3" s="271"/>
      <c r="GE3" s="271"/>
      <c r="GF3" s="271"/>
      <c r="GG3" s="271"/>
      <c r="GH3" s="271"/>
      <c r="GI3" s="271"/>
      <c r="GJ3" s="271"/>
      <c r="GK3" s="271"/>
      <c r="GL3" s="271"/>
      <c r="GM3" s="271"/>
      <c r="GN3" s="271"/>
      <c r="GO3" s="271"/>
      <c r="GP3" s="271"/>
      <c r="GQ3" s="271"/>
      <c r="GR3" s="271"/>
      <c r="GS3" s="271"/>
      <c r="GT3" s="271"/>
      <c r="GU3" s="271"/>
      <c r="GV3" s="271"/>
      <c r="GW3" s="271"/>
      <c r="GX3" s="271"/>
      <c r="GY3" s="271"/>
      <c r="GZ3" s="271"/>
      <c r="HA3" s="271"/>
      <c r="HB3" s="271"/>
      <c r="HC3" s="271"/>
      <c r="HD3" s="271"/>
      <c r="HE3" s="271"/>
      <c r="HF3" s="271"/>
      <c r="HG3" s="271"/>
      <c r="HH3" s="271"/>
      <c r="HI3" s="271"/>
      <c r="HJ3" s="271"/>
      <c r="HK3" s="271"/>
      <c r="HL3" s="271"/>
      <c r="HM3" s="271"/>
      <c r="HN3" s="271"/>
      <c r="HO3" s="271"/>
      <c r="HP3" s="271"/>
      <c r="HQ3" s="271"/>
      <c r="HR3" s="271"/>
      <c r="HS3" s="271"/>
      <c r="HT3" s="271"/>
      <c r="HU3" s="271"/>
      <c r="HV3" s="271"/>
      <c r="HW3" s="271"/>
      <c r="HX3" s="271"/>
      <c r="HY3" s="271"/>
      <c r="HZ3" s="271"/>
      <c r="IA3" s="271"/>
      <c r="IB3" s="271"/>
      <c r="IC3" s="271"/>
      <c r="ID3" s="271"/>
      <c r="IE3" s="271"/>
      <c r="IF3" s="271"/>
    </row>
    <row r="4" spans="1:240" ht="15" customHeight="1" x14ac:dyDescent="0.25">
      <c r="A4" s="309"/>
      <c r="B4" s="481" t="s">
        <v>71</v>
      </c>
      <c r="C4" s="481" t="s">
        <v>122</v>
      </c>
      <c r="D4" s="481" t="s">
        <v>84</v>
      </c>
      <c r="E4" s="484" t="s">
        <v>73</v>
      </c>
      <c r="F4" s="487"/>
      <c r="G4" s="487"/>
      <c r="H4" s="364"/>
      <c r="I4" s="364"/>
      <c r="J4" s="364"/>
      <c r="K4" s="364"/>
      <c r="L4" s="364"/>
      <c r="M4" s="371"/>
      <c r="N4" s="371"/>
      <c r="O4" s="371"/>
      <c r="P4" s="371"/>
      <c r="Q4" s="371"/>
      <c r="R4" s="371"/>
      <c r="S4" s="371"/>
      <c r="T4" s="273"/>
      <c r="U4" s="273"/>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273"/>
      <c r="BE4" s="273"/>
      <c r="BF4" s="273"/>
      <c r="BG4" s="273"/>
      <c r="BH4" s="273"/>
      <c r="BI4" s="273"/>
      <c r="BJ4" s="273"/>
      <c r="BK4" s="273"/>
      <c r="BL4" s="273"/>
      <c r="BM4" s="273"/>
      <c r="BN4" s="273"/>
      <c r="BO4" s="273"/>
      <c r="BP4" s="273"/>
      <c r="BQ4" s="273"/>
      <c r="BR4" s="273"/>
      <c r="BS4" s="273"/>
      <c r="BT4" s="273"/>
      <c r="BU4" s="273"/>
      <c r="BV4" s="273"/>
      <c r="BW4" s="273"/>
      <c r="BX4" s="273"/>
      <c r="BY4" s="273"/>
      <c r="BZ4" s="273"/>
      <c r="CA4" s="273"/>
      <c r="CB4" s="273"/>
      <c r="CC4" s="273"/>
      <c r="CD4" s="273"/>
      <c r="CE4" s="273"/>
      <c r="CF4" s="273"/>
      <c r="CG4" s="273"/>
      <c r="CH4" s="273"/>
      <c r="CI4" s="273"/>
      <c r="CJ4" s="273"/>
      <c r="CK4" s="273"/>
      <c r="CL4" s="273"/>
      <c r="CM4" s="273"/>
      <c r="CN4" s="273"/>
      <c r="CO4" s="273"/>
      <c r="CP4" s="273"/>
      <c r="CQ4" s="273"/>
      <c r="CR4" s="273"/>
      <c r="CS4" s="273"/>
      <c r="CT4" s="273"/>
      <c r="CU4" s="273"/>
      <c r="CV4" s="273"/>
      <c r="CW4" s="273"/>
      <c r="CX4" s="273"/>
      <c r="CY4" s="273"/>
      <c r="CZ4" s="273"/>
      <c r="DA4" s="273"/>
      <c r="DB4" s="273"/>
      <c r="DC4" s="273"/>
      <c r="DD4" s="273"/>
      <c r="DE4" s="273"/>
      <c r="DF4" s="273"/>
      <c r="DG4" s="273"/>
      <c r="DH4" s="273"/>
      <c r="DI4" s="273"/>
      <c r="DJ4" s="273"/>
      <c r="DK4" s="273"/>
      <c r="DL4" s="273"/>
      <c r="DM4" s="273"/>
      <c r="DN4" s="273"/>
      <c r="DO4" s="273"/>
      <c r="DP4" s="273"/>
      <c r="DQ4" s="273"/>
      <c r="DR4" s="273"/>
      <c r="DS4" s="273"/>
      <c r="DT4" s="273"/>
      <c r="DU4" s="273"/>
      <c r="DV4" s="273"/>
      <c r="DW4" s="273"/>
      <c r="DX4" s="273"/>
      <c r="DY4" s="273"/>
      <c r="DZ4" s="273"/>
      <c r="EA4" s="273"/>
      <c r="EB4" s="273"/>
      <c r="EC4" s="273"/>
      <c r="ED4" s="273"/>
      <c r="EE4" s="273"/>
      <c r="EF4" s="273"/>
      <c r="EG4" s="273"/>
      <c r="EH4" s="273"/>
      <c r="EI4" s="273"/>
      <c r="EJ4" s="273"/>
      <c r="EK4" s="273"/>
      <c r="EL4" s="273"/>
      <c r="EM4" s="273"/>
      <c r="EN4" s="273"/>
      <c r="EO4" s="273"/>
      <c r="EP4" s="273"/>
      <c r="EQ4" s="273"/>
      <c r="ER4" s="273"/>
      <c r="ES4" s="273"/>
      <c r="ET4" s="273"/>
      <c r="EU4" s="273"/>
      <c r="EV4" s="273"/>
      <c r="EW4" s="273"/>
      <c r="EX4" s="273"/>
      <c r="EY4" s="273"/>
      <c r="EZ4" s="273"/>
      <c r="FA4" s="273"/>
      <c r="FB4" s="273"/>
      <c r="FC4" s="273"/>
      <c r="FD4" s="273"/>
      <c r="FE4" s="273"/>
      <c r="FF4" s="273"/>
      <c r="FG4" s="273"/>
      <c r="FH4" s="273"/>
      <c r="FI4" s="273"/>
      <c r="FJ4" s="273"/>
      <c r="FK4" s="273"/>
      <c r="FL4" s="273"/>
      <c r="FM4" s="273"/>
      <c r="FN4" s="273"/>
      <c r="FO4" s="273"/>
      <c r="FP4" s="273"/>
      <c r="FQ4" s="273"/>
      <c r="FR4" s="273"/>
      <c r="FS4" s="273"/>
      <c r="FT4" s="273"/>
      <c r="FU4" s="273"/>
      <c r="FV4" s="273"/>
      <c r="FW4" s="273"/>
      <c r="FX4" s="273"/>
      <c r="FY4" s="273"/>
      <c r="FZ4" s="273"/>
      <c r="GA4" s="273"/>
      <c r="GB4" s="273"/>
      <c r="GC4" s="273"/>
      <c r="GD4" s="273"/>
      <c r="GE4" s="273"/>
      <c r="GF4" s="273"/>
      <c r="GG4" s="273"/>
      <c r="GH4" s="273"/>
      <c r="GI4" s="273"/>
      <c r="GJ4" s="273"/>
      <c r="GK4" s="273"/>
      <c r="GL4" s="273"/>
      <c r="GM4" s="273"/>
      <c r="GN4" s="273"/>
      <c r="GO4" s="273"/>
      <c r="GP4" s="273"/>
      <c r="GQ4" s="273"/>
      <c r="GR4" s="273"/>
      <c r="GS4" s="273"/>
      <c r="GT4" s="273"/>
      <c r="GU4" s="273"/>
      <c r="GV4" s="273"/>
      <c r="GW4" s="273"/>
      <c r="GX4" s="273"/>
      <c r="GY4" s="273"/>
      <c r="GZ4" s="273"/>
      <c r="HA4" s="273"/>
      <c r="HB4" s="273"/>
      <c r="HC4" s="273"/>
      <c r="HD4" s="273"/>
      <c r="HE4" s="273"/>
      <c r="HF4" s="273"/>
      <c r="HG4" s="273"/>
      <c r="HH4" s="273"/>
      <c r="HI4" s="273"/>
      <c r="HJ4" s="273"/>
      <c r="HK4" s="273"/>
      <c r="HL4" s="273"/>
      <c r="HM4" s="273"/>
      <c r="HN4" s="273"/>
      <c r="HO4" s="273"/>
      <c r="HP4" s="273"/>
      <c r="HQ4" s="273"/>
      <c r="HR4" s="273"/>
      <c r="HS4" s="273"/>
      <c r="HT4" s="273"/>
      <c r="HU4" s="273"/>
      <c r="HV4" s="273"/>
      <c r="HW4" s="273"/>
      <c r="HX4" s="273"/>
      <c r="HY4" s="273"/>
      <c r="HZ4" s="273"/>
      <c r="IA4" s="273"/>
      <c r="IB4" s="273"/>
      <c r="IC4" s="273"/>
      <c r="ID4" s="273"/>
      <c r="IE4" s="273"/>
      <c r="IF4" s="273"/>
    </row>
    <row r="5" spans="1:240" x14ac:dyDescent="0.25">
      <c r="A5" s="310" t="s">
        <v>85</v>
      </c>
      <c r="B5" s="482"/>
      <c r="C5" s="482"/>
      <c r="D5" s="482"/>
      <c r="E5" s="485"/>
      <c r="F5" s="311" t="s">
        <v>86</v>
      </c>
      <c r="G5" s="311" t="s">
        <v>87</v>
      </c>
      <c r="H5" s="313" t="s">
        <v>94</v>
      </c>
      <c r="I5" s="313" t="s">
        <v>230</v>
      </c>
      <c r="J5" s="313" t="s">
        <v>103</v>
      </c>
      <c r="K5" s="313" t="s">
        <v>254</v>
      </c>
      <c r="L5" s="313" t="s">
        <v>105</v>
      </c>
      <c r="M5" s="371"/>
      <c r="N5" s="371"/>
      <c r="O5" s="371"/>
      <c r="P5" s="371"/>
      <c r="Q5" s="371"/>
      <c r="R5" s="371"/>
      <c r="S5" s="371"/>
      <c r="T5" s="273"/>
      <c r="U5" s="273"/>
      <c r="V5" s="273"/>
      <c r="W5" s="273"/>
      <c r="X5" s="273"/>
      <c r="Y5" s="273"/>
      <c r="Z5" s="273"/>
      <c r="AA5" s="273"/>
      <c r="AB5" s="273"/>
      <c r="AC5" s="273"/>
      <c r="AD5" s="273"/>
      <c r="AE5" s="273"/>
      <c r="AF5" s="273"/>
      <c r="AG5" s="273"/>
      <c r="AH5" s="273"/>
      <c r="AI5" s="273"/>
      <c r="AJ5" s="273"/>
      <c r="AK5" s="273"/>
      <c r="AL5" s="273"/>
      <c r="AM5" s="273"/>
      <c r="AN5" s="273"/>
      <c r="AO5" s="273"/>
      <c r="AP5" s="273"/>
      <c r="AQ5" s="273"/>
      <c r="AR5" s="273"/>
      <c r="AS5" s="273"/>
      <c r="AT5" s="273"/>
      <c r="AU5" s="273"/>
      <c r="AV5" s="273"/>
      <c r="AW5" s="273"/>
      <c r="AX5" s="273"/>
      <c r="AY5" s="273"/>
      <c r="AZ5" s="273"/>
      <c r="BA5" s="273"/>
      <c r="BB5" s="273"/>
      <c r="BC5" s="273"/>
      <c r="BD5" s="273"/>
      <c r="BE5" s="273"/>
      <c r="BF5" s="273"/>
      <c r="BG5" s="273"/>
      <c r="BH5" s="273"/>
      <c r="BI5" s="273"/>
      <c r="BJ5" s="273"/>
      <c r="BK5" s="273"/>
      <c r="BL5" s="273"/>
      <c r="BM5" s="273"/>
      <c r="BN5" s="273"/>
      <c r="BO5" s="273"/>
      <c r="BP5" s="273"/>
      <c r="BQ5" s="273"/>
      <c r="BR5" s="273"/>
      <c r="BS5" s="273"/>
      <c r="BT5" s="273"/>
      <c r="BU5" s="273"/>
      <c r="BV5" s="273"/>
      <c r="BW5" s="273"/>
      <c r="BX5" s="273"/>
      <c r="BY5" s="273"/>
      <c r="BZ5" s="273"/>
      <c r="CA5" s="273"/>
      <c r="CB5" s="273"/>
      <c r="CC5" s="273"/>
      <c r="CD5" s="273"/>
      <c r="CE5" s="273"/>
      <c r="CF5" s="273"/>
      <c r="CG5" s="273"/>
      <c r="CH5" s="273"/>
      <c r="CI5" s="273"/>
      <c r="CJ5" s="273"/>
      <c r="CK5" s="273"/>
      <c r="CL5" s="273"/>
      <c r="CM5" s="273"/>
      <c r="CN5" s="273"/>
      <c r="CO5" s="273"/>
      <c r="CP5" s="273"/>
      <c r="CQ5" s="273"/>
      <c r="CR5" s="273"/>
      <c r="CS5" s="273"/>
      <c r="CT5" s="273"/>
      <c r="CU5" s="273"/>
      <c r="CV5" s="273"/>
      <c r="CW5" s="273"/>
      <c r="CX5" s="273"/>
      <c r="CY5" s="273"/>
      <c r="CZ5" s="273"/>
      <c r="DA5" s="273"/>
      <c r="DB5" s="273"/>
      <c r="DC5" s="273"/>
      <c r="DD5" s="273"/>
      <c r="DE5" s="273"/>
      <c r="DF5" s="273"/>
      <c r="DG5" s="273"/>
      <c r="DH5" s="273"/>
      <c r="DI5" s="273"/>
      <c r="DJ5" s="273"/>
      <c r="DK5" s="273"/>
      <c r="DL5" s="273"/>
      <c r="DM5" s="273"/>
      <c r="DN5" s="273"/>
      <c r="DO5" s="273"/>
      <c r="DP5" s="273"/>
      <c r="DQ5" s="273"/>
      <c r="DR5" s="273"/>
      <c r="DS5" s="273"/>
      <c r="DT5" s="273"/>
      <c r="DU5" s="273"/>
      <c r="DV5" s="273"/>
      <c r="DW5" s="273"/>
      <c r="DX5" s="273"/>
      <c r="DY5" s="273"/>
      <c r="DZ5" s="273"/>
      <c r="EA5" s="273"/>
      <c r="EB5" s="273"/>
      <c r="EC5" s="273"/>
      <c r="ED5" s="273"/>
      <c r="EE5" s="273"/>
      <c r="EF5" s="273"/>
      <c r="EG5" s="273"/>
      <c r="EH5" s="273"/>
      <c r="EI5" s="273"/>
      <c r="EJ5" s="273"/>
      <c r="EK5" s="273"/>
      <c r="EL5" s="273"/>
      <c r="EM5" s="273"/>
      <c r="EN5" s="273"/>
      <c r="EO5" s="273"/>
      <c r="EP5" s="273"/>
      <c r="EQ5" s="273"/>
      <c r="ER5" s="273"/>
      <c r="ES5" s="273"/>
      <c r="ET5" s="273"/>
      <c r="EU5" s="273"/>
      <c r="EV5" s="273"/>
      <c r="EW5" s="273"/>
      <c r="EX5" s="273"/>
      <c r="EY5" s="273"/>
      <c r="EZ5" s="273"/>
      <c r="FA5" s="273"/>
      <c r="FB5" s="273"/>
      <c r="FC5" s="273"/>
      <c r="FD5" s="273"/>
      <c r="FE5" s="273"/>
      <c r="FF5" s="273"/>
      <c r="FG5" s="273"/>
      <c r="FH5" s="273"/>
      <c r="FI5" s="273"/>
      <c r="FJ5" s="273"/>
      <c r="FK5" s="273"/>
      <c r="FL5" s="273"/>
      <c r="FM5" s="273"/>
      <c r="FN5" s="273"/>
      <c r="FO5" s="273"/>
      <c r="FP5" s="273"/>
      <c r="FQ5" s="273"/>
      <c r="FR5" s="273"/>
      <c r="FS5" s="273"/>
      <c r="FT5" s="273"/>
      <c r="FU5" s="273"/>
      <c r="FV5" s="273"/>
      <c r="FW5" s="273"/>
      <c r="FX5" s="273"/>
      <c r="FY5" s="273"/>
      <c r="FZ5" s="273"/>
      <c r="GA5" s="273"/>
      <c r="GB5" s="273"/>
      <c r="GC5" s="273"/>
      <c r="GD5" s="273"/>
      <c r="GE5" s="273"/>
      <c r="GF5" s="273"/>
      <c r="GG5" s="273"/>
      <c r="GH5" s="273"/>
      <c r="GI5" s="273"/>
      <c r="GJ5" s="273"/>
      <c r="GK5" s="273"/>
      <c r="GL5" s="273"/>
      <c r="GM5" s="273"/>
      <c r="GN5" s="273"/>
      <c r="GO5" s="273"/>
      <c r="GP5" s="273"/>
      <c r="GQ5" s="273"/>
      <c r="GR5" s="273"/>
      <c r="GS5" s="273"/>
      <c r="GT5" s="273"/>
      <c r="GU5" s="273"/>
      <c r="GV5" s="273"/>
      <c r="GW5" s="273"/>
      <c r="GX5" s="273"/>
      <c r="GY5" s="273"/>
      <c r="GZ5" s="273"/>
      <c r="HA5" s="273"/>
      <c r="HB5" s="273"/>
      <c r="HC5" s="273"/>
      <c r="HD5" s="273"/>
      <c r="HE5" s="273"/>
      <c r="HF5" s="273"/>
      <c r="HG5" s="273"/>
      <c r="HH5" s="273"/>
      <c r="HI5" s="273"/>
      <c r="HJ5" s="273"/>
      <c r="HK5" s="273"/>
      <c r="HL5" s="273"/>
      <c r="HM5" s="273"/>
      <c r="HN5" s="273"/>
      <c r="HO5" s="273"/>
      <c r="HP5" s="273"/>
      <c r="HQ5" s="273"/>
      <c r="HR5" s="273"/>
      <c r="HS5" s="273"/>
      <c r="HT5" s="273"/>
      <c r="HU5" s="273"/>
      <c r="HV5" s="273"/>
      <c r="HW5" s="273"/>
      <c r="HX5" s="273"/>
      <c r="HY5" s="273"/>
      <c r="HZ5" s="273"/>
      <c r="IA5" s="273"/>
      <c r="IB5" s="273"/>
      <c r="IC5" s="273"/>
      <c r="ID5" s="273"/>
      <c r="IE5" s="273"/>
      <c r="IF5" s="273"/>
    </row>
    <row r="6" spans="1:240" x14ac:dyDescent="0.25">
      <c r="A6" s="312"/>
      <c r="B6" s="483"/>
      <c r="C6" s="483"/>
      <c r="D6" s="483"/>
      <c r="E6" s="486"/>
      <c r="F6" s="311" t="s">
        <v>88</v>
      </c>
      <c r="G6" s="311" t="s">
        <v>88</v>
      </c>
      <c r="H6" s="314" t="s">
        <v>88</v>
      </c>
      <c r="I6" s="314" t="s">
        <v>88</v>
      </c>
      <c r="J6" s="314" t="s">
        <v>88</v>
      </c>
      <c r="K6" s="314" t="s">
        <v>88</v>
      </c>
      <c r="L6" s="314" t="s">
        <v>88</v>
      </c>
      <c r="M6" s="371"/>
      <c r="N6" s="371"/>
      <c r="O6" s="371"/>
      <c r="P6" s="371"/>
      <c r="Q6" s="371"/>
      <c r="R6" s="371"/>
      <c r="S6" s="371"/>
      <c r="T6" s="273"/>
      <c r="U6" s="273"/>
      <c r="V6" s="273"/>
      <c r="W6" s="273"/>
      <c r="X6" s="273"/>
      <c r="Y6" s="273"/>
      <c r="Z6" s="273"/>
      <c r="AA6" s="273"/>
      <c r="AB6" s="273"/>
      <c r="AC6" s="273"/>
      <c r="AD6" s="273"/>
      <c r="AE6" s="273"/>
      <c r="AF6" s="273"/>
      <c r="AG6" s="273"/>
      <c r="AH6" s="273"/>
      <c r="AI6" s="273"/>
      <c r="AJ6" s="273"/>
      <c r="AK6" s="273"/>
      <c r="AL6" s="273"/>
      <c r="AM6" s="273"/>
      <c r="AN6" s="273"/>
      <c r="AO6" s="273"/>
      <c r="AP6" s="273"/>
      <c r="AQ6" s="273"/>
      <c r="AR6" s="273"/>
      <c r="AS6" s="273"/>
      <c r="AT6" s="273"/>
      <c r="AU6" s="273"/>
      <c r="AV6" s="273"/>
      <c r="AW6" s="273"/>
      <c r="AX6" s="273"/>
      <c r="AY6" s="273"/>
      <c r="AZ6" s="273"/>
      <c r="BA6" s="273"/>
      <c r="BB6" s="273"/>
      <c r="BC6" s="273"/>
      <c r="BD6" s="273"/>
      <c r="BE6" s="273"/>
      <c r="BF6" s="273"/>
      <c r="BG6" s="273"/>
      <c r="BH6" s="273"/>
      <c r="BI6" s="273"/>
      <c r="BJ6" s="273"/>
      <c r="BK6" s="273"/>
      <c r="BL6" s="273"/>
      <c r="BM6" s="273"/>
      <c r="BN6" s="273"/>
      <c r="BO6" s="273"/>
      <c r="BP6" s="273"/>
      <c r="BQ6" s="273"/>
      <c r="BR6" s="273"/>
      <c r="BS6" s="273"/>
      <c r="BT6" s="273"/>
      <c r="BU6" s="273"/>
      <c r="BV6" s="273"/>
      <c r="BW6" s="273"/>
      <c r="BX6" s="273"/>
      <c r="BY6" s="273"/>
      <c r="BZ6" s="273"/>
      <c r="CA6" s="273"/>
      <c r="CB6" s="273"/>
      <c r="CC6" s="273"/>
      <c r="CD6" s="273"/>
      <c r="CE6" s="273"/>
      <c r="CF6" s="273"/>
      <c r="CG6" s="273"/>
      <c r="CH6" s="273"/>
      <c r="CI6" s="273"/>
      <c r="CJ6" s="273"/>
      <c r="CK6" s="273"/>
      <c r="CL6" s="273"/>
      <c r="CM6" s="273"/>
      <c r="CN6" s="273"/>
      <c r="CO6" s="273"/>
      <c r="CP6" s="273"/>
      <c r="CQ6" s="273"/>
      <c r="CR6" s="273"/>
      <c r="CS6" s="273"/>
      <c r="CT6" s="273"/>
      <c r="CU6" s="273"/>
      <c r="CV6" s="273"/>
      <c r="CW6" s="273"/>
      <c r="CX6" s="273"/>
      <c r="CY6" s="273"/>
      <c r="CZ6" s="273"/>
      <c r="DA6" s="273"/>
      <c r="DB6" s="273"/>
      <c r="DC6" s="273"/>
      <c r="DD6" s="273"/>
      <c r="DE6" s="273"/>
      <c r="DF6" s="273"/>
      <c r="DG6" s="273"/>
      <c r="DH6" s="273"/>
      <c r="DI6" s="273"/>
      <c r="DJ6" s="273"/>
      <c r="DK6" s="273"/>
      <c r="DL6" s="273"/>
      <c r="DM6" s="273"/>
      <c r="DN6" s="273"/>
      <c r="DO6" s="273"/>
      <c r="DP6" s="273"/>
      <c r="DQ6" s="273"/>
      <c r="DR6" s="273"/>
      <c r="DS6" s="273"/>
      <c r="DT6" s="273"/>
      <c r="DU6" s="273"/>
      <c r="DV6" s="273"/>
      <c r="DW6" s="273"/>
      <c r="DX6" s="273"/>
      <c r="DY6" s="273"/>
      <c r="DZ6" s="273"/>
      <c r="EA6" s="273"/>
      <c r="EB6" s="273"/>
      <c r="EC6" s="273"/>
      <c r="ED6" s="273"/>
      <c r="EE6" s="273"/>
      <c r="EF6" s="273"/>
      <c r="EG6" s="273"/>
      <c r="EH6" s="273"/>
      <c r="EI6" s="273"/>
      <c r="EJ6" s="273"/>
      <c r="EK6" s="273"/>
      <c r="EL6" s="273"/>
      <c r="EM6" s="273"/>
      <c r="EN6" s="273"/>
      <c r="EO6" s="273"/>
      <c r="EP6" s="273"/>
      <c r="EQ6" s="273"/>
      <c r="ER6" s="273"/>
      <c r="ES6" s="273"/>
      <c r="ET6" s="273"/>
      <c r="EU6" s="273"/>
      <c r="EV6" s="273"/>
      <c r="EW6" s="273"/>
      <c r="EX6" s="273"/>
      <c r="EY6" s="273"/>
      <c r="EZ6" s="273"/>
      <c r="FA6" s="273"/>
      <c r="FB6" s="273"/>
      <c r="FC6" s="273"/>
      <c r="FD6" s="273"/>
      <c r="FE6" s="273"/>
      <c r="FF6" s="273"/>
      <c r="FG6" s="273"/>
      <c r="FH6" s="273"/>
      <c r="FI6" s="273"/>
      <c r="FJ6" s="273"/>
      <c r="FK6" s="273"/>
      <c r="FL6" s="273"/>
      <c r="FM6" s="273"/>
      <c r="FN6" s="273"/>
      <c r="FO6" s="273"/>
      <c r="FP6" s="273"/>
      <c r="FQ6" s="273"/>
      <c r="FR6" s="273"/>
      <c r="FS6" s="273"/>
      <c r="FT6" s="273"/>
      <c r="FU6" s="273"/>
      <c r="FV6" s="273"/>
      <c r="FW6" s="273"/>
      <c r="FX6" s="273"/>
      <c r="FY6" s="273"/>
      <c r="FZ6" s="273"/>
      <c r="GA6" s="273"/>
      <c r="GB6" s="273"/>
      <c r="GC6" s="273"/>
      <c r="GD6" s="273"/>
      <c r="GE6" s="273"/>
      <c r="GF6" s="273"/>
      <c r="GG6" s="273"/>
      <c r="GH6" s="273"/>
      <c r="GI6" s="273"/>
      <c r="GJ6" s="273"/>
      <c r="GK6" s="273"/>
      <c r="GL6" s="273"/>
      <c r="GM6" s="273"/>
      <c r="GN6" s="273"/>
      <c r="GO6" s="273"/>
      <c r="GP6" s="273"/>
      <c r="GQ6" s="273"/>
      <c r="GR6" s="273"/>
      <c r="GS6" s="273"/>
      <c r="GT6" s="273"/>
      <c r="GU6" s="273"/>
      <c r="GV6" s="273"/>
      <c r="GW6" s="273"/>
      <c r="GX6" s="273"/>
      <c r="GY6" s="273"/>
      <c r="GZ6" s="273"/>
      <c r="HA6" s="273"/>
      <c r="HB6" s="273"/>
      <c r="HC6" s="273"/>
      <c r="HD6" s="273"/>
      <c r="HE6" s="273"/>
      <c r="HF6" s="273"/>
      <c r="HG6" s="273"/>
      <c r="HH6" s="273"/>
      <c r="HI6" s="273"/>
      <c r="HJ6" s="273"/>
      <c r="HK6" s="273"/>
      <c r="HL6" s="273"/>
      <c r="HM6" s="273"/>
      <c r="HN6" s="273"/>
      <c r="HO6" s="273"/>
      <c r="HP6" s="273"/>
      <c r="HQ6" s="273"/>
      <c r="HR6" s="273"/>
      <c r="HS6" s="273"/>
      <c r="HT6" s="273"/>
      <c r="HU6" s="273"/>
      <c r="HV6" s="273"/>
      <c r="HW6" s="273"/>
      <c r="HX6" s="273"/>
      <c r="HY6" s="273"/>
      <c r="HZ6" s="273"/>
      <c r="IA6" s="273"/>
      <c r="IB6" s="273"/>
      <c r="IC6" s="273"/>
      <c r="ID6" s="273"/>
      <c r="IE6" s="273"/>
      <c r="IF6" s="273"/>
    </row>
    <row r="7" spans="1:240" x14ac:dyDescent="0.25">
      <c r="A7" s="488" t="s">
        <v>75</v>
      </c>
      <c r="B7" s="488"/>
      <c r="C7" s="488"/>
      <c r="D7" s="274"/>
      <c r="E7" s="275"/>
      <c r="F7" s="276"/>
      <c r="G7" s="277"/>
      <c r="H7" s="278"/>
      <c r="I7" s="278"/>
      <c r="J7" s="278"/>
      <c r="K7" s="278"/>
      <c r="L7" s="278"/>
      <c r="M7" s="371"/>
      <c r="N7" s="371"/>
      <c r="O7" s="371"/>
      <c r="P7" s="371"/>
      <c r="Q7" s="371"/>
      <c r="R7" s="371"/>
      <c r="S7" s="371"/>
      <c r="T7" s="273"/>
      <c r="U7" s="273"/>
      <c r="V7" s="273"/>
      <c r="W7" s="273"/>
      <c r="X7" s="273"/>
      <c r="Y7" s="273"/>
      <c r="Z7" s="273"/>
      <c r="AA7" s="273"/>
      <c r="AB7" s="273"/>
      <c r="AC7" s="273"/>
      <c r="AD7" s="273"/>
      <c r="AE7" s="273"/>
      <c r="AF7" s="273"/>
      <c r="AG7" s="273"/>
      <c r="AH7" s="273"/>
      <c r="AI7" s="273"/>
      <c r="AJ7" s="273"/>
      <c r="AK7" s="273"/>
      <c r="AL7" s="273"/>
      <c r="AM7" s="273"/>
      <c r="AN7" s="273"/>
      <c r="AO7" s="273"/>
      <c r="AP7" s="273"/>
      <c r="AQ7" s="273"/>
      <c r="AR7" s="273"/>
      <c r="AS7" s="273"/>
      <c r="AT7" s="273"/>
      <c r="AU7" s="273"/>
      <c r="AV7" s="273"/>
      <c r="AW7" s="273"/>
      <c r="AX7" s="273"/>
      <c r="AY7" s="273"/>
      <c r="AZ7" s="273"/>
      <c r="BA7" s="273"/>
      <c r="BB7" s="273"/>
      <c r="BC7" s="273"/>
      <c r="BD7" s="273"/>
      <c r="BE7" s="273"/>
      <c r="BF7" s="273"/>
      <c r="BG7" s="273"/>
      <c r="BH7" s="273"/>
      <c r="BI7" s="273"/>
      <c r="BJ7" s="273"/>
      <c r="BK7" s="273"/>
      <c r="BL7" s="273"/>
      <c r="BM7" s="273"/>
      <c r="BN7" s="273"/>
      <c r="BO7" s="273"/>
      <c r="BP7" s="273"/>
      <c r="BQ7" s="273"/>
      <c r="BR7" s="273"/>
      <c r="BS7" s="273"/>
      <c r="BT7" s="273"/>
      <c r="BU7" s="273"/>
      <c r="BV7" s="273"/>
      <c r="BW7" s="273"/>
      <c r="BX7" s="273"/>
      <c r="BY7" s="273"/>
      <c r="BZ7" s="273"/>
      <c r="CA7" s="273"/>
      <c r="CB7" s="273"/>
      <c r="CC7" s="273"/>
      <c r="CD7" s="273"/>
      <c r="CE7" s="273"/>
      <c r="CF7" s="273"/>
      <c r="CG7" s="273"/>
      <c r="CH7" s="273"/>
      <c r="CI7" s="273"/>
      <c r="CJ7" s="273"/>
      <c r="CK7" s="273"/>
      <c r="CL7" s="273"/>
      <c r="CM7" s="273"/>
      <c r="CN7" s="273"/>
      <c r="CO7" s="273"/>
      <c r="CP7" s="273"/>
      <c r="CQ7" s="273"/>
      <c r="CR7" s="273"/>
      <c r="CS7" s="273"/>
      <c r="CT7" s="273"/>
      <c r="CU7" s="273"/>
      <c r="CV7" s="273"/>
      <c r="CW7" s="273"/>
      <c r="CX7" s="273"/>
      <c r="CY7" s="273"/>
      <c r="CZ7" s="273"/>
      <c r="DA7" s="273"/>
      <c r="DB7" s="273"/>
      <c r="DC7" s="273"/>
      <c r="DD7" s="273"/>
      <c r="DE7" s="273"/>
      <c r="DF7" s="273"/>
      <c r="DG7" s="273"/>
      <c r="DH7" s="273"/>
      <c r="DI7" s="273"/>
      <c r="DJ7" s="273"/>
      <c r="DK7" s="273"/>
      <c r="DL7" s="273"/>
      <c r="DM7" s="273"/>
      <c r="DN7" s="273"/>
      <c r="DO7" s="273"/>
      <c r="DP7" s="273"/>
      <c r="DQ7" s="273"/>
      <c r="DR7" s="273"/>
      <c r="DS7" s="273"/>
      <c r="DT7" s="273"/>
      <c r="DU7" s="273"/>
      <c r="DV7" s="273"/>
      <c r="DW7" s="273"/>
      <c r="DX7" s="273"/>
      <c r="DY7" s="273"/>
      <c r="DZ7" s="273"/>
      <c r="EA7" s="273"/>
      <c r="EB7" s="273"/>
      <c r="EC7" s="273"/>
      <c r="ED7" s="273"/>
      <c r="EE7" s="273"/>
      <c r="EF7" s="273"/>
      <c r="EG7" s="273"/>
      <c r="EH7" s="273"/>
      <c r="EI7" s="273"/>
      <c r="EJ7" s="273"/>
      <c r="EK7" s="273"/>
      <c r="EL7" s="273"/>
      <c r="EM7" s="273"/>
      <c r="EN7" s="273"/>
      <c r="EO7" s="273"/>
      <c r="EP7" s="273"/>
      <c r="EQ7" s="273"/>
      <c r="ER7" s="273"/>
      <c r="ES7" s="273"/>
      <c r="ET7" s="273"/>
      <c r="EU7" s="273"/>
      <c r="EV7" s="273"/>
      <c r="EW7" s="273"/>
      <c r="EX7" s="273"/>
      <c r="EY7" s="273"/>
      <c r="EZ7" s="273"/>
      <c r="FA7" s="273"/>
      <c r="FB7" s="273"/>
      <c r="FC7" s="273"/>
      <c r="FD7" s="273"/>
      <c r="FE7" s="273"/>
      <c r="FF7" s="273"/>
      <c r="FG7" s="273"/>
      <c r="FH7" s="273"/>
      <c r="FI7" s="273"/>
      <c r="FJ7" s="273"/>
      <c r="FK7" s="273"/>
      <c r="FL7" s="273"/>
      <c r="FM7" s="273"/>
      <c r="FN7" s="273"/>
      <c r="FO7" s="273"/>
      <c r="FP7" s="273"/>
      <c r="FQ7" s="273"/>
      <c r="FR7" s="273"/>
      <c r="FS7" s="273"/>
      <c r="FT7" s="273"/>
      <c r="FU7" s="273"/>
      <c r="FV7" s="273"/>
      <c r="FW7" s="273"/>
      <c r="FX7" s="273"/>
      <c r="FY7" s="273"/>
      <c r="FZ7" s="273"/>
      <c r="GA7" s="273"/>
      <c r="GB7" s="273"/>
      <c r="GC7" s="273"/>
      <c r="GD7" s="273"/>
      <c r="GE7" s="273"/>
      <c r="GF7" s="273"/>
      <c r="GG7" s="273"/>
      <c r="GH7" s="273"/>
      <c r="GI7" s="273"/>
      <c r="GJ7" s="273"/>
      <c r="GK7" s="273"/>
      <c r="GL7" s="273"/>
      <c r="GM7" s="273"/>
      <c r="GN7" s="273"/>
      <c r="GO7" s="273"/>
      <c r="GP7" s="273"/>
      <c r="GQ7" s="273"/>
      <c r="GR7" s="273"/>
      <c r="GS7" s="273"/>
      <c r="GT7" s="273"/>
      <c r="GU7" s="273"/>
      <c r="GV7" s="273"/>
      <c r="GW7" s="273"/>
      <c r="GX7" s="273"/>
      <c r="GY7" s="273"/>
      <c r="GZ7" s="273"/>
      <c r="HA7" s="273"/>
      <c r="HB7" s="273"/>
      <c r="HC7" s="273"/>
      <c r="HD7" s="273"/>
      <c r="HE7" s="273"/>
      <c r="HF7" s="273"/>
      <c r="HG7" s="273"/>
      <c r="HH7" s="273"/>
      <c r="HI7" s="273"/>
      <c r="HJ7" s="273"/>
      <c r="HK7" s="273"/>
      <c r="HL7" s="273"/>
      <c r="HM7" s="273"/>
      <c r="HN7" s="273"/>
      <c r="HO7" s="273"/>
      <c r="HP7" s="273"/>
      <c r="HQ7" s="273"/>
      <c r="HR7" s="273"/>
      <c r="HS7" s="273"/>
      <c r="HT7" s="273"/>
      <c r="HU7" s="273"/>
      <c r="HV7" s="273"/>
      <c r="HW7" s="273"/>
      <c r="HX7" s="273"/>
      <c r="HY7" s="273"/>
      <c r="HZ7" s="273"/>
      <c r="IA7" s="273"/>
      <c r="IB7" s="273"/>
      <c r="IC7" s="273"/>
      <c r="ID7" s="273"/>
      <c r="IE7" s="273"/>
      <c r="IF7" s="273"/>
    </row>
    <row r="8" spans="1:240" x14ac:dyDescent="0.25">
      <c r="A8" s="279">
        <v>1</v>
      </c>
      <c r="B8" s="280" t="s">
        <v>89</v>
      </c>
      <c r="C8" s="280"/>
      <c r="D8" s="281"/>
      <c r="E8" s="281"/>
      <c r="F8" s="282"/>
      <c r="G8" s="283"/>
      <c r="H8" s="283">
        <f>SUM(H9)</f>
        <v>0</v>
      </c>
      <c r="I8" s="283">
        <f t="shared" ref="I8:L8" si="0">SUM(I9)</f>
        <v>0</v>
      </c>
      <c r="J8" s="283">
        <f t="shared" si="0"/>
        <v>0</v>
      </c>
      <c r="K8" s="283">
        <f t="shared" si="0"/>
        <v>0</v>
      </c>
      <c r="L8" s="283">
        <f t="shared" si="0"/>
        <v>0</v>
      </c>
      <c r="M8" s="371"/>
      <c r="N8" s="371"/>
      <c r="O8" s="371"/>
      <c r="P8" s="371"/>
      <c r="Q8" s="371"/>
      <c r="R8" s="371"/>
      <c r="S8" s="371"/>
      <c r="T8" s="273"/>
      <c r="U8" s="273"/>
      <c r="V8" s="273"/>
      <c r="W8" s="273"/>
      <c r="X8" s="273"/>
      <c r="Y8" s="273"/>
      <c r="Z8" s="273"/>
      <c r="AA8" s="273"/>
      <c r="AB8" s="273"/>
      <c r="AC8" s="273"/>
      <c r="AD8" s="273"/>
      <c r="AE8" s="273"/>
      <c r="AF8" s="273"/>
      <c r="AG8" s="273"/>
      <c r="AH8" s="273"/>
      <c r="AI8" s="273"/>
      <c r="AJ8" s="273"/>
      <c r="AK8" s="273"/>
      <c r="AL8" s="273"/>
      <c r="AM8" s="273"/>
      <c r="AN8" s="273"/>
      <c r="AO8" s="273"/>
      <c r="AP8" s="273"/>
      <c r="AQ8" s="273"/>
      <c r="AR8" s="273"/>
      <c r="AS8" s="273"/>
      <c r="AT8" s="273"/>
      <c r="AU8" s="273"/>
      <c r="AV8" s="273"/>
      <c r="AW8" s="273"/>
      <c r="AX8" s="273"/>
      <c r="AY8" s="273"/>
      <c r="AZ8" s="273"/>
      <c r="BA8" s="273"/>
      <c r="BB8" s="273"/>
      <c r="BC8" s="273"/>
      <c r="BD8" s="273"/>
      <c r="BE8" s="273"/>
      <c r="BF8" s="273"/>
      <c r="BG8" s="273"/>
      <c r="BH8" s="273"/>
      <c r="BI8" s="273"/>
      <c r="BJ8" s="273"/>
      <c r="BK8" s="273"/>
      <c r="BL8" s="273"/>
      <c r="BM8" s="273"/>
      <c r="BN8" s="273"/>
      <c r="BO8" s="273"/>
      <c r="BP8" s="273"/>
      <c r="BQ8" s="273"/>
      <c r="BR8" s="273"/>
      <c r="BS8" s="273"/>
      <c r="BT8" s="273"/>
      <c r="BU8" s="273"/>
      <c r="BV8" s="273"/>
      <c r="BW8" s="273"/>
      <c r="BX8" s="273"/>
      <c r="BY8" s="273"/>
      <c r="BZ8" s="273"/>
      <c r="CA8" s="273"/>
      <c r="CB8" s="273"/>
      <c r="CC8" s="273"/>
      <c r="CD8" s="273"/>
      <c r="CE8" s="273"/>
      <c r="CF8" s="273"/>
      <c r="CG8" s="273"/>
      <c r="CH8" s="273"/>
      <c r="CI8" s="273"/>
      <c r="CJ8" s="273"/>
      <c r="CK8" s="273"/>
      <c r="CL8" s="273"/>
      <c r="CM8" s="273"/>
      <c r="CN8" s="273"/>
      <c r="CO8" s="273"/>
      <c r="CP8" s="273"/>
      <c r="CQ8" s="273"/>
      <c r="CR8" s="273"/>
      <c r="CS8" s="273"/>
      <c r="CT8" s="273"/>
      <c r="CU8" s="273"/>
      <c r="CV8" s="273"/>
      <c r="CW8" s="273"/>
      <c r="CX8" s="273"/>
      <c r="CY8" s="273"/>
      <c r="CZ8" s="273"/>
      <c r="DA8" s="273"/>
      <c r="DB8" s="273"/>
      <c r="DC8" s="273"/>
      <c r="DD8" s="273"/>
      <c r="DE8" s="273"/>
      <c r="DF8" s="273"/>
      <c r="DG8" s="273"/>
      <c r="DH8" s="273"/>
      <c r="DI8" s="273"/>
      <c r="DJ8" s="273"/>
      <c r="DK8" s="273"/>
      <c r="DL8" s="273"/>
      <c r="DM8" s="273"/>
      <c r="DN8" s="273"/>
      <c r="DO8" s="273"/>
      <c r="DP8" s="273"/>
      <c r="DQ8" s="273"/>
      <c r="DR8" s="273"/>
      <c r="DS8" s="273"/>
      <c r="DT8" s="273"/>
      <c r="DU8" s="273"/>
      <c r="DV8" s="273"/>
      <c r="DW8" s="273"/>
      <c r="DX8" s="273"/>
      <c r="DY8" s="273"/>
      <c r="DZ8" s="273"/>
      <c r="EA8" s="273"/>
      <c r="EB8" s="273"/>
      <c r="EC8" s="273"/>
      <c r="ED8" s="273"/>
      <c r="EE8" s="273"/>
      <c r="EF8" s="273"/>
      <c r="EG8" s="273"/>
      <c r="EH8" s="273"/>
      <c r="EI8" s="273"/>
      <c r="EJ8" s="273"/>
      <c r="EK8" s="273"/>
      <c r="EL8" s="273"/>
      <c r="EM8" s="273"/>
      <c r="EN8" s="273"/>
      <c r="EO8" s="273"/>
      <c r="EP8" s="273"/>
      <c r="EQ8" s="273"/>
      <c r="ER8" s="273"/>
      <c r="ES8" s="273"/>
      <c r="ET8" s="273"/>
      <c r="EU8" s="273"/>
      <c r="EV8" s="273"/>
      <c r="EW8" s="273"/>
      <c r="EX8" s="273"/>
      <c r="EY8" s="273"/>
      <c r="EZ8" s="273"/>
      <c r="FA8" s="273"/>
      <c r="FB8" s="273"/>
      <c r="FC8" s="273"/>
      <c r="FD8" s="273"/>
      <c r="FE8" s="273"/>
      <c r="FF8" s="273"/>
      <c r="FG8" s="273"/>
      <c r="FH8" s="273"/>
      <c r="FI8" s="273"/>
      <c r="FJ8" s="273"/>
      <c r="FK8" s="273"/>
      <c r="FL8" s="273"/>
      <c r="FM8" s="273"/>
      <c r="FN8" s="273"/>
      <c r="FO8" s="273"/>
      <c r="FP8" s="273"/>
      <c r="FQ8" s="273"/>
      <c r="FR8" s="273"/>
      <c r="FS8" s="273"/>
      <c r="FT8" s="273"/>
      <c r="FU8" s="273"/>
      <c r="FV8" s="273"/>
      <c r="FW8" s="273"/>
      <c r="FX8" s="273"/>
      <c r="FY8" s="273"/>
      <c r="FZ8" s="273"/>
      <c r="GA8" s="273"/>
      <c r="GB8" s="273"/>
      <c r="GC8" s="273"/>
      <c r="GD8" s="273"/>
      <c r="GE8" s="273"/>
      <c r="GF8" s="273"/>
      <c r="GG8" s="273"/>
      <c r="GH8" s="273"/>
      <c r="GI8" s="273"/>
      <c r="GJ8" s="273"/>
      <c r="GK8" s="273"/>
      <c r="GL8" s="273"/>
      <c r="GM8" s="273"/>
      <c r="GN8" s="273"/>
      <c r="GO8" s="273"/>
      <c r="GP8" s="273"/>
      <c r="GQ8" s="273"/>
      <c r="GR8" s="273"/>
      <c r="GS8" s="273"/>
      <c r="GT8" s="273"/>
      <c r="GU8" s="273"/>
      <c r="GV8" s="273"/>
      <c r="GW8" s="273"/>
      <c r="GX8" s="273"/>
      <c r="GY8" s="273"/>
      <c r="GZ8" s="273"/>
      <c r="HA8" s="273"/>
      <c r="HB8" s="273"/>
      <c r="HC8" s="273"/>
      <c r="HD8" s="273"/>
      <c r="HE8" s="273"/>
      <c r="HF8" s="273"/>
      <c r="HG8" s="273"/>
      <c r="HH8" s="273"/>
      <c r="HI8" s="273"/>
      <c r="HJ8" s="273"/>
      <c r="HK8" s="273"/>
      <c r="HL8" s="273"/>
      <c r="HM8" s="273"/>
      <c r="HN8" s="273"/>
      <c r="HO8" s="273"/>
      <c r="HP8" s="273"/>
      <c r="HQ8" s="273"/>
      <c r="HR8" s="273"/>
      <c r="HS8" s="273"/>
      <c r="HT8" s="273"/>
      <c r="HU8" s="273"/>
      <c r="HV8" s="273"/>
      <c r="HW8" s="273"/>
      <c r="HX8" s="273"/>
      <c r="HY8" s="273"/>
      <c r="HZ8" s="273"/>
      <c r="IA8" s="273"/>
      <c r="IB8" s="273"/>
      <c r="IC8" s="273"/>
      <c r="ID8" s="273"/>
      <c r="IE8" s="273"/>
      <c r="IF8" s="273"/>
    </row>
    <row r="9" spans="1:240" x14ac:dyDescent="0.25">
      <c r="A9" s="284"/>
      <c r="B9" s="285" t="s">
        <v>342</v>
      </c>
      <c r="C9" s="285" t="s">
        <v>343</v>
      </c>
      <c r="D9" s="286"/>
      <c r="E9" s="286"/>
      <c r="F9" s="287"/>
      <c r="G9" s="287"/>
      <c r="H9" s="288"/>
      <c r="I9" s="288"/>
      <c r="J9" s="288"/>
      <c r="K9" s="288"/>
      <c r="L9" s="288"/>
      <c r="M9" s="371"/>
      <c r="N9" s="371"/>
      <c r="O9" s="371"/>
      <c r="P9" s="371"/>
      <c r="Q9" s="371"/>
      <c r="R9" s="371"/>
      <c r="S9" s="371"/>
      <c r="T9" s="273"/>
      <c r="U9" s="273"/>
      <c r="V9" s="273"/>
      <c r="W9" s="273"/>
      <c r="X9" s="273"/>
      <c r="Y9" s="273"/>
      <c r="Z9" s="273"/>
      <c r="AA9" s="273"/>
      <c r="AB9" s="273"/>
      <c r="AC9" s="273"/>
      <c r="AD9" s="273"/>
      <c r="AE9" s="273"/>
      <c r="AF9" s="273"/>
      <c r="AG9" s="273"/>
      <c r="AH9" s="273"/>
      <c r="AI9" s="273"/>
      <c r="AJ9" s="273"/>
      <c r="AK9" s="273"/>
      <c r="AL9" s="273"/>
      <c r="AM9" s="273"/>
      <c r="AN9" s="273"/>
      <c r="AO9" s="273"/>
      <c r="AP9" s="273"/>
      <c r="AQ9" s="273"/>
      <c r="AR9" s="273"/>
      <c r="AS9" s="273"/>
      <c r="AT9" s="273"/>
      <c r="AU9" s="273"/>
      <c r="AV9" s="273"/>
      <c r="AW9" s="273"/>
      <c r="AX9" s="273"/>
      <c r="AY9" s="273"/>
      <c r="AZ9" s="273"/>
      <c r="BA9" s="273"/>
      <c r="BB9" s="273"/>
      <c r="BC9" s="273"/>
      <c r="BD9" s="273"/>
      <c r="BE9" s="273"/>
      <c r="BF9" s="273"/>
      <c r="BG9" s="273"/>
      <c r="BH9" s="273"/>
      <c r="BI9" s="273"/>
      <c r="BJ9" s="273"/>
      <c r="BK9" s="273"/>
      <c r="BL9" s="273"/>
      <c r="BM9" s="273"/>
      <c r="BN9" s="273"/>
      <c r="BO9" s="273"/>
      <c r="BP9" s="273"/>
      <c r="BQ9" s="273"/>
      <c r="BR9" s="273"/>
      <c r="BS9" s="273"/>
      <c r="BT9" s="273"/>
      <c r="BU9" s="273"/>
      <c r="BV9" s="273"/>
      <c r="BW9" s="273"/>
      <c r="BX9" s="273"/>
      <c r="BY9" s="273"/>
      <c r="BZ9" s="273"/>
      <c r="CA9" s="273"/>
      <c r="CB9" s="273"/>
      <c r="CC9" s="273"/>
      <c r="CD9" s="273"/>
      <c r="CE9" s="273"/>
      <c r="CF9" s="273"/>
      <c r="CG9" s="273"/>
      <c r="CH9" s="273"/>
      <c r="CI9" s="273"/>
      <c r="CJ9" s="273"/>
      <c r="CK9" s="273"/>
      <c r="CL9" s="273"/>
      <c r="CM9" s="273"/>
      <c r="CN9" s="273"/>
      <c r="CO9" s="273"/>
      <c r="CP9" s="273"/>
      <c r="CQ9" s="273"/>
      <c r="CR9" s="273"/>
      <c r="CS9" s="273"/>
      <c r="CT9" s="273"/>
      <c r="CU9" s="273"/>
      <c r="CV9" s="273"/>
      <c r="CW9" s="273"/>
      <c r="CX9" s="273"/>
      <c r="CY9" s="273"/>
      <c r="CZ9" s="273"/>
      <c r="DA9" s="273"/>
      <c r="DB9" s="273"/>
      <c r="DC9" s="273"/>
      <c r="DD9" s="273"/>
      <c r="DE9" s="273"/>
      <c r="DF9" s="273"/>
      <c r="DG9" s="273"/>
      <c r="DH9" s="273"/>
      <c r="DI9" s="273"/>
      <c r="DJ9" s="273"/>
      <c r="DK9" s="273"/>
      <c r="DL9" s="273"/>
      <c r="DM9" s="273"/>
      <c r="DN9" s="273"/>
      <c r="DO9" s="273"/>
      <c r="DP9" s="273"/>
      <c r="DQ9" s="273"/>
      <c r="DR9" s="273"/>
      <c r="DS9" s="273"/>
      <c r="DT9" s="273"/>
      <c r="DU9" s="273"/>
      <c r="DV9" s="273"/>
      <c r="DW9" s="273"/>
      <c r="DX9" s="273"/>
      <c r="DY9" s="273"/>
      <c r="DZ9" s="273"/>
      <c r="EA9" s="273"/>
      <c r="EB9" s="273"/>
      <c r="EC9" s="273"/>
      <c r="ED9" s="273"/>
      <c r="EE9" s="273"/>
      <c r="EF9" s="273"/>
      <c r="EG9" s="273"/>
      <c r="EH9" s="273"/>
      <c r="EI9" s="273"/>
      <c r="EJ9" s="273"/>
      <c r="EK9" s="273"/>
      <c r="EL9" s="273"/>
      <c r="EM9" s="273"/>
      <c r="EN9" s="273"/>
      <c r="EO9" s="273"/>
      <c r="EP9" s="273"/>
      <c r="EQ9" s="273"/>
      <c r="ER9" s="273"/>
      <c r="ES9" s="273"/>
      <c r="ET9" s="273"/>
      <c r="EU9" s="273"/>
      <c r="EV9" s="273"/>
      <c r="EW9" s="273"/>
      <c r="EX9" s="273"/>
      <c r="EY9" s="273"/>
      <c r="EZ9" s="273"/>
      <c r="FA9" s="273"/>
      <c r="FB9" s="273"/>
      <c r="FC9" s="273"/>
      <c r="FD9" s="273"/>
      <c r="FE9" s="273"/>
      <c r="FF9" s="273"/>
      <c r="FG9" s="273"/>
      <c r="FH9" s="273"/>
      <c r="FI9" s="273"/>
      <c r="FJ9" s="273"/>
      <c r="FK9" s="273"/>
      <c r="FL9" s="273"/>
      <c r="FM9" s="273"/>
      <c r="FN9" s="273"/>
      <c r="FO9" s="273"/>
      <c r="FP9" s="273"/>
      <c r="FQ9" s="273"/>
      <c r="FR9" s="273"/>
      <c r="FS9" s="273"/>
      <c r="FT9" s="273"/>
      <c r="FU9" s="273"/>
      <c r="FV9" s="273"/>
      <c r="FW9" s="273"/>
      <c r="FX9" s="273"/>
      <c r="FY9" s="273"/>
      <c r="FZ9" s="273"/>
      <c r="GA9" s="273"/>
      <c r="GB9" s="273"/>
      <c r="GC9" s="273"/>
      <c r="GD9" s="273"/>
      <c r="GE9" s="273"/>
      <c r="GF9" s="273"/>
      <c r="GG9" s="273"/>
      <c r="GH9" s="273"/>
      <c r="GI9" s="273"/>
      <c r="GJ9" s="273"/>
      <c r="GK9" s="273"/>
      <c r="GL9" s="273"/>
      <c r="GM9" s="273"/>
      <c r="GN9" s="273"/>
      <c r="GO9" s="273"/>
      <c r="GP9" s="273"/>
      <c r="GQ9" s="273"/>
      <c r="GR9" s="273"/>
      <c r="GS9" s="273"/>
      <c r="GT9" s="273"/>
      <c r="GU9" s="273"/>
      <c r="GV9" s="273"/>
      <c r="GW9" s="273"/>
      <c r="GX9" s="273"/>
      <c r="GY9" s="273"/>
      <c r="GZ9" s="273"/>
      <c r="HA9" s="273"/>
      <c r="HB9" s="273"/>
      <c r="HC9" s="273"/>
      <c r="HD9" s="273"/>
      <c r="HE9" s="273"/>
      <c r="HF9" s="273"/>
      <c r="HG9" s="273"/>
      <c r="HH9" s="273"/>
      <c r="HI9" s="273"/>
      <c r="HJ9" s="273"/>
      <c r="HK9" s="273"/>
      <c r="HL9" s="273"/>
      <c r="HM9" s="273"/>
      <c r="HN9" s="273"/>
      <c r="HO9" s="273"/>
      <c r="HP9" s="273"/>
      <c r="HQ9" s="273"/>
      <c r="HR9" s="273"/>
      <c r="HS9" s="273"/>
      <c r="HT9" s="273"/>
      <c r="HU9" s="273"/>
      <c r="HV9" s="273"/>
      <c r="HW9" s="273"/>
      <c r="HX9" s="273"/>
      <c r="HY9" s="273"/>
      <c r="HZ9" s="273"/>
      <c r="IA9" s="273"/>
      <c r="IB9" s="273"/>
      <c r="IC9" s="273"/>
      <c r="ID9" s="273"/>
      <c r="IE9" s="273"/>
      <c r="IF9" s="273"/>
    </row>
    <row r="10" spans="1:240" x14ac:dyDescent="0.25">
      <c r="A10" s="279">
        <v>2</v>
      </c>
      <c r="B10" s="280" t="s">
        <v>235</v>
      </c>
      <c r="C10" s="280"/>
      <c r="D10" s="281"/>
      <c r="E10" s="281"/>
      <c r="F10" s="282"/>
      <c r="G10" s="283"/>
      <c r="H10" s="283">
        <f t="shared" ref="H10:K10" si="1">SUM(H11:H11)</f>
        <v>0</v>
      </c>
      <c r="I10" s="283">
        <f t="shared" si="1"/>
        <v>0</v>
      </c>
      <c r="J10" s="283">
        <f t="shared" si="1"/>
        <v>0</v>
      </c>
      <c r="K10" s="283">
        <f t="shared" si="1"/>
        <v>0</v>
      </c>
      <c r="L10" s="283">
        <f>SUM(L11:L14)</f>
        <v>0</v>
      </c>
      <c r="M10" s="371"/>
      <c r="N10" s="371"/>
      <c r="O10" s="371"/>
      <c r="P10" s="371"/>
      <c r="Q10" s="371"/>
      <c r="R10" s="371"/>
      <c r="S10" s="371"/>
      <c r="T10" s="273"/>
      <c r="U10" s="273"/>
      <c r="V10" s="273"/>
      <c r="W10" s="273"/>
      <c r="X10" s="273"/>
      <c r="Y10" s="273"/>
      <c r="Z10" s="273"/>
      <c r="AA10" s="273"/>
      <c r="AB10" s="273"/>
      <c r="AC10" s="273"/>
      <c r="AD10" s="273"/>
      <c r="AE10" s="273"/>
      <c r="AF10" s="273"/>
      <c r="AG10" s="273"/>
      <c r="AH10" s="273"/>
      <c r="AI10" s="273"/>
      <c r="AJ10" s="273"/>
      <c r="AK10" s="273"/>
      <c r="AL10" s="273"/>
      <c r="AM10" s="273"/>
      <c r="AN10" s="273"/>
      <c r="AO10" s="273"/>
      <c r="AP10" s="273"/>
      <c r="AQ10" s="273"/>
      <c r="AR10" s="273"/>
      <c r="AS10" s="273"/>
      <c r="AT10" s="273"/>
      <c r="AU10" s="273"/>
      <c r="AV10" s="273"/>
      <c r="AW10" s="273"/>
      <c r="AX10" s="273"/>
      <c r="AY10" s="273"/>
      <c r="AZ10" s="273"/>
      <c r="BA10" s="273"/>
      <c r="BB10" s="273"/>
      <c r="BC10" s="273"/>
      <c r="BD10" s="273"/>
      <c r="BE10" s="273"/>
      <c r="BF10" s="273"/>
      <c r="BG10" s="273"/>
      <c r="BH10" s="273"/>
      <c r="BI10" s="273"/>
      <c r="BJ10" s="273"/>
      <c r="BK10" s="273"/>
      <c r="BL10" s="273"/>
      <c r="BM10" s="273"/>
      <c r="BN10" s="273"/>
      <c r="BO10" s="273"/>
      <c r="BP10" s="273"/>
      <c r="BQ10" s="273"/>
      <c r="BR10" s="273"/>
      <c r="BS10" s="273"/>
      <c r="BT10" s="273"/>
      <c r="BU10" s="273"/>
      <c r="BV10" s="273"/>
      <c r="BW10" s="273"/>
      <c r="BX10" s="273"/>
      <c r="BY10" s="273"/>
      <c r="BZ10" s="273"/>
      <c r="CA10" s="273"/>
      <c r="CB10" s="273"/>
      <c r="CC10" s="273"/>
      <c r="CD10" s="273"/>
      <c r="CE10" s="273"/>
      <c r="CF10" s="273"/>
      <c r="CG10" s="273"/>
      <c r="CH10" s="273"/>
      <c r="CI10" s="273"/>
      <c r="CJ10" s="273"/>
      <c r="CK10" s="273"/>
      <c r="CL10" s="273"/>
      <c r="CM10" s="273"/>
      <c r="CN10" s="273"/>
      <c r="CO10" s="273"/>
      <c r="CP10" s="273"/>
      <c r="CQ10" s="273"/>
      <c r="CR10" s="273"/>
      <c r="CS10" s="273"/>
      <c r="CT10" s="273"/>
      <c r="CU10" s="273"/>
      <c r="CV10" s="273"/>
      <c r="CW10" s="273"/>
      <c r="CX10" s="273"/>
      <c r="CY10" s="273"/>
      <c r="CZ10" s="273"/>
      <c r="DA10" s="273"/>
      <c r="DB10" s="273"/>
      <c r="DC10" s="273"/>
      <c r="DD10" s="273"/>
      <c r="DE10" s="273"/>
      <c r="DF10" s="273"/>
      <c r="DG10" s="273"/>
      <c r="DH10" s="273"/>
      <c r="DI10" s="273"/>
      <c r="DJ10" s="273"/>
      <c r="DK10" s="273"/>
      <c r="DL10" s="273"/>
      <c r="DM10" s="273"/>
      <c r="DN10" s="273"/>
      <c r="DO10" s="273"/>
      <c r="DP10" s="273"/>
      <c r="DQ10" s="273"/>
      <c r="DR10" s="273"/>
      <c r="DS10" s="273"/>
      <c r="DT10" s="273"/>
      <c r="DU10" s="273"/>
      <c r="DV10" s="273"/>
      <c r="DW10" s="273"/>
      <c r="DX10" s="273"/>
      <c r="DY10" s="273"/>
      <c r="DZ10" s="273"/>
      <c r="EA10" s="273"/>
      <c r="EB10" s="273"/>
      <c r="EC10" s="273"/>
      <c r="ED10" s="273"/>
      <c r="EE10" s="273"/>
      <c r="EF10" s="273"/>
      <c r="EG10" s="273"/>
      <c r="EH10" s="273"/>
      <c r="EI10" s="273"/>
      <c r="EJ10" s="273"/>
      <c r="EK10" s="273"/>
      <c r="EL10" s="273"/>
      <c r="EM10" s="273"/>
      <c r="EN10" s="273"/>
      <c r="EO10" s="273"/>
      <c r="EP10" s="273"/>
      <c r="EQ10" s="273"/>
      <c r="ER10" s="273"/>
      <c r="ES10" s="273"/>
      <c r="ET10" s="273"/>
      <c r="EU10" s="273"/>
      <c r="EV10" s="273"/>
      <c r="EW10" s="273"/>
      <c r="EX10" s="273"/>
      <c r="EY10" s="273"/>
      <c r="EZ10" s="273"/>
      <c r="FA10" s="273"/>
      <c r="FB10" s="273"/>
      <c r="FC10" s="273"/>
      <c r="FD10" s="273"/>
      <c r="FE10" s="273"/>
      <c r="FF10" s="273"/>
      <c r="FG10" s="273"/>
      <c r="FH10" s="273"/>
      <c r="FI10" s="273"/>
      <c r="FJ10" s="273"/>
      <c r="FK10" s="273"/>
      <c r="FL10" s="273"/>
      <c r="FM10" s="273"/>
      <c r="FN10" s="273"/>
      <c r="FO10" s="273"/>
      <c r="FP10" s="273"/>
      <c r="FQ10" s="273"/>
      <c r="FR10" s="273"/>
      <c r="FS10" s="273"/>
      <c r="FT10" s="273"/>
      <c r="FU10" s="273"/>
      <c r="FV10" s="273"/>
      <c r="FW10" s="273"/>
      <c r="FX10" s="273"/>
      <c r="FY10" s="273"/>
      <c r="FZ10" s="273"/>
      <c r="GA10" s="273"/>
      <c r="GB10" s="273"/>
      <c r="GC10" s="273"/>
      <c r="GD10" s="273"/>
      <c r="GE10" s="273"/>
      <c r="GF10" s="273"/>
      <c r="GG10" s="273"/>
      <c r="GH10" s="273"/>
      <c r="GI10" s="273"/>
      <c r="GJ10" s="273"/>
      <c r="GK10" s="273"/>
      <c r="GL10" s="273"/>
      <c r="GM10" s="273"/>
      <c r="GN10" s="273"/>
      <c r="GO10" s="273"/>
      <c r="GP10" s="273"/>
      <c r="GQ10" s="273"/>
      <c r="GR10" s="273"/>
      <c r="GS10" s="273"/>
      <c r="GT10" s="273"/>
      <c r="GU10" s="273"/>
      <c r="GV10" s="273"/>
      <c r="GW10" s="273"/>
      <c r="GX10" s="273"/>
      <c r="GY10" s="273"/>
      <c r="GZ10" s="273"/>
      <c r="HA10" s="273"/>
      <c r="HB10" s="273"/>
      <c r="HC10" s="273"/>
      <c r="HD10" s="273"/>
      <c r="HE10" s="273"/>
      <c r="HF10" s="273"/>
      <c r="HG10" s="273"/>
      <c r="HH10" s="273"/>
      <c r="HI10" s="273"/>
      <c r="HJ10" s="273"/>
      <c r="HK10" s="273"/>
      <c r="HL10" s="273"/>
      <c r="HM10" s="273"/>
      <c r="HN10" s="273"/>
      <c r="HO10" s="273"/>
      <c r="HP10" s="273"/>
      <c r="HQ10" s="273"/>
      <c r="HR10" s="273"/>
      <c r="HS10" s="273"/>
      <c r="HT10" s="273"/>
      <c r="HU10" s="273"/>
      <c r="HV10" s="273"/>
      <c r="HW10" s="273"/>
      <c r="HX10" s="273"/>
      <c r="HY10" s="273"/>
      <c r="HZ10" s="273"/>
      <c r="IA10" s="273"/>
      <c r="IB10" s="273"/>
      <c r="IC10" s="273"/>
      <c r="ID10" s="273"/>
      <c r="IE10" s="273"/>
      <c r="IF10" s="273"/>
    </row>
    <row r="11" spans="1:240" s="114" customFormat="1" x14ac:dyDescent="0.25">
      <c r="A11" s="289"/>
      <c r="B11" s="290" t="s">
        <v>126</v>
      </c>
      <c r="C11" s="285"/>
      <c r="D11" s="291" t="s">
        <v>84</v>
      </c>
      <c r="E11" s="289" t="s">
        <v>101</v>
      </c>
      <c r="F11" s="28">
        <v>140</v>
      </c>
      <c r="G11" s="28">
        <f>F11*E11</f>
        <v>280</v>
      </c>
      <c r="H11" s="28"/>
      <c r="I11" s="28"/>
      <c r="J11" s="28"/>
      <c r="K11" s="28"/>
      <c r="L11" s="28"/>
    </row>
    <row r="12" spans="1:240" s="114" customFormat="1" x14ac:dyDescent="0.25">
      <c r="A12" s="289"/>
      <c r="B12" s="290" t="s">
        <v>126</v>
      </c>
      <c r="C12" s="315"/>
      <c r="D12" s="291" t="s">
        <v>84</v>
      </c>
      <c r="E12" s="289" t="s">
        <v>101</v>
      </c>
      <c r="F12" s="28">
        <v>140</v>
      </c>
      <c r="G12" s="28">
        <f>F12*E12</f>
        <v>280</v>
      </c>
      <c r="H12" s="304"/>
      <c r="I12" s="304"/>
      <c r="J12" s="304"/>
      <c r="K12" s="304"/>
      <c r="L12" s="28"/>
    </row>
    <row r="13" spans="1:240" s="114" customFormat="1" x14ac:dyDescent="0.25">
      <c r="A13" s="289"/>
      <c r="B13" s="290" t="s">
        <v>126</v>
      </c>
      <c r="C13" s="285"/>
      <c r="D13" s="291" t="s">
        <v>84</v>
      </c>
      <c r="E13" s="289" t="s">
        <v>68</v>
      </c>
      <c r="F13" s="28">
        <v>140</v>
      </c>
      <c r="G13" s="28">
        <f>F13*E13</f>
        <v>560</v>
      </c>
      <c r="H13" s="304"/>
      <c r="I13" s="304"/>
      <c r="J13" s="304"/>
      <c r="K13" s="304"/>
      <c r="L13" s="28"/>
    </row>
    <row r="14" spans="1:240" s="114" customFormat="1" x14ac:dyDescent="0.25">
      <c r="A14" s="289"/>
      <c r="B14" s="316" t="s">
        <v>197</v>
      </c>
      <c r="C14" s="315"/>
      <c r="D14" s="317" t="s">
        <v>84</v>
      </c>
      <c r="E14" s="318" t="s">
        <v>68</v>
      </c>
      <c r="F14" s="319">
        <v>50</v>
      </c>
      <c r="G14" s="304">
        <f>+F14*E14</f>
        <v>200</v>
      </c>
      <c r="H14" s="304"/>
      <c r="I14" s="304"/>
      <c r="J14" s="304"/>
      <c r="K14" s="304"/>
      <c r="L14" s="304"/>
    </row>
    <row r="15" spans="1:240" x14ac:dyDescent="0.25">
      <c r="A15" s="279">
        <v>3</v>
      </c>
      <c r="B15" s="280" t="s">
        <v>187</v>
      </c>
      <c r="C15" s="280"/>
      <c r="D15" s="281"/>
      <c r="E15" s="281"/>
      <c r="F15" s="282"/>
      <c r="G15" s="283"/>
      <c r="H15" s="283">
        <f t="shared" ref="H15:L17" si="2">SUM(H16:H16)</f>
        <v>0</v>
      </c>
      <c r="I15" s="283">
        <f t="shared" si="2"/>
        <v>0</v>
      </c>
      <c r="J15" s="283">
        <f t="shared" si="2"/>
        <v>0</v>
      </c>
      <c r="K15" s="283">
        <f t="shared" si="2"/>
        <v>0</v>
      </c>
      <c r="L15" s="283">
        <f t="shared" si="2"/>
        <v>0</v>
      </c>
      <c r="M15" s="371"/>
      <c r="N15" s="371"/>
      <c r="O15" s="371"/>
      <c r="P15" s="371"/>
      <c r="Q15" s="371"/>
      <c r="R15" s="371"/>
      <c r="S15" s="371"/>
      <c r="T15" s="273"/>
      <c r="U15" s="273"/>
      <c r="V15" s="273"/>
      <c r="W15" s="273"/>
      <c r="X15" s="273"/>
      <c r="Y15" s="273"/>
      <c r="Z15" s="273"/>
      <c r="AA15" s="273"/>
      <c r="AB15" s="273"/>
      <c r="AC15" s="273"/>
      <c r="AD15" s="273"/>
      <c r="AE15" s="273"/>
      <c r="AF15" s="273"/>
      <c r="AG15" s="273"/>
      <c r="AH15" s="273"/>
      <c r="AI15" s="273"/>
      <c r="AJ15" s="273"/>
      <c r="AK15" s="273"/>
      <c r="AL15" s="273"/>
      <c r="AM15" s="273"/>
      <c r="AN15" s="273"/>
      <c r="AO15" s="273"/>
      <c r="AP15" s="273"/>
      <c r="AQ15" s="273"/>
      <c r="AR15" s="273"/>
      <c r="AS15" s="273"/>
      <c r="AT15" s="273"/>
      <c r="AU15" s="273"/>
      <c r="AV15" s="273"/>
      <c r="AW15" s="273"/>
      <c r="AX15" s="273"/>
      <c r="AY15" s="273"/>
      <c r="AZ15" s="273"/>
      <c r="BA15" s="273"/>
      <c r="BB15" s="273"/>
      <c r="BC15" s="273"/>
      <c r="BD15" s="273"/>
      <c r="BE15" s="273"/>
      <c r="BF15" s="273"/>
      <c r="BG15" s="273"/>
      <c r="BH15" s="273"/>
      <c r="BI15" s="273"/>
      <c r="BJ15" s="273"/>
      <c r="BK15" s="273"/>
      <c r="BL15" s="273"/>
      <c r="BM15" s="273"/>
      <c r="BN15" s="273"/>
      <c r="BO15" s="273"/>
      <c r="BP15" s="273"/>
      <c r="BQ15" s="273"/>
      <c r="BR15" s="273"/>
      <c r="BS15" s="273"/>
      <c r="BT15" s="273"/>
      <c r="BU15" s="273"/>
      <c r="BV15" s="273"/>
      <c r="BW15" s="273"/>
      <c r="BX15" s="273"/>
      <c r="BY15" s="273"/>
      <c r="BZ15" s="273"/>
      <c r="CA15" s="273"/>
      <c r="CB15" s="273"/>
      <c r="CC15" s="273"/>
      <c r="CD15" s="273"/>
      <c r="CE15" s="273"/>
      <c r="CF15" s="273"/>
      <c r="CG15" s="273"/>
      <c r="CH15" s="273"/>
      <c r="CI15" s="273"/>
      <c r="CJ15" s="273"/>
      <c r="CK15" s="273"/>
      <c r="CL15" s="273"/>
      <c r="CM15" s="273"/>
      <c r="CN15" s="273"/>
      <c r="CO15" s="273"/>
      <c r="CP15" s="273"/>
      <c r="CQ15" s="273"/>
      <c r="CR15" s="273"/>
      <c r="CS15" s="273"/>
      <c r="CT15" s="273"/>
      <c r="CU15" s="273"/>
      <c r="CV15" s="273"/>
      <c r="CW15" s="273"/>
      <c r="CX15" s="273"/>
      <c r="CY15" s="273"/>
      <c r="CZ15" s="273"/>
      <c r="DA15" s="273"/>
      <c r="DB15" s="273"/>
      <c r="DC15" s="273"/>
      <c r="DD15" s="273"/>
      <c r="DE15" s="273"/>
      <c r="DF15" s="273"/>
      <c r="DG15" s="273"/>
      <c r="DH15" s="273"/>
      <c r="DI15" s="273"/>
      <c r="DJ15" s="273"/>
      <c r="DK15" s="273"/>
      <c r="DL15" s="273"/>
      <c r="DM15" s="273"/>
      <c r="DN15" s="273"/>
      <c r="DO15" s="273"/>
      <c r="DP15" s="273"/>
      <c r="DQ15" s="273"/>
      <c r="DR15" s="273"/>
      <c r="DS15" s="273"/>
      <c r="DT15" s="273"/>
      <c r="DU15" s="273"/>
      <c r="DV15" s="273"/>
      <c r="DW15" s="273"/>
      <c r="DX15" s="273"/>
      <c r="DY15" s="273"/>
      <c r="DZ15" s="273"/>
      <c r="EA15" s="273"/>
      <c r="EB15" s="273"/>
      <c r="EC15" s="273"/>
      <c r="ED15" s="273"/>
      <c r="EE15" s="273"/>
      <c r="EF15" s="273"/>
      <c r="EG15" s="273"/>
      <c r="EH15" s="273"/>
      <c r="EI15" s="273"/>
      <c r="EJ15" s="273"/>
      <c r="EK15" s="273"/>
      <c r="EL15" s="273"/>
      <c r="EM15" s="273"/>
      <c r="EN15" s="273"/>
      <c r="EO15" s="273"/>
      <c r="EP15" s="273"/>
      <c r="EQ15" s="273"/>
      <c r="ER15" s="273"/>
      <c r="ES15" s="273"/>
      <c r="ET15" s="273"/>
      <c r="EU15" s="273"/>
      <c r="EV15" s="273"/>
      <c r="EW15" s="273"/>
      <c r="EX15" s="273"/>
      <c r="EY15" s="273"/>
      <c r="EZ15" s="273"/>
      <c r="FA15" s="273"/>
      <c r="FB15" s="273"/>
      <c r="FC15" s="273"/>
      <c r="FD15" s="273"/>
      <c r="FE15" s="273"/>
      <c r="FF15" s="273"/>
      <c r="FG15" s="273"/>
      <c r="FH15" s="273"/>
      <c r="FI15" s="273"/>
      <c r="FJ15" s="273"/>
      <c r="FK15" s="273"/>
      <c r="FL15" s="273"/>
      <c r="FM15" s="273"/>
      <c r="FN15" s="273"/>
      <c r="FO15" s="273"/>
      <c r="FP15" s="273"/>
      <c r="FQ15" s="273"/>
      <c r="FR15" s="273"/>
      <c r="FS15" s="273"/>
      <c r="FT15" s="273"/>
      <c r="FU15" s="273"/>
      <c r="FV15" s="273"/>
      <c r="FW15" s="273"/>
      <c r="FX15" s="273"/>
      <c r="FY15" s="273"/>
      <c r="FZ15" s="273"/>
      <c r="GA15" s="273"/>
      <c r="GB15" s="273"/>
      <c r="GC15" s="273"/>
      <c r="GD15" s="273"/>
      <c r="GE15" s="273"/>
      <c r="GF15" s="273"/>
      <c r="GG15" s="273"/>
      <c r="GH15" s="273"/>
      <c r="GI15" s="273"/>
      <c r="GJ15" s="273"/>
      <c r="GK15" s="273"/>
      <c r="GL15" s="273"/>
      <c r="GM15" s="273"/>
      <c r="GN15" s="273"/>
      <c r="GO15" s="273"/>
      <c r="GP15" s="273"/>
      <c r="GQ15" s="273"/>
      <c r="GR15" s="273"/>
      <c r="GS15" s="273"/>
      <c r="GT15" s="273"/>
      <c r="GU15" s="273"/>
      <c r="GV15" s="273"/>
      <c r="GW15" s="273"/>
      <c r="GX15" s="273"/>
      <c r="GY15" s="273"/>
      <c r="GZ15" s="273"/>
      <c r="HA15" s="273"/>
      <c r="HB15" s="273"/>
      <c r="HC15" s="273"/>
      <c r="HD15" s="273"/>
      <c r="HE15" s="273"/>
      <c r="HF15" s="273"/>
      <c r="HG15" s="273"/>
      <c r="HH15" s="273"/>
      <c r="HI15" s="273"/>
      <c r="HJ15" s="273"/>
      <c r="HK15" s="273"/>
      <c r="HL15" s="273"/>
      <c r="HM15" s="273"/>
      <c r="HN15" s="273"/>
      <c r="HO15" s="273"/>
      <c r="HP15" s="273"/>
      <c r="HQ15" s="273"/>
      <c r="HR15" s="273"/>
      <c r="HS15" s="273"/>
      <c r="HT15" s="273"/>
      <c r="HU15" s="273"/>
      <c r="HV15" s="273"/>
      <c r="HW15" s="273"/>
      <c r="HX15" s="273"/>
      <c r="HY15" s="273"/>
      <c r="HZ15" s="273"/>
      <c r="IA15" s="273"/>
      <c r="IB15" s="273"/>
      <c r="IC15" s="273"/>
      <c r="ID15" s="273"/>
      <c r="IE15" s="273"/>
      <c r="IF15" s="273"/>
    </row>
    <row r="16" spans="1:240" s="294" customFormat="1" ht="15" x14ac:dyDescent="0.25">
      <c r="A16" s="292" t="s">
        <v>100</v>
      </c>
      <c r="B16" s="290"/>
      <c r="C16" s="28"/>
      <c r="D16" s="291" t="s">
        <v>84</v>
      </c>
      <c r="E16" s="291">
        <v>1</v>
      </c>
      <c r="F16" s="293"/>
      <c r="G16" s="293">
        <f>+F16</f>
        <v>0</v>
      </c>
      <c r="H16" s="28"/>
      <c r="I16" s="28"/>
      <c r="J16" s="28"/>
      <c r="K16" s="28"/>
      <c r="L16" s="28"/>
      <c r="M16" s="372"/>
      <c r="N16" s="372"/>
      <c r="O16" s="372"/>
      <c r="P16" s="372"/>
      <c r="Q16" s="372"/>
      <c r="R16" s="372"/>
      <c r="S16" s="372"/>
    </row>
    <row r="17" spans="1:240" x14ac:dyDescent="0.25">
      <c r="A17" s="279">
        <v>3</v>
      </c>
      <c r="B17" s="280" t="s">
        <v>395</v>
      </c>
      <c r="C17" s="280"/>
      <c r="D17" s="281"/>
      <c r="E17" s="281"/>
      <c r="F17" s="282"/>
      <c r="G17" s="283"/>
      <c r="H17" s="283">
        <f t="shared" si="2"/>
        <v>0</v>
      </c>
      <c r="I17" s="283">
        <f t="shared" si="2"/>
        <v>0</v>
      </c>
      <c r="J17" s="283">
        <f t="shared" si="2"/>
        <v>0</v>
      </c>
      <c r="K17" s="283">
        <f t="shared" si="2"/>
        <v>0</v>
      </c>
      <c r="L17" s="283">
        <f t="shared" si="2"/>
        <v>0</v>
      </c>
      <c r="M17" s="371"/>
      <c r="N17" s="371"/>
      <c r="O17" s="371"/>
      <c r="P17" s="371"/>
      <c r="Q17" s="371"/>
      <c r="R17" s="371"/>
      <c r="S17" s="371"/>
      <c r="T17" s="273"/>
      <c r="U17" s="273"/>
      <c r="V17" s="273"/>
      <c r="W17" s="273"/>
      <c r="X17" s="273"/>
      <c r="Y17" s="273"/>
      <c r="Z17" s="273"/>
      <c r="AA17" s="273"/>
      <c r="AB17" s="273"/>
      <c r="AC17" s="273"/>
      <c r="AD17" s="273"/>
      <c r="AE17" s="273"/>
      <c r="AF17" s="273"/>
      <c r="AG17" s="273"/>
      <c r="AH17" s="273"/>
      <c r="AI17" s="273"/>
      <c r="AJ17" s="273"/>
      <c r="AK17" s="273"/>
      <c r="AL17" s="273"/>
      <c r="AM17" s="273"/>
      <c r="AN17" s="273"/>
      <c r="AO17" s="273"/>
      <c r="AP17" s="273"/>
      <c r="AQ17" s="273"/>
      <c r="AR17" s="273"/>
      <c r="AS17" s="273"/>
      <c r="AT17" s="273"/>
      <c r="AU17" s="273"/>
      <c r="AV17" s="273"/>
      <c r="AW17" s="273"/>
      <c r="AX17" s="273"/>
      <c r="AY17" s="273"/>
      <c r="AZ17" s="273"/>
      <c r="BA17" s="273"/>
      <c r="BB17" s="273"/>
      <c r="BC17" s="273"/>
      <c r="BD17" s="273"/>
      <c r="BE17" s="273"/>
      <c r="BF17" s="273"/>
      <c r="BG17" s="273"/>
      <c r="BH17" s="273"/>
      <c r="BI17" s="273"/>
      <c r="BJ17" s="273"/>
      <c r="BK17" s="273"/>
      <c r="BL17" s="273"/>
      <c r="BM17" s="273"/>
      <c r="BN17" s="273"/>
      <c r="BO17" s="273"/>
      <c r="BP17" s="273"/>
      <c r="BQ17" s="273"/>
      <c r="BR17" s="273"/>
      <c r="BS17" s="273"/>
      <c r="BT17" s="273"/>
      <c r="BU17" s="273"/>
      <c r="BV17" s="273"/>
      <c r="BW17" s="273"/>
      <c r="BX17" s="273"/>
      <c r="BY17" s="273"/>
      <c r="BZ17" s="273"/>
      <c r="CA17" s="273"/>
      <c r="CB17" s="273"/>
      <c r="CC17" s="273"/>
      <c r="CD17" s="273"/>
      <c r="CE17" s="273"/>
      <c r="CF17" s="273"/>
      <c r="CG17" s="273"/>
      <c r="CH17" s="273"/>
      <c r="CI17" s="273"/>
      <c r="CJ17" s="273"/>
      <c r="CK17" s="273"/>
      <c r="CL17" s="273"/>
      <c r="CM17" s="273"/>
      <c r="CN17" s="273"/>
      <c r="CO17" s="273"/>
      <c r="CP17" s="273"/>
      <c r="CQ17" s="273"/>
      <c r="CR17" s="273"/>
      <c r="CS17" s="273"/>
      <c r="CT17" s="273"/>
      <c r="CU17" s="273"/>
      <c r="CV17" s="273"/>
      <c r="CW17" s="273"/>
      <c r="CX17" s="273"/>
      <c r="CY17" s="273"/>
      <c r="CZ17" s="273"/>
      <c r="DA17" s="273"/>
      <c r="DB17" s="273"/>
      <c r="DC17" s="273"/>
      <c r="DD17" s="273"/>
      <c r="DE17" s="273"/>
      <c r="DF17" s="273"/>
      <c r="DG17" s="273"/>
      <c r="DH17" s="273"/>
      <c r="DI17" s="273"/>
      <c r="DJ17" s="273"/>
      <c r="DK17" s="273"/>
      <c r="DL17" s="273"/>
      <c r="DM17" s="273"/>
      <c r="DN17" s="273"/>
      <c r="DO17" s="273"/>
      <c r="DP17" s="273"/>
      <c r="DQ17" s="273"/>
      <c r="DR17" s="273"/>
      <c r="DS17" s="273"/>
      <c r="DT17" s="273"/>
      <c r="DU17" s="273"/>
      <c r="DV17" s="273"/>
      <c r="DW17" s="273"/>
      <c r="DX17" s="273"/>
      <c r="DY17" s="273"/>
      <c r="DZ17" s="273"/>
      <c r="EA17" s="273"/>
      <c r="EB17" s="273"/>
      <c r="EC17" s="273"/>
      <c r="ED17" s="273"/>
      <c r="EE17" s="273"/>
      <c r="EF17" s="273"/>
      <c r="EG17" s="273"/>
      <c r="EH17" s="273"/>
      <c r="EI17" s="273"/>
      <c r="EJ17" s="273"/>
      <c r="EK17" s="273"/>
      <c r="EL17" s="273"/>
      <c r="EM17" s="273"/>
      <c r="EN17" s="273"/>
      <c r="EO17" s="273"/>
      <c r="EP17" s="273"/>
      <c r="EQ17" s="273"/>
      <c r="ER17" s="273"/>
      <c r="ES17" s="273"/>
      <c r="ET17" s="273"/>
      <c r="EU17" s="273"/>
      <c r="EV17" s="273"/>
      <c r="EW17" s="273"/>
      <c r="EX17" s="273"/>
      <c r="EY17" s="273"/>
      <c r="EZ17" s="273"/>
      <c r="FA17" s="273"/>
      <c r="FB17" s="273"/>
      <c r="FC17" s="273"/>
      <c r="FD17" s="273"/>
      <c r="FE17" s="273"/>
      <c r="FF17" s="273"/>
      <c r="FG17" s="273"/>
      <c r="FH17" s="273"/>
      <c r="FI17" s="273"/>
      <c r="FJ17" s="273"/>
      <c r="FK17" s="273"/>
      <c r="FL17" s="273"/>
      <c r="FM17" s="273"/>
      <c r="FN17" s="273"/>
      <c r="FO17" s="273"/>
      <c r="FP17" s="273"/>
      <c r="FQ17" s="273"/>
      <c r="FR17" s="273"/>
      <c r="FS17" s="273"/>
      <c r="FT17" s="273"/>
      <c r="FU17" s="273"/>
      <c r="FV17" s="273"/>
      <c r="FW17" s="273"/>
      <c r="FX17" s="273"/>
      <c r="FY17" s="273"/>
      <c r="FZ17" s="273"/>
      <c r="GA17" s="273"/>
      <c r="GB17" s="273"/>
      <c r="GC17" s="273"/>
      <c r="GD17" s="273"/>
      <c r="GE17" s="273"/>
      <c r="GF17" s="273"/>
      <c r="GG17" s="273"/>
      <c r="GH17" s="273"/>
      <c r="GI17" s="273"/>
      <c r="GJ17" s="273"/>
      <c r="GK17" s="273"/>
      <c r="GL17" s="273"/>
      <c r="GM17" s="273"/>
      <c r="GN17" s="273"/>
      <c r="GO17" s="273"/>
      <c r="GP17" s="273"/>
      <c r="GQ17" s="273"/>
      <c r="GR17" s="273"/>
      <c r="GS17" s="273"/>
      <c r="GT17" s="273"/>
      <c r="GU17" s="273"/>
      <c r="GV17" s="273"/>
      <c r="GW17" s="273"/>
      <c r="GX17" s="273"/>
      <c r="GY17" s="273"/>
      <c r="GZ17" s="273"/>
      <c r="HA17" s="273"/>
      <c r="HB17" s="273"/>
      <c r="HC17" s="273"/>
      <c r="HD17" s="273"/>
      <c r="HE17" s="273"/>
      <c r="HF17" s="273"/>
      <c r="HG17" s="273"/>
      <c r="HH17" s="273"/>
      <c r="HI17" s="273"/>
      <c r="HJ17" s="273"/>
      <c r="HK17" s="273"/>
      <c r="HL17" s="273"/>
      <c r="HM17" s="273"/>
      <c r="HN17" s="273"/>
      <c r="HO17" s="273"/>
      <c r="HP17" s="273"/>
      <c r="HQ17" s="273"/>
      <c r="HR17" s="273"/>
      <c r="HS17" s="273"/>
      <c r="HT17" s="273"/>
      <c r="HU17" s="273"/>
      <c r="HV17" s="273"/>
      <c r="HW17" s="273"/>
      <c r="HX17" s="273"/>
      <c r="HY17" s="273"/>
      <c r="HZ17" s="273"/>
      <c r="IA17" s="273"/>
      <c r="IB17" s="273"/>
      <c r="IC17" s="273"/>
      <c r="ID17" s="273"/>
      <c r="IE17" s="273"/>
      <c r="IF17" s="273"/>
    </row>
    <row r="18" spans="1:240" s="294" customFormat="1" ht="15" x14ac:dyDescent="0.25">
      <c r="A18" s="424">
        <v>1</v>
      </c>
      <c r="B18" s="290" t="s">
        <v>455</v>
      </c>
      <c r="C18" s="28" t="s">
        <v>458</v>
      </c>
      <c r="D18" s="291" t="s">
        <v>84</v>
      </c>
      <c r="E18" s="291">
        <v>1</v>
      </c>
      <c r="F18" s="293"/>
      <c r="G18" s="293">
        <f>+F18</f>
        <v>0</v>
      </c>
      <c r="H18" s="28"/>
      <c r="I18" s="28"/>
      <c r="J18" s="28"/>
      <c r="K18" s="28"/>
      <c r="L18" s="28"/>
      <c r="M18" s="372"/>
      <c r="N18" s="372"/>
      <c r="O18" s="372"/>
      <c r="P18" s="372"/>
      <c r="Q18" s="372"/>
      <c r="R18" s="372"/>
      <c r="S18" s="372"/>
    </row>
    <row r="19" spans="1:240" s="294" customFormat="1" ht="15" x14ac:dyDescent="0.25">
      <c r="A19" s="424">
        <v>2</v>
      </c>
      <c r="B19" s="380" t="s">
        <v>456</v>
      </c>
      <c r="C19" s="381" t="s">
        <v>408</v>
      </c>
      <c r="D19" s="317"/>
      <c r="E19" s="317"/>
      <c r="F19" s="382"/>
      <c r="G19" s="383"/>
      <c r="H19" s="304"/>
      <c r="I19" s="304"/>
      <c r="J19" s="304"/>
      <c r="K19" s="304"/>
      <c r="L19" s="304"/>
      <c r="M19" s="372"/>
      <c r="N19" s="372"/>
      <c r="O19" s="372"/>
      <c r="P19" s="372"/>
      <c r="Q19" s="372"/>
      <c r="R19" s="372"/>
      <c r="S19" s="372"/>
    </row>
    <row r="20" spans="1:240" s="294" customFormat="1" ht="15" x14ac:dyDescent="0.25">
      <c r="A20" s="424">
        <v>3</v>
      </c>
      <c r="B20" s="380" t="s">
        <v>460</v>
      </c>
      <c r="C20" s="425"/>
      <c r="D20" s="317"/>
      <c r="E20" s="317"/>
      <c r="F20" s="382"/>
      <c r="G20" s="383"/>
      <c r="H20" s="304"/>
      <c r="I20" s="304"/>
      <c r="J20" s="304"/>
      <c r="K20" s="304"/>
      <c r="L20" s="304"/>
      <c r="M20" s="372"/>
      <c r="N20" s="372"/>
      <c r="O20" s="372"/>
      <c r="P20" s="372"/>
      <c r="Q20" s="372"/>
      <c r="R20" s="372"/>
      <c r="S20" s="372"/>
    </row>
    <row r="21" spans="1:240" s="294" customFormat="1" ht="15" x14ac:dyDescent="0.25">
      <c r="A21" s="424">
        <v>4</v>
      </c>
      <c r="B21" s="380" t="s">
        <v>457</v>
      </c>
      <c r="C21" s="425"/>
      <c r="D21" s="317"/>
      <c r="E21" s="317"/>
      <c r="F21" s="382"/>
      <c r="G21" s="383"/>
      <c r="H21" s="304"/>
      <c r="I21" s="304"/>
      <c r="J21" s="304"/>
      <c r="K21" s="304"/>
      <c r="L21" s="304"/>
      <c r="M21" s="372"/>
      <c r="N21" s="372"/>
      <c r="O21" s="372"/>
      <c r="P21" s="372"/>
      <c r="Q21" s="372"/>
      <c r="R21" s="372"/>
      <c r="S21" s="372"/>
    </row>
    <row r="22" spans="1:240" s="294" customFormat="1" ht="15" customHeight="1" x14ac:dyDescent="0.25">
      <c r="A22" s="424">
        <v>5</v>
      </c>
      <c r="B22" s="380" t="s">
        <v>392</v>
      </c>
      <c r="C22" s="381" t="s">
        <v>429</v>
      </c>
      <c r="D22" s="317" t="s">
        <v>1</v>
      </c>
      <c r="E22" s="317">
        <v>1</v>
      </c>
      <c r="F22" s="382">
        <v>2500</v>
      </c>
      <c r="G22" s="383"/>
      <c r="H22" s="304"/>
      <c r="I22" s="304"/>
      <c r="J22" s="304">
        <v>2500</v>
      </c>
      <c r="K22" s="304"/>
      <c r="L22" s="304"/>
      <c r="M22" s="372"/>
      <c r="N22" s="372"/>
      <c r="O22" s="372"/>
      <c r="P22" s="372"/>
      <c r="Q22" s="372"/>
      <c r="R22" s="372"/>
      <c r="S22" s="372"/>
    </row>
    <row r="23" spans="1:240" s="294" customFormat="1" ht="15" customHeight="1" x14ac:dyDescent="0.25">
      <c r="A23" s="424">
        <v>6</v>
      </c>
      <c r="B23" s="380" t="s">
        <v>459</v>
      </c>
      <c r="C23" s="425"/>
      <c r="D23" s="317" t="s">
        <v>1</v>
      </c>
      <c r="E23" s="317">
        <v>1</v>
      </c>
      <c r="F23" s="382">
        <v>4000</v>
      </c>
      <c r="G23" s="383"/>
      <c r="H23" s="304"/>
      <c r="I23" s="304">
        <v>4000</v>
      </c>
      <c r="J23" s="304"/>
      <c r="K23" s="304"/>
      <c r="L23" s="304"/>
      <c r="M23" s="372"/>
      <c r="N23" s="372"/>
      <c r="O23" s="372"/>
      <c r="P23" s="372"/>
      <c r="Q23" s="372"/>
      <c r="R23" s="372"/>
      <c r="S23" s="372"/>
    </row>
    <row r="24" spans="1:240" s="294" customFormat="1" ht="15" customHeight="1" x14ac:dyDescent="0.25">
      <c r="A24" s="424">
        <v>7</v>
      </c>
      <c r="B24" s="380" t="s">
        <v>461</v>
      </c>
      <c r="C24" s="425"/>
      <c r="D24" s="317" t="s">
        <v>1</v>
      </c>
      <c r="E24" s="317">
        <v>2</v>
      </c>
      <c r="F24" s="382">
        <v>2500</v>
      </c>
      <c r="G24" s="383"/>
      <c r="H24" s="304"/>
      <c r="I24" s="304">
        <v>2500</v>
      </c>
      <c r="J24" s="304">
        <v>2500</v>
      </c>
      <c r="K24" s="304"/>
      <c r="L24" s="304"/>
      <c r="M24" s="372"/>
      <c r="N24" s="372"/>
      <c r="O24" s="372"/>
      <c r="P24" s="372"/>
      <c r="Q24" s="372"/>
      <c r="R24" s="372"/>
      <c r="S24" s="372"/>
    </row>
    <row r="25" spans="1:240" x14ac:dyDescent="0.25">
      <c r="A25" s="279">
        <v>4</v>
      </c>
      <c r="B25" s="489" t="s">
        <v>83</v>
      </c>
      <c r="C25" s="490"/>
      <c r="D25" s="281"/>
      <c r="E25" s="281"/>
      <c r="F25" s="282"/>
      <c r="G25" s="283">
        <f>SUM(G26)</f>
        <v>897.22222222200003</v>
      </c>
      <c r="H25" s="283">
        <f t="shared" ref="H25" si="3">SUM(H26:H26)</f>
        <v>0</v>
      </c>
      <c r="I25" s="283">
        <f>SUM(I26:I27)</f>
        <v>0</v>
      </c>
      <c r="J25" s="283">
        <f>SUM(J26:J27)</f>
        <v>0</v>
      </c>
      <c r="K25" s="283">
        <f>SUM(K26:K27)</f>
        <v>0</v>
      </c>
      <c r="L25" s="283">
        <f>SUM(L26:L28)</f>
        <v>0</v>
      </c>
      <c r="M25" s="371"/>
      <c r="N25" s="371"/>
      <c r="O25" s="371"/>
      <c r="P25" s="371"/>
      <c r="Q25" s="371"/>
      <c r="R25" s="371"/>
      <c r="S25" s="371"/>
      <c r="T25" s="273"/>
      <c r="U25" s="273"/>
      <c r="V25" s="273"/>
      <c r="W25" s="273"/>
      <c r="X25" s="273"/>
      <c r="Y25" s="273"/>
      <c r="Z25" s="273"/>
      <c r="AA25" s="273"/>
      <c r="AB25" s="273"/>
      <c r="AC25" s="273"/>
      <c r="AD25" s="273"/>
      <c r="AE25" s="273"/>
      <c r="AF25" s="273"/>
      <c r="AG25" s="273"/>
      <c r="AH25" s="273"/>
      <c r="AI25" s="273"/>
      <c r="AJ25" s="273"/>
      <c r="AK25" s="273"/>
      <c r="AL25" s="273"/>
      <c r="AM25" s="273"/>
      <c r="AN25" s="273"/>
      <c r="AO25" s="273"/>
      <c r="AP25" s="273"/>
      <c r="AQ25" s="273"/>
      <c r="AR25" s="273"/>
      <c r="AS25" s="273"/>
      <c r="AT25" s="273"/>
      <c r="AU25" s="273"/>
      <c r="AV25" s="273"/>
      <c r="AW25" s="273"/>
      <c r="AX25" s="273"/>
      <c r="AY25" s="273"/>
      <c r="AZ25" s="273"/>
      <c r="BA25" s="273"/>
      <c r="BB25" s="273"/>
      <c r="BC25" s="273"/>
      <c r="BD25" s="273"/>
      <c r="BE25" s="273"/>
      <c r="BF25" s="273"/>
      <c r="BG25" s="273"/>
      <c r="BH25" s="273"/>
      <c r="BI25" s="273"/>
      <c r="BJ25" s="273"/>
      <c r="BK25" s="273"/>
      <c r="BL25" s="273"/>
      <c r="BM25" s="273"/>
      <c r="BN25" s="273"/>
      <c r="BO25" s="273"/>
      <c r="BP25" s="273"/>
      <c r="BQ25" s="273"/>
      <c r="BR25" s="273"/>
      <c r="BS25" s="273"/>
      <c r="BT25" s="273"/>
      <c r="BU25" s="273"/>
      <c r="BV25" s="273"/>
      <c r="BW25" s="273"/>
      <c r="BX25" s="273"/>
      <c r="BY25" s="273"/>
      <c r="BZ25" s="273"/>
      <c r="CA25" s="273"/>
      <c r="CB25" s="273"/>
      <c r="CC25" s="273"/>
      <c r="CD25" s="273"/>
      <c r="CE25" s="273"/>
      <c r="CF25" s="273"/>
      <c r="CG25" s="273"/>
      <c r="CH25" s="273"/>
      <c r="CI25" s="273"/>
      <c r="CJ25" s="273"/>
      <c r="CK25" s="273"/>
      <c r="CL25" s="273"/>
      <c r="CM25" s="273"/>
      <c r="CN25" s="273"/>
      <c r="CO25" s="273"/>
      <c r="CP25" s="273"/>
      <c r="CQ25" s="273"/>
      <c r="CR25" s="273"/>
      <c r="CS25" s="273"/>
      <c r="CT25" s="273"/>
      <c r="CU25" s="273"/>
      <c r="CV25" s="273"/>
      <c r="CW25" s="273"/>
      <c r="CX25" s="273"/>
      <c r="CY25" s="273"/>
      <c r="CZ25" s="273"/>
      <c r="DA25" s="273"/>
      <c r="DB25" s="273"/>
      <c r="DC25" s="273"/>
      <c r="DD25" s="273"/>
      <c r="DE25" s="273"/>
      <c r="DF25" s="273"/>
      <c r="DG25" s="273"/>
      <c r="DH25" s="273"/>
      <c r="DI25" s="273"/>
      <c r="DJ25" s="273"/>
      <c r="DK25" s="273"/>
      <c r="DL25" s="273"/>
      <c r="DM25" s="273"/>
      <c r="DN25" s="273"/>
      <c r="DO25" s="273"/>
      <c r="DP25" s="273"/>
      <c r="DQ25" s="273"/>
      <c r="DR25" s="273"/>
      <c r="DS25" s="273"/>
      <c r="DT25" s="273"/>
      <c r="DU25" s="273"/>
      <c r="DV25" s="273"/>
      <c r="DW25" s="273"/>
      <c r="DX25" s="273"/>
      <c r="DY25" s="273"/>
      <c r="DZ25" s="273"/>
      <c r="EA25" s="273"/>
      <c r="EB25" s="273"/>
      <c r="EC25" s="273"/>
      <c r="ED25" s="273"/>
      <c r="EE25" s="273"/>
      <c r="EF25" s="273"/>
      <c r="EG25" s="273"/>
      <c r="EH25" s="273"/>
      <c r="EI25" s="273"/>
      <c r="EJ25" s="273"/>
      <c r="EK25" s="273"/>
      <c r="EL25" s="273"/>
      <c r="EM25" s="273"/>
      <c r="EN25" s="273"/>
      <c r="EO25" s="273"/>
      <c r="EP25" s="273"/>
      <c r="EQ25" s="273"/>
      <c r="ER25" s="273"/>
      <c r="ES25" s="273"/>
      <c r="ET25" s="273"/>
      <c r="EU25" s="273"/>
      <c r="EV25" s="273"/>
      <c r="EW25" s="273"/>
      <c r="EX25" s="273"/>
      <c r="EY25" s="273"/>
      <c r="EZ25" s="273"/>
      <c r="FA25" s="273"/>
      <c r="FB25" s="273"/>
      <c r="FC25" s="273"/>
      <c r="FD25" s="273"/>
      <c r="FE25" s="273"/>
      <c r="FF25" s="273"/>
      <c r="FG25" s="273"/>
      <c r="FH25" s="273"/>
      <c r="FI25" s="273"/>
      <c r="FJ25" s="273"/>
      <c r="FK25" s="273"/>
      <c r="FL25" s="273"/>
      <c r="FM25" s="273"/>
      <c r="FN25" s="273"/>
      <c r="FO25" s="273"/>
      <c r="FP25" s="273"/>
      <c r="FQ25" s="273"/>
      <c r="FR25" s="273"/>
      <c r="FS25" s="273"/>
      <c r="FT25" s="273"/>
      <c r="FU25" s="273"/>
      <c r="FV25" s="273"/>
      <c r="FW25" s="273"/>
      <c r="FX25" s="273"/>
      <c r="FY25" s="273"/>
      <c r="FZ25" s="273"/>
      <c r="GA25" s="273"/>
      <c r="GB25" s="273"/>
      <c r="GC25" s="273"/>
      <c r="GD25" s="273"/>
      <c r="GE25" s="273"/>
      <c r="GF25" s="273"/>
      <c r="GG25" s="273"/>
      <c r="GH25" s="273"/>
      <c r="GI25" s="273"/>
      <c r="GJ25" s="273"/>
      <c r="GK25" s="273"/>
      <c r="GL25" s="273"/>
      <c r="GM25" s="273"/>
      <c r="GN25" s="273"/>
      <c r="GO25" s="273"/>
      <c r="GP25" s="273"/>
      <c r="GQ25" s="273"/>
      <c r="GR25" s="273"/>
      <c r="GS25" s="273"/>
      <c r="GT25" s="273"/>
      <c r="GU25" s="273"/>
      <c r="GV25" s="273"/>
      <c r="GW25" s="273"/>
      <c r="GX25" s="273"/>
      <c r="GY25" s="273"/>
      <c r="GZ25" s="273"/>
      <c r="HA25" s="273"/>
      <c r="HB25" s="273"/>
      <c r="HC25" s="273"/>
      <c r="HD25" s="273"/>
      <c r="HE25" s="273"/>
      <c r="HF25" s="273"/>
      <c r="HG25" s="273"/>
      <c r="HH25" s="273"/>
      <c r="HI25" s="273"/>
      <c r="HJ25" s="273"/>
      <c r="HK25" s="273"/>
      <c r="HL25" s="273"/>
      <c r="HM25" s="273"/>
      <c r="HN25" s="273"/>
      <c r="HO25" s="273"/>
      <c r="HP25" s="273"/>
      <c r="HQ25" s="273"/>
      <c r="HR25" s="273"/>
      <c r="HS25" s="273"/>
      <c r="HT25" s="273"/>
      <c r="HU25" s="273"/>
      <c r="HV25" s="273"/>
      <c r="HW25" s="273"/>
      <c r="HX25" s="273"/>
      <c r="HY25" s="273"/>
      <c r="HZ25" s="273"/>
      <c r="IA25" s="273"/>
      <c r="IB25" s="273"/>
      <c r="IC25" s="273"/>
      <c r="ID25" s="273"/>
      <c r="IE25" s="273"/>
      <c r="IF25" s="273"/>
    </row>
    <row r="26" spans="1:240" s="116" customFormat="1" ht="15.75" x14ac:dyDescent="0.25">
      <c r="A26" s="187" t="s">
        <v>100</v>
      </c>
      <c r="B26" s="132" t="s">
        <v>188</v>
      </c>
      <c r="C26" s="132"/>
      <c r="D26" s="40" t="s">
        <v>172</v>
      </c>
      <c r="E26" s="211">
        <v>1</v>
      </c>
      <c r="F26" s="40">
        <v>897.22222222200003</v>
      </c>
      <c r="G26" s="40">
        <f>+F26*E26</f>
        <v>897.22222222200003</v>
      </c>
      <c r="H26" s="43"/>
      <c r="I26" s="266"/>
      <c r="J26" s="266"/>
      <c r="K26" s="266"/>
      <c r="L26" s="266"/>
    </row>
    <row r="27" spans="1:240" s="300" customFormat="1" ht="15" x14ac:dyDescent="0.2">
      <c r="A27" s="297"/>
      <c r="B27" s="295" t="s">
        <v>177</v>
      </c>
      <c r="C27" s="295"/>
      <c r="D27" s="298" t="s">
        <v>172</v>
      </c>
      <c r="E27" s="301">
        <v>1</v>
      </c>
      <c r="F27" s="298">
        <v>286.74770000000001</v>
      </c>
      <c r="G27" s="298">
        <f>+E27*F27</f>
        <v>286.74770000000001</v>
      </c>
      <c r="H27" s="299"/>
      <c r="I27" s="299"/>
      <c r="J27" s="299"/>
      <c r="K27" s="299"/>
      <c r="L27" s="299"/>
    </row>
    <row r="28" spans="1:240" s="300" customFormat="1" ht="15" x14ac:dyDescent="0.2">
      <c r="A28" s="297"/>
      <c r="B28" s="295" t="s">
        <v>166</v>
      </c>
      <c r="C28" s="295"/>
      <c r="D28" s="302" t="s">
        <v>172</v>
      </c>
      <c r="E28" s="303">
        <v>1</v>
      </c>
      <c r="F28" s="298">
        <v>12.32</v>
      </c>
      <c r="G28" s="298">
        <f>+F28</f>
        <v>12.32</v>
      </c>
      <c r="H28" s="305"/>
      <c r="I28" s="305"/>
      <c r="J28" s="305"/>
      <c r="K28" s="305"/>
      <c r="L28" s="305"/>
    </row>
    <row r="29" spans="1:240" x14ac:dyDescent="0.25">
      <c r="A29" s="279">
        <v>5</v>
      </c>
      <c r="B29" s="491" t="s">
        <v>247</v>
      </c>
      <c r="C29" s="492"/>
      <c r="D29" s="281"/>
      <c r="E29" s="281"/>
      <c r="F29" s="282"/>
      <c r="G29" s="283">
        <f>SUM(G30)</f>
        <v>346.15383500000002</v>
      </c>
      <c r="H29" s="283">
        <f>SUM(H30)</f>
        <v>0</v>
      </c>
      <c r="I29" s="283">
        <f>SUM(I30)</f>
        <v>0</v>
      </c>
      <c r="J29" s="283">
        <f>SUM(J30:J30)</f>
        <v>0</v>
      </c>
      <c r="K29" s="283">
        <f>SUM(K30:K30)</f>
        <v>0</v>
      </c>
      <c r="L29" s="283">
        <f>SUM(L30:L35)</f>
        <v>0</v>
      </c>
      <c r="M29" s="371"/>
      <c r="N29" s="371"/>
      <c r="O29" s="371"/>
      <c r="P29" s="371"/>
      <c r="Q29" s="371"/>
      <c r="R29" s="371"/>
      <c r="S29" s="371"/>
      <c r="T29" s="273"/>
      <c r="U29" s="273"/>
      <c r="V29" s="273"/>
      <c r="W29" s="273"/>
      <c r="X29" s="273"/>
      <c r="Y29" s="273"/>
      <c r="Z29" s="273"/>
      <c r="AA29" s="273"/>
      <c r="AB29" s="273"/>
      <c r="AC29" s="273"/>
      <c r="AD29" s="273"/>
      <c r="AE29" s="273"/>
      <c r="AF29" s="273"/>
      <c r="AG29" s="273"/>
      <c r="AH29" s="273"/>
      <c r="AI29" s="273"/>
      <c r="AJ29" s="273"/>
      <c r="AK29" s="273"/>
      <c r="AL29" s="273"/>
      <c r="AM29" s="273"/>
      <c r="AN29" s="273"/>
      <c r="AO29" s="273"/>
      <c r="AP29" s="273"/>
      <c r="AQ29" s="273"/>
      <c r="AR29" s="273"/>
      <c r="AS29" s="273"/>
      <c r="AT29" s="273"/>
      <c r="AU29" s="273"/>
      <c r="AV29" s="273"/>
      <c r="AW29" s="273"/>
      <c r="AX29" s="273"/>
      <c r="AY29" s="273"/>
      <c r="AZ29" s="273"/>
      <c r="BA29" s="273"/>
      <c r="BB29" s="273"/>
      <c r="BC29" s="273"/>
      <c r="BD29" s="273"/>
      <c r="BE29" s="273"/>
      <c r="BF29" s="273"/>
      <c r="BG29" s="273"/>
      <c r="BH29" s="273"/>
      <c r="BI29" s="273"/>
      <c r="BJ29" s="273"/>
      <c r="BK29" s="273"/>
      <c r="BL29" s="273"/>
      <c r="BM29" s="273"/>
      <c r="BN29" s="273"/>
      <c r="BO29" s="273"/>
      <c r="BP29" s="273"/>
      <c r="BQ29" s="273"/>
      <c r="BR29" s="273"/>
      <c r="BS29" s="273"/>
      <c r="BT29" s="273"/>
      <c r="BU29" s="273"/>
      <c r="BV29" s="273"/>
      <c r="BW29" s="273"/>
      <c r="BX29" s="273"/>
      <c r="BY29" s="273"/>
      <c r="BZ29" s="273"/>
      <c r="CA29" s="273"/>
      <c r="CB29" s="273"/>
      <c r="CC29" s="273"/>
      <c r="CD29" s="273"/>
      <c r="CE29" s="273"/>
      <c r="CF29" s="273"/>
      <c r="CG29" s="273"/>
      <c r="CH29" s="273"/>
      <c r="CI29" s="273"/>
      <c r="CJ29" s="273"/>
      <c r="CK29" s="273"/>
      <c r="CL29" s="273"/>
      <c r="CM29" s="273"/>
      <c r="CN29" s="273"/>
      <c r="CO29" s="273"/>
      <c r="CP29" s="273"/>
      <c r="CQ29" s="273"/>
      <c r="CR29" s="273"/>
      <c r="CS29" s="273"/>
      <c r="CT29" s="273"/>
      <c r="CU29" s="273"/>
      <c r="CV29" s="273"/>
      <c r="CW29" s="273"/>
      <c r="CX29" s="273"/>
      <c r="CY29" s="273"/>
      <c r="CZ29" s="273"/>
      <c r="DA29" s="273"/>
      <c r="DB29" s="273"/>
      <c r="DC29" s="273"/>
      <c r="DD29" s="273"/>
      <c r="DE29" s="273"/>
      <c r="DF29" s="273"/>
      <c r="DG29" s="273"/>
      <c r="DH29" s="273"/>
      <c r="DI29" s="273"/>
      <c r="DJ29" s="273"/>
      <c r="DK29" s="273"/>
      <c r="DL29" s="273"/>
      <c r="DM29" s="273"/>
      <c r="DN29" s="273"/>
      <c r="DO29" s="273"/>
      <c r="DP29" s="273"/>
      <c r="DQ29" s="273"/>
      <c r="DR29" s="273"/>
      <c r="DS29" s="273"/>
      <c r="DT29" s="273"/>
      <c r="DU29" s="273"/>
      <c r="DV29" s="273"/>
      <c r="DW29" s="273"/>
      <c r="DX29" s="273"/>
      <c r="DY29" s="273"/>
      <c r="DZ29" s="273"/>
      <c r="EA29" s="273"/>
      <c r="EB29" s="273"/>
      <c r="EC29" s="273"/>
      <c r="ED29" s="273"/>
      <c r="EE29" s="273"/>
      <c r="EF29" s="273"/>
      <c r="EG29" s="273"/>
      <c r="EH29" s="273"/>
      <c r="EI29" s="273"/>
      <c r="EJ29" s="273"/>
      <c r="EK29" s="273"/>
      <c r="EL29" s="273"/>
      <c r="EM29" s="273"/>
      <c r="EN29" s="273"/>
      <c r="EO29" s="273"/>
      <c r="EP29" s="273"/>
      <c r="EQ29" s="273"/>
      <c r="ER29" s="273"/>
      <c r="ES29" s="273"/>
      <c r="ET29" s="273"/>
      <c r="EU29" s="273"/>
      <c r="EV29" s="273"/>
      <c r="EW29" s="273"/>
      <c r="EX29" s="273"/>
      <c r="EY29" s="273"/>
      <c r="EZ29" s="273"/>
      <c r="FA29" s="273"/>
      <c r="FB29" s="273"/>
      <c r="FC29" s="273"/>
      <c r="FD29" s="273"/>
      <c r="FE29" s="273"/>
      <c r="FF29" s="273"/>
      <c r="FG29" s="273"/>
      <c r="FH29" s="273"/>
      <c r="FI29" s="273"/>
      <c r="FJ29" s="273"/>
      <c r="FK29" s="273"/>
      <c r="FL29" s="273"/>
      <c r="FM29" s="273"/>
      <c r="FN29" s="273"/>
      <c r="FO29" s="273"/>
      <c r="FP29" s="273"/>
      <c r="FQ29" s="273"/>
      <c r="FR29" s="273"/>
      <c r="FS29" s="273"/>
      <c r="FT29" s="273"/>
      <c r="FU29" s="273"/>
      <c r="FV29" s="273"/>
      <c r="FW29" s="273"/>
      <c r="FX29" s="273"/>
      <c r="FY29" s="273"/>
      <c r="FZ29" s="273"/>
      <c r="GA29" s="273"/>
      <c r="GB29" s="273"/>
      <c r="GC29" s="273"/>
      <c r="GD29" s="273"/>
      <c r="GE29" s="273"/>
      <c r="GF29" s="273"/>
      <c r="GG29" s="273"/>
      <c r="GH29" s="273"/>
      <c r="GI29" s="273"/>
      <c r="GJ29" s="273"/>
      <c r="GK29" s="273"/>
      <c r="GL29" s="273"/>
      <c r="GM29" s="273"/>
      <c r="GN29" s="273"/>
      <c r="GO29" s="273"/>
      <c r="GP29" s="273"/>
      <c r="GQ29" s="273"/>
      <c r="GR29" s="273"/>
      <c r="GS29" s="273"/>
      <c r="GT29" s="273"/>
      <c r="GU29" s="273"/>
      <c r="GV29" s="273"/>
      <c r="GW29" s="273"/>
      <c r="GX29" s="273"/>
      <c r="GY29" s="273"/>
      <c r="GZ29" s="273"/>
      <c r="HA29" s="273"/>
      <c r="HB29" s="273"/>
      <c r="HC29" s="273"/>
      <c r="HD29" s="273"/>
      <c r="HE29" s="273"/>
      <c r="HF29" s="273"/>
      <c r="HG29" s="273"/>
      <c r="HH29" s="273"/>
      <c r="HI29" s="273"/>
      <c r="HJ29" s="273"/>
      <c r="HK29" s="273"/>
      <c r="HL29" s="273"/>
      <c r="HM29" s="273"/>
      <c r="HN29" s="273"/>
      <c r="HO29" s="273"/>
      <c r="HP29" s="273"/>
      <c r="HQ29" s="273"/>
      <c r="HR29" s="273"/>
      <c r="HS29" s="273"/>
      <c r="HT29" s="273"/>
      <c r="HU29" s="273"/>
      <c r="HV29" s="273"/>
      <c r="HW29" s="273"/>
      <c r="HX29" s="273"/>
      <c r="HY29" s="273"/>
      <c r="HZ29" s="273"/>
      <c r="IA29" s="273"/>
      <c r="IB29" s="273"/>
      <c r="IC29" s="273"/>
      <c r="ID29" s="273"/>
      <c r="IE29" s="273"/>
      <c r="IF29" s="273"/>
    </row>
    <row r="30" spans="1:240" s="324" customFormat="1" ht="16.5" x14ac:dyDescent="0.25">
      <c r="A30" s="320">
        <v>1</v>
      </c>
      <c r="B30" s="321" t="s">
        <v>222</v>
      </c>
      <c r="C30" s="321"/>
      <c r="D30" s="322" t="s">
        <v>172</v>
      </c>
      <c r="E30" s="322">
        <v>1</v>
      </c>
      <c r="F30" s="298">
        <v>346.15383500000002</v>
      </c>
      <c r="G30" s="323">
        <f>+F30*E30</f>
        <v>346.15383500000002</v>
      </c>
      <c r="H30" s="323"/>
      <c r="I30" s="323"/>
      <c r="J30" s="323"/>
      <c r="K30" s="299"/>
      <c r="L30" s="299"/>
    </row>
    <row r="31" spans="1:240" s="324" customFormat="1" ht="16.5" x14ac:dyDescent="0.25">
      <c r="A31" s="320">
        <v>2</v>
      </c>
      <c r="B31" s="321" t="s">
        <v>284</v>
      </c>
      <c r="C31" s="321"/>
      <c r="D31" s="322" t="s">
        <v>172</v>
      </c>
      <c r="E31" s="322">
        <v>1</v>
      </c>
      <c r="F31" s="298">
        <v>2500</v>
      </c>
      <c r="G31" s="323">
        <f>+F31</f>
        <v>2500</v>
      </c>
      <c r="H31" s="323"/>
      <c r="I31" s="323"/>
      <c r="J31" s="323"/>
      <c r="K31" s="299"/>
      <c r="L31" s="299"/>
    </row>
    <row r="32" spans="1:240" s="324" customFormat="1" ht="16.5" x14ac:dyDescent="0.2">
      <c r="A32" s="320">
        <v>3</v>
      </c>
      <c r="B32" s="295" t="s">
        <v>270</v>
      </c>
      <c r="C32" s="295"/>
      <c r="D32" s="322" t="s">
        <v>172</v>
      </c>
      <c r="E32" s="322">
        <v>1</v>
      </c>
      <c r="F32" s="298">
        <v>14000</v>
      </c>
      <c r="G32" s="323">
        <f>+F32</f>
        <v>14000</v>
      </c>
      <c r="H32" s="323"/>
      <c r="I32" s="323"/>
      <c r="J32" s="323"/>
      <c r="K32" s="299"/>
      <c r="L32" s="299"/>
    </row>
    <row r="33" spans="1:240" s="324" customFormat="1" ht="16.5" x14ac:dyDescent="0.2">
      <c r="A33" s="320">
        <v>4</v>
      </c>
      <c r="B33" s="295" t="s">
        <v>269</v>
      </c>
      <c r="C33" s="295"/>
      <c r="D33" s="322" t="s">
        <v>172</v>
      </c>
      <c r="E33" s="322">
        <v>1</v>
      </c>
      <c r="F33" s="298">
        <v>12000</v>
      </c>
      <c r="G33" s="323">
        <f>+F33</f>
        <v>12000</v>
      </c>
      <c r="H33" s="323"/>
      <c r="I33" s="323"/>
      <c r="J33" s="323"/>
      <c r="K33" s="299"/>
      <c r="L33" s="299"/>
    </row>
    <row r="34" spans="1:240" s="324" customFormat="1" ht="16.5" x14ac:dyDescent="0.2">
      <c r="A34" s="320">
        <v>5</v>
      </c>
      <c r="B34" s="295" t="s">
        <v>268</v>
      </c>
      <c r="C34" s="295"/>
      <c r="D34" s="322" t="s">
        <v>172</v>
      </c>
      <c r="E34" s="322">
        <v>1</v>
      </c>
      <c r="F34" s="298">
        <v>14000</v>
      </c>
      <c r="G34" s="323">
        <f>+F34</f>
        <v>14000</v>
      </c>
      <c r="H34" s="323"/>
      <c r="I34" s="323"/>
      <c r="J34" s="323"/>
      <c r="K34" s="299"/>
      <c r="L34" s="299"/>
    </row>
    <row r="35" spans="1:240" s="324" customFormat="1" ht="16.5" x14ac:dyDescent="0.2">
      <c r="A35" s="320">
        <v>6</v>
      </c>
      <c r="B35" s="295" t="s">
        <v>462</v>
      </c>
      <c r="C35" s="295"/>
      <c r="D35" s="296"/>
      <c r="E35" s="322"/>
      <c r="F35" s="325"/>
      <c r="G35" s="323"/>
      <c r="H35" s="323"/>
      <c r="I35" s="323"/>
      <c r="J35" s="323"/>
      <c r="K35" s="299"/>
      <c r="L35" s="299"/>
    </row>
    <row r="36" spans="1:240" ht="15" thickBot="1" x14ac:dyDescent="0.3">
      <c r="A36" s="493" t="s">
        <v>6</v>
      </c>
      <c r="B36" s="494"/>
      <c r="C36" s="494"/>
      <c r="D36" s="494"/>
      <c r="E36" s="494"/>
      <c r="F36" s="494"/>
      <c r="G36" s="306">
        <f>SUM(H36:L36)</f>
        <v>0</v>
      </c>
      <c r="H36" s="307">
        <f>+H8+H10+H25+H29</f>
        <v>0</v>
      </c>
      <c r="I36" s="307">
        <f>+I8+I10+I25+I29</f>
        <v>0</v>
      </c>
      <c r="J36" s="307">
        <f>+J8+J10+J25+J29</f>
        <v>0</v>
      </c>
      <c r="K36" s="307">
        <f>+K8+K10+K25+K29</f>
        <v>0</v>
      </c>
      <c r="L36" s="307">
        <f>+L8+L10+L25+L29</f>
        <v>0</v>
      </c>
      <c r="M36" s="371"/>
      <c r="N36" s="371"/>
      <c r="O36" s="371"/>
      <c r="P36" s="371"/>
      <c r="Q36" s="371"/>
      <c r="R36" s="371"/>
      <c r="S36" s="371"/>
      <c r="T36" s="273"/>
      <c r="U36" s="273"/>
      <c r="V36" s="273"/>
      <c r="W36" s="273"/>
      <c r="X36" s="273"/>
      <c r="Y36" s="273"/>
      <c r="Z36" s="273"/>
      <c r="AA36" s="273"/>
      <c r="AB36" s="273"/>
      <c r="AC36" s="273"/>
      <c r="AD36" s="273"/>
      <c r="AE36" s="273"/>
      <c r="AF36" s="273"/>
      <c r="AG36" s="273"/>
      <c r="AH36" s="273"/>
      <c r="AI36" s="273"/>
      <c r="AJ36" s="273"/>
      <c r="AK36" s="273"/>
      <c r="AL36" s="273"/>
      <c r="AM36" s="273"/>
      <c r="AN36" s="273"/>
      <c r="AO36" s="273"/>
      <c r="AP36" s="273"/>
      <c r="AQ36" s="273"/>
      <c r="AR36" s="273"/>
      <c r="AS36" s="273"/>
      <c r="AT36" s="273"/>
      <c r="AU36" s="273"/>
      <c r="AV36" s="273"/>
      <c r="AW36" s="273"/>
      <c r="AX36" s="273"/>
      <c r="AY36" s="273"/>
      <c r="AZ36" s="273"/>
      <c r="BA36" s="273"/>
      <c r="BB36" s="273"/>
      <c r="BC36" s="273"/>
      <c r="BD36" s="273"/>
      <c r="BE36" s="273"/>
      <c r="BF36" s="273"/>
      <c r="BG36" s="273"/>
      <c r="BH36" s="273"/>
      <c r="BI36" s="273"/>
      <c r="BJ36" s="273"/>
      <c r="BK36" s="273"/>
      <c r="BL36" s="273"/>
      <c r="BM36" s="273"/>
      <c r="BN36" s="273"/>
      <c r="BO36" s="273"/>
      <c r="BP36" s="273"/>
      <c r="BQ36" s="273"/>
      <c r="BR36" s="273"/>
      <c r="BS36" s="273"/>
      <c r="BT36" s="273"/>
      <c r="BU36" s="273"/>
      <c r="BV36" s="273"/>
      <c r="BW36" s="273"/>
      <c r="BX36" s="273"/>
      <c r="BY36" s="273"/>
      <c r="BZ36" s="273"/>
      <c r="CA36" s="273"/>
      <c r="CB36" s="273"/>
      <c r="CC36" s="273"/>
      <c r="CD36" s="273"/>
      <c r="CE36" s="273"/>
      <c r="CF36" s="273"/>
      <c r="CG36" s="273"/>
      <c r="CH36" s="273"/>
      <c r="CI36" s="273"/>
      <c r="CJ36" s="273"/>
      <c r="CK36" s="273"/>
      <c r="CL36" s="273"/>
      <c r="CM36" s="273"/>
      <c r="CN36" s="273"/>
      <c r="CO36" s="273"/>
      <c r="CP36" s="273"/>
      <c r="CQ36" s="273"/>
      <c r="CR36" s="273"/>
      <c r="CS36" s="273"/>
      <c r="CT36" s="273"/>
      <c r="CU36" s="273"/>
      <c r="CV36" s="273"/>
      <c r="CW36" s="273"/>
      <c r="CX36" s="273"/>
      <c r="CY36" s="273"/>
      <c r="CZ36" s="273"/>
      <c r="DA36" s="273"/>
      <c r="DB36" s="273"/>
      <c r="DC36" s="273"/>
      <c r="DD36" s="273"/>
      <c r="DE36" s="273"/>
      <c r="DF36" s="273"/>
      <c r="DG36" s="273"/>
      <c r="DH36" s="273"/>
      <c r="DI36" s="273"/>
      <c r="DJ36" s="273"/>
      <c r="DK36" s="273"/>
      <c r="DL36" s="273"/>
      <c r="DM36" s="273"/>
      <c r="DN36" s="273"/>
      <c r="DO36" s="273"/>
      <c r="DP36" s="273"/>
      <c r="DQ36" s="273"/>
      <c r="DR36" s="273"/>
      <c r="DS36" s="273"/>
      <c r="DT36" s="273"/>
      <c r="DU36" s="273"/>
      <c r="DV36" s="273"/>
      <c r="DW36" s="273"/>
      <c r="DX36" s="273"/>
      <c r="DY36" s="273"/>
      <c r="DZ36" s="273"/>
      <c r="EA36" s="273"/>
      <c r="EB36" s="273"/>
      <c r="EC36" s="273"/>
      <c r="ED36" s="273"/>
      <c r="EE36" s="273"/>
      <c r="EF36" s="273"/>
      <c r="EG36" s="273"/>
      <c r="EH36" s="273"/>
      <c r="EI36" s="273"/>
      <c r="EJ36" s="273"/>
      <c r="EK36" s="273"/>
      <c r="EL36" s="273"/>
      <c r="EM36" s="273"/>
      <c r="EN36" s="273"/>
      <c r="EO36" s="273"/>
      <c r="EP36" s="273"/>
      <c r="EQ36" s="273"/>
      <c r="ER36" s="273"/>
      <c r="ES36" s="273"/>
      <c r="ET36" s="273"/>
      <c r="EU36" s="273"/>
      <c r="EV36" s="273"/>
      <c r="EW36" s="273"/>
      <c r="EX36" s="273"/>
      <c r="EY36" s="273"/>
      <c r="EZ36" s="273"/>
      <c r="FA36" s="273"/>
      <c r="FB36" s="273"/>
      <c r="FC36" s="273"/>
      <c r="FD36" s="273"/>
      <c r="FE36" s="273"/>
      <c r="FF36" s="273"/>
      <c r="FG36" s="273"/>
      <c r="FH36" s="273"/>
      <c r="FI36" s="273"/>
      <c r="FJ36" s="273"/>
      <c r="FK36" s="273"/>
      <c r="FL36" s="273"/>
      <c r="FM36" s="273"/>
      <c r="FN36" s="273"/>
      <c r="FO36" s="273"/>
      <c r="FP36" s="273"/>
      <c r="FQ36" s="273"/>
      <c r="FR36" s="273"/>
      <c r="FS36" s="273"/>
      <c r="FT36" s="273"/>
      <c r="FU36" s="273"/>
      <c r="FV36" s="273"/>
      <c r="FW36" s="273"/>
      <c r="FX36" s="273"/>
      <c r="FY36" s="273"/>
      <c r="FZ36" s="273"/>
      <c r="GA36" s="273"/>
      <c r="GB36" s="273"/>
      <c r="GC36" s="273"/>
      <c r="GD36" s="273"/>
      <c r="GE36" s="273"/>
      <c r="GF36" s="273"/>
      <c r="GG36" s="273"/>
      <c r="GH36" s="273"/>
      <c r="GI36" s="273"/>
      <c r="GJ36" s="273"/>
      <c r="GK36" s="273"/>
      <c r="GL36" s="273"/>
      <c r="GM36" s="273"/>
      <c r="GN36" s="273"/>
      <c r="GO36" s="273"/>
      <c r="GP36" s="273"/>
      <c r="GQ36" s="273"/>
      <c r="GR36" s="273"/>
      <c r="GS36" s="273"/>
      <c r="GT36" s="273"/>
      <c r="GU36" s="273"/>
      <c r="GV36" s="273"/>
      <c r="GW36" s="273"/>
      <c r="GX36" s="273"/>
      <c r="GY36" s="273"/>
      <c r="GZ36" s="273"/>
      <c r="HA36" s="273"/>
      <c r="HB36" s="273"/>
      <c r="HC36" s="273"/>
      <c r="HD36" s="273"/>
      <c r="HE36" s="273"/>
      <c r="HF36" s="273"/>
      <c r="HG36" s="273"/>
      <c r="HH36" s="273"/>
      <c r="HI36" s="273"/>
      <c r="HJ36" s="273"/>
      <c r="HK36" s="273"/>
      <c r="HL36" s="273"/>
      <c r="HM36" s="273"/>
      <c r="HN36" s="273"/>
      <c r="HO36" s="273"/>
      <c r="HP36" s="273"/>
      <c r="HQ36" s="273"/>
      <c r="HR36" s="273"/>
      <c r="HS36" s="273"/>
      <c r="HT36" s="273"/>
      <c r="HU36" s="273"/>
      <c r="HV36" s="273"/>
      <c r="HW36" s="273"/>
      <c r="HX36" s="273"/>
      <c r="HY36" s="273"/>
      <c r="HZ36" s="273"/>
      <c r="IA36" s="273"/>
      <c r="IB36" s="273"/>
      <c r="IC36" s="273"/>
      <c r="ID36" s="273"/>
      <c r="IE36" s="273"/>
      <c r="IF36" s="273"/>
    </row>
    <row r="37" spans="1:240" s="27" customFormat="1" ht="16.5" thickTop="1" thickBot="1" x14ac:dyDescent="0.3">
      <c r="A37" s="480" t="s">
        <v>224</v>
      </c>
      <c r="B37" s="480"/>
      <c r="C37" s="480"/>
      <c r="D37" s="480"/>
      <c r="E37" s="480"/>
      <c r="F37" s="480"/>
      <c r="G37" s="326">
        <f>SUM(H37:L37)</f>
        <v>0</v>
      </c>
      <c r="H37" s="326">
        <f t="shared" ref="H37:L37" si="4">+H36</f>
        <v>0</v>
      </c>
      <c r="I37" s="326">
        <f t="shared" si="4"/>
        <v>0</v>
      </c>
      <c r="J37" s="326">
        <f t="shared" si="4"/>
        <v>0</v>
      </c>
      <c r="K37" s="326">
        <f t="shared" si="4"/>
        <v>0</v>
      </c>
      <c r="L37" s="326">
        <f t="shared" si="4"/>
        <v>0</v>
      </c>
    </row>
    <row r="38" spans="1:240" ht="15" thickTop="1" x14ac:dyDescent="0.25"/>
  </sheetData>
  <mergeCells count="11">
    <mergeCell ref="A2:L3"/>
    <mergeCell ref="A37:F37"/>
    <mergeCell ref="B4:B6"/>
    <mergeCell ref="C4:C6"/>
    <mergeCell ref="D4:D6"/>
    <mergeCell ref="E4:E6"/>
    <mergeCell ref="F4:G4"/>
    <mergeCell ref="A7:C7"/>
    <mergeCell ref="B25:C25"/>
    <mergeCell ref="B29:C29"/>
    <mergeCell ref="A36:F36"/>
  </mergeCells>
  <phoneticPr fontId="45" type="noConversion"/>
  <pageMargins left="0.95" right="0.70866141732283472" top="0.74803149606299213" bottom="0.74803149606299213" header="0.31496062992125984" footer="0.31496062992125984"/>
  <pageSetup paperSize="9" scale="5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249977111117893"/>
  </sheetPr>
  <dimension ref="A1:II34"/>
  <sheetViews>
    <sheetView view="pageBreakPreview" topLeftCell="C19" zoomScaleNormal="100" zoomScaleSheetLayoutView="100" workbookViewId="0">
      <selection activeCell="I30" sqref="I30"/>
    </sheetView>
  </sheetViews>
  <sheetFormatPr baseColWidth="10" defaultColWidth="11.42578125" defaultRowHeight="15.75" x14ac:dyDescent="0.25"/>
  <cols>
    <col min="1" max="1" width="6.5703125" style="148" bestFit="1" customWidth="1"/>
    <col min="2" max="2" width="34" style="116" customWidth="1"/>
    <col min="3" max="3" width="28.85546875" style="116" customWidth="1"/>
    <col min="4" max="4" width="8.5703125" style="149" customWidth="1"/>
    <col min="5" max="5" width="8.85546875" style="123" bestFit="1" customWidth="1"/>
    <col min="6" max="6" width="11.5703125" style="149" bestFit="1" customWidth="1"/>
    <col min="7" max="7" width="12.140625" style="149" bestFit="1" customWidth="1"/>
    <col min="8" max="8" width="11.42578125" style="116" customWidth="1"/>
    <col min="9" max="16384" width="11.42578125" style="116"/>
  </cols>
  <sheetData>
    <row r="1" spans="1:243" s="137" customFormat="1" ht="15" customHeight="1" x14ac:dyDescent="0.25">
      <c r="A1" s="498" t="s">
        <v>362</v>
      </c>
      <c r="B1" s="498"/>
      <c r="C1" s="498"/>
      <c r="D1" s="498"/>
      <c r="E1" s="498"/>
      <c r="F1" s="498"/>
      <c r="G1" s="498"/>
      <c r="H1" s="359"/>
      <c r="I1" s="359"/>
      <c r="J1" s="359"/>
      <c r="K1" s="359"/>
      <c r="L1" s="359"/>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row>
    <row r="2" spans="1:243" s="137" customFormat="1" ht="18.75" customHeight="1" thickBot="1" x14ac:dyDescent="0.3">
      <c r="A2" s="499"/>
      <c r="B2" s="499"/>
      <c r="C2" s="499"/>
      <c r="D2" s="499"/>
      <c r="E2" s="499"/>
      <c r="F2" s="499"/>
      <c r="G2" s="499"/>
      <c r="H2" s="360"/>
      <c r="I2" s="360"/>
      <c r="J2" s="360"/>
      <c r="K2" s="360"/>
      <c r="L2" s="360"/>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c r="CV2" s="136"/>
      <c r="CW2" s="136"/>
      <c r="CX2" s="136"/>
      <c r="CY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row>
    <row r="3" spans="1:243" ht="15" customHeight="1" x14ac:dyDescent="0.25">
      <c r="A3" s="433" t="s">
        <v>85</v>
      </c>
      <c r="B3" s="435" t="s">
        <v>71</v>
      </c>
      <c r="C3" s="435" t="s">
        <v>113</v>
      </c>
      <c r="D3" s="435" t="s">
        <v>90</v>
      </c>
      <c r="E3" s="501" t="s">
        <v>2</v>
      </c>
      <c r="F3" s="435" t="s">
        <v>91</v>
      </c>
      <c r="G3" s="435" t="s">
        <v>92</v>
      </c>
      <c r="H3" s="435" t="s">
        <v>215</v>
      </c>
      <c r="I3" s="435" t="s">
        <v>232</v>
      </c>
      <c r="J3" s="435" t="s">
        <v>240</v>
      </c>
      <c r="K3" s="435" t="s">
        <v>256</v>
      </c>
      <c r="L3" s="435" t="s">
        <v>266</v>
      </c>
    </row>
    <row r="4" spans="1:243" ht="15.75" customHeight="1" x14ac:dyDescent="0.25">
      <c r="A4" s="500"/>
      <c r="B4" s="495"/>
      <c r="C4" s="495"/>
      <c r="D4" s="495"/>
      <c r="E4" s="502"/>
      <c r="F4" s="495"/>
      <c r="G4" s="495"/>
      <c r="H4" s="495"/>
      <c r="I4" s="495"/>
      <c r="J4" s="495"/>
      <c r="K4" s="495"/>
      <c r="L4" s="495"/>
    </row>
    <row r="5" spans="1:243" s="217" customFormat="1" ht="17.25" customHeight="1" x14ac:dyDescent="0.25">
      <c r="A5" s="252" t="s">
        <v>75</v>
      </c>
      <c r="B5" s="253"/>
      <c r="C5" s="253"/>
      <c r="D5" s="253"/>
      <c r="E5" s="253"/>
      <c r="F5" s="253"/>
      <c r="G5" s="253"/>
      <c r="H5" s="253"/>
      <c r="I5" s="253"/>
      <c r="J5" s="253"/>
      <c r="K5" s="253"/>
      <c r="L5" s="253"/>
    </row>
    <row r="6" spans="1:243" x14ac:dyDescent="0.25">
      <c r="A6" s="139"/>
      <c r="B6" s="45" t="s">
        <v>159</v>
      </c>
      <c r="C6" s="45"/>
      <c r="D6" s="140"/>
      <c r="E6" s="141"/>
      <c r="F6" s="140"/>
      <c r="G6" s="140"/>
      <c r="H6" s="142">
        <f>SUM(H8:H9)</f>
        <v>0</v>
      </c>
      <c r="I6" s="142">
        <f>SUM(I8:I9)</f>
        <v>0</v>
      </c>
      <c r="J6" s="142">
        <f>SUM(J8:J9)</f>
        <v>0</v>
      </c>
      <c r="K6" s="142">
        <f>SUM(K8:K9)</f>
        <v>0</v>
      </c>
      <c r="L6" s="142">
        <f>SUM(L8:L9)</f>
        <v>0</v>
      </c>
    </row>
    <row r="7" spans="1:243" x14ac:dyDescent="0.25">
      <c r="A7" s="38" t="s">
        <v>100</v>
      </c>
      <c r="B7" s="39" t="s">
        <v>315</v>
      </c>
      <c r="C7" s="39" t="s">
        <v>316</v>
      </c>
      <c r="D7" s="40"/>
      <c r="E7" s="143"/>
      <c r="F7" s="144"/>
      <c r="G7" s="144"/>
      <c r="H7" s="31"/>
      <c r="I7" s="31"/>
      <c r="J7" s="31"/>
      <c r="K7" s="31"/>
      <c r="L7" s="31"/>
    </row>
    <row r="8" spans="1:243" x14ac:dyDescent="0.25">
      <c r="A8" s="38" t="s">
        <v>101</v>
      </c>
      <c r="B8" s="39" t="s">
        <v>146</v>
      </c>
      <c r="C8" s="39" t="s">
        <v>314</v>
      </c>
      <c r="D8" s="40" t="s">
        <v>1</v>
      </c>
      <c r="E8" s="143" t="s">
        <v>100</v>
      </c>
      <c r="F8" s="144">
        <v>4000</v>
      </c>
      <c r="G8" s="144">
        <f>+F8*E8</f>
        <v>4000</v>
      </c>
      <c r="H8" s="31"/>
      <c r="I8" s="31"/>
      <c r="J8" s="31"/>
      <c r="K8" s="31"/>
      <c r="L8" s="31"/>
    </row>
    <row r="9" spans="1:243" x14ac:dyDescent="0.25">
      <c r="A9" s="38" t="s">
        <v>131</v>
      </c>
      <c r="B9" s="39" t="s">
        <v>148</v>
      </c>
      <c r="C9" s="39" t="s">
        <v>149</v>
      </c>
      <c r="D9" s="40" t="s">
        <v>1</v>
      </c>
      <c r="E9" s="143" t="s">
        <v>100</v>
      </c>
      <c r="F9" s="144">
        <v>4000</v>
      </c>
      <c r="G9" s="144">
        <f>+F9*E9</f>
        <v>4000</v>
      </c>
      <c r="H9" s="31"/>
      <c r="I9" s="31"/>
      <c r="J9" s="31"/>
      <c r="K9" s="31"/>
      <c r="L9" s="31"/>
    </row>
    <row r="10" spans="1:243" x14ac:dyDescent="0.25">
      <c r="A10" s="44"/>
      <c r="B10" s="45" t="s">
        <v>157</v>
      </c>
      <c r="C10" s="45"/>
      <c r="D10" s="45"/>
      <c r="E10" s="45"/>
      <c r="F10" s="45"/>
      <c r="G10" s="46">
        <f t="shared" ref="G10:L10" si="0">SUM(G11:G11)</f>
        <v>14700</v>
      </c>
      <c r="H10" s="46">
        <f t="shared" si="0"/>
        <v>0</v>
      </c>
      <c r="I10" s="46">
        <f t="shared" si="0"/>
        <v>0</v>
      </c>
      <c r="J10" s="46">
        <f t="shared" si="0"/>
        <v>0</v>
      </c>
      <c r="K10" s="46">
        <f t="shared" si="0"/>
        <v>0</v>
      </c>
      <c r="L10" s="46">
        <f t="shared" si="0"/>
        <v>0</v>
      </c>
    </row>
    <row r="11" spans="1:243" x14ac:dyDescent="0.25">
      <c r="A11" s="47" t="s">
        <v>100</v>
      </c>
      <c r="B11" s="48" t="s">
        <v>126</v>
      </c>
      <c r="C11" s="39" t="s">
        <v>311</v>
      </c>
      <c r="D11" s="32" t="s">
        <v>84</v>
      </c>
      <c r="E11" s="32">
        <f>15*7</f>
        <v>105</v>
      </c>
      <c r="F11" s="49">
        <v>140</v>
      </c>
      <c r="G11" s="49">
        <f>+F11*E11</f>
        <v>14700</v>
      </c>
      <c r="H11" s="43"/>
      <c r="I11" s="43"/>
      <c r="J11" s="43"/>
      <c r="K11" s="43"/>
      <c r="L11" s="43"/>
    </row>
    <row r="12" spans="1:243" x14ac:dyDescent="0.25">
      <c r="A12" s="44"/>
      <c r="B12" s="45" t="s">
        <v>251</v>
      </c>
      <c r="C12" s="45"/>
      <c r="D12" s="45"/>
      <c r="E12" s="45"/>
      <c r="F12" s="45"/>
      <c r="G12" s="46"/>
      <c r="H12" s="46">
        <f t="shared" ref="H12:L12" si="1">SUM(H13:H13)</f>
        <v>0</v>
      </c>
      <c r="I12" s="46">
        <f t="shared" si="1"/>
        <v>0</v>
      </c>
      <c r="J12" s="46">
        <f t="shared" si="1"/>
        <v>0</v>
      </c>
      <c r="K12" s="46">
        <f t="shared" si="1"/>
        <v>0</v>
      </c>
      <c r="L12" s="46">
        <f t="shared" si="1"/>
        <v>0</v>
      </c>
    </row>
    <row r="13" spans="1:243" s="15" customFormat="1" ht="15" customHeight="1" x14ac:dyDescent="0.25">
      <c r="A13" s="91" t="s">
        <v>100</v>
      </c>
      <c r="B13" s="92" t="s">
        <v>164</v>
      </c>
      <c r="C13" s="92" t="s">
        <v>179</v>
      </c>
      <c r="D13" s="75" t="s">
        <v>84</v>
      </c>
      <c r="E13" s="93">
        <v>1</v>
      </c>
      <c r="F13" s="94">
        <v>-10</v>
      </c>
      <c r="G13" s="49"/>
      <c r="H13" s="95"/>
      <c r="I13" s="95"/>
      <c r="J13" s="95"/>
      <c r="K13" s="95"/>
      <c r="L13" s="95"/>
    </row>
    <row r="14" spans="1:243" x14ac:dyDescent="0.25">
      <c r="A14" s="44" t="s">
        <v>101</v>
      </c>
      <c r="B14" s="45" t="s">
        <v>282</v>
      </c>
      <c r="C14" s="45"/>
      <c r="D14" s="140"/>
      <c r="E14" s="141"/>
      <c r="F14" s="140"/>
      <c r="G14" s="140"/>
      <c r="H14" s="145">
        <f t="shared" ref="H14:L14" si="2">SUM(H16:H16)</f>
        <v>2500</v>
      </c>
      <c r="I14" s="145">
        <f t="shared" si="2"/>
        <v>2500</v>
      </c>
      <c r="J14" s="145">
        <f t="shared" si="2"/>
        <v>2500</v>
      </c>
      <c r="K14" s="145">
        <f t="shared" si="2"/>
        <v>2500</v>
      </c>
      <c r="L14" s="145">
        <f t="shared" si="2"/>
        <v>0</v>
      </c>
    </row>
    <row r="15" spans="1:243" s="409" customFormat="1" x14ac:dyDescent="0.25">
      <c r="A15" s="422">
        <v>1</v>
      </c>
      <c r="B15" s="266" t="s">
        <v>146</v>
      </c>
      <c r="C15" s="266" t="s">
        <v>446</v>
      </c>
      <c r="D15" s="417" t="s">
        <v>1</v>
      </c>
      <c r="E15" s="418" t="s">
        <v>68</v>
      </c>
      <c r="F15" s="417">
        <v>4000</v>
      </c>
      <c r="G15" s="417"/>
      <c r="H15" s="421">
        <v>4000</v>
      </c>
      <c r="I15" s="421">
        <v>4000</v>
      </c>
      <c r="J15" s="421">
        <v>4000</v>
      </c>
      <c r="K15" s="421">
        <v>4000</v>
      </c>
      <c r="L15" s="421"/>
    </row>
    <row r="16" spans="1:243" x14ac:dyDescent="0.25">
      <c r="A16" s="423">
        <v>2</v>
      </c>
      <c r="B16" s="39" t="s">
        <v>448</v>
      </c>
      <c r="C16" s="39" t="s">
        <v>447</v>
      </c>
      <c r="D16" s="40" t="s">
        <v>1</v>
      </c>
      <c r="E16" s="143" t="s">
        <v>68</v>
      </c>
      <c r="F16" s="144">
        <v>2500</v>
      </c>
      <c r="G16" s="144"/>
      <c r="H16" s="43">
        <v>2500</v>
      </c>
      <c r="I16" s="43">
        <v>2500</v>
      </c>
      <c r="J16" s="43">
        <v>2500</v>
      </c>
      <c r="K16" s="43">
        <v>2500</v>
      </c>
      <c r="L16" s="43"/>
    </row>
    <row r="17" spans="1:12" x14ac:dyDescent="0.25">
      <c r="A17" s="422">
        <v>3</v>
      </c>
      <c r="B17" s="39" t="s">
        <v>440</v>
      </c>
      <c r="C17" s="39" t="s">
        <v>407</v>
      </c>
      <c r="D17" s="40" t="s">
        <v>1</v>
      </c>
      <c r="E17" s="143" t="s">
        <v>100</v>
      </c>
      <c r="F17" s="144">
        <v>2500</v>
      </c>
      <c r="G17" s="144"/>
      <c r="H17" s="43">
        <v>2500</v>
      </c>
      <c r="I17" s="43"/>
      <c r="J17" s="43"/>
      <c r="K17" s="43"/>
      <c r="L17" s="43"/>
    </row>
    <row r="18" spans="1:12" x14ac:dyDescent="0.25">
      <c r="A18" s="503">
        <v>4</v>
      </c>
      <c r="B18" s="506" t="s">
        <v>443</v>
      </c>
      <c r="C18" s="39" t="s">
        <v>450</v>
      </c>
      <c r="D18" s="40" t="s">
        <v>1</v>
      </c>
      <c r="E18" s="143" t="s">
        <v>452</v>
      </c>
      <c r="F18" s="144"/>
      <c r="G18" s="144"/>
      <c r="H18" s="43"/>
      <c r="I18" s="43"/>
      <c r="J18" s="43"/>
      <c r="K18" s="43"/>
      <c r="L18" s="43"/>
    </row>
    <row r="19" spans="1:12" x14ac:dyDescent="0.25">
      <c r="A19" s="504"/>
      <c r="B19" s="507"/>
      <c r="C19" s="39" t="s">
        <v>449</v>
      </c>
      <c r="D19" s="40" t="s">
        <v>1</v>
      </c>
      <c r="E19" s="143" t="s">
        <v>131</v>
      </c>
      <c r="F19" s="144">
        <v>2500</v>
      </c>
      <c r="G19" s="144"/>
      <c r="H19" s="43">
        <v>2500</v>
      </c>
      <c r="I19" s="43">
        <v>2500</v>
      </c>
      <c r="J19" s="43">
        <v>2500</v>
      </c>
      <c r="K19" s="43"/>
      <c r="L19" s="43"/>
    </row>
    <row r="20" spans="1:12" x14ac:dyDescent="0.25">
      <c r="A20" s="505"/>
      <c r="B20" s="508"/>
      <c r="C20" s="39" t="s">
        <v>451</v>
      </c>
      <c r="D20" s="40" t="s">
        <v>1</v>
      </c>
      <c r="E20" s="143" t="s">
        <v>452</v>
      </c>
      <c r="F20" s="144"/>
      <c r="G20" s="144"/>
      <c r="H20" s="43"/>
      <c r="I20" s="43"/>
      <c r="J20" s="43"/>
      <c r="K20" s="43"/>
      <c r="L20" s="43"/>
    </row>
    <row r="21" spans="1:12" x14ac:dyDescent="0.25">
      <c r="A21" s="422">
        <v>5</v>
      </c>
      <c r="B21" s="39" t="s">
        <v>444</v>
      </c>
      <c r="C21" s="39" t="s">
        <v>408</v>
      </c>
      <c r="D21" s="40" t="s">
        <v>1</v>
      </c>
      <c r="E21" s="143"/>
      <c r="F21" s="144"/>
      <c r="G21" s="144"/>
      <c r="H21" s="43"/>
      <c r="I21" s="43"/>
      <c r="J21" s="43"/>
      <c r="K21" s="43"/>
      <c r="L21" s="43"/>
    </row>
    <row r="22" spans="1:12" x14ac:dyDescent="0.25">
      <c r="A22" s="423">
        <v>6</v>
      </c>
      <c r="B22" s="39" t="s">
        <v>445</v>
      </c>
      <c r="C22" s="39" t="s">
        <v>405</v>
      </c>
      <c r="D22" s="40" t="s">
        <v>1</v>
      </c>
      <c r="E22" s="143"/>
      <c r="F22" s="144"/>
      <c r="G22" s="144"/>
      <c r="H22" s="43"/>
      <c r="I22" s="43"/>
      <c r="J22" s="43"/>
      <c r="K22" s="43"/>
      <c r="L22" s="43"/>
    </row>
    <row r="23" spans="1:12" x14ac:dyDescent="0.25">
      <c r="A23" s="422">
        <v>7</v>
      </c>
      <c r="B23" s="39"/>
      <c r="C23" s="39"/>
      <c r="D23" s="40"/>
      <c r="E23" s="143"/>
      <c r="F23" s="144"/>
      <c r="G23" s="144"/>
      <c r="H23" s="43"/>
      <c r="I23" s="43"/>
      <c r="J23" s="43"/>
      <c r="K23" s="43"/>
      <c r="L23" s="43"/>
    </row>
    <row r="24" spans="1:12" x14ac:dyDescent="0.25">
      <c r="A24" s="423">
        <v>8</v>
      </c>
      <c r="B24" s="43"/>
      <c r="C24" s="39"/>
      <c r="D24" s="40"/>
      <c r="E24" s="143"/>
      <c r="F24" s="144"/>
      <c r="G24" s="144"/>
      <c r="H24" s="43"/>
      <c r="I24" s="43"/>
      <c r="J24" s="43"/>
      <c r="K24" s="43"/>
      <c r="L24" s="43"/>
    </row>
    <row r="25" spans="1:12" x14ac:dyDescent="0.25">
      <c r="A25" s="44">
        <v>3</v>
      </c>
      <c r="B25" s="45" t="s">
        <v>252</v>
      </c>
      <c r="C25" s="45"/>
      <c r="D25" s="140"/>
      <c r="E25" s="141"/>
      <c r="F25" s="140"/>
      <c r="G25" s="140"/>
      <c r="H25" s="145">
        <f>SUM(H29:H29)</f>
        <v>0</v>
      </c>
      <c r="I25" s="145">
        <f>SUM(I29:I29)</f>
        <v>0</v>
      </c>
      <c r="J25" s="145">
        <f>SUM(J29:J29)</f>
        <v>0</v>
      </c>
      <c r="K25" s="145">
        <f>SUM(K29:K29)</f>
        <v>0</v>
      </c>
      <c r="L25" s="145">
        <f>SUM(L29:L29)</f>
        <v>0</v>
      </c>
    </row>
    <row r="26" spans="1:12" x14ac:dyDescent="0.25">
      <c r="A26" s="423">
        <v>1</v>
      </c>
      <c r="B26" s="39" t="s">
        <v>442</v>
      </c>
      <c r="C26" s="39"/>
      <c r="D26" s="40" t="s">
        <v>431</v>
      </c>
      <c r="E26" s="143" t="s">
        <v>100</v>
      </c>
      <c r="F26" s="144">
        <v>15000</v>
      </c>
      <c r="G26" s="144"/>
      <c r="H26" s="43"/>
      <c r="I26" s="43">
        <v>15000</v>
      </c>
      <c r="J26" s="43"/>
      <c r="K26" s="43"/>
      <c r="L26" s="43"/>
    </row>
    <row r="27" spans="1:12" x14ac:dyDescent="0.25">
      <c r="A27" s="423">
        <v>2</v>
      </c>
      <c r="B27" s="43" t="s">
        <v>381</v>
      </c>
      <c r="C27" s="39"/>
      <c r="D27" s="40" t="s">
        <v>431</v>
      </c>
      <c r="E27" s="143" t="s">
        <v>453</v>
      </c>
      <c r="F27" s="144">
        <v>600</v>
      </c>
      <c r="G27" s="144">
        <f>E27*F27</f>
        <v>9000</v>
      </c>
      <c r="H27" s="43"/>
      <c r="I27" s="43"/>
      <c r="J27" s="43"/>
      <c r="K27" s="43"/>
      <c r="L27" s="43"/>
    </row>
    <row r="28" spans="1:12" x14ac:dyDescent="0.25">
      <c r="A28" s="423"/>
      <c r="B28" s="43" t="s">
        <v>454</v>
      </c>
      <c r="C28" s="39"/>
      <c r="D28" s="40" t="s">
        <v>431</v>
      </c>
      <c r="E28" s="143" t="s">
        <v>131</v>
      </c>
      <c r="F28" s="144">
        <v>1000</v>
      </c>
      <c r="G28" s="144">
        <f>E28*F28</f>
        <v>3000</v>
      </c>
      <c r="H28" s="43"/>
      <c r="I28" s="43"/>
      <c r="J28" s="43"/>
      <c r="K28" s="43"/>
      <c r="L28" s="43"/>
    </row>
    <row r="29" spans="1:12" s="241" customFormat="1" x14ac:dyDescent="0.25">
      <c r="A29" s="423">
        <v>3</v>
      </c>
      <c r="B29" s="116" t="s">
        <v>394</v>
      </c>
      <c r="C29" s="243" t="s">
        <v>408</v>
      </c>
      <c r="D29" s="244" t="s">
        <v>431</v>
      </c>
      <c r="E29" s="244">
        <v>1</v>
      </c>
      <c r="F29" s="40">
        <v>3250</v>
      </c>
      <c r="G29" s="245">
        <f>+F29*E29</f>
        <v>3250</v>
      </c>
      <c r="H29" s="245"/>
      <c r="I29" s="245"/>
      <c r="J29" s="245"/>
      <c r="K29" s="21"/>
      <c r="L29" s="21"/>
    </row>
    <row r="30" spans="1:12" x14ac:dyDescent="0.25">
      <c r="A30" s="423">
        <v>4</v>
      </c>
      <c r="B30" s="116" t="s">
        <v>463</v>
      </c>
      <c r="D30" s="149" t="s">
        <v>431</v>
      </c>
      <c r="E30" s="123" t="s">
        <v>100</v>
      </c>
      <c r="F30" s="149">
        <v>8000</v>
      </c>
      <c r="I30" s="116">
        <v>8000</v>
      </c>
    </row>
    <row r="31" spans="1:12" s="22" customFormat="1" x14ac:dyDescent="0.25">
      <c r="A31" s="44"/>
      <c r="B31" s="45" t="s">
        <v>253</v>
      </c>
      <c r="C31" s="45"/>
      <c r="D31" s="45"/>
      <c r="E31" s="45"/>
      <c r="F31" s="45"/>
      <c r="G31" s="46">
        <f t="shared" ref="G31:K31" si="3">SUM(G32:G32)</f>
        <v>897.22222222200003</v>
      </c>
      <c r="H31" s="46">
        <f t="shared" si="3"/>
        <v>0</v>
      </c>
      <c r="I31" s="46">
        <f t="shared" si="3"/>
        <v>0</v>
      </c>
      <c r="J31" s="46">
        <f t="shared" si="3"/>
        <v>0</v>
      </c>
      <c r="K31" s="46">
        <f t="shared" si="3"/>
        <v>0</v>
      </c>
      <c r="L31" s="46">
        <f>SUM(L32:L32)</f>
        <v>0</v>
      </c>
    </row>
    <row r="32" spans="1:12" x14ac:dyDescent="0.25">
      <c r="A32" s="187" t="s">
        <v>100</v>
      </c>
      <c r="B32" s="132" t="s">
        <v>188</v>
      </c>
      <c r="C32" s="132" t="s">
        <v>348</v>
      </c>
      <c r="D32" s="40" t="s">
        <v>172</v>
      </c>
      <c r="E32" s="211">
        <v>1</v>
      </c>
      <c r="F32" s="40">
        <v>897.22222222200003</v>
      </c>
      <c r="G32" s="40">
        <f>+F32*E32</f>
        <v>897.22222222200003</v>
      </c>
      <c r="H32" s="43"/>
      <c r="I32" s="266"/>
      <c r="J32" s="266"/>
      <c r="K32" s="266"/>
      <c r="L32" s="266"/>
    </row>
    <row r="33" spans="1:12" s="147" customFormat="1" x14ac:dyDescent="0.25">
      <c r="A33" s="51"/>
      <c r="B33" s="29" t="s">
        <v>93</v>
      </c>
      <c r="C33" s="29"/>
      <c r="D33" s="133"/>
      <c r="E33" s="134"/>
      <c r="F33" s="133"/>
      <c r="G33" s="135">
        <f>SUM(H33:L33)</f>
        <v>10000</v>
      </c>
      <c r="H33" s="146">
        <f>+H31+H25+H14+H6+H10</f>
        <v>2500</v>
      </c>
      <c r="I33" s="146">
        <f>+I31+I25+I14+I6+I10</f>
        <v>2500</v>
      </c>
      <c r="J33" s="146">
        <f>+J31+J25+J14+J6+J10+J12</f>
        <v>2500</v>
      </c>
      <c r="K33" s="146">
        <f>+K31+K25+K14+K6+K10+K12</f>
        <v>2500</v>
      </c>
      <c r="L33" s="146">
        <f>+L31+L25+L14+L6+L10+L12</f>
        <v>0</v>
      </c>
    </row>
    <row r="34" spans="1:12" ht="18.75" customHeight="1" x14ac:dyDescent="0.25">
      <c r="A34" s="496" t="s">
        <v>214</v>
      </c>
      <c r="B34" s="497"/>
      <c r="C34" s="497"/>
      <c r="D34" s="497"/>
      <c r="E34" s="497"/>
      <c r="F34" s="497"/>
      <c r="G34" s="212">
        <f>SUM(H34:L34)</f>
        <v>10000</v>
      </c>
      <c r="H34" s="212">
        <f>+H6+H10+H12+H14+H25+H31</f>
        <v>2500</v>
      </c>
      <c r="I34" s="212">
        <f>+I6+I10+I12+I14+I25+I31</f>
        <v>2500</v>
      </c>
      <c r="J34" s="212">
        <f>+J6+J10+J12+J14+J25+J31</f>
        <v>2500</v>
      </c>
      <c r="K34" s="212">
        <f>+K6+K10+K12+K14+K25+K31</f>
        <v>2500</v>
      </c>
      <c r="L34" s="212">
        <f>+L6+L10+L12+L14+L25+L31</f>
        <v>0</v>
      </c>
    </row>
  </sheetData>
  <mergeCells count="16">
    <mergeCell ref="A34:F34"/>
    <mergeCell ref="A1:G2"/>
    <mergeCell ref="A3:A4"/>
    <mergeCell ref="B3:B4"/>
    <mergeCell ref="C3:C4"/>
    <mergeCell ref="D3:D4"/>
    <mergeCell ref="E3:E4"/>
    <mergeCell ref="F3:F4"/>
    <mergeCell ref="G3:G4"/>
    <mergeCell ref="A18:A20"/>
    <mergeCell ref="B18:B20"/>
    <mergeCell ref="L3:L4"/>
    <mergeCell ref="H3:H4"/>
    <mergeCell ref="I3:I4"/>
    <mergeCell ref="J3:J4"/>
    <mergeCell ref="K3:K4"/>
  </mergeCells>
  <phoneticPr fontId="45" type="noConversion"/>
  <pageMargins left="0.70866141732283472" right="0.70866141732283472" top="0.74803149606299213" bottom="0.74803149606299213" header="0.31496062992125984" footer="0.31496062992125984"/>
  <pageSetup paperSize="9"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9"/>
  <sheetViews>
    <sheetView view="pageBreakPreview" zoomScaleNormal="100" zoomScaleSheetLayoutView="100" workbookViewId="0">
      <selection activeCell="H3" sqref="H3:M3"/>
    </sheetView>
  </sheetViews>
  <sheetFormatPr baseColWidth="10" defaultRowHeight="15.75" x14ac:dyDescent="0.25"/>
  <cols>
    <col min="1" max="1" width="5.85546875" style="154" customWidth="1"/>
    <col min="2" max="2" width="31.28515625" style="155" customWidth="1"/>
    <col min="3" max="3" width="22.85546875" style="155" customWidth="1"/>
    <col min="4" max="4" width="4.5703125" style="156" bestFit="1" customWidth="1"/>
    <col min="5" max="5" width="5.42578125" style="156" bestFit="1" customWidth="1"/>
    <col min="6" max="6" width="7.85546875" style="157" bestFit="1" customWidth="1"/>
    <col min="7" max="7" width="10.140625" style="156" customWidth="1"/>
    <col min="8" max="8" width="8.28515625" style="156" customWidth="1"/>
    <col min="9" max="9" width="7.7109375" style="156" customWidth="1"/>
    <col min="10" max="10" width="7.7109375" style="153" customWidth="1"/>
    <col min="11" max="12" width="8.28515625" style="153" customWidth="1"/>
    <col min="13" max="13" width="8.85546875" style="153" customWidth="1"/>
    <col min="14" max="15" width="11.5703125" style="153" customWidth="1"/>
    <col min="16" max="257" width="11.42578125" style="153"/>
    <col min="258" max="258" width="5.85546875" style="153" customWidth="1"/>
    <col min="259" max="259" width="50.42578125" style="153" customWidth="1"/>
    <col min="260" max="260" width="6.5703125" style="153" customWidth="1"/>
    <col min="261" max="261" width="6.7109375" style="153" bestFit="1" customWidth="1"/>
    <col min="262" max="262" width="6.7109375" style="153" customWidth="1"/>
    <col min="263" max="263" width="10.5703125" style="153" customWidth="1"/>
    <col min="264" max="270" width="11.42578125" style="153"/>
    <col min="271" max="271" width="30.42578125" style="153" customWidth="1"/>
    <col min="272" max="513" width="11.42578125" style="153"/>
    <col min="514" max="514" width="5.85546875" style="153" customWidth="1"/>
    <col min="515" max="515" width="50.42578125" style="153" customWidth="1"/>
    <col min="516" max="516" width="6.5703125" style="153" customWidth="1"/>
    <col min="517" max="517" width="6.7109375" style="153" bestFit="1" customWidth="1"/>
    <col min="518" max="518" width="6.7109375" style="153" customWidth="1"/>
    <col min="519" max="519" width="10.5703125" style="153" customWidth="1"/>
    <col min="520" max="526" width="11.42578125" style="153"/>
    <col min="527" max="527" width="30.42578125" style="153" customWidth="1"/>
    <col min="528" max="769" width="11.42578125" style="153"/>
    <col min="770" max="770" width="5.85546875" style="153" customWidth="1"/>
    <col min="771" max="771" width="50.42578125" style="153" customWidth="1"/>
    <col min="772" max="772" width="6.5703125" style="153" customWidth="1"/>
    <col min="773" max="773" width="6.7109375" style="153" bestFit="1" customWidth="1"/>
    <col min="774" max="774" width="6.7109375" style="153" customWidth="1"/>
    <col min="775" max="775" width="10.5703125" style="153" customWidth="1"/>
    <col min="776" max="782" width="11.42578125" style="153"/>
    <col min="783" max="783" width="30.42578125" style="153" customWidth="1"/>
    <col min="784" max="1025" width="11.42578125" style="153"/>
    <col min="1026" max="1026" width="5.85546875" style="153" customWidth="1"/>
    <col min="1027" max="1027" width="50.42578125" style="153" customWidth="1"/>
    <col min="1028" max="1028" width="6.5703125" style="153" customWidth="1"/>
    <col min="1029" max="1029" width="6.7109375" style="153" bestFit="1" customWidth="1"/>
    <col min="1030" max="1030" width="6.7109375" style="153" customWidth="1"/>
    <col min="1031" max="1031" width="10.5703125" style="153" customWidth="1"/>
    <col min="1032" max="1038" width="11.42578125" style="153"/>
    <col min="1039" max="1039" width="30.42578125" style="153" customWidth="1"/>
    <col min="1040" max="1281" width="11.42578125" style="153"/>
    <col min="1282" max="1282" width="5.85546875" style="153" customWidth="1"/>
    <col min="1283" max="1283" width="50.42578125" style="153" customWidth="1"/>
    <col min="1284" max="1284" width="6.5703125" style="153" customWidth="1"/>
    <col min="1285" max="1285" width="6.7109375" style="153" bestFit="1" customWidth="1"/>
    <col min="1286" max="1286" width="6.7109375" style="153" customWidth="1"/>
    <col min="1287" max="1287" width="10.5703125" style="153" customWidth="1"/>
    <col min="1288" max="1294" width="11.42578125" style="153"/>
    <col min="1295" max="1295" width="30.42578125" style="153" customWidth="1"/>
    <col min="1296" max="1537" width="11.42578125" style="153"/>
    <col min="1538" max="1538" width="5.85546875" style="153" customWidth="1"/>
    <col min="1539" max="1539" width="50.42578125" style="153" customWidth="1"/>
    <col min="1540" max="1540" width="6.5703125" style="153" customWidth="1"/>
    <col min="1541" max="1541" width="6.7109375" style="153" bestFit="1" customWidth="1"/>
    <col min="1542" max="1542" width="6.7109375" style="153" customWidth="1"/>
    <col min="1543" max="1543" width="10.5703125" style="153" customWidth="1"/>
    <col min="1544" max="1550" width="11.42578125" style="153"/>
    <col min="1551" max="1551" width="30.42578125" style="153" customWidth="1"/>
    <col min="1552" max="1793" width="11.42578125" style="153"/>
    <col min="1794" max="1794" width="5.85546875" style="153" customWidth="1"/>
    <col min="1795" max="1795" width="50.42578125" style="153" customWidth="1"/>
    <col min="1796" max="1796" width="6.5703125" style="153" customWidth="1"/>
    <col min="1797" max="1797" width="6.7109375" style="153" bestFit="1" customWidth="1"/>
    <col min="1798" max="1798" width="6.7109375" style="153" customWidth="1"/>
    <col min="1799" max="1799" width="10.5703125" style="153" customWidth="1"/>
    <col min="1800" max="1806" width="11.42578125" style="153"/>
    <col min="1807" max="1807" width="30.42578125" style="153" customWidth="1"/>
    <col min="1808" max="2049" width="11.42578125" style="153"/>
    <col min="2050" max="2050" width="5.85546875" style="153" customWidth="1"/>
    <col min="2051" max="2051" width="50.42578125" style="153" customWidth="1"/>
    <col min="2052" max="2052" width="6.5703125" style="153" customWidth="1"/>
    <col min="2053" max="2053" width="6.7109375" style="153" bestFit="1" customWidth="1"/>
    <col min="2054" max="2054" width="6.7109375" style="153" customWidth="1"/>
    <col min="2055" max="2055" width="10.5703125" style="153" customWidth="1"/>
    <col min="2056" max="2062" width="11.42578125" style="153"/>
    <col min="2063" max="2063" width="30.42578125" style="153" customWidth="1"/>
    <col min="2064" max="2305" width="11.42578125" style="153"/>
    <col min="2306" max="2306" width="5.85546875" style="153" customWidth="1"/>
    <col min="2307" max="2307" width="50.42578125" style="153" customWidth="1"/>
    <col min="2308" max="2308" width="6.5703125" style="153" customWidth="1"/>
    <col min="2309" max="2309" width="6.7109375" style="153" bestFit="1" customWidth="1"/>
    <col min="2310" max="2310" width="6.7109375" style="153" customWidth="1"/>
    <col min="2311" max="2311" width="10.5703125" style="153" customWidth="1"/>
    <col min="2312" max="2318" width="11.42578125" style="153"/>
    <col min="2319" max="2319" width="30.42578125" style="153" customWidth="1"/>
    <col min="2320" max="2561" width="11.42578125" style="153"/>
    <col min="2562" max="2562" width="5.85546875" style="153" customWidth="1"/>
    <col min="2563" max="2563" width="50.42578125" style="153" customWidth="1"/>
    <col min="2564" max="2564" width="6.5703125" style="153" customWidth="1"/>
    <col min="2565" max="2565" width="6.7109375" style="153" bestFit="1" customWidth="1"/>
    <col min="2566" max="2566" width="6.7109375" style="153" customWidth="1"/>
    <col min="2567" max="2567" width="10.5703125" style="153" customWidth="1"/>
    <col min="2568" max="2574" width="11.42578125" style="153"/>
    <col min="2575" max="2575" width="30.42578125" style="153" customWidth="1"/>
    <col min="2576" max="2817" width="11.42578125" style="153"/>
    <col min="2818" max="2818" width="5.85546875" style="153" customWidth="1"/>
    <col min="2819" max="2819" width="50.42578125" style="153" customWidth="1"/>
    <col min="2820" max="2820" width="6.5703125" style="153" customWidth="1"/>
    <col min="2821" max="2821" width="6.7109375" style="153" bestFit="1" customWidth="1"/>
    <col min="2822" max="2822" width="6.7109375" style="153" customWidth="1"/>
    <col min="2823" max="2823" width="10.5703125" style="153" customWidth="1"/>
    <col min="2824" max="2830" width="11.42578125" style="153"/>
    <col min="2831" max="2831" width="30.42578125" style="153" customWidth="1"/>
    <col min="2832" max="3073" width="11.42578125" style="153"/>
    <col min="3074" max="3074" width="5.85546875" style="153" customWidth="1"/>
    <col min="3075" max="3075" width="50.42578125" style="153" customWidth="1"/>
    <col min="3076" max="3076" width="6.5703125" style="153" customWidth="1"/>
    <col min="3077" max="3077" width="6.7109375" style="153" bestFit="1" customWidth="1"/>
    <col min="3078" max="3078" width="6.7109375" style="153" customWidth="1"/>
    <col min="3079" max="3079" width="10.5703125" style="153" customWidth="1"/>
    <col min="3080" max="3086" width="11.42578125" style="153"/>
    <col min="3087" max="3087" width="30.42578125" style="153" customWidth="1"/>
    <col min="3088" max="3329" width="11.42578125" style="153"/>
    <col min="3330" max="3330" width="5.85546875" style="153" customWidth="1"/>
    <col min="3331" max="3331" width="50.42578125" style="153" customWidth="1"/>
    <col min="3332" max="3332" width="6.5703125" style="153" customWidth="1"/>
    <col min="3333" max="3333" width="6.7109375" style="153" bestFit="1" customWidth="1"/>
    <col min="3334" max="3334" width="6.7109375" style="153" customWidth="1"/>
    <col min="3335" max="3335" width="10.5703125" style="153" customWidth="1"/>
    <col min="3336" max="3342" width="11.42578125" style="153"/>
    <col min="3343" max="3343" width="30.42578125" style="153" customWidth="1"/>
    <col min="3344" max="3585" width="11.42578125" style="153"/>
    <col min="3586" max="3586" width="5.85546875" style="153" customWidth="1"/>
    <col min="3587" max="3587" width="50.42578125" style="153" customWidth="1"/>
    <col min="3588" max="3588" width="6.5703125" style="153" customWidth="1"/>
    <col min="3589" max="3589" width="6.7109375" style="153" bestFit="1" customWidth="1"/>
    <col min="3590" max="3590" width="6.7109375" style="153" customWidth="1"/>
    <col min="3591" max="3591" width="10.5703125" style="153" customWidth="1"/>
    <col min="3592" max="3598" width="11.42578125" style="153"/>
    <col min="3599" max="3599" width="30.42578125" style="153" customWidth="1"/>
    <col min="3600" max="3841" width="11.42578125" style="153"/>
    <col min="3842" max="3842" width="5.85546875" style="153" customWidth="1"/>
    <col min="3843" max="3843" width="50.42578125" style="153" customWidth="1"/>
    <col min="3844" max="3844" width="6.5703125" style="153" customWidth="1"/>
    <col min="3845" max="3845" width="6.7109375" style="153" bestFit="1" customWidth="1"/>
    <col min="3846" max="3846" width="6.7109375" style="153" customWidth="1"/>
    <col min="3847" max="3847" width="10.5703125" style="153" customWidth="1"/>
    <col min="3848" max="3854" width="11.42578125" style="153"/>
    <col min="3855" max="3855" width="30.42578125" style="153" customWidth="1"/>
    <col min="3856" max="4097" width="11.42578125" style="153"/>
    <col min="4098" max="4098" width="5.85546875" style="153" customWidth="1"/>
    <col min="4099" max="4099" width="50.42578125" style="153" customWidth="1"/>
    <col min="4100" max="4100" width="6.5703125" style="153" customWidth="1"/>
    <col min="4101" max="4101" width="6.7109375" style="153" bestFit="1" customWidth="1"/>
    <col min="4102" max="4102" width="6.7109375" style="153" customWidth="1"/>
    <col min="4103" max="4103" width="10.5703125" style="153" customWidth="1"/>
    <col min="4104" max="4110" width="11.42578125" style="153"/>
    <col min="4111" max="4111" width="30.42578125" style="153" customWidth="1"/>
    <col min="4112" max="4353" width="11.42578125" style="153"/>
    <col min="4354" max="4354" width="5.85546875" style="153" customWidth="1"/>
    <col min="4355" max="4355" width="50.42578125" style="153" customWidth="1"/>
    <col min="4356" max="4356" width="6.5703125" style="153" customWidth="1"/>
    <col min="4357" max="4357" width="6.7109375" style="153" bestFit="1" customWidth="1"/>
    <col min="4358" max="4358" width="6.7109375" style="153" customWidth="1"/>
    <col min="4359" max="4359" width="10.5703125" style="153" customWidth="1"/>
    <col min="4360" max="4366" width="11.42578125" style="153"/>
    <col min="4367" max="4367" width="30.42578125" style="153" customWidth="1"/>
    <col min="4368" max="4609" width="11.42578125" style="153"/>
    <col min="4610" max="4610" width="5.85546875" style="153" customWidth="1"/>
    <col min="4611" max="4611" width="50.42578125" style="153" customWidth="1"/>
    <col min="4612" max="4612" width="6.5703125" style="153" customWidth="1"/>
    <col min="4613" max="4613" width="6.7109375" style="153" bestFit="1" customWidth="1"/>
    <col min="4614" max="4614" width="6.7109375" style="153" customWidth="1"/>
    <col min="4615" max="4615" width="10.5703125" style="153" customWidth="1"/>
    <col min="4616" max="4622" width="11.42578125" style="153"/>
    <col min="4623" max="4623" width="30.42578125" style="153" customWidth="1"/>
    <col min="4624" max="4865" width="11.42578125" style="153"/>
    <col min="4866" max="4866" width="5.85546875" style="153" customWidth="1"/>
    <col min="4867" max="4867" width="50.42578125" style="153" customWidth="1"/>
    <col min="4868" max="4868" width="6.5703125" style="153" customWidth="1"/>
    <col min="4869" max="4869" width="6.7109375" style="153" bestFit="1" customWidth="1"/>
    <col min="4870" max="4870" width="6.7109375" style="153" customWidth="1"/>
    <col min="4871" max="4871" width="10.5703125" style="153" customWidth="1"/>
    <col min="4872" max="4878" width="11.42578125" style="153"/>
    <col min="4879" max="4879" width="30.42578125" style="153" customWidth="1"/>
    <col min="4880" max="5121" width="11.42578125" style="153"/>
    <col min="5122" max="5122" width="5.85546875" style="153" customWidth="1"/>
    <col min="5123" max="5123" width="50.42578125" style="153" customWidth="1"/>
    <col min="5124" max="5124" width="6.5703125" style="153" customWidth="1"/>
    <col min="5125" max="5125" width="6.7109375" style="153" bestFit="1" customWidth="1"/>
    <col min="5126" max="5126" width="6.7109375" style="153" customWidth="1"/>
    <col min="5127" max="5127" width="10.5703125" style="153" customWidth="1"/>
    <col min="5128" max="5134" width="11.42578125" style="153"/>
    <col min="5135" max="5135" width="30.42578125" style="153" customWidth="1"/>
    <col min="5136" max="5377" width="11.42578125" style="153"/>
    <col min="5378" max="5378" width="5.85546875" style="153" customWidth="1"/>
    <col min="5379" max="5379" width="50.42578125" style="153" customWidth="1"/>
    <col min="5380" max="5380" width="6.5703125" style="153" customWidth="1"/>
    <col min="5381" max="5381" width="6.7109375" style="153" bestFit="1" customWidth="1"/>
    <col min="5382" max="5382" width="6.7109375" style="153" customWidth="1"/>
    <col min="5383" max="5383" width="10.5703125" style="153" customWidth="1"/>
    <col min="5384" max="5390" width="11.42578125" style="153"/>
    <col min="5391" max="5391" width="30.42578125" style="153" customWidth="1"/>
    <col min="5392" max="5633" width="11.42578125" style="153"/>
    <col min="5634" max="5634" width="5.85546875" style="153" customWidth="1"/>
    <col min="5635" max="5635" width="50.42578125" style="153" customWidth="1"/>
    <col min="5636" max="5636" width="6.5703125" style="153" customWidth="1"/>
    <col min="5637" max="5637" width="6.7109375" style="153" bestFit="1" customWidth="1"/>
    <col min="5638" max="5638" width="6.7109375" style="153" customWidth="1"/>
    <col min="5639" max="5639" width="10.5703125" style="153" customWidth="1"/>
    <col min="5640" max="5646" width="11.42578125" style="153"/>
    <col min="5647" max="5647" width="30.42578125" style="153" customWidth="1"/>
    <col min="5648" max="5889" width="11.42578125" style="153"/>
    <col min="5890" max="5890" width="5.85546875" style="153" customWidth="1"/>
    <col min="5891" max="5891" width="50.42578125" style="153" customWidth="1"/>
    <col min="5892" max="5892" width="6.5703125" style="153" customWidth="1"/>
    <col min="5893" max="5893" width="6.7109375" style="153" bestFit="1" customWidth="1"/>
    <col min="5894" max="5894" width="6.7109375" style="153" customWidth="1"/>
    <col min="5895" max="5895" width="10.5703125" style="153" customWidth="1"/>
    <col min="5896" max="5902" width="11.42578125" style="153"/>
    <col min="5903" max="5903" width="30.42578125" style="153" customWidth="1"/>
    <col min="5904" max="6145" width="11.42578125" style="153"/>
    <col min="6146" max="6146" width="5.85546875" style="153" customWidth="1"/>
    <col min="6147" max="6147" width="50.42578125" style="153" customWidth="1"/>
    <col min="6148" max="6148" width="6.5703125" style="153" customWidth="1"/>
    <col min="6149" max="6149" width="6.7109375" style="153" bestFit="1" customWidth="1"/>
    <col min="6150" max="6150" width="6.7109375" style="153" customWidth="1"/>
    <col min="6151" max="6151" width="10.5703125" style="153" customWidth="1"/>
    <col min="6152" max="6158" width="11.42578125" style="153"/>
    <col min="6159" max="6159" width="30.42578125" style="153" customWidth="1"/>
    <col min="6160" max="6401" width="11.42578125" style="153"/>
    <col min="6402" max="6402" width="5.85546875" style="153" customWidth="1"/>
    <col min="6403" max="6403" width="50.42578125" style="153" customWidth="1"/>
    <col min="6404" max="6404" width="6.5703125" style="153" customWidth="1"/>
    <col min="6405" max="6405" width="6.7109375" style="153" bestFit="1" customWidth="1"/>
    <col min="6406" max="6406" width="6.7109375" style="153" customWidth="1"/>
    <col min="6407" max="6407" width="10.5703125" style="153" customWidth="1"/>
    <col min="6408" max="6414" width="11.42578125" style="153"/>
    <col min="6415" max="6415" width="30.42578125" style="153" customWidth="1"/>
    <col min="6416" max="6657" width="11.42578125" style="153"/>
    <col min="6658" max="6658" width="5.85546875" style="153" customWidth="1"/>
    <col min="6659" max="6659" width="50.42578125" style="153" customWidth="1"/>
    <col min="6660" max="6660" width="6.5703125" style="153" customWidth="1"/>
    <col min="6661" max="6661" width="6.7109375" style="153" bestFit="1" customWidth="1"/>
    <col min="6662" max="6662" width="6.7109375" style="153" customWidth="1"/>
    <col min="6663" max="6663" width="10.5703125" style="153" customWidth="1"/>
    <col min="6664" max="6670" width="11.42578125" style="153"/>
    <col min="6671" max="6671" width="30.42578125" style="153" customWidth="1"/>
    <col min="6672" max="6913" width="11.42578125" style="153"/>
    <col min="6914" max="6914" width="5.85546875" style="153" customWidth="1"/>
    <col min="6915" max="6915" width="50.42578125" style="153" customWidth="1"/>
    <col min="6916" max="6916" width="6.5703125" style="153" customWidth="1"/>
    <col min="6917" max="6917" width="6.7109375" style="153" bestFit="1" customWidth="1"/>
    <col min="6918" max="6918" width="6.7109375" style="153" customWidth="1"/>
    <col min="6919" max="6919" width="10.5703125" style="153" customWidth="1"/>
    <col min="6920" max="6926" width="11.42578125" style="153"/>
    <col min="6927" max="6927" width="30.42578125" style="153" customWidth="1"/>
    <col min="6928" max="7169" width="11.42578125" style="153"/>
    <col min="7170" max="7170" width="5.85546875" style="153" customWidth="1"/>
    <col min="7171" max="7171" width="50.42578125" style="153" customWidth="1"/>
    <col min="7172" max="7172" width="6.5703125" style="153" customWidth="1"/>
    <col min="7173" max="7173" width="6.7109375" style="153" bestFit="1" customWidth="1"/>
    <col min="7174" max="7174" width="6.7109375" style="153" customWidth="1"/>
    <col min="7175" max="7175" width="10.5703125" style="153" customWidth="1"/>
    <col min="7176" max="7182" width="11.42578125" style="153"/>
    <col min="7183" max="7183" width="30.42578125" style="153" customWidth="1"/>
    <col min="7184" max="7425" width="11.42578125" style="153"/>
    <col min="7426" max="7426" width="5.85546875" style="153" customWidth="1"/>
    <col min="7427" max="7427" width="50.42578125" style="153" customWidth="1"/>
    <col min="7428" max="7428" width="6.5703125" style="153" customWidth="1"/>
    <col min="7429" max="7429" width="6.7109375" style="153" bestFit="1" customWidth="1"/>
    <col min="7430" max="7430" width="6.7109375" style="153" customWidth="1"/>
    <col min="7431" max="7431" width="10.5703125" style="153" customWidth="1"/>
    <col min="7432" max="7438" width="11.42578125" style="153"/>
    <col min="7439" max="7439" width="30.42578125" style="153" customWidth="1"/>
    <col min="7440" max="7681" width="11.42578125" style="153"/>
    <col min="7682" max="7682" width="5.85546875" style="153" customWidth="1"/>
    <col min="7683" max="7683" width="50.42578125" style="153" customWidth="1"/>
    <col min="7684" max="7684" width="6.5703125" style="153" customWidth="1"/>
    <col min="7685" max="7685" width="6.7109375" style="153" bestFit="1" customWidth="1"/>
    <col min="7686" max="7686" width="6.7109375" style="153" customWidth="1"/>
    <col min="7687" max="7687" width="10.5703125" style="153" customWidth="1"/>
    <col min="7688" max="7694" width="11.42578125" style="153"/>
    <col min="7695" max="7695" width="30.42578125" style="153" customWidth="1"/>
    <col min="7696" max="7937" width="11.42578125" style="153"/>
    <col min="7938" max="7938" width="5.85546875" style="153" customWidth="1"/>
    <col min="7939" max="7939" width="50.42578125" style="153" customWidth="1"/>
    <col min="7940" max="7940" width="6.5703125" style="153" customWidth="1"/>
    <col min="7941" max="7941" width="6.7109375" style="153" bestFit="1" customWidth="1"/>
    <col min="7942" max="7942" width="6.7109375" style="153" customWidth="1"/>
    <col min="7943" max="7943" width="10.5703125" style="153" customWidth="1"/>
    <col min="7944" max="7950" width="11.42578125" style="153"/>
    <col min="7951" max="7951" width="30.42578125" style="153" customWidth="1"/>
    <col min="7952" max="8193" width="11.42578125" style="153"/>
    <col min="8194" max="8194" width="5.85546875" style="153" customWidth="1"/>
    <col min="8195" max="8195" width="50.42578125" style="153" customWidth="1"/>
    <col min="8196" max="8196" width="6.5703125" style="153" customWidth="1"/>
    <col min="8197" max="8197" width="6.7109375" style="153" bestFit="1" customWidth="1"/>
    <col min="8198" max="8198" width="6.7109375" style="153" customWidth="1"/>
    <col min="8199" max="8199" width="10.5703125" style="153" customWidth="1"/>
    <col min="8200" max="8206" width="11.42578125" style="153"/>
    <col min="8207" max="8207" width="30.42578125" style="153" customWidth="1"/>
    <col min="8208" max="8449" width="11.42578125" style="153"/>
    <col min="8450" max="8450" width="5.85546875" style="153" customWidth="1"/>
    <col min="8451" max="8451" width="50.42578125" style="153" customWidth="1"/>
    <col min="8452" max="8452" width="6.5703125" style="153" customWidth="1"/>
    <col min="8453" max="8453" width="6.7109375" style="153" bestFit="1" customWidth="1"/>
    <col min="8454" max="8454" width="6.7109375" style="153" customWidth="1"/>
    <col min="8455" max="8455" width="10.5703125" style="153" customWidth="1"/>
    <col min="8456" max="8462" width="11.42578125" style="153"/>
    <col min="8463" max="8463" width="30.42578125" style="153" customWidth="1"/>
    <col min="8464" max="8705" width="11.42578125" style="153"/>
    <col min="8706" max="8706" width="5.85546875" style="153" customWidth="1"/>
    <col min="8707" max="8707" width="50.42578125" style="153" customWidth="1"/>
    <col min="8708" max="8708" width="6.5703125" style="153" customWidth="1"/>
    <col min="8709" max="8709" width="6.7109375" style="153" bestFit="1" customWidth="1"/>
    <col min="8710" max="8710" width="6.7109375" style="153" customWidth="1"/>
    <col min="8711" max="8711" width="10.5703125" style="153" customWidth="1"/>
    <col min="8712" max="8718" width="11.42578125" style="153"/>
    <col min="8719" max="8719" width="30.42578125" style="153" customWidth="1"/>
    <col min="8720" max="8961" width="11.42578125" style="153"/>
    <col min="8962" max="8962" width="5.85546875" style="153" customWidth="1"/>
    <col min="8963" max="8963" width="50.42578125" style="153" customWidth="1"/>
    <col min="8964" max="8964" width="6.5703125" style="153" customWidth="1"/>
    <col min="8965" max="8965" width="6.7109375" style="153" bestFit="1" customWidth="1"/>
    <col min="8966" max="8966" width="6.7109375" style="153" customWidth="1"/>
    <col min="8967" max="8967" width="10.5703125" style="153" customWidth="1"/>
    <col min="8968" max="8974" width="11.42578125" style="153"/>
    <col min="8975" max="8975" width="30.42578125" style="153" customWidth="1"/>
    <col min="8976" max="9217" width="11.42578125" style="153"/>
    <col min="9218" max="9218" width="5.85546875" style="153" customWidth="1"/>
    <col min="9219" max="9219" width="50.42578125" style="153" customWidth="1"/>
    <col min="9220" max="9220" width="6.5703125" style="153" customWidth="1"/>
    <col min="9221" max="9221" width="6.7109375" style="153" bestFit="1" customWidth="1"/>
    <col min="9222" max="9222" width="6.7109375" style="153" customWidth="1"/>
    <col min="9223" max="9223" width="10.5703125" style="153" customWidth="1"/>
    <col min="9224" max="9230" width="11.42578125" style="153"/>
    <col min="9231" max="9231" width="30.42578125" style="153" customWidth="1"/>
    <col min="9232" max="9473" width="11.42578125" style="153"/>
    <col min="9474" max="9474" width="5.85546875" style="153" customWidth="1"/>
    <col min="9475" max="9475" width="50.42578125" style="153" customWidth="1"/>
    <col min="9476" max="9476" width="6.5703125" style="153" customWidth="1"/>
    <col min="9477" max="9477" width="6.7109375" style="153" bestFit="1" customWidth="1"/>
    <col min="9478" max="9478" width="6.7109375" style="153" customWidth="1"/>
    <col min="9479" max="9479" width="10.5703125" style="153" customWidth="1"/>
    <col min="9480" max="9486" width="11.42578125" style="153"/>
    <col min="9487" max="9487" width="30.42578125" style="153" customWidth="1"/>
    <col min="9488" max="9729" width="11.42578125" style="153"/>
    <col min="9730" max="9730" width="5.85546875" style="153" customWidth="1"/>
    <col min="9731" max="9731" width="50.42578125" style="153" customWidth="1"/>
    <col min="9732" max="9732" width="6.5703125" style="153" customWidth="1"/>
    <col min="9733" max="9733" width="6.7109375" style="153" bestFit="1" customWidth="1"/>
    <col min="9734" max="9734" width="6.7109375" style="153" customWidth="1"/>
    <col min="9735" max="9735" width="10.5703125" style="153" customWidth="1"/>
    <col min="9736" max="9742" width="11.42578125" style="153"/>
    <col min="9743" max="9743" width="30.42578125" style="153" customWidth="1"/>
    <col min="9744" max="9985" width="11.42578125" style="153"/>
    <col min="9986" max="9986" width="5.85546875" style="153" customWidth="1"/>
    <col min="9987" max="9987" width="50.42578125" style="153" customWidth="1"/>
    <col min="9988" max="9988" width="6.5703125" style="153" customWidth="1"/>
    <col min="9989" max="9989" width="6.7109375" style="153" bestFit="1" customWidth="1"/>
    <col min="9990" max="9990" width="6.7109375" style="153" customWidth="1"/>
    <col min="9991" max="9991" width="10.5703125" style="153" customWidth="1"/>
    <col min="9992" max="9998" width="11.42578125" style="153"/>
    <col min="9999" max="9999" width="30.42578125" style="153" customWidth="1"/>
    <col min="10000" max="10241" width="11.42578125" style="153"/>
    <col min="10242" max="10242" width="5.85546875" style="153" customWidth="1"/>
    <col min="10243" max="10243" width="50.42578125" style="153" customWidth="1"/>
    <col min="10244" max="10244" width="6.5703125" style="153" customWidth="1"/>
    <col min="10245" max="10245" width="6.7109375" style="153" bestFit="1" customWidth="1"/>
    <col min="10246" max="10246" width="6.7109375" style="153" customWidth="1"/>
    <col min="10247" max="10247" width="10.5703125" style="153" customWidth="1"/>
    <col min="10248" max="10254" width="11.42578125" style="153"/>
    <col min="10255" max="10255" width="30.42578125" style="153" customWidth="1"/>
    <col min="10256" max="10497" width="11.42578125" style="153"/>
    <col min="10498" max="10498" width="5.85546875" style="153" customWidth="1"/>
    <col min="10499" max="10499" width="50.42578125" style="153" customWidth="1"/>
    <col min="10500" max="10500" width="6.5703125" style="153" customWidth="1"/>
    <col min="10501" max="10501" width="6.7109375" style="153" bestFit="1" customWidth="1"/>
    <col min="10502" max="10502" width="6.7109375" style="153" customWidth="1"/>
    <col min="10503" max="10503" width="10.5703125" style="153" customWidth="1"/>
    <col min="10504" max="10510" width="11.42578125" style="153"/>
    <col min="10511" max="10511" width="30.42578125" style="153" customWidth="1"/>
    <col min="10512" max="10753" width="11.42578125" style="153"/>
    <col min="10754" max="10754" width="5.85546875" style="153" customWidth="1"/>
    <col min="10755" max="10755" width="50.42578125" style="153" customWidth="1"/>
    <col min="10756" max="10756" width="6.5703125" style="153" customWidth="1"/>
    <col min="10757" max="10757" width="6.7109375" style="153" bestFit="1" customWidth="1"/>
    <col min="10758" max="10758" width="6.7109375" style="153" customWidth="1"/>
    <col min="10759" max="10759" width="10.5703125" style="153" customWidth="1"/>
    <col min="10760" max="10766" width="11.42578125" style="153"/>
    <col min="10767" max="10767" width="30.42578125" style="153" customWidth="1"/>
    <col min="10768" max="11009" width="11.42578125" style="153"/>
    <col min="11010" max="11010" width="5.85546875" style="153" customWidth="1"/>
    <col min="11011" max="11011" width="50.42578125" style="153" customWidth="1"/>
    <col min="11012" max="11012" width="6.5703125" style="153" customWidth="1"/>
    <col min="11013" max="11013" width="6.7109375" style="153" bestFit="1" customWidth="1"/>
    <col min="11014" max="11014" width="6.7109375" style="153" customWidth="1"/>
    <col min="11015" max="11015" width="10.5703125" style="153" customWidth="1"/>
    <col min="11016" max="11022" width="11.42578125" style="153"/>
    <col min="11023" max="11023" width="30.42578125" style="153" customWidth="1"/>
    <col min="11024" max="11265" width="11.42578125" style="153"/>
    <col min="11266" max="11266" width="5.85546875" style="153" customWidth="1"/>
    <col min="11267" max="11267" width="50.42578125" style="153" customWidth="1"/>
    <col min="11268" max="11268" width="6.5703125" style="153" customWidth="1"/>
    <col min="11269" max="11269" width="6.7109375" style="153" bestFit="1" customWidth="1"/>
    <col min="11270" max="11270" width="6.7109375" style="153" customWidth="1"/>
    <col min="11271" max="11271" width="10.5703125" style="153" customWidth="1"/>
    <col min="11272" max="11278" width="11.42578125" style="153"/>
    <col min="11279" max="11279" width="30.42578125" style="153" customWidth="1"/>
    <col min="11280" max="11521" width="11.42578125" style="153"/>
    <col min="11522" max="11522" width="5.85546875" style="153" customWidth="1"/>
    <col min="11523" max="11523" width="50.42578125" style="153" customWidth="1"/>
    <col min="11524" max="11524" width="6.5703125" style="153" customWidth="1"/>
    <col min="11525" max="11525" width="6.7109375" style="153" bestFit="1" customWidth="1"/>
    <col min="11526" max="11526" width="6.7109375" style="153" customWidth="1"/>
    <col min="11527" max="11527" width="10.5703125" style="153" customWidth="1"/>
    <col min="11528" max="11534" width="11.42578125" style="153"/>
    <col min="11535" max="11535" width="30.42578125" style="153" customWidth="1"/>
    <col min="11536" max="11777" width="11.42578125" style="153"/>
    <col min="11778" max="11778" width="5.85546875" style="153" customWidth="1"/>
    <col min="11779" max="11779" width="50.42578125" style="153" customWidth="1"/>
    <col min="11780" max="11780" width="6.5703125" style="153" customWidth="1"/>
    <col min="11781" max="11781" width="6.7109375" style="153" bestFit="1" customWidth="1"/>
    <col min="11782" max="11782" width="6.7109375" style="153" customWidth="1"/>
    <col min="11783" max="11783" width="10.5703125" style="153" customWidth="1"/>
    <col min="11784" max="11790" width="11.42578125" style="153"/>
    <col min="11791" max="11791" width="30.42578125" style="153" customWidth="1"/>
    <col min="11792" max="12033" width="11.42578125" style="153"/>
    <col min="12034" max="12034" width="5.85546875" style="153" customWidth="1"/>
    <col min="12035" max="12035" width="50.42578125" style="153" customWidth="1"/>
    <col min="12036" max="12036" width="6.5703125" style="153" customWidth="1"/>
    <col min="12037" max="12037" width="6.7109375" style="153" bestFit="1" customWidth="1"/>
    <col min="12038" max="12038" width="6.7109375" style="153" customWidth="1"/>
    <col min="12039" max="12039" width="10.5703125" style="153" customWidth="1"/>
    <col min="12040" max="12046" width="11.42578125" style="153"/>
    <col min="12047" max="12047" width="30.42578125" style="153" customWidth="1"/>
    <col min="12048" max="12289" width="11.42578125" style="153"/>
    <col min="12290" max="12290" width="5.85546875" style="153" customWidth="1"/>
    <col min="12291" max="12291" width="50.42578125" style="153" customWidth="1"/>
    <col min="12292" max="12292" width="6.5703125" style="153" customWidth="1"/>
    <col min="12293" max="12293" width="6.7109375" style="153" bestFit="1" customWidth="1"/>
    <col min="12294" max="12294" width="6.7109375" style="153" customWidth="1"/>
    <col min="12295" max="12295" width="10.5703125" style="153" customWidth="1"/>
    <col min="12296" max="12302" width="11.42578125" style="153"/>
    <col min="12303" max="12303" width="30.42578125" style="153" customWidth="1"/>
    <col min="12304" max="12545" width="11.42578125" style="153"/>
    <col min="12546" max="12546" width="5.85546875" style="153" customWidth="1"/>
    <col min="12547" max="12547" width="50.42578125" style="153" customWidth="1"/>
    <col min="12548" max="12548" width="6.5703125" style="153" customWidth="1"/>
    <col min="12549" max="12549" width="6.7109375" style="153" bestFit="1" customWidth="1"/>
    <col min="12550" max="12550" width="6.7109375" style="153" customWidth="1"/>
    <col min="12551" max="12551" width="10.5703125" style="153" customWidth="1"/>
    <col min="12552" max="12558" width="11.42578125" style="153"/>
    <col min="12559" max="12559" width="30.42578125" style="153" customWidth="1"/>
    <col min="12560" max="12801" width="11.42578125" style="153"/>
    <col min="12802" max="12802" width="5.85546875" style="153" customWidth="1"/>
    <col min="12803" max="12803" width="50.42578125" style="153" customWidth="1"/>
    <col min="12804" max="12804" width="6.5703125" style="153" customWidth="1"/>
    <col min="12805" max="12805" width="6.7109375" style="153" bestFit="1" customWidth="1"/>
    <col min="12806" max="12806" width="6.7109375" style="153" customWidth="1"/>
    <col min="12807" max="12807" width="10.5703125" style="153" customWidth="1"/>
    <col min="12808" max="12814" width="11.42578125" style="153"/>
    <col min="12815" max="12815" width="30.42578125" style="153" customWidth="1"/>
    <col min="12816" max="13057" width="11.42578125" style="153"/>
    <col min="13058" max="13058" width="5.85546875" style="153" customWidth="1"/>
    <col min="13059" max="13059" width="50.42578125" style="153" customWidth="1"/>
    <col min="13060" max="13060" width="6.5703125" style="153" customWidth="1"/>
    <col min="13061" max="13061" width="6.7109375" style="153" bestFit="1" customWidth="1"/>
    <col min="13062" max="13062" width="6.7109375" style="153" customWidth="1"/>
    <col min="13063" max="13063" width="10.5703125" style="153" customWidth="1"/>
    <col min="13064" max="13070" width="11.42578125" style="153"/>
    <col min="13071" max="13071" width="30.42578125" style="153" customWidth="1"/>
    <col min="13072" max="13313" width="11.42578125" style="153"/>
    <col min="13314" max="13314" width="5.85546875" style="153" customWidth="1"/>
    <col min="13315" max="13315" width="50.42578125" style="153" customWidth="1"/>
    <col min="13316" max="13316" width="6.5703125" style="153" customWidth="1"/>
    <col min="13317" max="13317" width="6.7109375" style="153" bestFit="1" customWidth="1"/>
    <col min="13318" max="13318" width="6.7109375" style="153" customWidth="1"/>
    <col min="13319" max="13319" width="10.5703125" style="153" customWidth="1"/>
    <col min="13320" max="13326" width="11.42578125" style="153"/>
    <col min="13327" max="13327" width="30.42578125" style="153" customWidth="1"/>
    <col min="13328" max="13569" width="11.42578125" style="153"/>
    <col min="13570" max="13570" width="5.85546875" style="153" customWidth="1"/>
    <col min="13571" max="13571" width="50.42578125" style="153" customWidth="1"/>
    <col min="13572" max="13572" width="6.5703125" style="153" customWidth="1"/>
    <col min="13573" max="13573" width="6.7109375" style="153" bestFit="1" customWidth="1"/>
    <col min="13574" max="13574" width="6.7109375" style="153" customWidth="1"/>
    <col min="13575" max="13575" width="10.5703125" style="153" customWidth="1"/>
    <col min="13576" max="13582" width="11.42578125" style="153"/>
    <col min="13583" max="13583" width="30.42578125" style="153" customWidth="1"/>
    <col min="13584" max="13825" width="11.42578125" style="153"/>
    <col min="13826" max="13826" width="5.85546875" style="153" customWidth="1"/>
    <col min="13827" max="13827" width="50.42578125" style="153" customWidth="1"/>
    <col min="13828" max="13828" width="6.5703125" style="153" customWidth="1"/>
    <col min="13829" max="13829" width="6.7109375" style="153" bestFit="1" customWidth="1"/>
    <col min="13830" max="13830" width="6.7109375" style="153" customWidth="1"/>
    <col min="13831" max="13831" width="10.5703125" style="153" customWidth="1"/>
    <col min="13832" max="13838" width="11.42578125" style="153"/>
    <col min="13839" max="13839" width="30.42578125" style="153" customWidth="1"/>
    <col min="13840" max="14081" width="11.42578125" style="153"/>
    <col min="14082" max="14082" width="5.85546875" style="153" customWidth="1"/>
    <col min="14083" max="14083" width="50.42578125" style="153" customWidth="1"/>
    <col min="14084" max="14084" width="6.5703125" style="153" customWidth="1"/>
    <col min="14085" max="14085" width="6.7109375" style="153" bestFit="1" customWidth="1"/>
    <col min="14086" max="14086" width="6.7109375" style="153" customWidth="1"/>
    <col min="14087" max="14087" width="10.5703125" style="153" customWidth="1"/>
    <col min="14088" max="14094" width="11.42578125" style="153"/>
    <col min="14095" max="14095" width="30.42578125" style="153" customWidth="1"/>
    <col min="14096" max="14337" width="11.42578125" style="153"/>
    <col min="14338" max="14338" width="5.85546875" style="153" customWidth="1"/>
    <col min="14339" max="14339" width="50.42578125" style="153" customWidth="1"/>
    <col min="14340" max="14340" width="6.5703125" style="153" customWidth="1"/>
    <col min="14341" max="14341" width="6.7109375" style="153" bestFit="1" customWidth="1"/>
    <col min="14342" max="14342" width="6.7109375" style="153" customWidth="1"/>
    <col min="14343" max="14343" width="10.5703125" style="153" customWidth="1"/>
    <col min="14344" max="14350" width="11.42578125" style="153"/>
    <col min="14351" max="14351" width="30.42578125" style="153" customWidth="1"/>
    <col min="14352" max="14593" width="11.42578125" style="153"/>
    <col min="14594" max="14594" width="5.85546875" style="153" customWidth="1"/>
    <col min="14595" max="14595" width="50.42578125" style="153" customWidth="1"/>
    <col min="14596" max="14596" width="6.5703125" style="153" customWidth="1"/>
    <col min="14597" max="14597" width="6.7109375" style="153" bestFit="1" customWidth="1"/>
    <col min="14598" max="14598" width="6.7109375" style="153" customWidth="1"/>
    <col min="14599" max="14599" width="10.5703125" style="153" customWidth="1"/>
    <col min="14600" max="14606" width="11.42578125" style="153"/>
    <col min="14607" max="14607" width="30.42578125" style="153" customWidth="1"/>
    <col min="14608" max="14849" width="11.42578125" style="153"/>
    <col min="14850" max="14850" width="5.85546875" style="153" customWidth="1"/>
    <col min="14851" max="14851" width="50.42578125" style="153" customWidth="1"/>
    <col min="14852" max="14852" width="6.5703125" style="153" customWidth="1"/>
    <col min="14853" max="14853" width="6.7109375" style="153" bestFit="1" customWidth="1"/>
    <col min="14854" max="14854" width="6.7109375" style="153" customWidth="1"/>
    <col min="14855" max="14855" width="10.5703125" style="153" customWidth="1"/>
    <col min="14856" max="14862" width="11.42578125" style="153"/>
    <col min="14863" max="14863" width="30.42578125" style="153" customWidth="1"/>
    <col min="14864" max="15105" width="11.42578125" style="153"/>
    <col min="15106" max="15106" width="5.85546875" style="153" customWidth="1"/>
    <col min="15107" max="15107" width="50.42578125" style="153" customWidth="1"/>
    <col min="15108" max="15108" width="6.5703125" style="153" customWidth="1"/>
    <col min="15109" max="15109" width="6.7109375" style="153" bestFit="1" customWidth="1"/>
    <col min="15110" max="15110" width="6.7109375" style="153" customWidth="1"/>
    <col min="15111" max="15111" width="10.5703125" style="153" customWidth="1"/>
    <col min="15112" max="15118" width="11.42578125" style="153"/>
    <col min="15119" max="15119" width="30.42578125" style="153" customWidth="1"/>
    <col min="15120" max="15361" width="11.42578125" style="153"/>
    <col min="15362" max="15362" width="5.85546875" style="153" customWidth="1"/>
    <col min="15363" max="15363" width="50.42578125" style="153" customWidth="1"/>
    <col min="15364" max="15364" width="6.5703125" style="153" customWidth="1"/>
    <col min="15365" max="15365" width="6.7109375" style="153" bestFit="1" customWidth="1"/>
    <col min="15366" max="15366" width="6.7109375" style="153" customWidth="1"/>
    <col min="15367" max="15367" width="10.5703125" style="153" customWidth="1"/>
    <col min="15368" max="15374" width="11.42578125" style="153"/>
    <col min="15375" max="15375" width="30.42578125" style="153" customWidth="1"/>
    <col min="15376" max="15617" width="11.42578125" style="153"/>
    <col min="15618" max="15618" width="5.85546875" style="153" customWidth="1"/>
    <col min="15619" max="15619" width="50.42578125" style="153" customWidth="1"/>
    <col min="15620" max="15620" width="6.5703125" style="153" customWidth="1"/>
    <col min="15621" max="15621" width="6.7109375" style="153" bestFit="1" customWidth="1"/>
    <col min="15622" max="15622" width="6.7109375" style="153" customWidth="1"/>
    <col min="15623" max="15623" width="10.5703125" style="153" customWidth="1"/>
    <col min="15624" max="15630" width="11.42578125" style="153"/>
    <col min="15631" max="15631" width="30.42578125" style="153" customWidth="1"/>
    <col min="15632" max="15873" width="11.42578125" style="153"/>
    <col min="15874" max="15874" width="5.85546875" style="153" customWidth="1"/>
    <col min="15875" max="15875" width="50.42578125" style="153" customWidth="1"/>
    <col min="15876" max="15876" width="6.5703125" style="153" customWidth="1"/>
    <col min="15877" max="15877" width="6.7109375" style="153" bestFit="1" customWidth="1"/>
    <col min="15878" max="15878" width="6.7109375" style="153" customWidth="1"/>
    <col min="15879" max="15879" width="10.5703125" style="153" customWidth="1"/>
    <col min="15880" max="15886" width="11.42578125" style="153"/>
    <col min="15887" max="15887" width="30.42578125" style="153" customWidth="1"/>
    <col min="15888" max="16129" width="11.42578125" style="153"/>
    <col min="16130" max="16130" width="5.85546875" style="153" customWidth="1"/>
    <col min="16131" max="16131" width="50.42578125" style="153" customWidth="1"/>
    <col min="16132" max="16132" width="6.5703125" style="153" customWidth="1"/>
    <col min="16133" max="16133" width="6.7109375" style="153" bestFit="1" customWidth="1"/>
    <col min="16134" max="16134" width="6.7109375" style="153" customWidth="1"/>
    <col min="16135" max="16135" width="10.5703125" style="153" customWidth="1"/>
    <col min="16136" max="16142" width="11.42578125" style="153"/>
    <col min="16143" max="16143" width="30.42578125" style="153" customWidth="1"/>
    <col min="16144" max="16384" width="11.42578125" style="153"/>
  </cols>
  <sheetData>
    <row r="1" spans="1:19" s="150" customFormat="1" ht="20.25" customHeight="1" x14ac:dyDescent="0.25">
      <c r="A1" s="509" t="s">
        <v>264</v>
      </c>
      <c r="B1" s="510"/>
      <c r="C1" s="510"/>
      <c r="D1" s="510"/>
      <c r="E1" s="510"/>
      <c r="F1" s="510"/>
      <c r="G1" s="510"/>
      <c r="H1" s="510"/>
      <c r="I1" s="510"/>
      <c r="J1" s="510"/>
      <c r="K1" s="510"/>
      <c r="L1" s="510"/>
      <c r="M1" s="510"/>
      <c r="N1" s="361"/>
      <c r="O1" s="361"/>
      <c r="P1" s="361"/>
      <c r="Q1" s="361"/>
      <c r="R1" s="361"/>
      <c r="S1" s="361"/>
    </row>
    <row r="2" spans="1:19" s="150" customFormat="1" ht="11.25" customHeight="1" x14ac:dyDescent="0.25">
      <c r="A2" s="447"/>
      <c r="B2" s="448"/>
      <c r="C2" s="448"/>
      <c r="D2" s="448"/>
      <c r="E2" s="448"/>
      <c r="F2" s="448"/>
      <c r="G2" s="448"/>
      <c r="H2" s="448"/>
      <c r="I2" s="448"/>
      <c r="J2" s="448"/>
      <c r="K2" s="448"/>
      <c r="L2" s="448"/>
      <c r="M2" s="448"/>
      <c r="N2" s="355"/>
      <c r="O2" s="355"/>
      <c r="P2" s="355"/>
      <c r="Q2" s="355"/>
      <c r="R2" s="355"/>
      <c r="S2" s="355"/>
    </row>
    <row r="3" spans="1:19" s="138" customFormat="1" ht="31.5" x14ac:dyDescent="0.25">
      <c r="A3" s="53"/>
      <c r="B3" s="54" t="s">
        <v>71</v>
      </c>
      <c r="C3" s="55"/>
      <c r="D3" s="54" t="s">
        <v>72</v>
      </c>
      <c r="E3" s="56" t="s">
        <v>73</v>
      </c>
      <c r="F3" s="57" t="s">
        <v>95</v>
      </c>
      <c r="G3" s="58" t="s">
        <v>24</v>
      </c>
      <c r="H3" s="449" t="s">
        <v>74</v>
      </c>
      <c r="I3" s="450"/>
      <c r="J3" s="450"/>
      <c r="K3" s="450"/>
      <c r="L3" s="450"/>
      <c r="M3" s="450"/>
      <c r="N3" s="358"/>
      <c r="O3" s="358"/>
      <c r="P3" s="358"/>
      <c r="Q3" s="358"/>
      <c r="R3" s="358"/>
      <c r="S3" s="358"/>
    </row>
    <row r="4" spans="1:19" s="138" customFormat="1" x14ac:dyDescent="0.25">
      <c r="A4" s="512" t="s">
        <v>75</v>
      </c>
      <c r="B4" s="513"/>
      <c r="C4" s="88"/>
      <c r="D4" s="60"/>
      <c r="E4" s="60"/>
      <c r="F4" s="61"/>
      <c r="G4" s="62"/>
      <c r="H4" s="151" t="s">
        <v>112</v>
      </c>
      <c r="I4" s="151" t="s">
        <v>17</v>
      </c>
      <c r="J4" s="151" t="s">
        <v>18</v>
      </c>
      <c r="K4" s="151" t="s">
        <v>19</v>
      </c>
      <c r="L4" s="151" t="s">
        <v>69</v>
      </c>
      <c r="M4" s="151" t="s">
        <v>70</v>
      </c>
      <c r="N4" s="151" t="s">
        <v>76</v>
      </c>
      <c r="O4" s="151" t="s">
        <v>77</v>
      </c>
      <c r="P4" s="151" t="s">
        <v>231</v>
      </c>
      <c r="Q4" s="151" t="s">
        <v>239</v>
      </c>
      <c r="R4" s="251" t="s">
        <v>255</v>
      </c>
      <c r="S4" s="251" t="s">
        <v>265</v>
      </c>
    </row>
    <row r="5" spans="1:19" s="138" customFormat="1" x14ac:dyDescent="0.25">
      <c r="A5" s="64" t="s">
        <v>5</v>
      </c>
      <c r="B5" s="65" t="s">
        <v>139</v>
      </c>
      <c r="C5" s="66" t="s">
        <v>113</v>
      </c>
      <c r="D5" s="67"/>
      <c r="E5" s="68"/>
      <c r="F5" s="69"/>
      <c r="G5" s="70"/>
      <c r="H5" s="151">
        <f>SUM(H6:H7)</f>
        <v>2943</v>
      </c>
      <c r="I5" s="251">
        <f>SUM(I6:I7)</f>
        <v>7321.67</v>
      </c>
      <c r="J5" s="251">
        <f t="shared" ref="J5:S5" si="0">SUM(J6:J7)</f>
        <v>4905</v>
      </c>
      <c r="K5" s="251">
        <f t="shared" si="0"/>
        <v>4905</v>
      </c>
      <c r="L5" s="251">
        <f t="shared" si="0"/>
        <v>4905</v>
      </c>
      <c r="M5" s="251">
        <f t="shared" si="0"/>
        <v>0</v>
      </c>
      <c r="N5" s="251">
        <f t="shared" si="0"/>
        <v>0</v>
      </c>
      <c r="O5" s="251">
        <f t="shared" si="0"/>
        <v>0</v>
      </c>
      <c r="P5" s="251">
        <f t="shared" si="0"/>
        <v>0</v>
      </c>
      <c r="Q5" s="251">
        <f t="shared" si="0"/>
        <v>0</v>
      </c>
      <c r="R5" s="251">
        <f t="shared" si="0"/>
        <v>0</v>
      </c>
      <c r="S5" s="251">
        <f t="shared" si="0"/>
        <v>0</v>
      </c>
    </row>
    <row r="6" spans="1:19" s="138" customFormat="1" x14ac:dyDescent="0.25">
      <c r="A6" s="71">
        <v>1</v>
      </c>
      <c r="B6" s="208" t="s">
        <v>225</v>
      </c>
      <c r="C6" s="43" t="s">
        <v>205</v>
      </c>
      <c r="D6" s="32" t="s">
        <v>1</v>
      </c>
      <c r="E6" s="47" t="s">
        <v>100</v>
      </c>
      <c r="F6" s="43">
        <v>4500</v>
      </c>
      <c r="G6" s="200">
        <f>F6*E6</f>
        <v>4500</v>
      </c>
      <c r="H6" s="77">
        <v>2943</v>
      </c>
      <c r="I6" s="188">
        <v>4905</v>
      </c>
      <c r="J6" s="188">
        <v>4905</v>
      </c>
      <c r="K6" s="188">
        <v>4905</v>
      </c>
      <c r="L6" s="188">
        <v>4905</v>
      </c>
      <c r="M6" s="78"/>
      <c r="N6" s="78"/>
      <c r="O6" s="78"/>
      <c r="P6" s="78"/>
      <c r="Q6" s="78"/>
      <c r="R6" s="78"/>
      <c r="S6" s="78"/>
    </row>
    <row r="7" spans="1:19" s="138" customFormat="1" x14ac:dyDescent="0.25">
      <c r="A7" s="71">
        <v>2</v>
      </c>
      <c r="B7" s="208" t="s">
        <v>312</v>
      </c>
      <c r="C7" s="265" t="s">
        <v>180</v>
      </c>
      <c r="D7" s="184" t="s">
        <v>1</v>
      </c>
      <c r="E7" s="47" t="s">
        <v>100</v>
      </c>
      <c r="F7" s="43">
        <v>3500</v>
      </c>
      <c r="G7" s="200">
        <f>+F7</f>
        <v>3500</v>
      </c>
      <c r="H7" s="77"/>
      <c r="I7" s="188">
        <v>2416.67</v>
      </c>
      <c r="J7" s="188"/>
      <c r="K7" s="188"/>
      <c r="L7" s="188"/>
      <c r="M7" s="78"/>
      <c r="N7" s="78"/>
      <c r="O7" s="78"/>
      <c r="P7" s="78"/>
      <c r="Q7" s="78"/>
      <c r="R7" s="78"/>
      <c r="S7" s="78"/>
    </row>
    <row r="8" spans="1:19" s="138" customFormat="1" x14ac:dyDescent="0.25">
      <c r="A8" s="64" t="s">
        <v>80</v>
      </c>
      <c r="B8" s="66" t="s">
        <v>140</v>
      </c>
      <c r="C8" s="66"/>
      <c r="D8" s="82"/>
      <c r="E8" s="83"/>
      <c r="F8" s="84"/>
      <c r="G8" s="83"/>
      <c r="H8" s="206">
        <f>SUM(H9)</f>
        <v>0</v>
      </c>
      <c r="I8" s="206">
        <f>SUM(I9)</f>
        <v>0</v>
      </c>
      <c r="J8" s="206">
        <f>SUM(J9)</f>
        <v>0</v>
      </c>
      <c r="K8" s="206">
        <f>SUM(K9)</f>
        <v>0</v>
      </c>
      <c r="L8" s="206">
        <f t="shared" ref="L8:S8" si="1">SUM(L9:L9)</f>
        <v>0</v>
      </c>
      <c r="M8" s="206">
        <f t="shared" si="1"/>
        <v>0</v>
      </c>
      <c r="N8" s="206">
        <f t="shared" si="1"/>
        <v>0</v>
      </c>
      <c r="O8" s="206">
        <f t="shared" si="1"/>
        <v>0</v>
      </c>
      <c r="P8" s="206">
        <f t="shared" si="1"/>
        <v>0</v>
      </c>
      <c r="Q8" s="206">
        <f t="shared" si="1"/>
        <v>0</v>
      </c>
      <c r="R8" s="206">
        <f t="shared" si="1"/>
        <v>0</v>
      </c>
      <c r="S8" s="206">
        <f t="shared" si="1"/>
        <v>0</v>
      </c>
    </row>
    <row r="9" spans="1:19" s="116" customFormat="1" x14ac:dyDescent="0.25">
      <c r="A9" s="47" t="s">
        <v>100</v>
      </c>
      <c r="B9" s="48" t="s">
        <v>126</v>
      </c>
      <c r="C9" s="48" t="s">
        <v>190</v>
      </c>
      <c r="D9" s="32" t="s">
        <v>84</v>
      </c>
      <c r="E9" s="32">
        <v>1</v>
      </c>
      <c r="F9" s="49">
        <v>1120</v>
      </c>
      <c r="G9" s="49">
        <f>+F9*E9</f>
        <v>1120</v>
      </c>
      <c r="H9" s="49"/>
      <c r="I9" s="42"/>
      <c r="J9" s="43"/>
      <c r="K9" s="43"/>
      <c r="L9" s="43"/>
      <c r="M9" s="43"/>
      <c r="N9" s="43"/>
      <c r="O9" s="43"/>
      <c r="P9" s="43"/>
      <c r="Q9" s="43"/>
      <c r="R9" s="43"/>
      <c r="S9" s="43"/>
    </row>
    <row r="10" spans="1:19" s="138" customFormat="1" x14ac:dyDescent="0.25">
      <c r="A10" s="64" t="s">
        <v>82</v>
      </c>
      <c r="B10" s="66" t="s">
        <v>187</v>
      </c>
      <c r="C10" s="66"/>
      <c r="D10" s="82"/>
      <c r="E10" s="83"/>
      <c r="F10" s="84"/>
      <c r="G10" s="83"/>
      <c r="H10" s="206">
        <f>SUM(H11)</f>
        <v>0</v>
      </c>
      <c r="I10" s="206">
        <f>SUM(I11)</f>
        <v>0</v>
      </c>
      <c r="J10" s="206">
        <f>SUM(J11)</f>
        <v>0</v>
      </c>
      <c r="K10" s="206">
        <f>SUM(K11)</f>
        <v>0</v>
      </c>
      <c r="L10" s="206">
        <f>SUM(L11)</f>
        <v>0</v>
      </c>
      <c r="M10" s="206">
        <f t="shared" ref="M10:S10" si="2">SUM(M11:M11)</f>
        <v>0</v>
      </c>
      <c r="N10" s="206">
        <f t="shared" si="2"/>
        <v>0</v>
      </c>
      <c r="O10" s="206">
        <f t="shared" si="2"/>
        <v>0</v>
      </c>
      <c r="P10" s="206">
        <f t="shared" si="2"/>
        <v>0</v>
      </c>
      <c r="Q10" s="206">
        <f t="shared" si="2"/>
        <v>0</v>
      </c>
      <c r="R10" s="206">
        <f t="shared" si="2"/>
        <v>0</v>
      </c>
      <c r="S10" s="206">
        <f t="shared" si="2"/>
        <v>0</v>
      </c>
    </row>
    <row r="11" spans="1:19" s="116" customFormat="1" x14ac:dyDescent="0.25">
      <c r="A11" s="47" t="s">
        <v>100</v>
      </c>
      <c r="B11" s="48" t="s">
        <v>195</v>
      </c>
      <c r="C11" s="48" t="s">
        <v>276</v>
      </c>
      <c r="D11" s="32" t="s">
        <v>84</v>
      </c>
      <c r="E11" s="32">
        <v>1</v>
      </c>
      <c r="F11" s="49">
        <v>-70</v>
      </c>
      <c r="G11" s="49">
        <f>+F11*E11</f>
        <v>-70</v>
      </c>
      <c r="H11" s="49"/>
      <c r="I11" s="42"/>
      <c r="J11" s="43"/>
      <c r="K11" s="43"/>
      <c r="L11" s="43"/>
      <c r="M11" s="43"/>
      <c r="N11" s="43"/>
      <c r="O11" s="43"/>
      <c r="P11" s="43"/>
      <c r="Q11" s="43"/>
      <c r="R11" s="43"/>
      <c r="S11" s="43"/>
    </row>
    <row r="12" spans="1:19" s="138" customFormat="1" x14ac:dyDescent="0.25">
      <c r="A12" s="64" t="s">
        <v>127</v>
      </c>
      <c r="B12" s="66" t="s">
        <v>283</v>
      </c>
      <c r="C12" s="66"/>
      <c r="D12" s="82"/>
      <c r="E12" s="83"/>
      <c r="F12" s="84"/>
      <c r="G12" s="83"/>
      <c r="H12" s="206">
        <f>SUM(H13)</f>
        <v>0</v>
      </c>
      <c r="I12" s="206">
        <f>SUM(I13)</f>
        <v>0</v>
      </c>
      <c r="J12" s="206">
        <f>SUM(J13)</f>
        <v>0</v>
      </c>
      <c r="K12" s="206">
        <f>SUM(K13)</f>
        <v>0</v>
      </c>
      <c r="L12" s="206">
        <f>SUM(L13)</f>
        <v>0</v>
      </c>
      <c r="M12" s="206">
        <f t="shared" ref="M12:S12" si="3">SUM(M13:M13)</f>
        <v>0</v>
      </c>
      <c r="N12" s="206">
        <f t="shared" si="3"/>
        <v>0</v>
      </c>
      <c r="O12" s="206">
        <f t="shared" si="3"/>
        <v>0</v>
      </c>
      <c r="P12" s="206">
        <f t="shared" si="3"/>
        <v>0</v>
      </c>
      <c r="Q12" s="206">
        <f t="shared" si="3"/>
        <v>0</v>
      </c>
      <c r="R12" s="206">
        <f t="shared" si="3"/>
        <v>0</v>
      </c>
      <c r="S12" s="206">
        <f t="shared" si="3"/>
        <v>0</v>
      </c>
    </row>
    <row r="13" spans="1:19" s="116" customFormat="1" x14ac:dyDescent="0.25">
      <c r="A13" s="47" t="s">
        <v>100</v>
      </c>
      <c r="B13" s="48"/>
      <c r="C13" s="270"/>
      <c r="D13" s="32"/>
      <c r="E13" s="32"/>
      <c r="F13" s="49"/>
      <c r="G13" s="49"/>
      <c r="H13" s="49"/>
      <c r="I13" s="42"/>
      <c r="J13" s="43"/>
      <c r="K13" s="43"/>
      <c r="L13" s="43"/>
      <c r="M13" s="43"/>
      <c r="N13" s="43"/>
      <c r="O13" s="43"/>
      <c r="P13" s="43"/>
      <c r="Q13" s="43"/>
      <c r="R13" s="43"/>
      <c r="S13" s="43"/>
    </row>
    <row r="14" spans="1:19" s="138" customFormat="1" x14ac:dyDescent="0.25">
      <c r="A14" s="64" t="s">
        <v>248</v>
      </c>
      <c r="B14" s="514" t="s">
        <v>83</v>
      </c>
      <c r="C14" s="515"/>
      <c r="D14" s="82"/>
      <c r="E14" s="83"/>
      <c r="F14" s="84"/>
      <c r="G14" s="83"/>
      <c r="H14" s="83"/>
      <c r="I14" s="198"/>
      <c r="J14" s="199"/>
      <c r="K14" s="203">
        <f t="shared" ref="K14:S14" si="4">SUM(K15:K15)</f>
        <v>0</v>
      </c>
      <c r="L14" s="203">
        <f t="shared" si="4"/>
        <v>0</v>
      </c>
      <c r="M14" s="203">
        <f t="shared" si="4"/>
        <v>0</v>
      </c>
      <c r="N14" s="203">
        <f t="shared" si="4"/>
        <v>0</v>
      </c>
      <c r="O14" s="203">
        <f t="shared" si="4"/>
        <v>0</v>
      </c>
      <c r="P14" s="203">
        <f t="shared" si="4"/>
        <v>0</v>
      </c>
      <c r="Q14" s="203">
        <f t="shared" si="4"/>
        <v>0</v>
      </c>
      <c r="R14" s="203">
        <f t="shared" si="4"/>
        <v>0</v>
      </c>
      <c r="S14" s="203">
        <f t="shared" si="4"/>
        <v>0</v>
      </c>
    </row>
    <row r="15" spans="1:19" s="22" customFormat="1" x14ac:dyDescent="0.25">
      <c r="A15" s="187" t="s">
        <v>100</v>
      </c>
      <c r="B15" s="92" t="s">
        <v>188</v>
      </c>
      <c r="C15" s="92" t="s">
        <v>249</v>
      </c>
      <c r="D15" s="40" t="s">
        <v>172</v>
      </c>
      <c r="E15" s="211">
        <v>1</v>
      </c>
      <c r="F15" s="40">
        <v>366.25</v>
      </c>
      <c r="G15" s="40">
        <f>+F15</f>
        <v>366.25</v>
      </c>
      <c r="H15" s="40"/>
      <c r="I15" s="40"/>
      <c r="J15" s="43"/>
      <c r="K15" s="43"/>
      <c r="L15" s="43"/>
      <c r="M15" s="21"/>
      <c r="N15" s="21"/>
      <c r="O15" s="21"/>
      <c r="P15" s="21"/>
      <c r="Q15" s="21"/>
      <c r="R15" s="21"/>
      <c r="S15" s="21"/>
    </row>
    <row r="16" spans="1:19" s="138" customFormat="1" x14ac:dyDescent="0.25">
      <c r="A16" s="64" t="s">
        <v>209</v>
      </c>
      <c r="B16" s="514" t="s">
        <v>83</v>
      </c>
      <c r="C16" s="515"/>
      <c r="D16" s="82"/>
      <c r="E16" s="83"/>
      <c r="F16" s="84"/>
      <c r="G16" s="83"/>
      <c r="H16" s="83"/>
      <c r="I16" s="198"/>
      <c r="J16" s="199"/>
      <c r="K16" s="203">
        <f>SUM(K17:K77)</f>
        <v>9810</v>
      </c>
      <c r="L16" s="203">
        <f>SUM(L17:L78)</f>
        <v>9810</v>
      </c>
      <c r="M16" s="203">
        <f>SUM(M17:M81)</f>
        <v>0</v>
      </c>
      <c r="N16" s="203">
        <f>SUM(N17:N81)</f>
        <v>0</v>
      </c>
      <c r="O16" s="203">
        <f>SUM(O17:O82)</f>
        <v>0</v>
      </c>
      <c r="P16" s="203">
        <f>SUM(P17:P82)</f>
        <v>0</v>
      </c>
      <c r="Q16" s="203">
        <f>SUM(Q17)</f>
        <v>0</v>
      </c>
      <c r="R16" s="203">
        <f>SUM(R17)</f>
        <v>0</v>
      </c>
      <c r="S16" s="203">
        <f>SUM(S17)</f>
        <v>0</v>
      </c>
    </row>
    <row r="17" spans="1:19" s="241" customFormat="1" x14ac:dyDescent="0.25">
      <c r="A17" s="239">
        <v>1</v>
      </c>
      <c r="B17" s="243" t="s">
        <v>222</v>
      </c>
      <c r="C17" s="243" t="s">
        <v>241</v>
      </c>
      <c r="D17" s="244" t="s">
        <v>172</v>
      </c>
      <c r="E17" s="244">
        <v>1</v>
      </c>
      <c r="F17" s="40">
        <v>346.15383500000002</v>
      </c>
      <c r="G17" s="245">
        <f>+F17*E17</f>
        <v>346.15383500000002</v>
      </c>
      <c r="H17" s="245"/>
      <c r="I17" s="245"/>
      <c r="J17" s="245"/>
      <c r="K17" s="245"/>
      <c r="L17" s="245"/>
      <c r="M17" s="245"/>
      <c r="N17" s="245"/>
      <c r="O17" s="245"/>
      <c r="P17" s="245"/>
      <c r="Q17" s="245"/>
      <c r="R17" s="245"/>
      <c r="S17" s="245"/>
    </row>
    <row r="18" spans="1:19" x14ac:dyDescent="0.25">
      <c r="A18" s="451" t="s">
        <v>6</v>
      </c>
      <c r="B18" s="452"/>
      <c r="C18" s="452"/>
      <c r="D18" s="452"/>
      <c r="E18" s="452"/>
      <c r="F18" s="452"/>
      <c r="G18" s="96">
        <f>SUM(H18:S18)</f>
        <v>24979.67</v>
      </c>
      <c r="H18" s="202">
        <f>+H5+H8+H14</f>
        <v>2943</v>
      </c>
      <c r="I18" s="202">
        <f t="shared" ref="I18:S18" si="5">+I5+I8+I14</f>
        <v>7321.67</v>
      </c>
      <c r="J18" s="202">
        <f t="shared" si="5"/>
        <v>4905</v>
      </c>
      <c r="K18" s="202">
        <f t="shared" si="5"/>
        <v>4905</v>
      </c>
      <c r="L18" s="202">
        <f t="shared" si="5"/>
        <v>4905</v>
      </c>
      <c r="M18" s="202">
        <f t="shared" si="5"/>
        <v>0</v>
      </c>
      <c r="N18" s="202">
        <f t="shared" si="5"/>
        <v>0</v>
      </c>
      <c r="O18" s="202">
        <f t="shared" si="5"/>
        <v>0</v>
      </c>
      <c r="P18" s="202">
        <f t="shared" si="5"/>
        <v>0</v>
      </c>
      <c r="Q18" s="202">
        <f t="shared" si="5"/>
        <v>0</v>
      </c>
      <c r="R18" s="202">
        <f t="shared" si="5"/>
        <v>0</v>
      </c>
      <c r="S18" s="202">
        <f t="shared" si="5"/>
        <v>0</v>
      </c>
    </row>
    <row r="19" spans="1:19" x14ac:dyDescent="0.25">
      <c r="A19" s="511" t="s">
        <v>250</v>
      </c>
      <c r="B19" s="511"/>
      <c r="C19" s="511"/>
      <c r="D19" s="511"/>
      <c r="E19" s="511"/>
      <c r="F19" s="511"/>
      <c r="G19" s="249">
        <f>SUM(H19:S19)</f>
        <v>24979.67</v>
      </c>
      <c r="H19" s="153">
        <f>+H18</f>
        <v>2943</v>
      </c>
      <c r="I19" s="153">
        <f t="shared" ref="I19:S19" si="6">+I18</f>
        <v>7321.67</v>
      </c>
      <c r="J19" s="153">
        <f t="shared" si="6"/>
        <v>4905</v>
      </c>
      <c r="K19" s="153">
        <f t="shared" si="6"/>
        <v>4905</v>
      </c>
      <c r="L19" s="153">
        <f t="shared" si="6"/>
        <v>4905</v>
      </c>
      <c r="M19" s="153">
        <f t="shared" si="6"/>
        <v>0</v>
      </c>
      <c r="N19" s="153">
        <f t="shared" si="6"/>
        <v>0</v>
      </c>
      <c r="O19" s="153">
        <f t="shared" si="6"/>
        <v>0</v>
      </c>
      <c r="P19" s="153">
        <f t="shared" si="6"/>
        <v>0</v>
      </c>
      <c r="Q19" s="153">
        <f t="shared" si="6"/>
        <v>0</v>
      </c>
      <c r="R19" s="153">
        <f t="shared" si="6"/>
        <v>0</v>
      </c>
      <c r="S19" s="153">
        <f t="shared" si="6"/>
        <v>0</v>
      </c>
    </row>
  </sheetData>
  <mergeCells count="7">
    <mergeCell ref="A1:M2"/>
    <mergeCell ref="H3:M3"/>
    <mergeCell ref="A19:F19"/>
    <mergeCell ref="A18:F18"/>
    <mergeCell ref="A4:B4"/>
    <mergeCell ref="B14:C14"/>
    <mergeCell ref="B16:C16"/>
  </mergeCells>
  <pageMargins left="0.70866141732283472" right="0.70866141732283472" top="0.74803149606299213" bottom="0.74803149606299213" header="0.31496062992125984" footer="0.31496062992125984"/>
  <pageSetup paperSize="9" scale="6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24"/>
  <sheetViews>
    <sheetView view="pageBreakPreview" zoomScaleNormal="100" zoomScaleSheetLayoutView="100" workbookViewId="0">
      <selection activeCell="L20" sqref="L20:M20"/>
    </sheetView>
  </sheetViews>
  <sheetFormatPr baseColWidth="10" defaultRowHeight="15" x14ac:dyDescent="0.25"/>
  <cols>
    <col min="1" max="1" width="3.140625" customWidth="1"/>
    <col min="2" max="2" width="38.140625" customWidth="1"/>
    <col min="3" max="3" width="32.7109375" customWidth="1"/>
    <col min="4" max="4" width="6" customWidth="1"/>
    <col min="5" max="5" width="6.28515625" customWidth="1"/>
    <col min="6" max="6" width="9.42578125" customWidth="1"/>
    <col min="7" max="7" width="10.42578125" customWidth="1"/>
    <col min="8" max="8" width="8.7109375" customWidth="1"/>
    <col min="9" max="9" width="8.5703125" customWidth="1"/>
    <col min="10" max="10" width="8.28515625" customWidth="1"/>
    <col min="11" max="11" width="8.7109375" customWidth="1"/>
    <col min="12" max="12" width="9.140625" customWidth="1"/>
    <col min="13" max="14" width="8.85546875" customWidth="1"/>
    <col min="15" max="15" width="9.140625" customWidth="1"/>
    <col min="16" max="16" width="11.5703125" customWidth="1"/>
  </cols>
  <sheetData>
    <row r="1" spans="1:19" s="116" customFormat="1" ht="15" customHeight="1" x14ac:dyDescent="0.25">
      <c r="A1" s="518" t="s">
        <v>196</v>
      </c>
      <c r="B1" s="518"/>
      <c r="C1" s="518"/>
      <c r="D1" s="518"/>
      <c r="E1" s="518"/>
      <c r="F1" s="518"/>
      <c r="G1" s="518"/>
      <c r="H1" s="518"/>
      <c r="I1" s="518"/>
      <c r="J1" s="518"/>
      <c r="K1" s="518"/>
      <c r="L1" s="518"/>
      <c r="M1" s="362"/>
      <c r="N1" s="362"/>
      <c r="O1" s="362"/>
      <c r="P1" s="362"/>
      <c r="Q1" s="362"/>
      <c r="R1" s="362"/>
      <c r="S1" s="362"/>
    </row>
    <row r="2" spans="1:19" s="116" customFormat="1" ht="15.75" x14ac:dyDescent="0.25">
      <c r="A2" s="472"/>
      <c r="B2" s="472"/>
      <c r="C2" s="472"/>
      <c r="D2" s="472"/>
      <c r="E2" s="472"/>
      <c r="F2" s="472"/>
      <c r="G2" s="472"/>
      <c r="H2" s="472"/>
      <c r="I2" s="472"/>
      <c r="J2" s="472"/>
      <c r="K2" s="472"/>
      <c r="L2" s="472"/>
      <c r="M2" s="362"/>
      <c r="N2" s="362"/>
      <c r="O2" s="362"/>
      <c r="P2" s="362"/>
      <c r="Q2" s="362"/>
      <c r="R2" s="362"/>
      <c r="S2" s="362"/>
    </row>
    <row r="3" spans="1:19" s="116" customFormat="1" ht="15.75" x14ac:dyDescent="0.25">
      <c r="A3" s="117" t="s">
        <v>11</v>
      </c>
      <c r="B3" s="33" t="s">
        <v>12</v>
      </c>
      <c r="C3" s="33"/>
      <c r="D3" s="30" t="s">
        <v>13</v>
      </c>
      <c r="E3" s="117" t="s">
        <v>229</v>
      </c>
      <c r="F3" s="33" t="s">
        <v>15</v>
      </c>
      <c r="G3" s="33" t="s">
        <v>16</v>
      </c>
      <c r="H3" s="30" t="s">
        <v>110</v>
      </c>
      <c r="I3" s="30" t="s">
        <v>99</v>
      </c>
      <c r="J3" s="30" t="s">
        <v>7</v>
      </c>
      <c r="K3" s="33" t="s">
        <v>8</v>
      </c>
      <c r="L3" s="33" t="s">
        <v>9</v>
      </c>
      <c r="M3" s="33" t="s">
        <v>67</v>
      </c>
      <c r="N3" s="33" t="s">
        <v>10</v>
      </c>
      <c r="O3" s="33" t="s">
        <v>94</v>
      </c>
      <c r="P3" s="33" t="s">
        <v>230</v>
      </c>
      <c r="Q3" s="33" t="s">
        <v>103</v>
      </c>
      <c r="R3" s="33" t="s">
        <v>254</v>
      </c>
      <c r="S3" s="33" t="s">
        <v>105</v>
      </c>
    </row>
    <row r="4" spans="1:19" s="116" customFormat="1" ht="15.75" x14ac:dyDescent="0.25">
      <c r="A4" s="516" t="s">
        <v>141</v>
      </c>
      <c r="B4" s="517"/>
      <c r="C4" s="517"/>
      <c r="D4" s="517"/>
      <c r="E4" s="517"/>
      <c r="F4" s="517"/>
      <c r="G4" s="517"/>
      <c r="H4" s="517"/>
      <c r="I4" s="517"/>
      <c r="J4" s="517"/>
      <c r="K4" s="517"/>
      <c r="L4" s="517"/>
      <c r="M4" s="517"/>
      <c r="N4" s="517"/>
    </row>
    <row r="5" spans="1:19" s="116" customFormat="1" ht="15.75" x14ac:dyDescent="0.25">
      <c r="A5" s="118">
        <v>1</v>
      </c>
      <c r="B5" s="119" t="s">
        <v>20</v>
      </c>
      <c r="C5" s="119" t="s">
        <v>113</v>
      </c>
      <c r="D5" s="182"/>
      <c r="E5" s="118"/>
      <c r="F5" s="119"/>
      <c r="G5" s="119"/>
      <c r="H5" s="182">
        <f>+H6+H7+H8</f>
        <v>2559.67</v>
      </c>
      <c r="I5" s="119">
        <f t="shared" ref="I5:S5" si="0">SUM(I6:I7)</f>
        <v>4142</v>
      </c>
      <c r="J5" s="119">
        <f t="shared" si="0"/>
        <v>0</v>
      </c>
      <c r="K5" s="119">
        <f t="shared" si="0"/>
        <v>0</v>
      </c>
      <c r="L5" s="119">
        <f t="shared" si="0"/>
        <v>0</v>
      </c>
      <c r="M5" s="119">
        <f t="shared" si="0"/>
        <v>0</v>
      </c>
      <c r="N5" s="119">
        <f t="shared" si="0"/>
        <v>0</v>
      </c>
      <c r="O5" s="119">
        <f t="shared" si="0"/>
        <v>0</v>
      </c>
      <c r="P5" s="119">
        <f t="shared" si="0"/>
        <v>0</v>
      </c>
      <c r="Q5" s="119">
        <f t="shared" si="0"/>
        <v>0</v>
      </c>
      <c r="R5" s="119">
        <f t="shared" si="0"/>
        <v>0</v>
      </c>
      <c r="S5" s="119">
        <f t="shared" si="0"/>
        <v>0</v>
      </c>
    </row>
    <row r="6" spans="1:19" s="116" customFormat="1" ht="15.75" x14ac:dyDescent="0.25">
      <c r="A6" s="47"/>
      <c r="B6" s="43" t="s">
        <v>181</v>
      </c>
      <c r="C6" s="43" t="s">
        <v>147</v>
      </c>
      <c r="D6" s="32" t="s">
        <v>1</v>
      </c>
      <c r="E6" s="47" t="s">
        <v>100</v>
      </c>
      <c r="F6" s="43">
        <v>1900</v>
      </c>
      <c r="G6" s="43">
        <f>+E6*F6</f>
        <v>1900</v>
      </c>
      <c r="H6" s="32">
        <v>274</v>
      </c>
      <c r="I6" s="32">
        <v>2071</v>
      </c>
      <c r="J6" s="32"/>
      <c r="K6" s="43"/>
      <c r="L6" s="43"/>
      <c r="M6" s="43"/>
      <c r="N6" s="43"/>
      <c r="O6" s="43"/>
      <c r="P6" s="43"/>
      <c r="Q6" s="43"/>
      <c r="R6" s="43"/>
      <c r="S6" s="43"/>
    </row>
    <row r="7" spans="1:19" s="116" customFormat="1" ht="15.75" x14ac:dyDescent="0.25">
      <c r="A7" s="47"/>
      <c r="B7" s="43" t="s">
        <v>181</v>
      </c>
      <c r="C7" s="43" t="s">
        <v>206</v>
      </c>
      <c r="D7" s="32" t="s">
        <v>1</v>
      </c>
      <c r="E7" s="47" t="s">
        <v>100</v>
      </c>
      <c r="F7" s="43">
        <v>1900</v>
      </c>
      <c r="G7" s="43">
        <f>+E7*F7</f>
        <v>1900</v>
      </c>
      <c r="H7" s="32">
        <v>1173.67</v>
      </c>
      <c r="I7" s="32">
        <v>2071</v>
      </c>
      <c r="J7" s="32"/>
      <c r="K7" s="43"/>
      <c r="L7" s="43"/>
      <c r="M7" s="43"/>
      <c r="N7" s="43"/>
      <c r="O7" s="43"/>
      <c r="P7" s="43"/>
      <c r="Q7" s="43"/>
      <c r="R7" s="43"/>
      <c r="S7" s="43"/>
    </row>
    <row r="8" spans="1:19" s="116" customFormat="1" ht="15.75" x14ac:dyDescent="0.25">
      <c r="A8" s="47"/>
      <c r="B8" s="43" t="s">
        <v>148</v>
      </c>
      <c r="C8" s="43" t="s">
        <v>149</v>
      </c>
      <c r="D8" s="32" t="s">
        <v>1</v>
      </c>
      <c r="E8" s="47" t="s">
        <v>100</v>
      </c>
      <c r="F8" s="43">
        <v>1700</v>
      </c>
      <c r="G8" s="43">
        <f>+F8</f>
        <v>1700</v>
      </c>
      <c r="H8" s="32">
        <v>1112</v>
      </c>
      <c r="I8" s="32"/>
      <c r="J8" s="32"/>
      <c r="K8" s="43"/>
      <c r="L8" s="43"/>
      <c r="M8" s="43"/>
      <c r="N8" s="43"/>
      <c r="O8" s="43"/>
      <c r="P8" s="43"/>
      <c r="Q8" s="43"/>
      <c r="R8" s="43"/>
      <c r="S8" s="43"/>
    </row>
    <row r="9" spans="1:19" s="116" customFormat="1" ht="15.75" x14ac:dyDescent="0.25">
      <c r="A9" s="118">
        <v>2</v>
      </c>
      <c r="B9" s="119" t="s">
        <v>142</v>
      </c>
      <c r="C9" s="119"/>
      <c r="D9" s="182"/>
      <c r="E9" s="118"/>
      <c r="F9" s="119"/>
      <c r="G9" s="119"/>
      <c r="H9" s="182">
        <f>SUM(H10:H12)</f>
        <v>840</v>
      </c>
      <c r="I9" s="182">
        <f>SUM(I10:I10)</f>
        <v>0</v>
      </c>
      <c r="J9" s="182">
        <f t="shared" ref="J9:S9" si="1">SUM(J10:J12)</f>
        <v>0</v>
      </c>
      <c r="K9" s="182">
        <f t="shared" si="1"/>
        <v>0</v>
      </c>
      <c r="L9" s="182">
        <f t="shared" si="1"/>
        <v>0</v>
      </c>
      <c r="M9" s="182">
        <f t="shared" si="1"/>
        <v>0</v>
      </c>
      <c r="N9" s="182">
        <f t="shared" si="1"/>
        <v>0</v>
      </c>
      <c r="O9" s="182">
        <f t="shared" si="1"/>
        <v>0</v>
      </c>
      <c r="P9" s="182">
        <f t="shared" si="1"/>
        <v>0</v>
      </c>
      <c r="Q9" s="182">
        <f t="shared" si="1"/>
        <v>0</v>
      </c>
      <c r="R9" s="182">
        <f t="shared" si="1"/>
        <v>0</v>
      </c>
      <c r="S9" s="182">
        <f t="shared" si="1"/>
        <v>0</v>
      </c>
    </row>
    <row r="10" spans="1:19" s="116" customFormat="1" ht="15.75" x14ac:dyDescent="0.25">
      <c r="A10" s="47" t="s">
        <v>100</v>
      </c>
      <c r="B10" s="48" t="s">
        <v>126</v>
      </c>
      <c r="C10" s="43" t="s">
        <v>206</v>
      </c>
      <c r="D10" s="32" t="s">
        <v>84</v>
      </c>
      <c r="E10" s="47" t="s">
        <v>101</v>
      </c>
      <c r="F10" s="43">
        <v>140</v>
      </c>
      <c r="G10" s="43">
        <f>F10*E10</f>
        <v>280</v>
      </c>
      <c r="H10" s="32">
        <v>280</v>
      </c>
      <c r="I10" s="32"/>
      <c r="J10" s="32"/>
      <c r="K10" s="43"/>
      <c r="L10" s="43"/>
      <c r="M10" s="43"/>
      <c r="N10" s="43"/>
      <c r="O10" s="43"/>
      <c r="P10" s="43"/>
      <c r="Q10" s="43"/>
      <c r="R10" s="43"/>
      <c r="S10" s="43"/>
    </row>
    <row r="11" spans="1:19" s="116" customFormat="1" ht="15.75" x14ac:dyDescent="0.25">
      <c r="A11" s="47" t="s">
        <v>101</v>
      </c>
      <c r="B11" s="48" t="s">
        <v>126</v>
      </c>
      <c r="C11" s="43" t="s">
        <v>296</v>
      </c>
      <c r="D11" s="32" t="s">
        <v>84</v>
      </c>
      <c r="E11" s="47" t="s">
        <v>101</v>
      </c>
      <c r="F11" s="43">
        <v>140</v>
      </c>
      <c r="G11" s="43">
        <f>F11*E11</f>
        <v>280</v>
      </c>
      <c r="H11" s="32">
        <f>+G11</f>
        <v>280</v>
      </c>
      <c r="I11" s="32"/>
      <c r="J11" s="32"/>
      <c r="K11" s="43"/>
      <c r="L11" s="43"/>
      <c r="M11" s="43"/>
      <c r="N11" s="43"/>
      <c r="O11" s="43"/>
      <c r="P11" s="43"/>
      <c r="Q11" s="43"/>
      <c r="R11" s="43"/>
      <c r="S11" s="43"/>
    </row>
    <row r="12" spans="1:19" s="116" customFormat="1" ht="15.75" x14ac:dyDescent="0.25">
      <c r="A12" s="47" t="s">
        <v>131</v>
      </c>
      <c r="B12" s="48" t="s">
        <v>126</v>
      </c>
      <c r="C12" s="43" t="s">
        <v>189</v>
      </c>
      <c r="D12" s="32" t="s">
        <v>84</v>
      </c>
      <c r="E12" s="47" t="s">
        <v>101</v>
      </c>
      <c r="F12" s="43">
        <v>140</v>
      </c>
      <c r="G12" s="43">
        <f>+F12*E12</f>
        <v>280</v>
      </c>
      <c r="H12" s="32">
        <f>+G12</f>
        <v>280</v>
      </c>
      <c r="I12" s="32"/>
      <c r="J12" s="32"/>
      <c r="K12" s="43"/>
      <c r="L12" s="43"/>
      <c r="M12" s="43"/>
      <c r="N12" s="43"/>
      <c r="O12" s="43"/>
      <c r="P12" s="43"/>
      <c r="Q12" s="43"/>
      <c r="R12" s="43"/>
      <c r="S12" s="43"/>
    </row>
    <row r="13" spans="1:19" s="116" customFormat="1" ht="15.75" x14ac:dyDescent="0.25">
      <c r="A13" s="118" t="s">
        <v>131</v>
      </c>
      <c r="B13" s="119" t="s">
        <v>202</v>
      </c>
      <c r="C13" s="119"/>
      <c r="D13" s="182"/>
      <c r="E13" s="118"/>
      <c r="F13" s="119"/>
      <c r="G13" s="119"/>
      <c r="H13" s="119">
        <f t="shared" ref="H13:O13" si="2">SUM(H14:H15)</f>
        <v>0</v>
      </c>
      <c r="I13" s="119">
        <f t="shared" si="2"/>
        <v>0</v>
      </c>
      <c r="J13" s="119">
        <f t="shared" si="2"/>
        <v>0</v>
      </c>
      <c r="K13" s="119">
        <f t="shared" si="2"/>
        <v>0</v>
      </c>
      <c r="L13" s="119">
        <f t="shared" si="2"/>
        <v>0</v>
      </c>
      <c r="M13" s="119">
        <f t="shared" si="2"/>
        <v>0</v>
      </c>
      <c r="N13" s="119">
        <f t="shared" si="2"/>
        <v>0</v>
      </c>
      <c r="O13" s="119">
        <f t="shared" si="2"/>
        <v>0</v>
      </c>
      <c r="P13" s="119">
        <f>SUM(P14:P15)</f>
        <v>0</v>
      </c>
      <c r="Q13" s="119">
        <f>SUM(Q14:Q16)</f>
        <v>0</v>
      </c>
      <c r="R13" s="119">
        <f>SUM(R14:R16)</f>
        <v>0</v>
      </c>
      <c r="S13" s="119">
        <f>SUM(S14:S16)</f>
        <v>0</v>
      </c>
    </row>
    <row r="14" spans="1:19" s="15" customFormat="1" ht="15" customHeight="1" x14ac:dyDescent="0.25">
      <c r="A14" s="91" t="s">
        <v>100</v>
      </c>
      <c r="B14" s="92" t="s">
        <v>164</v>
      </c>
      <c r="C14" s="92" t="s">
        <v>143</v>
      </c>
      <c r="D14" s="75" t="s">
        <v>84</v>
      </c>
      <c r="E14" s="93">
        <v>1</v>
      </c>
      <c r="F14" s="94">
        <v>-12</v>
      </c>
      <c r="G14" s="49">
        <f>+F14</f>
        <v>-12</v>
      </c>
      <c r="H14" s="94"/>
      <c r="I14" s="94"/>
      <c r="J14" s="77"/>
      <c r="K14" s="188"/>
      <c r="L14" s="95"/>
      <c r="M14" s="95"/>
      <c r="N14" s="95"/>
      <c r="O14" s="95"/>
      <c r="P14" s="95"/>
      <c r="Q14" s="95"/>
      <c r="R14" s="95"/>
      <c r="S14" s="95"/>
    </row>
    <row r="15" spans="1:19" s="15" customFormat="1" ht="15" customHeight="1" x14ac:dyDescent="0.25">
      <c r="A15" s="91">
        <v>2</v>
      </c>
      <c r="B15" s="92" t="s">
        <v>164</v>
      </c>
      <c r="C15" s="92" t="s">
        <v>143</v>
      </c>
      <c r="D15" s="75" t="s">
        <v>84</v>
      </c>
      <c r="E15" s="93">
        <v>1</v>
      </c>
      <c r="F15" s="94">
        <v>-12</v>
      </c>
      <c r="G15" s="49">
        <f>+F15</f>
        <v>-12</v>
      </c>
      <c r="H15" s="94"/>
      <c r="I15" s="94"/>
      <c r="J15" s="77"/>
      <c r="K15" s="188"/>
      <c r="L15" s="95"/>
      <c r="M15" s="95"/>
      <c r="N15" s="95"/>
      <c r="O15" s="95"/>
      <c r="P15" s="95"/>
      <c r="Q15" s="95"/>
      <c r="R15" s="95"/>
      <c r="S15" s="95"/>
    </row>
    <row r="16" spans="1:19" s="15" customFormat="1" ht="15" customHeight="1" x14ac:dyDescent="0.25">
      <c r="A16" s="91">
        <v>3</v>
      </c>
      <c r="B16" s="92" t="s">
        <v>164</v>
      </c>
      <c r="C16" s="43" t="s">
        <v>189</v>
      </c>
      <c r="D16" s="75" t="s">
        <v>84</v>
      </c>
      <c r="E16" s="93">
        <v>1</v>
      </c>
      <c r="F16" s="94">
        <v>-280</v>
      </c>
      <c r="G16" s="49">
        <f>+E16*F16</f>
        <v>-280</v>
      </c>
      <c r="H16" s="94"/>
      <c r="I16" s="94"/>
      <c r="J16" s="77"/>
      <c r="K16" s="188"/>
      <c r="L16" s="95"/>
      <c r="M16" s="95"/>
      <c r="N16" s="95"/>
      <c r="O16" s="95"/>
      <c r="P16" s="95"/>
      <c r="Q16" s="95"/>
      <c r="R16" s="95"/>
      <c r="S16" s="95"/>
    </row>
    <row r="17" spans="1:19" s="116" customFormat="1" ht="15.75" x14ac:dyDescent="0.25">
      <c r="A17" s="118" t="s">
        <v>68</v>
      </c>
      <c r="B17" s="119" t="s">
        <v>175</v>
      </c>
      <c r="C17" s="119"/>
      <c r="D17" s="182"/>
      <c r="E17" s="118"/>
      <c r="F17" s="119"/>
      <c r="G17" s="119">
        <f>SUM(G19:G19)</f>
        <v>880.1</v>
      </c>
      <c r="H17" s="119">
        <f t="shared" ref="H17:S17" si="3">SUM(H18:H19)</f>
        <v>0</v>
      </c>
      <c r="I17" s="119">
        <f t="shared" si="3"/>
        <v>0</v>
      </c>
      <c r="J17" s="119">
        <f t="shared" si="3"/>
        <v>0</v>
      </c>
      <c r="K17" s="119">
        <f t="shared" si="3"/>
        <v>0</v>
      </c>
      <c r="L17" s="119">
        <f t="shared" si="3"/>
        <v>0</v>
      </c>
      <c r="M17" s="119">
        <f t="shared" si="3"/>
        <v>0</v>
      </c>
      <c r="N17" s="119">
        <f t="shared" si="3"/>
        <v>0</v>
      </c>
      <c r="O17" s="119">
        <f t="shared" si="3"/>
        <v>0</v>
      </c>
      <c r="P17" s="119">
        <f t="shared" si="3"/>
        <v>0</v>
      </c>
      <c r="Q17" s="119">
        <f t="shared" si="3"/>
        <v>0</v>
      </c>
      <c r="R17" s="119">
        <f t="shared" si="3"/>
        <v>0</v>
      </c>
      <c r="S17" s="119">
        <f t="shared" si="3"/>
        <v>0</v>
      </c>
    </row>
    <row r="18" spans="1:19" s="15" customFormat="1" ht="15" customHeight="1" x14ac:dyDescent="0.25">
      <c r="A18" s="91">
        <v>1</v>
      </c>
      <c r="B18" s="92" t="s">
        <v>166</v>
      </c>
      <c r="C18" s="92" t="s">
        <v>165</v>
      </c>
      <c r="D18" s="75" t="s">
        <v>167</v>
      </c>
      <c r="E18" s="93">
        <v>193</v>
      </c>
      <c r="F18" s="94">
        <v>12.29</v>
      </c>
      <c r="G18" s="49">
        <f>+E18*F18</f>
        <v>2371.9699999999998</v>
      </c>
      <c r="H18" s="94"/>
      <c r="I18" s="94"/>
      <c r="J18" s="77"/>
      <c r="K18" s="188"/>
      <c r="L18" s="95"/>
      <c r="M18" s="95"/>
      <c r="N18" s="95"/>
      <c r="O18" s="95"/>
      <c r="P18" s="95"/>
      <c r="Q18" s="95"/>
      <c r="R18" s="95"/>
      <c r="S18" s="95"/>
    </row>
    <row r="19" spans="1:19" s="22" customFormat="1" ht="15.75" x14ac:dyDescent="0.25">
      <c r="A19" s="187" t="s">
        <v>101</v>
      </c>
      <c r="B19" s="92" t="s">
        <v>171</v>
      </c>
      <c r="C19" s="92" t="s">
        <v>170</v>
      </c>
      <c r="D19" s="40" t="s">
        <v>172</v>
      </c>
      <c r="E19" s="40">
        <v>1</v>
      </c>
      <c r="F19" s="40">
        <v>880.1</v>
      </c>
      <c r="G19" s="40">
        <f>+F19*E19</f>
        <v>880.1</v>
      </c>
      <c r="H19" s="40"/>
      <c r="I19" s="40"/>
      <c r="J19" s="43"/>
      <c r="K19" s="43"/>
      <c r="L19" s="43"/>
      <c r="M19" s="21"/>
      <c r="N19" s="21"/>
      <c r="O19" s="21"/>
      <c r="P19" s="21"/>
      <c r="Q19" s="21"/>
      <c r="R19" s="21"/>
      <c r="S19" s="21"/>
    </row>
    <row r="20" spans="1:19" s="116" customFormat="1" ht="15.75" x14ac:dyDescent="0.25">
      <c r="A20" s="118" t="s">
        <v>132</v>
      </c>
      <c r="B20" s="119" t="s">
        <v>23</v>
      </c>
      <c r="C20" s="119"/>
      <c r="D20" s="182"/>
      <c r="E20" s="118"/>
      <c r="F20" s="119"/>
      <c r="G20" s="119">
        <f t="shared" ref="G20:O20" si="4">SUM(G21)</f>
        <v>3500</v>
      </c>
      <c r="H20" s="182">
        <f t="shared" si="4"/>
        <v>0</v>
      </c>
      <c r="I20" s="182">
        <f>SUM(I21:I22)</f>
        <v>3500</v>
      </c>
      <c r="J20" s="182">
        <f>SUM(J21:J22)</f>
        <v>0</v>
      </c>
      <c r="K20" s="182">
        <f>SUM(K21:K22)</f>
        <v>0</v>
      </c>
      <c r="L20" s="182">
        <f>SUM(L21:L22)</f>
        <v>0</v>
      </c>
      <c r="M20" s="182">
        <f>SUM(M21:M22)</f>
        <v>3500</v>
      </c>
      <c r="N20" s="119">
        <f t="shared" si="4"/>
        <v>0</v>
      </c>
      <c r="O20" s="119">
        <f t="shared" si="4"/>
        <v>0</v>
      </c>
      <c r="P20" s="119">
        <f>SUM(P21)</f>
        <v>0</v>
      </c>
      <c r="Q20" s="119">
        <f>SUM(Q21)</f>
        <v>0</v>
      </c>
      <c r="R20" s="119">
        <f>SUM(R21)</f>
        <v>0</v>
      </c>
      <c r="S20" s="119">
        <f>SUM(S21)</f>
        <v>0</v>
      </c>
    </row>
    <row r="21" spans="1:19" s="116" customFormat="1" ht="15.75" x14ac:dyDescent="0.25">
      <c r="A21" s="47" t="s">
        <v>100</v>
      </c>
      <c r="B21" s="43" t="s">
        <v>345</v>
      </c>
      <c r="C21" s="43" t="s">
        <v>207</v>
      </c>
      <c r="D21" s="32" t="s">
        <v>172</v>
      </c>
      <c r="E21" s="47" t="s">
        <v>100</v>
      </c>
      <c r="F21" s="43">
        <v>3500</v>
      </c>
      <c r="G21" s="43">
        <v>3500</v>
      </c>
      <c r="H21" s="32"/>
      <c r="I21" s="32">
        <v>3500</v>
      </c>
      <c r="J21" s="32"/>
      <c r="K21" s="43"/>
      <c r="L21" s="43"/>
      <c r="M21" s="43"/>
      <c r="N21" s="43"/>
      <c r="O21" s="43"/>
      <c r="P21" s="43"/>
      <c r="Q21" s="43"/>
      <c r="R21" s="43"/>
      <c r="S21" s="43"/>
    </row>
    <row r="22" spans="1:19" s="116" customFormat="1" ht="15.75" x14ac:dyDescent="0.25">
      <c r="A22" s="47" t="s">
        <v>101</v>
      </c>
      <c r="B22" s="43" t="s">
        <v>346</v>
      </c>
      <c r="C22" s="43" t="s">
        <v>347</v>
      </c>
      <c r="D22" s="32" t="s">
        <v>172</v>
      </c>
      <c r="E22" s="47" t="s">
        <v>100</v>
      </c>
      <c r="F22" s="43">
        <v>3500</v>
      </c>
      <c r="G22" s="43">
        <f>+F22</f>
        <v>3500</v>
      </c>
      <c r="H22" s="32"/>
      <c r="I22" s="32"/>
      <c r="J22" s="32"/>
      <c r="K22" s="43"/>
      <c r="L22" s="43"/>
      <c r="M22" s="43">
        <v>3500</v>
      </c>
      <c r="N22" s="43"/>
      <c r="O22" s="43"/>
      <c r="P22" s="43"/>
      <c r="Q22" s="43"/>
      <c r="R22" s="43"/>
      <c r="S22" s="43"/>
    </row>
    <row r="23" spans="1:19" s="116" customFormat="1" ht="15.75" x14ac:dyDescent="0.25">
      <c r="A23" s="118"/>
      <c r="B23" s="119" t="s">
        <v>24</v>
      </c>
      <c r="C23" s="119"/>
      <c r="D23" s="182"/>
      <c r="E23" s="118"/>
      <c r="F23" s="119"/>
      <c r="G23" s="119">
        <f>SUM(H23:S23)</f>
        <v>14541.67</v>
      </c>
      <c r="H23" s="182">
        <f>+H20+H17+H9+H5</f>
        <v>3399.67</v>
      </c>
      <c r="I23" s="182">
        <f>+I20+I17+I9+I5</f>
        <v>7642</v>
      </c>
      <c r="J23" s="182">
        <f>+J20+J17+J9+J5</f>
        <v>0</v>
      </c>
      <c r="K23" s="119">
        <f>+K20+K17+K9+K5</f>
        <v>0</v>
      </c>
      <c r="L23" s="119">
        <f t="shared" ref="L23:S23" si="5">+L20+L17+L9+L5+L13</f>
        <v>0</v>
      </c>
      <c r="M23" s="119">
        <f t="shared" si="5"/>
        <v>3500</v>
      </c>
      <c r="N23" s="119">
        <f t="shared" si="5"/>
        <v>0</v>
      </c>
      <c r="O23" s="119">
        <f t="shared" si="5"/>
        <v>0</v>
      </c>
      <c r="P23" s="119">
        <f t="shared" si="5"/>
        <v>0</v>
      </c>
      <c r="Q23" s="119">
        <f t="shared" si="5"/>
        <v>0</v>
      </c>
      <c r="R23" s="119">
        <f t="shared" si="5"/>
        <v>0</v>
      </c>
      <c r="S23" s="119">
        <f t="shared" si="5"/>
        <v>0</v>
      </c>
    </row>
    <row r="24" spans="1:19" s="116" customFormat="1" ht="15.75" x14ac:dyDescent="0.25">
      <c r="A24" s="120"/>
      <c r="B24" s="121"/>
      <c r="C24" s="121"/>
      <c r="D24" s="183"/>
      <c r="E24" s="120"/>
      <c r="F24" s="121"/>
      <c r="G24" s="121"/>
      <c r="H24" s="183"/>
      <c r="I24" s="183"/>
      <c r="J24" s="183"/>
      <c r="K24" s="121"/>
      <c r="L24" s="121"/>
      <c r="M24" s="121"/>
      <c r="N24" s="121"/>
      <c r="O24" s="121"/>
      <c r="P24" s="121"/>
      <c r="Q24" s="121"/>
      <c r="R24" s="121"/>
      <c r="S24" s="121"/>
    </row>
  </sheetData>
  <mergeCells count="2">
    <mergeCell ref="A4:N4"/>
    <mergeCell ref="A1:L2"/>
  </mergeCells>
  <pageMargins left="0.7" right="0.7" top="0.75" bottom="0.75" header="0.3" footer="0.3"/>
  <pageSetup paperSize="9" scale="3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11</vt:i4>
      </vt:variant>
    </vt:vector>
  </HeadingPairs>
  <TitlesOfParts>
    <vt:vector size="22" baseType="lpstr">
      <vt:lpstr>RES X FUN</vt:lpstr>
      <vt:lpstr>F. PRODUCCION</vt:lpstr>
      <vt:lpstr>F. RIEGO</vt:lpstr>
      <vt:lpstr>F. SALUD</vt:lpstr>
      <vt:lpstr>F. EDU</vt:lpstr>
      <vt:lpstr>F. AMB</vt:lpstr>
      <vt:lpstr>F. TRANSP</vt:lpstr>
      <vt:lpstr>F. SOCIAL</vt:lpstr>
      <vt:lpstr>IOARR</vt:lpstr>
      <vt:lpstr>ADMINIS</vt:lpstr>
      <vt:lpstr>RECON. DEUDA</vt:lpstr>
      <vt:lpstr>ADMINIS!Área_de_impresión</vt:lpstr>
      <vt:lpstr>'F. AMB'!Área_de_impresión</vt:lpstr>
      <vt:lpstr>'F. EDU'!Área_de_impresión</vt:lpstr>
      <vt:lpstr>'F. PRODUCCION'!Área_de_impresión</vt:lpstr>
      <vt:lpstr>'F. RIEGO'!Área_de_impresión</vt:lpstr>
      <vt:lpstr>'F. SALUD'!Área_de_impresión</vt:lpstr>
      <vt:lpstr>'F. SOCIAL'!Área_de_impresión</vt:lpstr>
      <vt:lpstr>'F. TRANSP'!Área_de_impresión</vt:lpstr>
      <vt:lpstr>IOARR!Área_de_impresión</vt:lpstr>
      <vt:lpstr>'RECON. DEUDA'!Área_de_impresión</vt:lpstr>
      <vt:lpstr>'RES X FUN'!Área_de_impresión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dc:creator>
  <cp:lastModifiedBy>ORFEI DIRE</cp:lastModifiedBy>
  <cp:lastPrinted>2020-01-27T21:33:03Z</cp:lastPrinted>
  <dcterms:created xsi:type="dcterms:W3CDTF">2019-03-12T17:35:36Z</dcterms:created>
  <dcterms:modified xsi:type="dcterms:W3CDTF">2020-07-29T19:49:51Z</dcterms:modified>
</cp:coreProperties>
</file>