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REPOSITORIO ORFEI\IOARR0006-AYRIHUANCA\9.0 CRONOGRAMA\"/>
    </mc:Choice>
  </mc:AlternateContent>
  <xr:revisionPtr revIDLastSave="0" documentId="13_ncr:1_{6B18E36D-2A91-43D6-A17D-25F55F5FD993}" xr6:coauthVersionLast="45" xr6:coauthVersionMax="45" xr10:uidLastSave="{00000000-0000-0000-0000-000000000000}"/>
  <bookViews>
    <workbookView xWindow="15360" yWindow="0" windowWidth="15360" windowHeight="16680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FINANCIERO!$A$1:$F$18</definedName>
    <definedName name="_xlnm.Print_Area" localSheetId="1">FISICO!$A$1:$R$23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2" l="1"/>
  <c r="R14" i="2" s="1"/>
  <c r="R20" i="2" s="1"/>
  <c r="F10" i="1" l="1"/>
  <c r="F13" i="1" s="1"/>
  <c r="F17" i="1" l="1"/>
  <c r="F18" i="1" s="1"/>
  <c r="D12" i="1"/>
  <c r="C12" i="1"/>
  <c r="C6" i="1" l="1"/>
  <c r="D6" i="1"/>
  <c r="E16" i="1" l="1"/>
  <c r="E17" i="1" s="1"/>
  <c r="B15" i="1"/>
  <c r="B17" i="1" s="1"/>
  <c r="D14" i="1"/>
  <c r="C14" i="1"/>
  <c r="D11" i="1"/>
  <c r="C11" i="1"/>
  <c r="C9" i="1"/>
  <c r="D8" i="1"/>
  <c r="D7" i="1"/>
  <c r="C3" i="1"/>
  <c r="D10" i="1" l="1"/>
  <c r="D17" i="1" s="1"/>
  <c r="C10" i="1"/>
  <c r="C17" i="1" s="1"/>
  <c r="N19" i="2"/>
  <c r="B19" i="2"/>
  <c r="J19" i="2" l="1"/>
  <c r="F19" i="2"/>
</calcChain>
</file>

<file path=xl/sharedStrings.xml><?xml version="1.0" encoding="utf-8"?>
<sst xmlns="http://schemas.openxmlformats.org/spreadsheetml/2006/main" count="62" uniqueCount="34">
  <si>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</si>
  <si>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</si>
  <si>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</si>
  <si>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</si>
  <si>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</si>
  <si>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</si>
  <si>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</si>
  <si>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</si>
  <si>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</si>
  <si>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</si>
  <si>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</si>
  <si>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</si>
  <si>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</si>
  <si>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</si>
  <si>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</si>
  <si>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</si>
  <si>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</si>
  <si>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</si>
  <si>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</si>
  <si>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</si>
  <si>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</si>
  <si>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</si>
  <si>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</si>
  <si>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</si>
  <si>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</si>
  <si>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</si>
  <si>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</si>
  <si>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</si>
  <si>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</si>
  <si>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</si>
  <si>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</si>
  <si>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</si>
  <si>
    <t>Subtotal CD (S/.)</t>
  </si>
  <si>
    <t>Sub Total CD + GG+GP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</si>
</sst>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164" formatCode="_-&quot;S/.&quot;* #,##0.00_-;\-&quot;S/.&quot;* #,##0.00_-;_-&quot;S/.&quot;* &quot;-&quot;??_-;_-@_-"/>
    <numFmt numFmtId="165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165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4" fontId="2" fillId="0" borderId="0" xfId="0" applyNumberFormat="1" applyFont="1"/>
    <xf numFmtId="0" fontId="1" fillId="7" borderId="13" xfId="0" applyFont="1" applyFill="1" applyBorder="1" applyAlignment="1">
      <alignment horizontal="right" vertical="center" wrapText="1"/>
    </xf>
    <xf numFmtId="165" fontId="3" fillId="7" borderId="13" xfId="0" applyNumberFormat="1" applyFont="1" applyFill="1" applyBorder="1" applyAlignment="1">
      <alignment horizontal="center" vertical="center" wrapText="1"/>
    </xf>
    <xf numFmtId="165" fontId="1" fillId="7" borderId="13" xfId="0" applyNumberFormat="1" applyFont="1" applyFill="1" applyBorder="1" applyAlignment="1">
      <alignment horizontal="right" vertical="center" wrapText="1"/>
    </xf>
    <xf numFmtId="165" fontId="1" fillId="3" borderId="21" xfId="0" applyNumberFormat="1" applyFont="1" applyFill="1" applyBorder="1" applyAlignment="1">
      <alignment horizontal="right" vertical="center" wrapText="1"/>
    </xf>
    <xf numFmtId="0" fontId="1" fillId="7" borderId="12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165" fontId="1" fillId="7" borderId="23" xfId="0" applyNumberFormat="1" applyFont="1" applyFill="1" applyBorder="1" applyAlignment="1">
      <alignment horizontal="right"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165" fontId="4" fillId="7" borderId="11" xfId="0" applyNumberFormat="1" applyFont="1" applyFill="1" applyBorder="1" applyAlignment="1">
      <alignment horizontal="right" vertical="center" wrapText="1"/>
    </xf>
    <xf numFmtId="165" fontId="1" fillId="7" borderId="18" xfId="0" applyNumberFormat="1" applyFont="1" applyFill="1" applyBorder="1" applyAlignment="1">
      <alignment vertical="center" wrapText="1"/>
    </xf>
    <xf numFmtId="165" fontId="4" fillId="7" borderId="19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9</xdr:row>
      <xdr:rowOff>50800</xdr:rowOff>
    </xdr:from>
    <xdr:to>
      <xdr:col>8</xdr:col>
      <xdr:colOff>187960</xdr:colOff>
      <xdr:row>9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11</xdr:row>
      <xdr:rowOff>71120</xdr:rowOff>
    </xdr:from>
    <xdr:to>
      <xdr:col>12</xdr:col>
      <xdr:colOff>167640</xdr:colOff>
      <xdr:row>11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81280</xdr:rowOff>
    </xdr:from>
    <xdr:to>
      <xdr:col>12</xdr:col>
      <xdr:colOff>172720</xdr:colOff>
      <xdr:row>14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12</xdr:row>
      <xdr:rowOff>47808</xdr:rowOff>
    </xdr:from>
    <xdr:to>
      <xdr:col>12</xdr:col>
      <xdr:colOff>148504</xdr:colOff>
      <xdr:row>12</xdr:row>
      <xdr:rowOff>93528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01613" y="2043215"/>
          <a:ext cx="1698959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21"/>
  <sheetViews>
    <sheetView tabSelected="1" view="pageBreakPreview" zoomScale="150" zoomScaleNormal="110" zoomScaleSheetLayoutView="150" workbookViewId="0">
      <selection activeCell="B23" sqref="B2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39" t="s">
        <v>30</v>
      </c>
      <c r="B1" s="40"/>
      <c r="C1" s="40"/>
      <c r="D1" s="40"/>
      <c r="E1" s="40"/>
      <c r="F1" s="40"/>
    </row>
    <row r="2" spans="1:6" ht="21.6" customHeight="1" x14ac:dyDescent="0.3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</row>
    <row r="3" spans="1:6" ht="14.4" thickBot="1" x14ac:dyDescent="0.35">
      <c r="A3" s="12" t="s">
        <v>6</v>
      </c>
      <c r="B3" s="13"/>
      <c r="C3" s="14">
        <f>F3</f>
        <v>1781.55</v>
      </c>
      <c r="D3" s="14"/>
      <c r="E3" s="14"/>
      <c r="F3" s="14">
        <v>1781.55</v>
      </c>
    </row>
    <row r="4" spans="1:6" ht="15" customHeight="1" thickBot="1" x14ac:dyDescent="0.35">
      <c r="A4" s="28" t="s">
        <v>18</v>
      </c>
      <c r="B4" s="29"/>
      <c r="C4" s="29"/>
      <c r="D4" s="29"/>
      <c r="E4" s="29"/>
      <c r="F4" s="30"/>
    </row>
    <row r="5" spans="1:6" ht="14.4" thickBot="1" x14ac:dyDescent="0.35">
      <c r="A5" s="12" t="s">
        <v>14</v>
      </c>
      <c r="B5" s="13"/>
      <c r="C5" s="14">
        <v>105356.47</v>
      </c>
      <c r="D5" s="14"/>
      <c r="E5" s="14"/>
      <c r="F5" s="14">
        <v>105356.47</v>
      </c>
    </row>
    <row r="6" spans="1:6" ht="14.4" thickBot="1" x14ac:dyDescent="0.35">
      <c r="A6" s="12" t="s">
        <v>13</v>
      </c>
      <c r="B6" s="13"/>
      <c r="C6" s="14">
        <f>F6/2</f>
        <v>17726.25</v>
      </c>
      <c r="D6" s="14">
        <f>F6/2</f>
        <v>17726.25</v>
      </c>
      <c r="E6" s="14"/>
      <c r="F6" s="14">
        <v>35452.5</v>
      </c>
    </row>
    <row r="7" spans="1:6" ht="28.2" thickBot="1" x14ac:dyDescent="0.35">
      <c r="A7" s="15" t="s">
        <v>28</v>
      </c>
      <c r="B7" s="13"/>
      <c r="C7" s="14"/>
      <c r="D7" s="14">
        <f>F7</f>
        <v>10718.26</v>
      </c>
      <c r="E7" s="14"/>
      <c r="F7" s="14">
        <v>10718.26</v>
      </c>
    </row>
    <row r="8" spans="1:6" ht="14.4" thickBot="1" x14ac:dyDescent="0.35">
      <c r="A8" s="15" t="s">
        <v>15</v>
      </c>
      <c r="B8" s="13"/>
      <c r="C8" s="14"/>
      <c r="D8" s="14">
        <f>F8</f>
        <v>5124.82</v>
      </c>
      <c r="E8" s="14"/>
      <c r="F8" s="14">
        <v>5124.82</v>
      </c>
    </row>
    <row r="9" spans="1:6" ht="14.4" thickBot="1" x14ac:dyDescent="0.35">
      <c r="A9" s="12" t="s">
        <v>16</v>
      </c>
      <c r="B9" s="13"/>
      <c r="C9" s="14">
        <f>F9</f>
        <v>3500</v>
      </c>
      <c r="D9" s="14"/>
      <c r="E9" s="16"/>
      <c r="F9" s="17">
        <v>3500</v>
      </c>
    </row>
    <row r="10" spans="1:6" ht="14.4" thickBot="1" x14ac:dyDescent="0.35">
      <c r="A10" s="59" t="s">
        <v>32</v>
      </c>
      <c r="B10" s="60"/>
      <c r="C10" s="61">
        <f>SUM(C3:C9)</f>
        <v>128364.27</v>
      </c>
      <c r="D10" s="61">
        <f>SUM(D3:D9)</f>
        <v>33569.33</v>
      </c>
      <c r="E10" s="62"/>
      <c r="F10" s="63">
        <f>F3+F5+F6+F7+F8+F9</f>
        <v>161933.60000000003</v>
      </c>
    </row>
    <row r="11" spans="1:6" ht="14.4" thickBot="1" x14ac:dyDescent="0.35">
      <c r="A11" s="12" t="s">
        <v>8</v>
      </c>
      <c r="B11" s="20"/>
      <c r="C11" s="21">
        <f>F11/2</f>
        <v>31508.89</v>
      </c>
      <c r="D11" s="21">
        <f>F11/2</f>
        <v>31508.89</v>
      </c>
      <c r="E11" s="22"/>
      <c r="F11" s="23">
        <v>63017.78</v>
      </c>
    </row>
    <row r="12" spans="1:6" ht="14.4" thickBot="1" x14ac:dyDescent="0.35">
      <c r="A12" s="12" t="s">
        <v>17</v>
      </c>
      <c r="B12" s="20"/>
      <c r="C12" s="21">
        <f>F12/2</f>
        <v>7732.03</v>
      </c>
      <c r="D12" s="21">
        <f>F12/2</f>
        <v>7732.03</v>
      </c>
      <c r="E12" s="21"/>
      <c r="F12" s="23">
        <v>15464.06</v>
      </c>
    </row>
    <row r="13" spans="1:6" ht="14.4" thickBot="1" x14ac:dyDescent="0.35">
      <c r="A13" s="37" t="s">
        <v>33</v>
      </c>
      <c r="B13" s="33"/>
      <c r="C13" s="34"/>
      <c r="D13" s="34"/>
      <c r="E13" s="35"/>
      <c r="F13" s="35">
        <f>F10+F11+F12</f>
        <v>240415.44000000003</v>
      </c>
    </row>
    <row r="14" spans="1:6" ht="14.4" thickBot="1" x14ac:dyDescent="0.35">
      <c r="A14" s="24" t="s">
        <v>9</v>
      </c>
      <c r="B14" s="25"/>
      <c r="C14" s="21">
        <f>F14/2</f>
        <v>12480.75</v>
      </c>
      <c r="D14" s="21">
        <f>F14/2</f>
        <v>12480.75</v>
      </c>
      <c r="E14" s="21"/>
      <c r="F14" s="23">
        <v>24961.5</v>
      </c>
    </row>
    <row r="15" spans="1:6" ht="14.4" thickBot="1" x14ac:dyDescent="0.35">
      <c r="A15" s="12" t="s">
        <v>10</v>
      </c>
      <c r="B15" s="14">
        <f>F15</f>
        <v>10000</v>
      </c>
      <c r="C15" s="14"/>
      <c r="D15" s="14"/>
      <c r="E15" s="14"/>
      <c r="F15" s="23">
        <v>10000</v>
      </c>
    </row>
    <row r="16" spans="1:6" ht="14.4" thickBot="1" x14ac:dyDescent="0.35">
      <c r="A16" s="12" t="s">
        <v>11</v>
      </c>
      <c r="B16" s="14"/>
      <c r="C16" s="14"/>
      <c r="D16" s="14"/>
      <c r="E16" s="14">
        <f>F16</f>
        <v>17290.75</v>
      </c>
      <c r="F16" s="26">
        <v>17290.75</v>
      </c>
    </row>
    <row r="17" spans="1:6" ht="14.4" thickBot="1" x14ac:dyDescent="0.35">
      <c r="A17" s="18" t="s">
        <v>7</v>
      </c>
      <c r="B17" s="27">
        <f>SUM(B10:B16)</f>
        <v>10000</v>
      </c>
      <c r="C17" s="27">
        <f>SUM(C10:C16)</f>
        <v>180085.94</v>
      </c>
      <c r="D17" s="27">
        <f>SUM(D10:D16)</f>
        <v>85291</v>
      </c>
      <c r="E17" s="27">
        <f>SUM(E10:E16)</f>
        <v>17290.75</v>
      </c>
      <c r="F17" s="36">
        <f>SUM(F14:F16)</f>
        <v>52252.25</v>
      </c>
    </row>
    <row r="18" spans="1:6" ht="14.4" thickBot="1" x14ac:dyDescent="0.35">
      <c r="A18" s="55" t="s">
        <v>12</v>
      </c>
      <c r="B18" s="56"/>
      <c r="C18" s="56"/>
      <c r="D18" s="56"/>
      <c r="E18" s="57"/>
      <c r="F18" s="58">
        <f>+F13+F17+0.01</f>
        <v>292667.70000000007</v>
      </c>
    </row>
    <row r="20" spans="1:6" x14ac:dyDescent="0.3">
      <c r="D20" s="32"/>
    </row>
    <row r="21" spans="1:6" x14ac:dyDescent="0.3">
      <c r="D21" s="32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20"/>
  <sheetViews>
    <sheetView view="pageBreakPreview" zoomScale="118" zoomScaleNormal="110" zoomScaleSheetLayoutView="118" workbookViewId="0">
      <selection activeCell="L22" sqref="L2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s="2" customFormat="1" ht="15" customHeight="1" x14ac:dyDescent="0.25">
      <c r="A2" s="42" t="s">
        <v>27</v>
      </c>
      <c r="B2" s="54" t="s">
        <v>20</v>
      </c>
      <c r="C2" s="54"/>
      <c r="D2" s="54"/>
      <c r="E2" s="54"/>
      <c r="F2" s="54" t="s">
        <v>24</v>
      </c>
      <c r="G2" s="54"/>
      <c r="H2" s="54"/>
      <c r="I2" s="54"/>
      <c r="J2" s="54" t="s">
        <v>25</v>
      </c>
      <c r="K2" s="54"/>
      <c r="L2" s="54"/>
      <c r="M2" s="54"/>
      <c r="N2" s="54" t="s">
        <v>26</v>
      </c>
      <c r="O2" s="54"/>
      <c r="P2" s="54"/>
      <c r="Q2" s="54"/>
      <c r="R2" s="8" t="s">
        <v>5</v>
      </c>
    </row>
    <row r="3" spans="1:18" s="2" customFormat="1" ht="10.95" customHeight="1" x14ac:dyDescent="0.25">
      <c r="A3" s="42"/>
      <c r="B3" s="8" t="s">
        <v>19</v>
      </c>
      <c r="C3" s="8" t="s">
        <v>21</v>
      </c>
      <c r="D3" s="8" t="s">
        <v>22</v>
      </c>
      <c r="E3" s="8" t="s">
        <v>23</v>
      </c>
      <c r="F3" s="8" t="s">
        <v>19</v>
      </c>
      <c r="G3" s="8" t="s">
        <v>21</v>
      </c>
      <c r="H3" s="8" t="s">
        <v>22</v>
      </c>
      <c r="I3" s="8" t="s">
        <v>23</v>
      </c>
      <c r="J3" s="8" t="s">
        <v>19</v>
      </c>
      <c r="K3" s="8" t="s">
        <v>21</v>
      </c>
      <c r="L3" s="8" t="s">
        <v>22</v>
      </c>
      <c r="M3" s="8" t="s">
        <v>23</v>
      </c>
      <c r="N3" s="8" t="s">
        <v>19</v>
      </c>
      <c r="O3" s="8" t="s">
        <v>21</v>
      </c>
      <c r="P3" s="8" t="s">
        <v>22</v>
      </c>
      <c r="Q3" s="8" t="s">
        <v>23</v>
      </c>
      <c r="R3" s="8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9"/>
      <c r="G4" s="9"/>
      <c r="H4" s="9"/>
      <c r="I4" s="9"/>
      <c r="J4" s="3"/>
      <c r="K4" s="3"/>
      <c r="L4" s="3"/>
      <c r="M4" s="3"/>
      <c r="N4" s="3"/>
      <c r="O4" s="3"/>
      <c r="P4" s="3"/>
      <c r="Q4" s="3"/>
      <c r="R4" s="14">
        <v>1781.55</v>
      </c>
    </row>
    <row r="5" spans="1:18" s="2" customFormat="1" ht="12" customHeight="1" x14ac:dyDescent="0.25">
      <c r="A5" s="51" t="s">
        <v>18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9"/>
      <c r="G6" s="9"/>
      <c r="H6" s="9"/>
      <c r="I6" s="9"/>
      <c r="J6" s="3"/>
      <c r="K6" s="3"/>
      <c r="L6" s="3"/>
      <c r="M6" s="3"/>
      <c r="N6" s="3"/>
      <c r="O6" s="3"/>
      <c r="P6" s="3"/>
      <c r="Q6" s="3"/>
      <c r="R6" s="14">
        <v>105356.47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9"/>
      <c r="G7" s="9"/>
      <c r="H7" s="9"/>
      <c r="I7" s="9"/>
      <c r="J7" s="9"/>
      <c r="K7" s="9"/>
      <c r="L7" s="9"/>
      <c r="M7" s="9"/>
      <c r="N7" s="3"/>
      <c r="O7" s="3"/>
      <c r="P7" s="3"/>
      <c r="Q7" s="3"/>
      <c r="R7" s="14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0"/>
      <c r="K8" s="10"/>
      <c r="L8" s="10"/>
      <c r="M8" s="10"/>
      <c r="N8" s="4"/>
      <c r="O8" s="4"/>
      <c r="P8" s="4"/>
      <c r="Q8" s="4"/>
      <c r="R8" s="14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0"/>
      <c r="K9" s="10"/>
      <c r="L9" s="10"/>
      <c r="M9" s="10"/>
      <c r="N9" s="4"/>
      <c r="O9" s="4"/>
      <c r="P9" s="4"/>
      <c r="Q9" s="4"/>
      <c r="R9" s="14">
        <v>5124.82</v>
      </c>
    </row>
    <row r="10" spans="1:18" s="2" customFormat="1" ht="14.4" thickBot="1" x14ac:dyDescent="0.3">
      <c r="A10" s="3" t="s">
        <v>16</v>
      </c>
      <c r="B10" s="3"/>
      <c r="C10" s="3"/>
      <c r="D10" s="3"/>
      <c r="E10" s="3"/>
      <c r="F10" s="9"/>
      <c r="G10" s="9"/>
      <c r="H10" s="9"/>
      <c r="I10" s="9"/>
      <c r="J10" s="3"/>
      <c r="K10" s="3"/>
      <c r="L10" s="3"/>
      <c r="M10" s="3"/>
      <c r="N10" s="3"/>
      <c r="O10" s="3"/>
      <c r="P10" s="3"/>
      <c r="Q10" s="3"/>
      <c r="R10" s="17">
        <v>3500</v>
      </c>
    </row>
    <row r="11" spans="1:18" s="2" customFormat="1" ht="14.4" thickBot="1" x14ac:dyDescent="0.3">
      <c r="A11" s="6" t="s">
        <v>32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9">
        <f>R4+R6+R7+R8+R9+R10</f>
        <v>161933.60000000003</v>
      </c>
    </row>
    <row r="12" spans="1:18" s="2" customFormat="1" ht="14.4" thickBot="1" x14ac:dyDescent="0.3">
      <c r="A12" s="3" t="s">
        <v>8</v>
      </c>
      <c r="B12" s="3"/>
      <c r="C12" s="3"/>
      <c r="D12" s="3"/>
      <c r="E12" s="3"/>
      <c r="F12" s="9"/>
      <c r="G12" s="9"/>
      <c r="H12" s="9"/>
      <c r="I12" s="9"/>
      <c r="J12" s="9"/>
      <c r="K12" s="9"/>
      <c r="L12" s="9"/>
      <c r="M12" s="9"/>
      <c r="N12" s="3"/>
      <c r="O12" s="3"/>
      <c r="P12" s="3"/>
      <c r="Q12" s="3"/>
      <c r="R12" s="23">
        <v>63017.78</v>
      </c>
    </row>
    <row r="13" spans="1:18" s="2" customFormat="1" ht="14.4" thickBot="1" x14ac:dyDescent="0.3">
      <c r="A13" s="5" t="s">
        <v>17</v>
      </c>
      <c r="B13" s="5"/>
      <c r="C13" s="5"/>
      <c r="D13" s="5"/>
      <c r="E13" s="5"/>
      <c r="F13" s="9"/>
      <c r="G13" s="9"/>
      <c r="H13" s="9"/>
      <c r="I13" s="9"/>
      <c r="J13" s="9"/>
      <c r="K13" s="9"/>
      <c r="L13" s="9"/>
      <c r="M13" s="9"/>
      <c r="N13" s="5"/>
      <c r="O13" s="5"/>
      <c r="P13" s="5"/>
      <c r="Q13" s="5"/>
      <c r="R13" s="23">
        <v>15464.06</v>
      </c>
    </row>
    <row r="14" spans="1:18" s="2" customFormat="1" ht="14.4" thickBot="1" x14ac:dyDescent="0.3">
      <c r="A14" s="37" t="s">
        <v>33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22">
        <f>R11+R12+R13</f>
        <v>240415.44000000003</v>
      </c>
    </row>
    <row r="15" spans="1:18" s="2" customFormat="1" ht="14.4" thickBot="1" x14ac:dyDescent="0.3">
      <c r="A15" s="5" t="s">
        <v>9</v>
      </c>
      <c r="B15" s="5"/>
      <c r="C15" s="5"/>
      <c r="D15" s="5"/>
      <c r="E15" s="5"/>
      <c r="F15" s="9"/>
      <c r="G15" s="9"/>
      <c r="H15" s="9"/>
      <c r="I15" s="9"/>
      <c r="J15" s="9"/>
      <c r="K15" s="9"/>
      <c r="L15" s="9"/>
      <c r="M15" s="9"/>
      <c r="N15" s="5"/>
      <c r="O15" s="5"/>
      <c r="P15" s="5"/>
      <c r="Q15" s="5"/>
      <c r="R15" s="23">
        <v>24961.5</v>
      </c>
    </row>
    <row r="16" spans="1:18" s="2" customFormat="1" ht="14.4" thickBot="1" x14ac:dyDescent="0.3">
      <c r="A16" s="3" t="s">
        <v>10</v>
      </c>
      <c r="B16" s="9"/>
      <c r="C16" s="9"/>
      <c r="D16" s="9"/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23">
        <v>10000</v>
      </c>
    </row>
    <row r="17" spans="1:18" s="2" customFormat="1" x14ac:dyDescent="0.25">
      <c r="A17" s="3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9"/>
      <c r="O17" s="9"/>
      <c r="P17" s="9"/>
      <c r="Q17" s="9"/>
      <c r="R17" s="26">
        <v>17290.75</v>
      </c>
    </row>
    <row r="18" spans="1:18" s="2" customFormat="1" ht="3.6" customHeight="1" x14ac:dyDescent="0.25">
      <c r="A18" s="49" t="s">
        <v>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s="2" customFormat="1" ht="15" customHeight="1" thickBot="1" x14ac:dyDescent="0.3">
      <c r="A19" s="50"/>
      <c r="B19" s="43">
        <f>FINANCIERO!B17</f>
        <v>10000</v>
      </c>
      <c r="C19" s="44"/>
      <c r="D19" s="44"/>
      <c r="E19" s="45"/>
      <c r="F19" s="46">
        <f>FINANCIERO!C17</f>
        <v>180085.94</v>
      </c>
      <c r="G19" s="47"/>
      <c r="H19" s="47"/>
      <c r="I19" s="48"/>
      <c r="J19" s="46">
        <f>FINANCIERO!D17</f>
        <v>85291</v>
      </c>
      <c r="K19" s="47"/>
      <c r="L19" s="47"/>
      <c r="M19" s="48"/>
      <c r="N19" s="46">
        <f>FINANCIERO!E17</f>
        <v>17290.75</v>
      </c>
      <c r="O19" s="47"/>
      <c r="P19" s="47"/>
      <c r="Q19" s="48"/>
      <c r="R19" s="11"/>
    </row>
    <row r="20" spans="1:18" s="2" customFormat="1" x14ac:dyDescent="0.25">
      <c r="A20" s="64" t="s">
        <v>12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>
        <f>R14+R15+R16+R17+0.01</f>
        <v>292667.70000000007</v>
      </c>
    </row>
  </sheetData>
  <mergeCells count="13">
    <mergeCell ref="A20:Q20"/>
    <mergeCell ref="B2:E2"/>
    <mergeCell ref="F2:I2"/>
    <mergeCell ref="J2:M2"/>
    <mergeCell ref="N2:Q2"/>
    <mergeCell ref="A1:R1"/>
    <mergeCell ref="A2:A3"/>
    <mergeCell ref="B19:E19"/>
    <mergeCell ref="F19:I19"/>
    <mergeCell ref="J19:M19"/>
    <mergeCell ref="N19:Q19"/>
    <mergeCell ref="A18:A19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2020-07-20T17:03:29Z</cp:lastPrinted>
  <dcterms:created xsi:type="dcterms:W3CDTF">2019-11-08T16:12:53Z</dcterms:created>
  <dcterms:modified xsi:type="dcterms:W3CDTF">2020-09-10T15:33:51Z</dcterms:modified>
</cp:coreProperties>
</file>