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ROYECTOS INVIERTE.PE\10. INST. EDUC. TECNOL. ALFREDO SARMIENTO PALOMINO - HUANCARAMA\PROGRAMA ARQUITECTONICO APROBADO\"/>
    </mc:Choice>
  </mc:AlternateContent>
  <xr:revisionPtr revIDLastSave="0" documentId="13_ncr:1_{5975CF8E-0C42-4498-AF96-DB212900424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Hoja1 (2)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5" i="3" l="1"/>
  <c r="H93" i="3"/>
  <c r="F93" i="3"/>
  <c r="H92" i="3"/>
  <c r="F92" i="3"/>
  <c r="H91" i="3"/>
  <c r="F87" i="3"/>
  <c r="F91" i="3"/>
  <c r="F95" i="3"/>
  <c r="F94" i="3"/>
  <c r="F90" i="3"/>
  <c r="F89" i="3"/>
  <c r="F88" i="3"/>
  <c r="H51" i="3" l="1"/>
  <c r="H52" i="3" s="1"/>
  <c r="H39" i="3"/>
  <c r="H20" i="3" l="1"/>
  <c r="H61" i="3"/>
  <c r="H58" i="3" l="1"/>
  <c r="H59" i="3" s="1"/>
  <c r="H33" i="3"/>
  <c r="H32" i="3"/>
  <c r="H31" i="3"/>
  <c r="H30" i="3"/>
  <c r="H56" i="3"/>
  <c r="H90" i="3" s="1"/>
  <c r="H40" i="3"/>
  <c r="H38" i="3"/>
  <c r="H37" i="3"/>
  <c r="H29" i="3"/>
  <c r="H28" i="3"/>
  <c r="H27" i="3"/>
  <c r="H26" i="3"/>
  <c r="H25" i="3"/>
  <c r="H19" i="3"/>
  <c r="H18" i="3"/>
  <c r="H16" i="3"/>
  <c r="H17" i="3" s="1"/>
  <c r="H14" i="3"/>
  <c r="H13" i="3"/>
  <c r="H10" i="3"/>
  <c r="H12" i="3" s="1"/>
  <c r="H8" i="3"/>
  <c r="H7" i="3"/>
  <c r="H6" i="3"/>
  <c r="H87" i="3" s="1"/>
  <c r="H15" i="3" l="1"/>
  <c r="H89" i="3"/>
  <c r="H88" i="3"/>
  <c r="I8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ORPI738</author>
  </authors>
  <commentList>
    <comment ref="D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ORPI738:</t>
        </r>
        <r>
          <rPr>
            <sz val="9"/>
            <color indexed="81"/>
            <rFont val="Tahoma"/>
            <family val="2"/>
          </rPr>
          <t xml:space="preserve">
03 lavatorios, 03 urinarios y 03 inodoros</t>
        </r>
      </text>
    </comment>
    <comment ref="D4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ORPI738:</t>
        </r>
        <r>
          <rPr>
            <sz val="9"/>
            <color indexed="81"/>
            <rFont val="Tahoma"/>
            <family val="2"/>
          </rPr>
          <t xml:space="preserve">
AREA MINIMA 16.00 m2.</t>
        </r>
      </text>
    </comment>
    <comment ref="D5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ORPI738:</t>
        </r>
        <r>
          <rPr>
            <sz val="9"/>
            <color indexed="81"/>
            <rFont val="Tahoma"/>
            <family val="2"/>
          </rPr>
          <t xml:space="preserve">
03 lavatorios, 03 urinarios y 03 inodoros</t>
        </r>
      </text>
    </comment>
  </commentList>
</comments>
</file>

<file path=xl/sharedStrings.xml><?xml version="1.0" encoding="utf-8"?>
<sst xmlns="http://schemas.openxmlformats.org/spreadsheetml/2006/main" count="357" uniqueCount="145">
  <si>
    <t>PROGRAMA ARQUITECTONICO</t>
  </si>
  <si>
    <t>“MEJORAMIENTO DEL SERVICIO EDUCATIVO DEL INSTITUTO DE EDUCACION SUPERIOR TECNOLOGICO ALFREDO SARMIENTO PALOMINO, DISTRITO DE HUANCARAMA – PROVINCIA DE ANDAHUAYLAS DEPARTAMENTO DE APURIMAC"</t>
  </si>
  <si>
    <t>INSTITUTO DE EDUCACION SUPERIOR TECNOLOGICO  ALFREDO SARMIENTO PALOMINO</t>
  </si>
  <si>
    <t>CARRERA DE CONSTRUCCION CIVIL</t>
  </si>
  <si>
    <t>CANTIDAD</t>
  </si>
  <si>
    <t>CAPACIDAD (Estudiantes)</t>
  </si>
  <si>
    <t>I.O.</t>
  </si>
  <si>
    <t>ÁREA DE AMBIENTE</t>
  </si>
  <si>
    <t>AULAS</t>
  </si>
  <si>
    <t>AULA PEDAGOGICA</t>
  </si>
  <si>
    <t>AULA PEDAGOGICA 01</t>
  </si>
  <si>
    <t>AULA PEDAGOGICA 02</t>
  </si>
  <si>
    <t>AULA DE IDIOMA Y LABORATORIO DE COMPUTO</t>
  </si>
  <si>
    <t>AULA DE IDIOMA Y LABORATORIO DE CÓMPUTO</t>
  </si>
  <si>
    <t>MODULO DE CONECTIVIDAD</t>
  </si>
  <si>
    <t xml:space="preserve"> ---</t>
  </si>
  <si>
    <t>LABORATORIOS</t>
  </si>
  <si>
    <t>LABORATORIO DE CONCRETO Y MECANICA DE SUELOS</t>
  </si>
  <si>
    <t>LABORATORIO DE CONCRETO</t>
  </si>
  <si>
    <t>LABORATORIO DE MECANICA DE SUELOS</t>
  </si>
  <si>
    <t>ALMACEN (Laboratorio de Mecanica de Suelos)</t>
  </si>
  <si>
    <t>TALLERES</t>
  </si>
  <si>
    <t>TOPOGRAFIA</t>
  </si>
  <si>
    <t>TALLER DE TOPOGRAFIA</t>
  </si>
  <si>
    <t>TALLER DE DIBUJO</t>
  </si>
  <si>
    <t>ALMACEN (Taller de Topografia)</t>
  </si>
  <si>
    <t>ALBAÑILERIA</t>
  </si>
  <si>
    <t>TALLER DE INSTALACIONES ELECTRICAS Y SANITARIAS</t>
  </si>
  <si>
    <t>ALMACEN (Taller de Instalaciones Eloectricas y Sanitarias)</t>
  </si>
  <si>
    <t>TALLER DE ALBAÑILERIA</t>
  </si>
  <si>
    <t>TALLER DE FIERRERIA Y ENCOFRADO</t>
  </si>
  <si>
    <t>ALMACEN (Albañileria)</t>
  </si>
  <si>
    <t>SS.HH.</t>
  </si>
  <si>
    <t>SS.HH. (VARONES)</t>
  </si>
  <si>
    <t>SS.HH. (MUJERES)</t>
  </si>
  <si>
    <t>CARRERA DE INDUSTRIAS ALIMENTARIAS</t>
  </si>
  <si>
    <t>TALLER DE RECEPCION Y SELECCIÓN</t>
  </si>
  <si>
    <t>AREA DE PRETRATAMIENTO Y PROCESAMIENTO
AREA DE ENVASADO ,EMPAQUE Y EMBALAJE</t>
  </si>
  <si>
    <t>TALLLER DE PRODUCTOS CARNICOS E HIDROBIOLOGICOS</t>
  </si>
  <si>
    <t>CAMARA FRIA</t>
  </si>
  <si>
    <t>LABORATORIO</t>
  </si>
  <si>
    <t>AMBIENTES ADMINISTRATIVOS</t>
  </si>
  <si>
    <t>DIRECCION ACADEMICA 01</t>
  </si>
  <si>
    <t>COORDINADOR DE CARRERA (Construccion Civil)</t>
  </si>
  <si>
    <t>COORDINADOR DE CARRERA (Industrias Alimentarias)</t>
  </si>
  <si>
    <t>SALA DE PROFESORES</t>
  </si>
  <si>
    <t>DIRECCION GENERAL</t>
  </si>
  <si>
    <t>DIRECCION</t>
  </si>
  <si>
    <t>AREA ADMINISTRATIVA</t>
  </si>
  <si>
    <t>ARCHIVOS</t>
  </si>
  <si>
    <t>HALL DE ESPERA/SECRETARIA</t>
  </si>
  <si>
    <t>SALA DE REUNIONES</t>
  </si>
  <si>
    <t>SECRETARIA ACADEMICA</t>
  </si>
  <si>
    <t>JEFE DE SECRETARIA ACADEMICA</t>
  </si>
  <si>
    <t>GRADOS Y TITULOS</t>
  </si>
  <si>
    <t>REGISTRO DE MATRICULAS Y ACTAS</t>
  </si>
  <si>
    <t>APOYO ADMINISTRATIVO</t>
  </si>
  <si>
    <t>PSICOLOGIA</t>
  </si>
  <si>
    <t>TOPICO</t>
  </si>
  <si>
    <t>SS.HH. (PERSONAL ADMINISTRATIVO)</t>
  </si>
  <si>
    <t>SERVICIOS GENERALES</t>
  </si>
  <si>
    <t>SALON DE USOS MULTIPLES</t>
  </si>
  <si>
    <t>SALON DE USOS MULTIPLES / COMEDOR</t>
  </si>
  <si>
    <t>ESCENARIO</t>
  </si>
  <si>
    <t>BIBLIOTECA</t>
  </si>
  <si>
    <t>SALA DE LECTURA - COLECTIVA / INDIVIDUAL</t>
  </si>
  <si>
    <t>SERVICIOS COMPLEMENTARIOS</t>
  </si>
  <si>
    <t>LOSA DEPORTIVA MULTIUSOS</t>
  </si>
  <si>
    <t>LOSA DEPORTIVA MULTUSOS</t>
  </si>
  <si>
    <t>TRIBUNA</t>
  </si>
  <si>
    <t>SS.HH. Y VESTIDORES (VARONES)</t>
  </si>
  <si>
    <t>SS.HH. Y VESTIDORES (MUJERES)</t>
  </si>
  <si>
    <t>GUARDIANIA</t>
  </si>
  <si>
    <t>SS.HH. (Guardiania)</t>
  </si>
  <si>
    <t>CUARTO DE MAQUINAS</t>
  </si>
  <si>
    <t>TANQUE CISTERNA / ELEVADO</t>
  </si>
  <si>
    <t>PATIOS, PASILLOS, VEREDAS, Y ESCALERAS</t>
  </si>
  <si>
    <t>PASILLOS INTERIORES</t>
  </si>
  <si>
    <t>VEREDAS EXTERIORES</t>
  </si>
  <si>
    <t>PATIO</t>
  </si>
  <si>
    <t>ATRIO DE INGRESO</t>
  </si>
  <si>
    <t>INGRESO</t>
  </si>
  <si>
    <t>ESTACIONAMIENTOS</t>
  </si>
  <si>
    <t>ESTACIONAMIENTO (INGRESO PRINCIPAL)</t>
  </si>
  <si>
    <t>ESTACIONAMIENTO (SERVICIO)</t>
  </si>
  <si>
    <t>CERCO PERIMETRICO</t>
  </si>
  <si>
    <t>CERCO</t>
  </si>
  <si>
    <t>CERCO PERIMETRICO (ml.)</t>
  </si>
  <si>
    <t>AREA TRATADA</t>
  </si>
  <si>
    <t>AREA VERDE</t>
  </si>
  <si>
    <t>JARDINES TIPO 01 (INTERIOR)</t>
  </si>
  <si>
    <t>JARDINES TIPO 01 (EXTERIORES)</t>
  </si>
  <si>
    <t>TOTAL DE AREA CONSTRUIDA (M2)</t>
  </si>
  <si>
    <t>LABORATORIO DE MICROBIOLOGIA</t>
  </si>
  <si>
    <t>LABORATORIO DE FISICOQUIMICA</t>
  </si>
  <si>
    <t>ÁREA DE DISEÑO</t>
  </si>
  <si>
    <t>ESTANTERIA DE LIBROS DEPOSITO</t>
  </si>
  <si>
    <t>ESCALERAS 01-02-03</t>
  </si>
  <si>
    <t>RAMPA 01</t>
  </si>
  <si>
    <t>ambas carreras</t>
  </si>
  <si>
    <t xml:space="preserve">TALLER DE PRODUCTOS DE FRUTRAS HORTALIZAS Y AZUCARES
TALLER DE GRANOS Y TUBERCULOS </t>
  </si>
  <si>
    <t>TALLER DE PRODUCTOS LACTEOS Y DERIVADOS
TALLLER DE BEBIDAS INDUSTRIALES</t>
  </si>
  <si>
    <t>LABORATORIO DE FISICOQUIMICA 
CONTROL DE CALIDAD</t>
  </si>
  <si>
    <t xml:space="preserve">SS.HH. </t>
  </si>
  <si>
    <t>KIOSKO Y CAFETIN</t>
  </si>
  <si>
    <t>RESIDUOS SOLIDOS</t>
  </si>
  <si>
    <t>ADMINISTRACION</t>
  </si>
  <si>
    <t>35% DE LA SALA DE LECTURA</t>
  </si>
  <si>
    <t>“Norma Técnica de Infraestructura para locales de Educación Superior - NTIE 001-2015”</t>
  </si>
  <si>
    <t>PRE CAMARA FRIA</t>
  </si>
  <si>
    <t>PRE CAMARA</t>
  </si>
  <si>
    <t>ACTIVIDADES QUE REALIZAN SEMINARIOS INTER INSTITUTOS</t>
  </si>
  <si>
    <t>MEDIDAS REGLAMENTARIAS SEGÚN REGLAMENTO IPD</t>
  </si>
  <si>
    <t>NO CORRESPONDE POR QUE SEGÚN LA NTP 900.058-2019. GESTIÓN DE RESIDUOS. CÓDIGO DE COLORES PARA EL ALMACENAMIENTO DE RESIDUOS SÓLIDOS</t>
  </si>
  <si>
    <t>DE ACUERDO A MOBILIARIO Y ORGANIGRAMA DEL INSTITUTO</t>
  </si>
  <si>
    <t>ES EL 10% DEL TOTAL DEL AREA DE TALLER</t>
  </si>
  <si>
    <t>POR LO QUE SE CALCULAR POR DOS CONTENEDORES</t>
  </si>
  <si>
    <t>10% DE ALUMNOS</t>
  </si>
  <si>
    <t>OK</t>
  </si>
  <si>
    <t>SEGÚN DISEÑO</t>
  </si>
  <si>
    <t>SEGÚN CALCULO</t>
  </si>
  <si>
    <t>1.50 EN 2015, 2.5 EN 2019, 2.35 EN 2020</t>
  </si>
  <si>
    <t>SEGÚN CALCULO DE INSUMOS</t>
  </si>
  <si>
    <t>SEGÚN DISEÑO MAX 30%</t>
  </si>
  <si>
    <t>1 POR CADA 250 M2 DE CONTRUCCION</t>
  </si>
  <si>
    <t>SEGÚN CANTIDAD DE SERVIDORES Y ESPACIO DE TRABAJO</t>
  </si>
  <si>
    <t>PENDIENTE COORDINAR CON EQUIPO FORMULADOR</t>
  </si>
  <si>
    <t>1.5 EN 2020 PARA 03 DOCENTES 01 DIRECTOR 1.5X4=6 M2</t>
  </si>
  <si>
    <t>6.00 m2</t>
  </si>
  <si>
    <t>1.5 EN 2020 POR 6 USUARIOS = 9.00M2</t>
  </si>
  <si>
    <t>COCINETA</t>
  </si>
  <si>
    <t>SUM</t>
  </si>
  <si>
    <t>SERVICIOS HIGIENICOS</t>
  </si>
  <si>
    <t>CONSTRUCCION</t>
  </si>
  <si>
    <t>ACTIVOS ESTRATEGICOS ESENCIALES</t>
  </si>
  <si>
    <t>TIPO DE FACTROR PRODUCTIVO</t>
  </si>
  <si>
    <t>INFRAESTRUCTURA</t>
  </si>
  <si>
    <t>ACCION</t>
  </si>
  <si>
    <t>Unidad Física</t>
  </si>
  <si>
    <t>Dimensión física</t>
  </si>
  <si>
    <t>Unidad de 
medida</t>
  </si>
  <si>
    <t>Cantidad</t>
  </si>
  <si>
    <t>Nro estructuras físicas</t>
  </si>
  <si>
    <t>m2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</si>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</sst>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wis721 BT"/>
      <family val="2"/>
    </font>
    <font>
      <b/>
      <sz val="14"/>
      <color theme="0"/>
      <name val="Swis721 BT"/>
      <family val="2"/>
    </font>
    <font>
      <sz val="10"/>
      <color theme="1"/>
      <name val="Arial Narrow"/>
      <family val="2"/>
    </font>
    <font>
      <b/>
      <sz val="10"/>
      <color theme="1"/>
      <name val="Swis721 BT"/>
      <family val="2"/>
    </font>
    <font>
      <b/>
      <u/>
      <sz val="12"/>
      <color theme="1"/>
      <name val="Swis721 BT"/>
      <family val="2"/>
    </font>
    <font>
      <b/>
      <sz val="12"/>
      <color theme="0"/>
      <name val="Swis721 BT"/>
      <family val="2"/>
    </font>
    <font>
      <b/>
      <sz val="8"/>
      <color theme="1"/>
      <name val="Swis721 BT"/>
      <family val="2"/>
    </font>
    <font>
      <sz val="9"/>
      <color theme="8" tint="-0.249977111117893"/>
      <name val="Swis721 BT"/>
      <family val="2"/>
    </font>
    <font>
      <b/>
      <sz val="9"/>
      <color theme="1"/>
      <name val="Swis721 BT"/>
      <family val="2"/>
    </font>
    <font>
      <sz val="9"/>
      <name val="Swis721 BT"/>
      <family val="2"/>
    </font>
    <font>
      <sz val="9"/>
      <color rgb="FFFF0000"/>
      <name val="Swis721 BT"/>
      <family val="2"/>
    </font>
    <font>
      <sz val="10"/>
      <color rgb="FFFF0000"/>
      <name val="Arial Narrow"/>
      <family val="2"/>
    </font>
    <font>
      <b/>
      <i/>
      <sz val="9"/>
      <color theme="1"/>
      <name val="Swis721 B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777777"/>
      <name val="Tahoma"/>
      <family val="2"/>
    </font>
    <font>
      <sz val="10"/>
      <color theme="1"/>
      <name val="Swis721 BT"/>
      <family val="2"/>
    </font>
    <font>
      <sz val="1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9" fillId="0" borderId="0"/>
  </cellStyleXfs>
  <cellXfs count="10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2" fontId="10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2" fontId="9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17" fillId="7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4" fillId="0" borderId="1" xfId="0" applyNumberFormat="1" applyFont="1" applyBorder="1" applyAlignment="1">
      <alignment horizontal="right" vertical="center" wrapText="1"/>
    </xf>
    <xf numFmtId="0" fontId="17" fillId="7" borderId="8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vertical="center"/>
    </xf>
    <xf numFmtId="2" fontId="9" fillId="9" borderId="1" xfId="0" applyNumberFormat="1" applyFont="1" applyFill="1" applyBorder="1" applyAlignment="1">
      <alignment horizontal="right" vertical="center"/>
    </xf>
    <xf numFmtId="2" fontId="2" fillId="9" borderId="1" xfId="0" applyNumberFormat="1" applyFont="1" applyFill="1" applyBorder="1" applyAlignment="1">
      <alignment horizontal="right" vertical="center"/>
    </xf>
    <xf numFmtId="9" fontId="4" fillId="8" borderId="0" xfId="0" applyNumberFormat="1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right" vertical="center"/>
    </xf>
    <xf numFmtId="2" fontId="2" fillId="0" borderId="6" xfId="0" applyNumberFormat="1" applyFont="1" applyBorder="1" applyAlignment="1">
      <alignment horizontal="right" vertical="center"/>
    </xf>
    <xf numFmtId="2" fontId="9" fillId="0" borderId="5" xfId="0" applyNumberFormat="1" applyFont="1" applyBorder="1" applyAlignment="1">
      <alignment horizontal="right" vertical="center"/>
    </xf>
    <xf numFmtId="2" fontId="9" fillId="0" borderId="6" xfId="0" applyNumberFormat="1" applyFont="1" applyBorder="1" applyAlignment="1">
      <alignment horizontal="right" vertical="center"/>
    </xf>
    <xf numFmtId="0" fontId="7" fillId="6" borderId="1" xfId="1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20" fillId="10" borderId="1" xfId="2" applyFont="1" applyFill="1" applyBorder="1" applyAlignment="1">
      <alignment horizontal="center" vertical="center"/>
    </xf>
    <xf numFmtId="0" fontId="20" fillId="10" borderId="1" xfId="2" applyFont="1" applyFill="1" applyBorder="1" applyAlignment="1">
      <alignment horizontal="center" vertical="center" wrapText="1"/>
    </xf>
    <xf numFmtId="0" fontId="20" fillId="10" borderId="1" xfId="2" applyFont="1" applyFill="1" applyBorder="1" applyAlignment="1">
      <alignment horizontal="center" vertical="center" wrapText="1"/>
    </xf>
    <xf numFmtId="0" fontId="20" fillId="10" borderId="1" xfId="2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right" vertical="center" wrapText="1"/>
    </xf>
    <xf numFmtId="0" fontId="19" fillId="11" borderId="10" xfId="2" applyFill="1" applyBorder="1" applyAlignment="1">
      <alignment horizontal="left" vertical="center" wrapText="1"/>
    </xf>
  </cellXfs>
  <cellStyles count="3">
    <cellStyle name="Énfasis1" xfId="1" builtinId="29"/>
    <cellStyle name="Normal" xfId="0" builtinId="0"/>
    <cellStyle name="Normal 2" xfId="2" xr:uid="{C4DADAAF-FF59-450D-9F92-530C9D6B0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63" zoomScale="70" zoomScaleNormal="70" workbookViewId="0">
      <selection activeCell="J86" sqref="J86"/>
    </sheetView>
  </sheetViews>
  <sheetFormatPr baseColWidth="10" defaultColWidth="11.44140625" defaultRowHeight="13.8"/>
  <cols>
    <col min="1" max="1" width="2.109375" style="1" customWidth="1"/>
    <col min="2" max="2" width="20.6640625" style="1" customWidth="1"/>
    <col min="3" max="3" width="34" style="1" customWidth="1"/>
    <col min="4" max="4" width="51.88671875" style="1" customWidth="1"/>
    <col min="5" max="5" width="10.6640625" style="32" customWidth="1"/>
    <col min="6" max="6" width="15.109375" style="32" customWidth="1"/>
    <col min="7" max="8" width="10.6640625" style="31" customWidth="1"/>
    <col min="9" max="9" width="11.44140625" style="28"/>
    <col min="10" max="10" width="43.5546875" style="2" customWidth="1"/>
    <col min="11" max="16384" width="11.44140625" style="2"/>
  </cols>
  <sheetData>
    <row r="1" spans="2:11" ht="40.200000000000003" customHeight="1">
      <c r="B1" s="64" t="s">
        <v>0</v>
      </c>
      <c r="C1" s="64"/>
      <c r="D1" s="64"/>
      <c r="E1" s="64"/>
      <c r="F1" s="64"/>
      <c r="G1" s="64"/>
      <c r="H1" s="64"/>
      <c r="I1" s="64"/>
    </row>
    <row r="2" spans="2:11" ht="40.200000000000003" customHeight="1">
      <c r="B2" s="65" t="s">
        <v>1</v>
      </c>
      <c r="C2" s="65"/>
      <c r="D2" s="65"/>
      <c r="E2" s="65"/>
      <c r="F2" s="65"/>
      <c r="G2" s="65"/>
      <c r="H2" s="65"/>
      <c r="I2" s="65"/>
    </row>
    <row r="3" spans="2:11" ht="40.200000000000003" customHeight="1">
      <c r="B3" s="66" t="s">
        <v>2</v>
      </c>
      <c r="C3" s="66"/>
      <c r="D3" s="66"/>
      <c r="E3" s="66"/>
      <c r="F3" s="66"/>
      <c r="G3" s="66"/>
      <c r="H3" s="66"/>
      <c r="I3" s="66"/>
    </row>
    <row r="4" spans="2:11" ht="19.95" customHeight="1">
      <c r="B4" s="7"/>
      <c r="C4" s="7"/>
      <c r="D4" s="7"/>
      <c r="E4" s="22"/>
      <c r="F4" s="22"/>
      <c r="G4" s="18"/>
      <c r="H4" s="18"/>
      <c r="I4" s="25"/>
    </row>
    <row r="5" spans="2:11" ht="34.950000000000003" customHeight="1">
      <c r="B5" s="67" t="s">
        <v>3</v>
      </c>
      <c r="C5" s="67"/>
      <c r="D5" s="67"/>
      <c r="E5" s="3" t="s">
        <v>4</v>
      </c>
      <c r="F5" s="3" t="s">
        <v>5</v>
      </c>
      <c r="G5" s="26" t="s">
        <v>6</v>
      </c>
      <c r="H5" s="26" t="s">
        <v>7</v>
      </c>
      <c r="I5" s="26" t="s">
        <v>95</v>
      </c>
    </row>
    <row r="6" spans="2:11" ht="19.95" customHeight="1">
      <c r="B6" s="63" t="s">
        <v>8</v>
      </c>
      <c r="C6" s="63" t="s">
        <v>9</v>
      </c>
      <c r="D6" s="7" t="s">
        <v>10</v>
      </c>
      <c r="E6" s="14">
        <v>1</v>
      </c>
      <c r="F6" s="45">
        <v>30</v>
      </c>
      <c r="G6" s="30">
        <v>1.6</v>
      </c>
      <c r="H6" s="8">
        <f>F6*G6</f>
        <v>48</v>
      </c>
      <c r="I6" s="29"/>
      <c r="J6" s="84" t="s">
        <v>108</v>
      </c>
      <c r="K6" s="2" t="s">
        <v>126</v>
      </c>
    </row>
    <row r="7" spans="2:11" ht="19.95" customHeight="1">
      <c r="B7" s="63"/>
      <c r="C7" s="63"/>
      <c r="D7" s="7" t="s">
        <v>11</v>
      </c>
      <c r="E7" s="14">
        <v>1</v>
      </c>
      <c r="F7" s="45">
        <v>30</v>
      </c>
      <c r="G7" s="30">
        <v>1.6</v>
      </c>
      <c r="H7" s="8">
        <f>F7*G7</f>
        <v>48</v>
      </c>
      <c r="I7" s="29"/>
      <c r="J7" s="84"/>
      <c r="K7" s="2" t="s">
        <v>126</v>
      </c>
    </row>
    <row r="8" spans="2:11" ht="19.95" customHeight="1">
      <c r="B8" s="63"/>
      <c r="C8" s="68" t="s">
        <v>12</v>
      </c>
      <c r="D8" s="13" t="s">
        <v>13</v>
      </c>
      <c r="E8" s="14">
        <v>1</v>
      </c>
      <c r="F8" s="22">
        <v>20</v>
      </c>
      <c r="G8" s="47">
        <v>2.5</v>
      </c>
      <c r="H8" s="8">
        <f>F8*G8</f>
        <v>50</v>
      </c>
      <c r="I8" s="29"/>
      <c r="J8" s="2" t="s">
        <v>99</v>
      </c>
      <c r="K8" s="2" t="s">
        <v>121</v>
      </c>
    </row>
    <row r="9" spans="2:11" ht="19.95" customHeight="1">
      <c r="B9" s="63"/>
      <c r="C9" s="68"/>
      <c r="D9" s="13" t="s">
        <v>14</v>
      </c>
      <c r="E9" s="15">
        <v>1</v>
      </c>
      <c r="F9" s="22" t="s">
        <v>15</v>
      </c>
      <c r="G9" s="30" t="s">
        <v>15</v>
      </c>
      <c r="H9" s="48" t="s">
        <v>15</v>
      </c>
      <c r="I9" s="29"/>
      <c r="K9" s="2" t="s">
        <v>125</v>
      </c>
    </row>
    <row r="10" spans="2:11" ht="19.95" customHeight="1">
      <c r="B10" s="62" t="s">
        <v>16</v>
      </c>
      <c r="C10" s="62" t="s">
        <v>17</v>
      </c>
      <c r="D10" s="4" t="s">
        <v>18</v>
      </c>
      <c r="E10" s="74">
        <v>1</v>
      </c>
      <c r="F10" s="59">
        <v>20</v>
      </c>
      <c r="G10" s="81">
        <v>7</v>
      </c>
      <c r="H10" s="79">
        <f>F10*G10</f>
        <v>140</v>
      </c>
      <c r="I10" s="87"/>
      <c r="J10" s="84" t="s">
        <v>108</v>
      </c>
      <c r="K10" s="93" t="s">
        <v>118</v>
      </c>
    </row>
    <row r="11" spans="2:11" ht="19.95" customHeight="1">
      <c r="B11" s="62"/>
      <c r="C11" s="62"/>
      <c r="D11" s="4" t="s">
        <v>19</v>
      </c>
      <c r="E11" s="75"/>
      <c r="F11" s="61"/>
      <c r="G11" s="82"/>
      <c r="H11" s="80"/>
      <c r="I11" s="88"/>
      <c r="J11" s="84"/>
      <c r="K11" s="93"/>
    </row>
    <row r="12" spans="2:11" ht="19.95" customHeight="1">
      <c r="B12" s="62"/>
      <c r="C12" s="62"/>
      <c r="D12" s="4" t="s">
        <v>20</v>
      </c>
      <c r="E12" s="21">
        <v>1</v>
      </c>
      <c r="F12" s="22" t="s">
        <v>15</v>
      </c>
      <c r="G12" s="30" t="s">
        <v>15</v>
      </c>
      <c r="H12" s="8">
        <f>H10*10%</f>
        <v>14</v>
      </c>
      <c r="I12" s="29"/>
      <c r="J12" s="44" t="s">
        <v>115</v>
      </c>
      <c r="K12" s="50" t="s">
        <v>118</v>
      </c>
    </row>
    <row r="13" spans="2:11" ht="19.95" customHeight="1">
      <c r="B13" s="62" t="s">
        <v>21</v>
      </c>
      <c r="C13" s="68" t="s">
        <v>22</v>
      </c>
      <c r="D13" s="4" t="s">
        <v>23</v>
      </c>
      <c r="E13" s="74">
        <v>1</v>
      </c>
      <c r="F13" s="59">
        <v>20</v>
      </c>
      <c r="G13" s="81">
        <v>4</v>
      </c>
      <c r="H13" s="79">
        <f>F13*G13</f>
        <v>80</v>
      </c>
      <c r="I13" s="29"/>
      <c r="J13" s="85" t="s">
        <v>108</v>
      </c>
      <c r="K13" s="93" t="s">
        <v>118</v>
      </c>
    </row>
    <row r="14" spans="2:11" ht="19.95" customHeight="1">
      <c r="B14" s="62"/>
      <c r="C14" s="68"/>
      <c r="D14" s="16" t="s">
        <v>24</v>
      </c>
      <c r="E14" s="75"/>
      <c r="F14" s="61">
        <v>10</v>
      </c>
      <c r="G14" s="82">
        <v>4</v>
      </c>
      <c r="H14" s="80">
        <f>F14*G14</f>
        <v>40</v>
      </c>
      <c r="I14" s="29"/>
      <c r="J14" s="86"/>
      <c r="K14" s="93"/>
    </row>
    <row r="15" spans="2:11" ht="19.95" customHeight="1">
      <c r="B15" s="62"/>
      <c r="C15" s="68"/>
      <c r="D15" s="4" t="s">
        <v>25</v>
      </c>
      <c r="E15" s="21">
        <v>1</v>
      </c>
      <c r="F15" s="22" t="s">
        <v>15</v>
      </c>
      <c r="G15" s="30" t="s">
        <v>15</v>
      </c>
      <c r="H15" s="8">
        <f>H13*10%</f>
        <v>8</v>
      </c>
      <c r="I15" s="29"/>
      <c r="J15" s="44" t="s">
        <v>115</v>
      </c>
      <c r="K15" s="2" t="s">
        <v>118</v>
      </c>
    </row>
    <row r="16" spans="2:11" ht="30" customHeight="1">
      <c r="B16" s="62"/>
      <c r="C16" s="69" t="s">
        <v>26</v>
      </c>
      <c r="D16" s="17" t="s">
        <v>27</v>
      </c>
      <c r="E16" s="24">
        <v>1</v>
      </c>
      <c r="F16" s="22">
        <v>20</v>
      </c>
      <c r="G16" s="30">
        <v>7</v>
      </c>
      <c r="H16" s="8">
        <f>F16*G16</f>
        <v>140</v>
      </c>
      <c r="I16" s="29"/>
      <c r="J16" s="40" t="s">
        <v>108</v>
      </c>
      <c r="K16" s="2" t="s">
        <v>118</v>
      </c>
    </row>
    <row r="17" spans="2:11" ht="19.95" customHeight="1">
      <c r="B17" s="62"/>
      <c r="C17" s="69"/>
      <c r="D17" s="17" t="s">
        <v>28</v>
      </c>
      <c r="E17" s="24">
        <v>1</v>
      </c>
      <c r="F17" s="22" t="s">
        <v>15</v>
      </c>
      <c r="G17" s="30" t="s">
        <v>15</v>
      </c>
      <c r="H17" s="8">
        <f>H16*10%</f>
        <v>14</v>
      </c>
      <c r="I17" s="29"/>
      <c r="J17" s="44" t="s">
        <v>115</v>
      </c>
      <c r="K17" s="2" t="s">
        <v>118</v>
      </c>
    </row>
    <row r="18" spans="2:11" ht="19.95" customHeight="1">
      <c r="B18" s="62"/>
      <c r="C18" s="69"/>
      <c r="D18" s="17" t="s">
        <v>29</v>
      </c>
      <c r="E18" s="59">
        <v>1</v>
      </c>
      <c r="F18" s="59">
        <v>20</v>
      </c>
      <c r="G18" s="81">
        <v>7</v>
      </c>
      <c r="H18" s="79">
        <f>F18*G18</f>
        <v>140</v>
      </c>
      <c r="I18" s="29"/>
      <c r="J18" s="85" t="s">
        <v>108</v>
      </c>
      <c r="K18" s="93" t="s">
        <v>118</v>
      </c>
    </row>
    <row r="19" spans="2:11" ht="19.95" customHeight="1">
      <c r="B19" s="62"/>
      <c r="C19" s="69"/>
      <c r="D19" s="17" t="s">
        <v>30</v>
      </c>
      <c r="E19" s="61">
        <v>1</v>
      </c>
      <c r="F19" s="61">
        <v>10</v>
      </c>
      <c r="G19" s="82">
        <v>7</v>
      </c>
      <c r="H19" s="80">
        <f>F19*G19</f>
        <v>70</v>
      </c>
      <c r="I19" s="29"/>
      <c r="J19" s="86"/>
      <c r="K19" s="93"/>
    </row>
    <row r="20" spans="2:11" ht="19.95" customHeight="1">
      <c r="B20" s="62"/>
      <c r="C20" s="69"/>
      <c r="D20" s="17" t="s">
        <v>31</v>
      </c>
      <c r="E20" s="24">
        <v>1</v>
      </c>
      <c r="F20" s="22" t="s">
        <v>15</v>
      </c>
      <c r="G20" s="30" t="s">
        <v>15</v>
      </c>
      <c r="H20" s="8">
        <f>140*10%</f>
        <v>14</v>
      </c>
      <c r="I20" s="29"/>
      <c r="J20" s="44" t="s">
        <v>115</v>
      </c>
      <c r="K20" s="2" t="s">
        <v>118</v>
      </c>
    </row>
    <row r="21" spans="2:11" ht="19.95" customHeight="1">
      <c r="B21" s="62" t="s">
        <v>32</v>
      </c>
      <c r="C21" s="63" t="s">
        <v>32</v>
      </c>
      <c r="D21" s="7" t="s">
        <v>33</v>
      </c>
      <c r="E21" s="21">
        <v>1</v>
      </c>
      <c r="F21" s="22">
        <v>2</v>
      </c>
      <c r="G21" s="30" t="s">
        <v>15</v>
      </c>
      <c r="H21" s="8" t="s">
        <v>15</v>
      </c>
      <c r="I21" s="29"/>
      <c r="J21" s="90" t="s">
        <v>108</v>
      </c>
      <c r="K21" s="2" t="s">
        <v>118</v>
      </c>
    </row>
    <row r="22" spans="2:11" ht="19.95" customHeight="1">
      <c r="B22" s="62"/>
      <c r="C22" s="63"/>
      <c r="D22" s="7" t="s">
        <v>34</v>
      </c>
      <c r="E22" s="21">
        <v>1</v>
      </c>
      <c r="F22" s="22">
        <v>2</v>
      </c>
      <c r="G22" s="30" t="s">
        <v>15</v>
      </c>
      <c r="H22" s="8" t="s">
        <v>15</v>
      </c>
      <c r="I22" s="29"/>
      <c r="J22" s="91"/>
      <c r="K22" s="2" t="s">
        <v>118</v>
      </c>
    </row>
    <row r="23" spans="2:11" ht="9.9" customHeight="1">
      <c r="B23" s="7"/>
      <c r="C23" s="7"/>
      <c r="D23" s="7"/>
      <c r="E23" s="22"/>
      <c r="F23" s="22"/>
      <c r="G23" s="18"/>
      <c r="H23" s="18"/>
      <c r="I23" s="29"/>
    </row>
    <row r="24" spans="2:11" ht="34.950000000000003" customHeight="1">
      <c r="B24" s="55" t="s">
        <v>35</v>
      </c>
      <c r="C24" s="55"/>
      <c r="D24" s="55"/>
      <c r="E24" s="3" t="s">
        <v>4</v>
      </c>
      <c r="F24" s="3" t="s">
        <v>5</v>
      </c>
      <c r="G24" s="3" t="s">
        <v>6</v>
      </c>
      <c r="H24" s="26" t="s">
        <v>7</v>
      </c>
      <c r="I24" s="29"/>
    </row>
    <row r="25" spans="2:11" ht="35.25" customHeight="1">
      <c r="B25" s="21" t="s">
        <v>8</v>
      </c>
      <c r="C25" s="22" t="s">
        <v>9</v>
      </c>
      <c r="D25" s="4" t="s">
        <v>10</v>
      </c>
      <c r="E25" s="14">
        <v>1</v>
      </c>
      <c r="F25" s="45">
        <v>30</v>
      </c>
      <c r="G25" s="30">
        <v>1.6</v>
      </c>
      <c r="H25" s="8">
        <f>F25*G25</f>
        <v>48</v>
      </c>
      <c r="I25" s="29"/>
      <c r="J25" s="41" t="s">
        <v>108</v>
      </c>
      <c r="K25" s="2" t="s">
        <v>126</v>
      </c>
    </row>
    <row r="26" spans="2:11" ht="35.25" customHeight="1">
      <c r="B26" s="74" t="s">
        <v>40</v>
      </c>
      <c r="C26" s="22" t="s">
        <v>93</v>
      </c>
      <c r="D26" s="13" t="s">
        <v>93</v>
      </c>
      <c r="E26" s="14">
        <v>1</v>
      </c>
      <c r="F26" s="22">
        <v>20</v>
      </c>
      <c r="G26" s="30">
        <v>2.5</v>
      </c>
      <c r="H26" s="8">
        <f>F26*G26</f>
        <v>50</v>
      </c>
      <c r="I26" s="29"/>
      <c r="J26" s="41" t="s">
        <v>108</v>
      </c>
      <c r="K26" s="2" t="s">
        <v>118</v>
      </c>
    </row>
    <row r="27" spans="2:11" ht="35.25" customHeight="1">
      <c r="B27" s="75"/>
      <c r="C27" s="22" t="s">
        <v>94</v>
      </c>
      <c r="D27" s="13" t="s">
        <v>102</v>
      </c>
      <c r="E27" s="14">
        <v>1</v>
      </c>
      <c r="F27" s="22">
        <v>20</v>
      </c>
      <c r="G27" s="30">
        <v>2.5</v>
      </c>
      <c r="H27" s="8">
        <f>F27*G27</f>
        <v>50</v>
      </c>
      <c r="I27" s="29"/>
      <c r="J27" s="41" t="s">
        <v>108</v>
      </c>
      <c r="K27" s="2" t="s">
        <v>118</v>
      </c>
    </row>
    <row r="28" spans="2:11" ht="24" customHeight="1">
      <c r="B28" s="62" t="s">
        <v>21</v>
      </c>
      <c r="C28" s="62" t="s">
        <v>100</v>
      </c>
      <c r="D28" s="4" t="s">
        <v>36</v>
      </c>
      <c r="E28" s="59">
        <v>1</v>
      </c>
      <c r="F28" s="59">
        <v>20</v>
      </c>
      <c r="G28" s="79">
        <v>7</v>
      </c>
      <c r="H28" s="79">
        <f t="shared" ref="H28:H29" si="0">F28*G28</f>
        <v>140</v>
      </c>
      <c r="I28" s="29"/>
      <c r="J28" s="84" t="s">
        <v>108</v>
      </c>
      <c r="K28" s="93" t="s">
        <v>118</v>
      </c>
    </row>
    <row r="29" spans="2:11" ht="24" customHeight="1">
      <c r="B29" s="62"/>
      <c r="C29" s="62"/>
      <c r="D29" s="4" t="s">
        <v>37</v>
      </c>
      <c r="E29" s="61">
        <v>1</v>
      </c>
      <c r="F29" s="61">
        <v>10</v>
      </c>
      <c r="G29" s="80">
        <v>3</v>
      </c>
      <c r="H29" s="80">
        <f t="shared" si="0"/>
        <v>30</v>
      </c>
      <c r="I29" s="29"/>
      <c r="J29" s="84"/>
      <c r="K29" s="93"/>
    </row>
    <row r="30" spans="2:11" ht="24" customHeight="1">
      <c r="B30" s="62"/>
      <c r="C30" s="62" t="s">
        <v>101</v>
      </c>
      <c r="D30" s="4" t="s">
        <v>36</v>
      </c>
      <c r="E30" s="59">
        <v>1</v>
      </c>
      <c r="F30" s="59">
        <v>20</v>
      </c>
      <c r="G30" s="79">
        <v>7</v>
      </c>
      <c r="H30" s="79">
        <f t="shared" ref="H30:H33" si="1">F30*G30</f>
        <v>140</v>
      </c>
      <c r="I30" s="29"/>
      <c r="J30" s="84" t="s">
        <v>108</v>
      </c>
      <c r="K30" s="93" t="s">
        <v>118</v>
      </c>
    </row>
    <row r="31" spans="2:11" ht="24" customHeight="1">
      <c r="B31" s="62"/>
      <c r="C31" s="62"/>
      <c r="D31" s="4" t="s">
        <v>37</v>
      </c>
      <c r="E31" s="61">
        <v>1</v>
      </c>
      <c r="F31" s="61">
        <v>10</v>
      </c>
      <c r="G31" s="80">
        <v>3</v>
      </c>
      <c r="H31" s="80">
        <f t="shared" si="1"/>
        <v>30</v>
      </c>
      <c r="I31" s="29"/>
      <c r="J31" s="84"/>
      <c r="K31" s="93"/>
    </row>
    <row r="32" spans="2:11" ht="24" customHeight="1">
      <c r="B32" s="62"/>
      <c r="C32" s="62" t="s">
        <v>38</v>
      </c>
      <c r="D32" s="4" t="s">
        <v>36</v>
      </c>
      <c r="E32" s="59">
        <v>1</v>
      </c>
      <c r="F32" s="59">
        <v>20</v>
      </c>
      <c r="G32" s="79">
        <v>7</v>
      </c>
      <c r="H32" s="79">
        <f t="shared" si="1"/>
        <v>140</v>
      </c>
      <c r="I32" s="29"/>
      <c r="J32" s="84" t="s">
        <v>108</v>
      </c>
      <c r="K32" s="93" t="s">
        <v>118</v>
      </c>
    </row>
    <row r="33" spans="1:11" ht="24" customHeight="1">
      <c r="B33" s="62"/>
      <c r="C33" s="62"/>
      <c r="D33" s="4" t="s">
        <v>37</v>
      </c>
      <c r="E33" s="61">
        <v>1</v>
      </c>
      <c r="F33" s="61">
        <v>10</v>
      </c>
      <c r="G33" s="80">
        <v>3</v>
      </c>
      <c r="H33" s="80">
        <f t="shared" si="1"/>
        <v>30</v>
      </c>
      <c r="I33" s="29"/>
      <c r="J33" s="84"/>
      <c r="K33" s="93"/>
    </row>
    <row r="34" spans="1:11" ht="27" customHeight="1">
      <c r="B34" s="62" t="s">
        <v>39</v>
      </c>
      <c r="C34" s="4" t="s">
        <v>109</v>
      </c>
      <c r="D34" s="4" t="s">
        <v>110</v>
      </c>
      <c r="E34" s="14">
        <v>1</v>
      </c>
      <c r="F34" s="22" t="s">
        <v>15</v>
      </c>
      <c r="G34" s="30" t="s">
        <v>15</v>
      </c>
      <c r="H34" s="8" t="s">
        <v>15</v>
      </c>
      <c r="I34" s="29"/>
      <c r="K34" s="2" t="s">
        <v>122</v>
      </c>
    </row>
    <row r="35" spans="1:11" ht="27" customHeight="1">
      <c r="B35" s="62"/>
      <c r="C35" s="5" t="s">
        <v>39</v>
      </c>
      <c r="D35" s="5" t="s">
        <v>39</v>
      </c>
      <c r="E35" s="14">
        <v>1</v>
      </c>
      <c r="F35" s="22" t="s">
        <v>15</v>
      </c>
      <c r="G35" s="30" t="s">
        <v>15</v>
      </c>
      <c r="H35" s="8" t="s">
        <v>15</v>
      </c>
      <c r="I35" s="29"/>
      <c r="K35" s="2" t="s">
        <v>122</v>
      </c>
    </row>
    <row r="36" spans="1:11" s="41" customFormat="1" ht="41.25" customHeight="1">
      <c r="A36" s="42"/>
      <c r="B36" s="83" t="s">
        <v>106</v>
      </c>
      <c r="C36" s="83"/>
      <c r="D36" s="83"/>
      <c r="E36" s="3" t="s">
        <v>4</v>
      </c>
      <c r="F36" s="3" t="s">
        <v>5</v>
      </c>
      <c r="G36" s="3" t="s">
        <v>6</v>
      </c>
      <c r="H36" s="26" t="s">
        <v>7</v>
      </c>
      <c r="I36" s="43"/>
    </row>
    <row r="37" spans="1:11" ht="19.95" customHeight="1">
      <c r="B37" s="62" t="s">
        <v>41</v>
      </c>
      <c r="C37" s="63" t="s">
        <v>42</v>
      </c>
      <c r="D37" s="7" t="s">
        <v>43</v>
      </c>
      <c r="E37" s="21">
        <v>1</v>
      </c>
      <c r="F37" s="22">
        <v>1</v>
      </c>
      <c r="G37" s="30">
        <v>9.5</v>
      </c>
      <c r="H37" s="8">
        <f t="shared" ref="H37:H40" si="2">F37*G37</f>
        <v>9.5</v>
      </c>
      <c r="I37" s="29"/>
      <c r="J37" s="2" t="s">
        <v>114</v>
      </c>
      <c r="K37" s="2" t="s">
        <v>118</v>
      </c>
    </row>
    <row r="38" spans="1:11" ht="19.95" customHeight="1">
      <c r="B38" s="62"/>
      <c r="C38" s="63"/>
      <c r="D38" s="7" t="s">
        <v>44</v>
      </c>
      <c r="E38" s="21">
        <v>1</v>
      </c>
      <c r="F38" s="22">
        <v>1</v>
      </c>
      <c r="G38" s="30">
        <v>9.5</v>
      </c>
      <c r="H38" s="8">
        <f t="shared" si="2"/>
        <v>9.5</v>
      </c>
      <c r="I38" s="29"/>
      <c r="J38" s="2" t="s">
        <v>114</v>
      </c>
      <c r="K38" s="2" t="s">
        <v>118</v>
      </c>
    </row>
    <row r="39" spans="1:11" ht="19.95" customHeight="1">
      <c r="B39" s="62"/>
      <c r="C39" s="63"/>
      <c r="D39" s="7" t="s">
        <v>45</v>
      </c>
      <c r="E39" s="21">
        <v>1</v>
      </c>
      <c r="F39" s="22">
        <v>12</v>
      </c>
      <c r="G39" s="30">
        <v>1.5</v>
      </c>
      <c r="H39" s="8">
        <f>G39*F39</f>
        <v>18</v>
      </c>
      <c r="I39" s="29"/>
      <c r="J39" s="2" t="s">
        <v>114</v>
      </c>
      <c r="K39" s="2" t="s">
        <v>127</v>
      </c>
    </row>
    <row r="40" spans="1:11" ht="19.95" customHeight="1">
      <c r="B40" s="62"/>
      <c r="C40" s="63" t="s">
        <v>46</v>
      </c>
      <c r="D40" s="7" t="s">
        <v>47</v>
      </c>
      <c r="E40" s="74">
        <v>1</v>
      </c>
      <c r="F40" s="74">
        <v>1</v>
      </c>
      <c r="G40" s="56">
        <v>9.5</v>
      </c>
      <c r="H40" s="56">
        <f t="shared" si="2"/>
        <v>9.5</v>
      </c>
      <c r="I40" s="29"/>
      <c r="J40" s="2" t="s">
        <v>114</v>
      </c>
      <c r="K40" s="94" t="s">
        <v>118</v>
      </c>
    </row>
    <row r="41" spans="1:11" ht="19.95" customHeight="1">
      <c r="B41" s="62"/>
      <c r="C41" s="63"/>
      <c r="D41" s="7" t="s">
        <v>48</v>
      </c>
      <c r="E41" s="75"/>
      <c r="F41" s="75">
        <v>1</v>
      </c>
      <c r="G41" s="58"/>
      <c r="H41" s="57"/>
      <c r="I41" s="29"/>
      <c r="J41" s="2" t="s">
        <v>114</v>
      </c>
      <c r="K41" s="94"/>
    </row>
    <row r="42" spans="1:11" ht="19.95" customHeight="1">
      <c r="B42" s="62"/>
      <c r="C42" s="63"/>
      <c r="D42" s="7" t="s">
        <v>49</v>
      </c>
      <c r="E42" s="21">
        <v>1</v>
      </c>
      <c r="F42" s="22" t="s">
        <v>15</v>
      </c>
      <c r="G42" s="30" t="s">
        <v>15</v>
      </c>
      <c r="H42" s="58"/>
      <c r="I42" s="29"/>
      <c r="J42" s="2" t="s">
        <v>114</v>
      </c>
      <c r="K42" s="2" t="s">
        <v>128</v>
      </c>
    </row>
    <row r="43" spans="1:11" ht="19.95" customHeight="1">
      <c r="B43" s="62"/>
      <c r="C43" s="63"/>
      <c r="D43" s="7" t="s">
        <v>50</v>
      </c>
      <c r="E43" s="21">
        <v>1</v>
      </c>
      <c r="F43" s="22" t="s">
        <v>15</v>
      </c>
      <c r="G43" s="30" t="s">
        <v>15</v>
      </c>
      <c r="H43" s="8">
        <v>21.5</v>
      </c>
      <c r="I43" s="29"/>
      <c r="J43" s="2" t="s">
        <v>114</v>
      </c>
      <c r="K43" s="2" t="s">
        <v>118</v>
      </c>
    </row>
    <row r="44" spans="1:11" ht="19.95" customHeight="1">
      <c r="B44" s="62"/>
      <c r="C44" s="63"/>
      <c r="D44" s="7" t="s">
        <v>51</v>
      </c>
      <c r="E44" s="21">
        <v>1</v>
      </c>
      <c r="F44" s="22" t="s">
        <v>15</v>
      </c>
      <c r="G44" s="30" t="s">
        <v>15</v>
      </c>
      <c r="H44" s="8">
        <v>15</v>
      </c>
      <c r="I44" s="29"/>
      <c r="J44" s="2" t="s">
        <v>114</v>
      </c>
      <c r="K44" s="2" t="s">
        <v>129</v>
      </c>
    </row>
    <row r="45" spans="1:11" s="10" customFormat="1" ht="19.95" customHeight="1">
      <c r="A45" s="9"/>
      <c r="B45" s="62"/>
      <c r="C45" s="70" t="s">
        <v>52</v>
      </c>
      <c r="D45" s="19" t="s">
        <v>53</v>
      </c>
      <c r="E45" s="76">
        <v>1</v>
      </c>
      <c r="F45" s="76">
        <v>1</v>
      </c>
      <c r="G45" s="76">
        <v>9.5</v>
      </c>
      <c r="H45" s="76">
        <v>9.5</v>
      </c>
      <c r="I45" s="29"/>
      <c r="J45" s="2" t="s">
        <v>114</v>
      </c>
      <c r="K45" s="92" t="s">
        <v>118</v>
      </c>
    </row>
    <row r="46" spans="1:11" s="10" customFormat="1" ht="19.95" customHeight="1">
      <c r="A46" s="9"/>
      <c r="B46" s="62"/>
      <c r="C46" s="70"/>
      <c r="D46" s="19" t="s">
        <v>54</v>
      </c>
      <c r="E46" s="77"/>
      <c r="F46" s="77">
        <v>1</v>
      </c>
      <c r="G46" s="77">
        <v>9.5</v>
      </c>
      <c r="H46" s="77">
        <v>9.5</v>
      </c>
      <c r="I46" s="29"/>
      <c r="J46" s="2" t="s">
        <v>114</v>
      </c>
      <c r="K46" s="92"/>
    </row>
    <row r="47" spans="1:11" s="10" customFormat="1" ht="19.95" customHeight="1">
      <c r="A47" s="9"/>
      <c r="B47" s="62"/>
      <c r="C47" s="70"/>
      <c r="D47" s="19" t="s">
        <v>55</v>
      </c>
      <c r="E47" s="78"/>
      <c r="F47" s="78">
        <v>1</v>
      </c>
      <c r="G47" s="78">
        <v>9.5</v>
      </c>
      <c r="H47" s="78">
        <v>9.5</v>
      </c>
      <c r="I47" s="29"/>
      <c r="J47" s="2" t="s">
        <v>114</v>
      </c>
      <c r="K47" s="92"/>
    </row>
    <row r="48" spans="1:11" ht="19.95" customHeight="1">
      <c r="B48" s="62"/>
      <c r="C48" s="59" t="s">
        <v>56</v>
      </c>
      <c r="D48" s="7" t="s">
        <v>57</v>
      </c>
      <c r="E48" s="74">
        <v>1</v>
      </c>
      <c r="F48" s="22" t="s">
        <v>15</v>
      </c>
      <c r="G48" s="30" t="s">
        <v>15</v>
      </c>
      <c r="H48" s="8">
        <v>12.84</v>
      </c>
      <c r="I48" s="29"/>
      <c r="J48" s="2" t="s">
        <v>114</v>
      </c>
      <c r="K48" s="2" t="s">
        <v>118</v>
      </c>
    </row>
    <row r="49" spans="1:11" ht="19.95" customHeight="1">
      <c r="B49" s="62"/>
      <c r="C49" s="60"/>
      <c r="D49" s="7" t="s">
        <v>58</v>
      </c>
      <c r="E49" s="75"/>
      <c r="F49" s="22" t="s">
        <v>15</v>
      </c>
      <c r="G49" s="30" t="s">
        <v>15</v>
      </c>
      <c r="H49" s="8">
        <v>18.21</v>
      </c>
      <c r="I49" s="29"/>
      <c r="J49" s="2" t="s">
        <v>114</v>
      </c>
      <c r="K49" s="2" t="s">
        <v>118</v>
      </c>
    </row>
    <row r="50" spans="1:11" ht="19.95" customHeight="1">
      <c r="B50" s="62"/>
      <c r="C50" s="60"/>
      <c r="D50" s="7" t="s">
        <v>103</v>
      </c>
      <c r="E50" s="21">
        <v>1</v>
      </c>
      <c r="F50" s="22" t="s">
        <v>15</v>
      </c>
      <c r="G50" s="30" t="s">
        <v>15</v>
      </c>
      <c r="H50" s="8">
        <v>2.71</v>
      </c>
      <c r="I50" s="29"/>
      <c r="J50" s="2" t="s">
        <v>114</v>
      </c>
      <c r="K50" s="2" t="s">
        <v>118</v>
      </c>
    </row>
    <row r="51" spans="1:11" s="39" customFormat="1" ht="19.95" customHeight="1">
      <c r="A51" s="33"/>
      <c r="B51" s="62"/>
      <c r="C51" s="60"/>
      <c r="D51" s="34" t="s">
        <v>104</v>
      </c>
      <c r="E51" s="23">
        <v>1</v>
      </c>
      <c r="F51" s="35">
        <v>20</v>
      </c>
      <c r="G51" s="36">
        <v>1.5</v>
      </c>
      <c r="H51" s="37">
        <f>G51*F51</f>
        <v>30</v>
      </c>
      <c r="I51" s="38"/>
      <c r="J51" s="2" t="s">
        <v>114</v>
      </c>
      <c r="K51" s="39" t="s">
        <v>119</v>
      </c>
    </row>
    <row r="52" spans="1:11" s="39" customFormat="1" ht="19.95" customHeight="1">
      <c r="A52" s="33"/>
      <c r="B52" s="62"/>
      <c r="C52" s="61"/>
      <c r="D52" s="34" t="s">
        <v>130</v>
      </c>
      <c r="E52" s="51">
        <v>1</v>
      </c>
      <c r="F52" s="35"/>
      <c r="G52" s="36"/>
      <c r="H52" s="37">
        <f>40%*H51</f>
        <v>12</v>
      </c>
      <c r="I52" s="38"/>
      <c r="J52" s="2"/>
    </row>
    <row r="53" spans="1:11" ht="19.95" customHeight="1">
      <c r="B53" s="62"/>
      <c r="C53" s="63" t="s">
        <v>59</v>
      </c>
      <c r="D53" s="7" t="s">
        <v>33</v>
      </c>
      <c r="E53" s="21">
        <v>1</v>
      </c>
      <c r="F53" s="22">
        <v>1</v>
      </c>
      <c r="G53" s="30" t="s">
        <v>15</v>
      </c>
      <c r="H53" s="8">
        <v>2.5</v>
      </c>
      <c r="I53" s="29"/>
      <c r="K53" s="2" t="s">
        <v>118</v>
      </c>
    </row>
    <row r="54" spans="1:11" ht="19.95" customHeight="1">
      <c r="B54" s="62"/>
      <c r="C54" s="63"/>
      <c r="D54" s="7" t="s">
        <v>34</v>
      </c>
      <c r="E54" s="21">
        <v>1</v>
      </c>
      <c r="F54" s="22">
        <v>1</v>
      </c>
      <c r="G54" s="30" t="s">
        <v>15</v>
      </c>
      <c r="H54" s="8">
        <v>2</v>
      </c>
      <c r="I54" s="29"/>
      <c r="K54" s="2" t="s">
        <v>118</v>
      </c>
    </row>
    <row r="55" spans="1:11" ht="9.9" customHeight="1">
      <c r="B55" s="4"/>
      <c r="C55" s="4"/>
      <c r="D55" s="4"/>
      <c r="E55" s="22"/>
      <c r="F55" s="22"/>
      <c r="G55" s="8"/>
      <c r="H55" s="18"/>
      <c r="I55" s="29"/>
    </row>
    <row r="56" spans="1:11" ht="19.95" customHeight="1">
      <c r="B56" s="62" t="s">
        <v>60</v>
      </c>
      <c r="C56" s="62" t="s">
        <v>61</v>
      </c>
      <c r="D56" s="4" t="s">
        <v>62</v>
      </c>
      <c r="E56" s="21">
        <v>1</v>
      </c>
      <c r="F56" s="22">
        <v>200</v>
      </c>
      <c r="G56" s="30">
        <v>1</v>
      </c>
      <c r="H56" s="8">
        <f>F56*G56</f>
        <v>200</v>
      </c>
      <c r="I56" s="29"/>
      <c r="J56" s="89" t="s">
        <v>111</v>
      </c>
      <c r="K56" s="2" t="s">
        <v>118</v>
      </c>
    </row>
    <row r="57" spans="1:11" ht="19.95" customHeight="1">
      <c r="B57" s="62"/>
      <c r="C57" s="62"/>
      <c r="D57" s="4" t="s">
        <v>63</v>
      </c>
      <c r="E57" s="21">
        <v>1</v>
      </c>
      <c r="F57" s="22" t="s">
        <v>15</v>
      </c>
      <c r="G57" s="30" t="s">
        <v>15</v>
      </c>
      <c r="H57" s="8">
        <v>45</v>
      </c>
      <c r="I57" s="29"/>
      <c r="J57" s="89"/>
      <c r="K57" s="2" t="s">
        <v>118</v>
      </c>
    </row>
    <row r="58" spans="1:11" ht="19.95" customHeight="1">
      <c r="B58" s="62"/>
      <c r="C58" s="63" t="s">
        <v>64</v>
      </c>
      <c r="D58" s="34" t="s">
        <v>65</v>
      </c>
      <c r="E58" s="21">
        <v>1</v>
      </c>
      <c r="F58" s="45">
        <v>20</v>
      </c>
      <c r="G58" s="30">
        <v>2.5</v>
      </c>
      <c r="H58" s="8">
        <f>G58*F58</f>
        <v>50</v>
      </c>
      <c r="I58" s="29"/>
      <c r="J58" s="46" t="s">
        <v>117</v>
      </c>
      <c r="K58" s="2" t="s">
        <v>126</v>
      </c>
    </row>
    <row r="59" spans="1:11" ht="19.95" customHeight="1">
      <c r="B59" s="62"/>
      <c r="C59" s="63"/>
      <c r="D59" s="7" t="s">
        <v>96</v>
      </c>
      <c r="E59" s="21">
        <v>1</v>
      </c>
      <c r="F59" s="22" t="s">
        <v>15</v>
      </c>
      <c r="G59" s="30" t="s">
        <v>15</v>
      </c>
      <c r="H59" s="8">
        <f>H58*0.35</f>
        <v>17.5</v>
      </c>
      <c r="I59" s="29"/>
      <c r="J59" s="49" t="s">
        <v>107</v>
      </c>
      <c r="K59" s="2" t="s">
        <v>126</v>
      </c>
    </row>
    <row r="60" spans="1:11" ht="9.9" customHeight="1">
      <c r="B60" s="4"/>
      <c r="C60" s="4"/>
      <c r="D60" s="4"/>
      <c r="E60" s="22"/>
      <c r="F60" s="22"/>
      <c r="G60" s="8"/>
      <c r="H60" s="18"/>
      <c r="I60" s="29"/>
    </row>
    <row r="61" spans="1:11" ht="19.95" customHeight="1">
      <c r="B61" s="62" t="s">
        <v>66</v>
      </c>
      <c r="C61" s="63" t="s">
        <v>67</v>
      </c>
      <c r="D61" s="7" t="s">
        <v>68</v>
      </c>
      <c r="E61" s="21">
        <v>1</v>
      </c>
      <c r="F61" s="22" t="s">
        <v>15</v>
      </c>
      <c r="G61" s="30" t="s">
        <v>15</v>
      </c>
      <c r="H61" s="8">
        <f>32*19</f>
        <v>608</v>
      </c>
      <c r="I61" s="29"/>
      <c r="J61" s="2" t="s">
        <v>112</v>
      </c>
      <c r="K61" s="2" t="s">
        <v>118</v>
      </c>
    </row>
    <row r="62" spans="1:11" ht="19.95" customHeight="1">
      <c r="B62" s="62"/>
      <c r="C62" s="63"/>
      <c r="D62" s="7" t="s">
        <v>69</v>
      </c>
      <c r="E62" s="21">
        <v>1</v>
      </c>
      <c r="F62" s="22" t="s">
        <v>15</v>
      </c>
      <c r="G62" s="30" t="s">
        <v>15</v>
      </c>
      <c r="H62" s="8"/>
      <c r="I62" s="29"/>
      <c r="J62" s="2" t="s">
        <v>112</v>
      </c>
      <c r="K62" s="2" t="s">
        <v>118</v>
      </c>
    </row>
    <row r="63" spans="1:11" ht="19.95" customHeight="1">
      <c r="B63" s="62"/>
      <c r="C63" s="63"/>
      <c r="D63" s="7" t="s">
        <v>70</v>
      </c>
      <c r="E63" s="21">
        <v>1</v>
      </c>
      <c r="F63" s="22" t="s">
        <v>15</v>
      </c>
      <c r="G63" s="30" t="s">
        <v>15</v>
      </c>
      <c r="H63" s="8">
        <v>24</v>
      </c>
      <c r="I63" s="29"/>
      <c r="J63" s="2" t="s">
        <v>112</v>
      </c>
      <c r="K63" s="2" t="s">
        <v>118</v>
      </c>
    </row>
    <row r="64" spans="1:11" ht="19.95" customHeight="1">
      <c r="B64" s="62"/>
      <c r="C64" s="63"/>
      <c r="D64" s="7" t="s">
        <v>71</v>
      </c>
      <c r="E64" s="21">
        <v>1</v>
      </c>
      <c r="F64" s="22" t="s">
        <v>15</v>
      </c>
      <c r="G64" s="30" t="s">
        <v>15</v>
      </c>
      <c r="H64" s="8">
        <v>24</v>
      </c>
      <c r="I64" s="29"/>
      <c r="J64" s="2" t="s">
        <v>112</v>
      </c>
      <c r="K64" s="2" t="s">
        <v>118</v>
      </c>
    </row>
    <row r="65" spans="2:11" ht="19.95" customHeight="1">
      <c r="B65" s="62"/>
      <c r="C65" s="63" t="s">
        <v>72</v>
      </c>
      <c r="D65" s="7" t="s">
        <v>72</v>
      </c>
      <c r="E65" s="21">
        <v>1</v>
      </c>
      <c r="F65" s="22" t="s">
        <v>15</v>
      </c>
      <c r="G65" s="30" t="s">
        <v>15</v>
      </c>
      <c r="H65" s="8">
        <v>4.25</v>
      </c>
      <c r="I65" s="29"/>
      <c r="J65" s="84" t="s">
        <v>108</v>
      </c>
      <c r="K65" s="2" t="s">
        <v>118</v>
      </c>
    </row>
    <row r="66" spans="2:11" ht="19.95" customHeight="1">
      <c r="B66" s="62"/>
      <c r="C66" s="63"/>
      <c r="D66" s="7" t="s">
        <v>73</v>
      </c>
      <c r="E66" s="21">
        <v>1</v>
      </c>
      <c r="F66" s="22" t="s">
        <v>15</v>
      </c>
      <c r="G66" s="30" t="s">
        <v>15</v>
      </c>
      <c r="H66" s="8">
        <v>1.5</v>
      </c>
      <c r="I66" s="29"/>
      <c r="J66" s="84"/>
      <c r="K66" s="2" t="s">
        <v>118</v>
      </c>
    </row>
    <row r="67" spans="2:11" ht="19.95" customHeight="1">
      <c r="B67" s="62"/>
      <c r="C67" s="22" t="s">
        <v>74</v>
      </c>
      <c r="D67" s="7" t="s">
        <v>74</v>
      </c>
      <c r="E67" s="21">
        <v>1</v>
      </c>
      <c r="F67" s="22" t="s">
        <v>15</v>
      </c>
      <c r="G67" s="30" t="s">
        <v>15</v>
      </c>
      <c r="H67" s="8">
        <v>12</v>
      </c>
      <c r="I67" s="29"/>
      <c r="J67" s="84" t="s">
        <v>108</v>
      </c>
      <c r="K67" s="2" t="s">
        <v>118</v>
      </c>
    </row>
    <row r="68" spans="2:11" ht="19.95" customHeight="1">
      <c r="B68" s="62"/>
      <c r="C68" s="22" t="s">
        <v>75</v>
      </c>
      <c r="D68" s="7" t="s">
        <v>75</v>
      </c>
      <c r="E68" s="21">
        <v>1</v>
      </c>
      <c r="F68" s="22" t="s">
        <v>15</v>
      </c>
      <c r="G68" s="30" t="s">
        <v>15</v>
      </c>
      <c r="H68" s="8">
        <v>8</v>
      </c>
      <c r="I68" s="29"/>
      <c r="J68" s="84"/>
      <c r="K68" s="2" t="s">
        <v>118</v>
      </c>
    </row>
    <row r="69" spans="2:11" ht="19.95" customHeight="1">
      <c r="B69" s="62"/>
      <c r="C69" s="62" t="s">
        <v>76</v>
      </c>
      <c r="D69" s="7" t="s">
        <v>77</v>
      </c>
      <c r="E69" s="21">
        <v>1</v>
      </c>
      <c r="F69" s="22" t="s">
        <v>15</v>
      </c>
      <c r="G69" s="30" t="s">
        <v>15</v>
      </c>
      <c r="H69" s="8" t="s">
        <v>15</v>
      </c>
      <c r="I69" s="29"/>
      <c r="K69" s="2" t="s">
        <v>123</v>
      </c>
    </row>
    <row r="70" spans="2:11" ht="19.95" customHeight="1">
      <c r="B70" s="62"/>
      <c r="C70" s="62"/>
      <c r="D70" s="7" t="s">
        <v>78</v>
      </c>
      <c r="E70" s="21">
        <v>1</v>
      </c>
      <c r="F70" s="22" t="s">
        <v>15</v>
      </c>
      <c r="G70" s="30" t="s">
        <v>15</v>
      </c>
      <c r="H70" s="8" t="s">
        <v>15</v>
      </c>
      <c r="I70" s="29"/>
      <c r="K70" s="2" t="s">
        <v>119</v>
      </c>
    </row>
    <row r="71" spans="2:11" ht="19.95" customHeight="1">
      <c r="B71" s="62"/>
      <c r="C71" s="62"/>
      <c r="D71" s="7" t="s">
        <v>79</v>
      </c>
      <c r="E71" s="21">
        <v>1</v>
      </c>
      <c r="F71" s="22" t="s">
        <v>15</v>
      </c>
      <c r="G71" s="30" t="s">
        <v>15</v>
      </c>
      <c r="H71" s="8" t="s">
        <v>15</v>
      </c>
      <c r="I71" s="29"/>
      <c r="K71" s="2" t="s">
        <v>119</v>
      </c>
    </row>
    <row r="72" spans="2:11" ht="19.95" customHeight="1">
      <c r="B72" s="62"/>
      <c r="C72" s="62"/>
      <c r="D72" s="7" t="s">
        <v>97</v>
      </c>
      <c r="E72" s="21">
        <v>1</v>
      </c>
      <c r="F72" s="22" t="s">
        <v>15</v>
      </c>
      <c r="G72" s="30" t="s">
        <v>15</v>
      </c>
      <c r="H72" s="30" t="s">
        <v>15</v>
      </c>
      <c r="I72" s="29"/>
      <c r="K72" s="2" t="s">
        <v>119</v>
      </c>
    </row>
    <row r="73" spans="2:11" ht="19.95" customHeight="1">
      <c r="B73" s="62"/>
      <c r="C73" s="62"/>
      <c r="D73" s="7" t="s">
        <v>98</v>
      </c>
      <c r="E73" s="21">
        <v>1</v>
      </c>
      <c r="F73" s="22"/>
      <c r="G73" s="30"/>
      <c r="H73" s="8">
        <v>20.399999999999999</v>
      </c>
      <c r="I73" s="29"/>
      <c r="K73" s="2" t="s">
        <v>119</v>
      </c>
    </row>
    <row r="74" spans="2:11" ht="19.95" customHeight="1">
      <c r="B74" s="62"/>
      <c r="C74" s="22" t="s">
        <v>80</v>
      </c>
      <c r="D74" s="7" t="s">
        <v>81</v>
      </c>
      <c r="E74" s="21">
        <v>1</v>
      </c>
      <c r="F74" s="22" t="s">
        <v>15</v>
      </c>
      <c r="G74" s="30" t="s">
        <v>15</v>
      </c>
      <c r="H74" s="8">
        <v>32</v>
      </c>
      <c r="I74" s="29"/>
      <c r="K74" s="2" t="s">
        <v>119</v>
      </c>
    </row>
    <row r="75" spans="2:11" ht="19.95" customHeight="1">
      <c r="B75" s="62"/>
      <c r="C75" s="63" t="s">
        <v>82</v>
      </c>
      <c r="D75" s="7" t="s">
        <v>83</v>
      </c>
      <c r="E75" s="21">
        <v>1</v>
      </c>
      <c r="F75" s="22" t="s">
        <v>15</v>
      </c>
      <c r="G75" s="30" t="s">
        <v>15</v>
      </c>
      <c r="H75" s="30" t="s">
        <v>15</v>
      </c>
      <c r="I75" s="29"/>
      <c r="K75" s="2" t="s">
        <v>119</v>
      </c>
    </row>
    <row r="76" spans="2:11" ht="19.95" customHeight="1">
      <c r="B76" s="62"/>
      <c r="C76" s="63"/>
      <c r="D76" s="7" t="s">
        <v>84</v>
      </c>
      <c r="E76" s="21">
        <v>1</v>
      </c>
      <c r="F76" s="22" t="s">
        <v>15</v>
      </c>
      <c r="G76" s="30" t="s">
        <v>15</v>
      </c>
      <c r="H76" s="8">
        <v>40</v>
      </c>
      <c r="I76" s="29"/>
      <c r="K76" s="2" t="s">
        <v>124</v>
      </c>
    </row>
    <row r="77" spans="2:11" ht="35.25" customHeight="1">
      <c r="B77" s="21"/>
      <c r="C77" s="22"/>
      <c r="D77" s="7" t="s">
        <v>105</v>
      </c>
      <c r="E77" s="21"/>
      <c r="F77" s="22"/>
      <c r="G77" s="30"/>
      <c r="H77" s="8">
        <v>3</v>
      </c>
      <c r="I77" s="29"/>
      <c r="J77" s="41" t="s">
        <v>113</v>
      </c>
      <c r="K77" s="2" t="s">
        <v>120</v>
      </c>
    </row>
    <row r="78" spans="2:11" ht="19.95" customHeight="1">
      <c r="B78" s="21" t="s">
        <v>85</v>
      </c>
      <c r="C78" s="22" t="s">
        <v>86</v>
      </c>
      <c r="D78" s="7" t="s">
        <v>87</v>
      </c>
      <c r="E78" s="21">
        <v>1</v>
      </c>
      <c r="F78" s="22" t="s">
        <v>15</v>
      </c>
      <c r="G78" s="30" t="s">
        <v>15</v>
      </c>
      <c r="H78" s="8" t="s">
        <v>15</v>
      </c>
      <c r="I78" s="29"/>
      <c r="J78" s="2" t="s">
        <v>116</v>
      </c>
      <c r="K78" s="2" t="s">
        <v>119</v>
      </c>
    </row>
    <row r="79" spans="2:11" ht="19.95" customHeight="1">
      <c r="B79" s="62" t="s">
        <v>88</v>
      </c>
      <c r="C79" s="63" t="s">
        <v>89</v>
      </c>
      <c r="D79" s="7" t="s">
        <v>90</v>
      </c>
      <c r="E79" s="21">
        <v>1</v>
      </c>
      <c r="F79" s="22" t="s">
        <v>15</v>
      </c>
      <c r="G79" s="30" t="s">
        <v>15</v>
      </c>
      <c r="H79" s="8" t="s">
        <v>15</v>
      </c>
      <c r="I79" s="29"/>
      <c r="K79" s="2" t="s">
        <v>119</v>
      </c>
    </row>
    <row r="80" spans="2:11" ht="19.95" customHeight="1">
      <c r="B80" s="62"/>
      <c r="C80" s="63"/>
      <c r="D80" s="7" t="s">
        <v>91</v>
      </c>
      <c r="E80" s="21">
        <v>1</v>
      </c>
      <c r="F80" s="22" t="s">
        <v>15</v>
      </c>
      <c r="G80" s="30" t="s">
        <v>15</v>
      </c>
      <c r="H80" s="8" t="s">
        <v>15</v>
      </c>
      <c r="I80" s="29"/>
      <c r="K80" s="2" t="s">
        <v>119</v>
      </c>
    </row>
    <row r="81" spans="2:9" ht="20.100000000000001" customHeight="1">
      <c r="B81" s="21"/>
      <c r="C81" s="22"/>
      <c r="D81" s="7"/>
      <c r="E81" s="21"/>
      <c r="F81" s="22"/>
      <c r="G81" s="30"/>
      <c r="H81" s="20"/>
      <c r="I81" s="25"/>
    </row>
    <row r="82" spans="2:9" ht="19.95" customHeight="1">
      <c r="B82" s="71" t="s">
        <v>92</v>
      </c>
      <c r="C82" s="72"/>
      <c r="D82" s="72"/>
      <c r="E82" s="72"/>
      <c r="F82" s="72"/>
      <c r="G82" s="72"/>
      <c r="H82" s="73"/>
      <c r="I82" s="27">
        <f>SUM(H37:H81)+SUM(H25:H35)+SUM(H6:H23)</f>
        <v>2745.41</v>
      </c>
    </row>
    <row r="83" spans="2:9" ht="19.95" customHeight="1">
      <c r="B83" s="101"/>
      <c r="C83" s="101"/>
      <c r="D83" s="101"/>
      <c r="E83" s="53"/>
      <c r="F83" s="53"/>
      <c r="G83" s="53"/>
      <c r="H83" s="54"/>
      <c r="I83" s="102"/>
    </row>
    <row r="84" spans="2:9" ht="20.100000000000001" customHeight="1">
      <c r="B84" s="11"/>
      <c r="C84" s="6"/>
      <c r="D84" s="12"/>
      <c r="E84" s="97" t="s">
        <v>138</v>
      </c>
      <c r="F84" s="97"/>
      <c r="G84" s="98" t="s">
        <v>139</v>
      </c>
      <c r="H84" s="98"/>
    </row>
    <row r="85" spans="2:9">
      <c r="B85" s="95" t="s">
        <v>137</v>
      </c>
      <c r="C85" s="95" t="s">
        <v>134</v>
      </c>
      <c r="D85" s="95" t="s">
        <v>135</v>
      </c>
      <c r="E85" s="97"/>
      <c r="F85" s="97"/>
      <c r="G85" s="98"/>
      <c r="H85" s="98"/>
    </row>
    <row r="86" spans="2:9" ht="26.4">
      <c r="B86" s="95"/>
      <c r="C86" s="95"/>
      <c r="D86" s="95"/>
      <c r="E86" s="99" t="s">
        <v>140</v>
      </c>
      <c r="F86" s="100" t="s">
        <v>141</v>
      </c>
      <c r="G86" s="99" t="s">
        <v>140</v>
      </c>
      <c r="H86" s="100" t="s">
        <v>141</v>
      </c>
    </row>
    <row r="87" spans="2:9" ht="39.6">
      <c r="B87" s="63" t="s">
        <v>133</v>
      </c>
      <c r="C87" s="96" t="s">
        <v>8</v>
      </c>
      <c r="D87" s="63" t="s">
        <v>136</v>
      </c>
      <c r="E87" s="103" t="s">
        <v>142</v>
      </c>
      <c r="F87" s="14">
        <f>+E6+E7+E25</f>
        <v>3</v>
      </c>
      <c r="G87" s="52" t="s">
        <v>143</v>
      </c>
      <c r="H87" s="8">
        <f>+H6+H7+H25</f>
        <v>144</v>
      </c>
    </row>
    <row r="88" spans="2:9" ht="39.6">
      <c r="B88" s="63"/>
      <c r="C88" s="96" t="s">
        <v>16</v>
      </c>
      <c r="D88" s="63"/>
      <c r="E88" s="103" t="s">
        <v>142</v>
      </c>
      <c r="F88" s="14">
        <f>+E8+E10+E26+E27</f>
        <v>4</v>
      </c>
      <c r="G88" s="52" t="s">
        <v>143</v>
      </c>
      <c r="H88" s="8">
        <f>+H8+H10+H12+H26+H27</f>
        <v>304</v>
      </c>
    </row>
    <row r="89" spans="2:9" ht="39.6">
      <c r="B89" s="63"/>
      <c r="C89" s="96" t="s">
        <v>21</v>
      </c>
      <c r="D89" s="63"/>
      <c r="E89" s="103" t="s">
        <v>142</v>
      </c>
      <c r="F89" s="52">
        <f>+E13+E16+E18+E28+E30+E32</f>
        <v>6</v>
      </c>
      <c r="G89" s="52" t="s">
        <v>143</v>
      </c>
      <c r="H89" s="8">
        <f>+H13+H15+H16+H17+H18+H20+H28+H30+H32</f>
        <v>816</v>
      </c>
    </row>
    <row r="90" spans="2:9" ht="39.6">
      <c r="B90" s="63"/>
      <c r="C90" s="96" t="s">
        <v>131</v>
      </c>
      <c r="D90" s="63"/>
      <c r="E90" s="103" t="s">
        <v>142</v>
      </c>
      <c r="F90" s="52">
        <f>+E56</f>
        <v>1</v>
      </c>
      <c r="G90" s="52" t="s">
        <v>143</v>
      </c>
      <c r="H90" s="8">
        <f>+H56</f>
        <v>200</v>
      </c>
    </row>
    <row r="91" spans="2:9" ht="39.6">
      <c r="B91" s="63"/>
      <c r="C91" s="96" t="s">
        <v>41</v>
      </c>
      <c r="D91" s="63"/>
      <c r="E91" s="103" t="s">
        <v>142</v>
      </c>
      <c r="F91" s="52">
        <f>+E37+E38+E39+E40+E42+E44+E43+E45+E48+E51+E52</f>
        <v>11</v>
      </c>
      <c r="G91" s="52" t="s">
        <v>143</v>
      </c>
      <c r="H91" s="8">
        <f>+H37+H38+H39+H40+H43+H44+H45+H48+H49+H51+H52</f>
        <v>165.55</v>
      </c>
    </row>
    <row r="92" spans="2:9" ht="39.6">
      <c r="B92" s="63"/>
      <c r="C92" s="96" t="s">
        <v>60</v>
      </c>
      <c r="D92" s="63"/>
      <c r="E92" s="103" t="s">
        <v>142</v>
      </c>
      <c r="F92" s="52">
        <f>+E58+E57</f>
        <v>2</v>
      </c>
      <c r="G92" s="52" t="s">
        <v>143</v>
      </c>
      <c r="H92" s="8">
        <f>+H57+H58+H59</f>
        <v>112.5</v>
      </c>
    </row>
    <row r="93" spans="2:9" ht="39.6">
      <c r="B93" s="63"/>
      <c r="C93" s="96" t="s">
        <v>66</v>
      </c>
      <c r="D93" s="63"/>
      <c r="E93" s="103" t="s">
        <v>142</v>
      </c>
      <c r="F93" s="52">
        <f>+E61+E62+E65+E67+E68+E72+E73+E74</f>
        <v>8</v>
      </c>
      <c r="G93" s="52" t="s">
        <v>143</v>
      </c>
      <c r="H93" s="8">
        <f>+H61+H65+H67+H68+H73+H74+H76</f>
        <v>724.65</v>
      </c>
    </row>
    <row r="94" spans="2:9" ht="39.6">
      <c r="B94" s="63"/>
      <c r="C94" s="96" t="s">
        <v>85</v>
      </c>
      <c r="D94" s="63"/>
      <c r="E94" s="103" t="s">
        <v>142</v>
      </c>
      <c r="F94" s="52">
        <f>+E78</f>
        <v>1</v>
      </c>
      <c r="G94" s="52" t="s">
        <v>144</v>
      </c>
      <c r="H94" s="18">
        <v>231.33</v>
      </c>
    </row>
    <row r="95" spans="2:9" ht="39.6">
      <c r="B95" s="63"/>
      <c r="C95" s="96" t="s">
        <v>132</v>
      </c>
      <c r="D95" s="63"/>
      <c r="E95" s="103" t="s">
        <v>142</v>
      </c>
      <c r="F95" s="52">
        <f>+E21+E22+E50+E53+E54+E63+E64+E66</f>
        <v>8</v>
      </c>
      <c r="G95" s="52" t="s">
        <v>143</v>
      </c>
      <c r="H95" s="8">
        <f>+H50+H53+H54+H63+H64+H66</f>
        <v>56.71</v>
      </c>
    </row>
  </sheetData>
  <mergeCells count="96">
    <mergeCell ref="D87:D95"/>
    <mergeCell ref="B87:B95"/>
    <mergeCell ref="E84:F85"/>
    <mergeCell ref="G84:H85"/>
    <mergeCell ref="K45:K47"/>
    <mergeCell ref="K32:K33"/>
    <mergeCell ref="K10:K11"/>
    <mergeCell ref="K13:K14"/>
    <mergeCell ref="K18:K19"/>
    <mergeCell ref="K28:K29"/>
    <mergeCell ref="K30:K31"/>
    <mergeCell ref="K40:K41"/>
    <mergeCell ref="J67:J68"/>
    <mergeCell ref="J30:J31"/>
    <mergeCell ref="J32:J33"/>
    <mergeCell ref="J56:J57"/>
    <mergeCell ref="J13:J14"/>
    <mergeCell ref="J21:J22"/>
    <mergeCell ref="J65:J66"/>
    <mergeCell ref="H45:H47"/>
    <mergeCell ref="J6:J7"/>
    <mergeCell ref="J10:J11"/>
    <mergeCell ref="J18:J19"/>
    <mergeCell ref="J28:J29"/>
    <mergeCell ref="I10:I11"/>
    <mergeCell ref="E40:E41"/>
    <mergeCell ref="F40:F41"/>
    <mergeCell ref="B28:B33"/>
    <mergeCell ref="C28:C29"/>
    <mergeCell ref="C30:C31"/>
    <mergeCell ref="C32:C33"/>
    <mergeCell ref="F18:F19"/>
    <mergeCell ref="E18:E19"/>
    <mergeCell ref="G18:G19"/>
    <mergeCell ref="H18:H19"/>
    <mergeCell ref="H13:H14"/>
    <mergeCell ref="E10:E11"/>
    <mergeCell ref="F10:F11"/>
    <mergeCell ref="G10:G11"/>
    <mergeCell ref="H10:H11"/>
    <mergeCell ref="E13:E14"/>
    <mergeCell ref="F13:F14"/>
    <mergeCell ref="G13:G14"/>
    <mergeCell ref="B79:B80"/>
    <mergeCell ref="C79:C80"/>
    <mergeCell ref="B82:H82"/>
    <mergeCell ref="B26:B27"/>
    <mergeCell ref="E48:E49"/>
    <mergeCell ref="E45:E47"/>
    <mergeCell ref="F45:F47"/>
    <mergeCell ref="G45:G47"/>
    <mergeCell ref="B56:B59"/>
    <mergeCell ref="C56:C57"/>
    <mergeCell ref="C58:C59"/>
    <mergeCell ref="B61:B76"/>
    <mergeCell ref="C61:C64"/>
    <mergeCell ref="C65:C66"/>
    <mergeCell ref="F28:F29"/>
    <mergeCell ref="G28:G29"/>
    <mergeCell ref="C75:C76"/>
    <mergeCell ref="B34:B35"/>
    <mergeCell ref="B37:B54"/>
    <mergeCell ref="C37:C39"/>
    <mergeCell ref="C40:C44"/>
    <mergeCell ref="C45:C47"/>
    <mergeCell ref="C53:C54"/>
    <mergeCell ref="C69:C73"/>
    <mergeCell ref="B36:D36"/>
    <mergeCell ref="B10:B12"/>
    <mergeCell ref="C10:C12"/>
    <mergeCell ref="B13:B20"/>
    <mergeCell ref="C13:C15"/>
    <mergeCell ref="C16:C20"/>
    <mergeCell ref="B1:I1"/>
    <mergeCell ref="B2:I2"/>
    <mergeCell ref="B3:I3"/>
    <mergeCell ref="B5:D5"/>
    <mergeCell ref="B6:B9"/>
    <mergeCell ref="C6:C7"/>
    <mergeCell ref="C8:C9"/>
    <mergeCell ref="B24:D24"/>
    <mergeCell ref="H40:H42"/>
    <mergeCell ref="C48:C52"/>
    <mergeCell ref="B21:B22"/>
    <mergeCell ref="C21:C22"/>
    <mergeCell ref="H28:H29"/>
    <mergeCell ref="E28:E29"/>
    <mergeCell ref="G40:G41"/>
    <mergeCell ref="F30:F31"/>
    <mergeCell ref="G30:G31"/>
    <mergeCell ref="H30:H31"/>
    <mergeCell ref="F32:F33"/>
    <mergeCell ref="G32:G33"/>
    <mergeCell ref="H32:H33"/>
    <mergeCell ref="E30:E31"/>
    <mergeCell ref="E32:E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ORFEI-PC-02</cp:lastModifiedBy>
  <dcterms:created xsi:type="dcterms:W3CDTF">2020-06-29T15:23:07Z</dcterms:created>
  <dcterms:modified xsi:type="dcterms:W3CDTF">2020-09-16T18:40:57Z</dcterms:modified>
</cp:coreProperties>
</file>