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PLAN DE TRABAJO INSTITUTO\"/>
    </mc:Choice>
  </mc:AlternateContent>
  <xr:revisionPtr revIDLastSave="0" documentId="13_ncr:1_{2FAC14B8-3F5E-41F8-B209-DBC12B15BDC4}" xr6:coauthVersionLast="45" xr6:coauthVersionMax="45" xr10:uidLastSave="{00000000-0000-0000-0000-000000000000}"/>
  <bookViews>
    <workbookView xWindow="-108" yWindow="-108" windowWidth="30936" windowHeight="16896" tabRatio="696" activeTab="1" xr2:uid="{2012C5C9-856F-4F31-AA7F-E5F916677A76}"/>
  </bookViews>
  <sheets>
    <sheet name="Profesionales" sheetId="2" r:id="rId1"/>
    <sheet name="Cronograma" sheetId="1" r:id="rId2"/>
    <sheet name="Presupuesto" sheetId="3"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6" i="3" l="1"/>
  <c r="H46" i="3"/>
  <c r="I45" i="3"/>
  <c r="H45" i="3"/>
  <c r="I53" i="3"/>
  <c r="H53" i="3"/>
  <c r="I52" i="3"/>
  <c r="H52" i="3"/>
  <c r="I51" i="3"/>
  <c r="H51" i="3"/>
  <c r="I50" i="3"/>
  <c r="H50" i="3"/>
  <c r="I49" i="3"/>
  <c r="H49" i="3"/>
  <c r="I48" i="3"/>
  <c r="H48" i="3"/>
  <c r="H17" i="3"/>
  <c r="K17" i="3" s="1"/>
  <c r="G17" i="3"/>
  <c r="C92" i="1"/>
  <c r="I13" i="3"/>
  <c r="H13" i="3"/>
  <c r="H4" i="3"/>
  <c r="G5" i="3"/>
  <c r="H5" i="3"/>
  <c r="I4" i="3"/>
  <c r="G3" i="1" l="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E88" i="1" l="1"/>
  <c r="D88" i="1"/>
  <c r="H16" i="3" l="1"/>
  <c r="K16" i="3" s="1"/>
  <c r="J8" i="3"/>
  <c r="K8" i="3" s="1"/>
  <c r="I7" i="3"/>
  <c r="J7" i="3" s="1"/>
  <c r="I6" i="3"/>
  <c r="J4" i="3"/>
  <c r="K53" i="3" l="1"/>
  <c r="K52" i="3"/>
  <c r="K46" i="3"/>
  <c r="K45" i="3"/>
  <c r="G9" i="3"/>
  <c r="I9" i="3"/>
  <c r="K44" i="3" l="1"/>
  <c r="J9" i="3"/>
  <c r="K9" i="3" s="1"/>
  <c r="G20" i="3"/>
  <c r="J20" i="3" s="1"/>
  <c r="K20" i="3" s="1"/>
  <c r="G16" i="3" l="1"/>
  <c r="G43" i="3"/>
  <c r="H43" i="3" s="1"/>
  <c r="K43" i="3" s="1"/>
  <c r="G42" i="3"/>
  <c r="H42" i="3" s="1"/>
  <c r="K42" i="3" s="1"/>
  <c r="G41" i="3"/>
  <c r="H41" i="3" s="1"/>
  <c r="K41" i="3" s="1"/>
  <c r="G40" i="3"/>
  <c r="H40" i="3" s="1"/>
  <c r="K40" i="3" s="1"/>
  <c r="G13" i="3"/>
  <c r="G12" i="3" s="1"/>
  <c r="G54" i="3" l="1"/>
  <c r="I54" i="3" s="1"/>
  <c r="F15" i="3"/>
  <c r="G53" i="3"/>
  <c r="G52" i="3"/>
  <c r="J54" i="3" l="1"/>
  <c r="K54" i="3" s="1"/>
  <c r="H11" i="3"/>
  <c r="K11" i="3" s="1"/>
  <c r="J10" i="3"/>
  <c r="K10" i="3" s="1"/>
  <c r="K7" i="3"/>
  <c r="G11" i="3"/>
  <c r="I5" i="3" l="1"/>
  <c r="J6" i="3"/>
  <c r="K6" i="3" s="1"/>
  <c r="K13" i="3"/>
  <c r="K12" i="3" s="1"/>
  <c r="J5" i="3" l="1"/>
  <c r="AJ3" i="1"/>
  <c r="G4" i="3"/>
  <c r="G50" i="3"/>
  <c r="G51" i="3"/>
  <c r="G49" i="3"/>
  <c r="G48" i="3"/>
  <c r="G46" i="3"/>
  <c r="G45" i="3"/>
  <c r="G39" i="3"/>
  <c r="H39" i="3" s="1"/>
  <c r="K39" i="3" s="1"/>
  <c r="G38" i="3"/>
  <c r="H38" i="3" s="1"/>
  <c r="K38" i="3" s="1"/>
  <c r="G37" i="3"/>
  <c r="J37" i="3" s="1"/>
  <c r="K37" i="3" s="1"/>
  <c r="G36" i="3"/>
  <c r="H36" i="3" s="1"/>
  <c r="K36" i="3" s="1"/>
  <c r="G35" i="3"/>
  <c r="H35" i="3" s="1"/>
  <c r="G34" i="3"/>
  <c r="H34" i="3" s="1"/>
  <c r="G33" i="3"/>
  <c r="H33" i="3" s="1"/>
  <c r="G32" i="3"/>
  <c r="H32" i="3" s="1"/>
  <c r="G31" i="3"/>
  <c r="H31" i="3" s="1"/>
  <c r="G30" i="3"/>
  <c r="I30" i="3" s="1"/>
  <c r="K30" i="3" s="1"/>
  <c r="G29" i="3"/>
  <c r="J29" i="3" s="1"/>
  <c r="K29" i="3" s="1"/>
  <c r="G28" i="3"/>
  <c r="H28" i="3" s="1"/>
  <c r="K28" i="3" s="1"/>
  <c r="G27" i="3"/>
  <c r="H27" i="3" s="1"/>
  <c r="K27" i="3" s="1"/>
  <c r="G26" i="3"/>
  <c r="H26" i="3" s="1"/>
  <c r="K26" i="3" s="1"/>
  <c r="G25" i="3"/>
  <c r="H25" i="3" s="1"/>
  <c r="K25" i="3" s="1"/>
  <c r="G24" i="3"/>
  <c r="H24" i="3" s="1"/>
  <c r="K24" i="3" s="1"/>
  <c r="G23" i="3"/>
  <c r="I23" i="3" s="1"/>
  <c r="K23" i="3" s="1"/>
  <c r="G22" i="3"/>
  <c r="H22" i="3" s="1"/>
  <c r="K22" i="3" s="1"/>
  <c r="G21" i="3"/>
  <c r="H21" i="3" s="1"/>
  <c r="K21" i="3" s="1"/>
  <c r="G19" i="3"/>
  <c r="BO3" i="1" l="1"/>
  <c r="AK3" i="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J34" i="3"/>
  <c r="K34" i="3"/>
  <c r="H19" i="3"/>
  <c r="G18" i="3"/>
  <c r="I35" i="3"/>
  <c r="K35" i="3" s="1"/>
  <c r="I32" i="3"/>
  <c r="K32" i="3" s="1"/>
  <c r="K5" i="3"/>
  <c r="I31" i="3"/>
  <c r="K31" i="3" s="1"/>
  <c r="J33" i="3"/>
  <c r="J55" i="3" s="1"/>
  <c r="G47" i="3"/>
  <c r="G44" i="3"/>
  <c r="K33" i="3" l="1"/>
  <c r="BP3" i="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O3" i="1" s="1"/>
  <c r="CP3" i="1" s="1"/>
  <c r="CQ3" i="1" s="1"/>
  <c r="CR3" i="1" s="1"/>
  <c r="I19" i="3"/>
  <c r="I55" i="3" s="1"/>
  <c r="K50" i="3"/>
  <c r="K51" i="3"/>
  <c r="K49" i="3"/>
  <c r="K48" i="3"/>
  <c r="G15" i="3"/>
  <c r="G14" i="3" s="1"/>
  <c r="G10" i="3"/>
  <c r="G8" i="3"/>
  <c r="G7" i="3"/>
  <c r="G6" i="3"/>
  <c r="K47" i="3" l="1"/>
  <c r="K4" i="3"/>
  <c r="K3" i="3" s="1"/>
  <c r="K19" i="3"/>
  <c r="K18" i="3" s="1"/>
  <c r="G3" i="3"/>
  <c r="G55" i="3" s="1"/>
  <c r="H15" i="3"/>
  <c r="K15" i="3" l="1"/>
  <c r="H55" i="3"/>
  <c r="K56" i="3" s="1"/>
  <c r="K14" i="3" l="1"/>
  <c r="K55" i="3" s="1"/>
</calcChain>
</file>

<file path=xl/sharedStrings.xml><?xml version="1.0" encoding="utf-8"?>
<sst xmlns="http://schemas.openxmlformats.org/spreadsheetml/2006/main" count="429" uniqueCount="244">
  <si>
    <t>ECONOMISTA</t>
  </si>
  <si>
    <t>ING. CIVIL</t>
  </si>
  <si>
    <t>ARQUITECTO</t>
  </si>
  <si>
    <t>PROFESIONALES</t>
  </si>
  <si>
    <t>N°</t>
  </si>
  <si>
    <t>Jefe de Proyecto</t>
  </si>
  <si>
    <t>Especialista de Dseño de Infraestructura educativa</t>
  </si>
  <si>
    <t>Especialista en Estructura</t>
  </si>
  <si>
    <t>Especialista en Instalaciones Sanitarias</t>
  </si>
  <si>
    <t>ING. ELECTRICISTA</t>
  </si>
  <si>
    <t>EQUIPO DE ESPECIALISTAS</t>
  </si>
  <si>
    <t>EQUIPO DE PERSONAL TÉCNICO</t>
  </si>
  <si>
    <t>TÉCNICO EN CONSTRUCCIÓN CIVIL</t>
  </si>
  <si>
    <t>Asistente Técnico</t>
  </si>
  <si>
    <t>DESCRIPCIÓN</t>
  </si>
  <si>
    <t>PERFIL</t>
  </si>
  <si>
    <t>UNID. MEDIDA</t>
  </si>
  <si>
    <t>CANTIDAD</t>
  </si>
  <si>
    <t>PRECIO UNIT.</t>
  </si>
  <si>
    <t>ESPECIALISTAS</t>
  </si>
  <si>
    <t>PERSONAL TÉCNICO</t>
  </si>
  <si>
    <t>ASISTECNTE TÉCNICO</t>
  </si>
  <si>
    <t>MES</t>
  </si>
  <si>
    <t>PERSONA NATURAL O JURIDICA CON EQUIPO PARA EL ESTUDIO DE SUELOS</t>
  </si>
  <si>
    <t>GLB</t>
  </si>
  <si>
    <t>COSTO TOTAL DEL ESTUDIO DE PRE INVERSIÓN</t>
  </si>
  <si>
    <t>ESTUDIOS COMPLEMENTARIOS</t>
  </si>
  <si>
    <t>DATOS GENERALES DEL PROYECTO</t>
  </si>
  <si>
    <t>INSTITUCIONALIDAD</t>
  </si>
  <si>
    <t>RESPONSABILIDAD FUNCIONAL Y TIPOLOGIA DEL PROYECTO DE INVERSIÓN</t>
  </si>
  <si>
    <t>NOMBRE DEL PROYECTO DE INVERSIÓN</t>
  </si>
  <si>
    <t>ALINEAMIENTO Y CONTRIBUCIÓN AL CIERRE DE UNA BRECHA PRIORITARIA</t>
  </si>
  <si>
    <t>LOCALIZACIÓN DEL ÁREA DE ESTUDIO DEL PROYECTO</t>
  </si>
  <si>
    <t>LOCALIZACIÓN DEL ÁREA DE INFLUENCIA DEL PROYECTO</t>
  </si>
  <si>
    <t>CROQUIS CON LA UBICACIÓN DE LOS BENEFICIARIOS O LOS DEMANDANTES ACTUALES Y FUTUROS Y LA LOCALIZACIÓN DE LOS ELEMENTOS DE LA UP</t>
  </si>
  <si>
    <t>ANALISIS DE LAS CARACTERISTICAS (FISICAS, ACCESIBILIDAD, DISPONIBILIDAD DE SERVICIOS, INSUMOS, ETC) QUE INFLUIRAN EN EL DISEÑO DEL PROYECTO, EN LA DEMANDA, EN LOS COSTOS, ETC.)</t>
  </si>
  <si>
    <t>IDENTIFICAR LOS PELIGROS QUE PUEDEN OCURRIR EN EL ÁREA DE ESTUDIO</t>
  </si>
  <si>
    <t>DIAGNÓSTICO DE LA UNIDAD PRODUCTORA</t>
  </si>
  <si>
    <t>DIAGNÓSTICO DEL ÁREA DE ESTUDIO</t>
  </si>
  <si>
    <t>NOMBRE DE LA UNIDAD PRODUCTORA</t>
  </si>
  <si>
    <t>CÓDIGO DE LA UNIDAD PRODUCTORA</t>
  </si>
  <si>
    <t>LOCALIZACIÓN GEOGRAFICA DE LA UNIDAD PRODUCTORA</t>
  </si>
  <si>
    <t>DIAGNÓSTICO DE LOS ACTIVOS DE LA UP</t>
  </si>
  <si>
    <t>DETALLAR LAS PRACTICAS DE MANTENIMIENTO DE LA UP</t>
  </si>
  <si>
    <t>EVOLUCIÓN DE LA PRODUCCIÓN DE SERVICIOS PROVISTO A LOS USUARIOS</t>
  </si>
  <si>
    <t>ESTIMAR LA EXPOSICIÓN DE LA UP A PELIGROS IDENTIFICADOS EN EL DIAGNÓSTICO DEL ÁREA DE ESTUDIO</t>
  </si>
  <si>
    <t>DESCRIBIR LA VULNERABILIDAD POR FACTORES DE FRAGILIDAD Y RESILIENCIA</t>
  </si>
  <si>
    <t>MAPA DE PELIGROS DE LA UP Y SU ÁREA DE INFLUENCIA</t>
  </si>
  <si>
    <t>DESCRIPCIÓN DE LA POBLACIÓN AFECTADA</t>
  </si>
  <si>
    <t>DIAGNÓSTICO DE LOS INVOLUCRADOS</t>
  </si>
  <si>
    <t>CARACTERIZACIÓN DE LA POBLACIÓN AFECTADA</t>
  </si>
  <si>
    <t>MATRIZ DE INVOLUCRADOS</t>
  </si>
  <si>
    <t>PROBLEMA/OBJETIVO</t>
  </si>
  <si>
    <t>DIAGNÓSTICO DE PROCESOS DE LA UNIDAD PRODUCTORA</t>
  </si>
  <si>
    <t>DEFINICIÓN DEL PROBLEMA, SUS CAUSAS Y EFECTOS</t>
  </si>
  <si>
    <t>DEFINICIÓN DE LOS OBJETIVOS</t>
  </si>
  <si>
    <t>DESCRIPCIÓN DE LAS ALTERNATIVAS DE SOLUCIÓN AL PROBLEMA</t>
  </si>
  <si>
    <t>HORIZONTE DE EVALUACIÓN</t>
  </si>
  <si>
    <t>BRECHA DE SERVICIO</t>
  </si>
  <si>
    <t>DEFINICIÓN Y CARACTERIZACIÓN DEL SERVICIO O DE LA CARTERA DE SERVICIOS</t>
  </si>
  <si>
    <t>ANÁLISIS DE LA DEMANDA DEL SERVICIO</t>
  </si>
  <si>
    <t>PROYECCIÓN DE LA DEMANDA DEL SERVICIO</t>
  </si>
  <si>
    <t>ESTIMACIÓN DE LA OFERTA OPTIMIZADA (SIN PROYECTO)</t>
  </si>
  <si>
    <t>PROYECCIÓN DE LA OFERTA DEL SERVICIO</t>
  </si>
  <si>
    <t>BRECHA DEL SERVICIO (BALANCE OFERTA OPTIMIZADA SIN PROYECTO-DEMANDA CON PROYECTO)</t>
  </si>
  <si>
    <t>ANÁLISIS TÉCNICO</t>
  </si>
  <si>
    <t>ANÁLISIS DE TAMAÑO</t>
  </si>
  <si>
    <t>ANÁLISIS DE LOCALIZACIÓN</t>
  </si>
  <si>
    <t>ANÁLISIS DE TECNOLOGÍA</t>
  </si>
  <si>
    <t>IDENTIFICACIÓN DE MEDIDAS DE REDUCCIÓN DEL RIESGO DE DESASTRES</t>
  </si>
  <si>
    <t>RESUMEN DE LAS ALTERNATIVAS TÉCNICAS</t>
  </si>
  <si>
    <t>METAS FISICAS DE LOS ACTIVOS QUE SE BUSCAN CREAR O INTERVENIR CON EL PROYECTO</t>
  </si>
  <si>
    <t>COSTOS DEL PROYECTO</t>
  </si>
  <si>
    <t>COSTOS DE REINVERSIÓN</t>
  </si>
  <si>
    <t>COSTOS DE OPERACIÓN Y MANTENIMIENTO CON Y SIN PROYECTO</t>
  </si>
  <si>
    <t>CRONOGRAMA DE INVERSIÓN DE METAS FINANCIERAS</t>
  </si>
  <si>
    <t>CRONOGRAMA DE INVERSIÓN DE METAS FÍSICAS</t>
  </si>
  <si>
    <t>EVALUACIÓN SOCIAL</t>
  </si>
  <si>
    <t>BENEFICIOS SOCIALES</t>
  </si>
  <si>
    <t>COSTOS SOCIALES</t>
  </si>
  <si>
    <t>FLUJO DE BENEFICIOS Y COSTOS A PRECIOS SOCIALES (EVALUACIÓN SOCIAL)</t>
  </si>
  <si>
    <t>INDICADORES DE RENTABILIDAD SOCIAL</t>
  </si>
  <si>
    <t>ANÁLISIS DE SENSIBILIDAD</t>
  </si>
  <si>
    <t>SOSTENIBILIDAD</t>
  </si>
  <si>
    <t>SOSTENIBILIDAD FINANCIERA: CUANDO LA TARIFA NO ESTÁ PREDERTEMINADA</t>
  </si>
  <si>
    <t>SOSTENIBILIDAD FINANCIERA: CUANDO LA TARIFA ESTÁ PREDERTEMINADA</t>
  </si>
  <si>
    <t>EVALUACIÓN PRIVADA</t>
  </si>
  <si>
    <t>DESCRIPCIÓN DE LA CAPACIDAD INSTITUCIONAL EN LA SOSTENIBILIDAD DEL PROYECTO</t>
  </si>
  <si>
    <t>GESTIÓN INTEGRAL DE LOS RIESGOS</t>
  </si>
  <si>
    <t>GESTIÓN DEL PROYECTO</t>
  </si>
  <si>
    <t>PLAN DE IMPLEMENTACIÓN</t>
  </si>
  <si>
    <t>REQUERIMIENTOS INSTITUCIONALES Y NORMATIVOS EN LA FASE DE EJECUCIÓN Y FASE DE FUNCIONAMIENTO</t>
  </si>
  <si>
    <t>ENTIDAD U ÓRGANO QUE ESTARÁ A CARGO DE LA OPERACIÓN Y MANTENIMIENTO</t>
  </si>
  <si>
    <t>FUENTE DE FINANCIAMIENTO</t>
  </si>
  <si>
    <t>IMPACTO AMBIENTAL</t>
  </si>
  <si>
    <t>MARCO LÓGICO</t>
  </si>
  <si>
    <t>RESUMEN DEL PROYECTO: MATRIZ DEL MARCO LÓGICO</t>
  </si>
  <si>
    <t>CONCLUSIONES Y RECOMENDACIONES</t>
  </si>
  <si>
    <t>ANEXOS</t>
  </si>
  <si>
    <t>FORMATO N° 06-B: FICHA TÉCNICA GENERAL PARA PROYECTOS DE INVERSIÓN DE BAJA Y MEDIANA COMPLEJIDAD</t>
  </si>
  <si>
    <t>Fecha Fin</t>
  </si>
  <si>
    <t>ROL</t>
  </si>
  <si>
    <t>FUNCIONES</t>
  </si>
  <si>
    <t>Especialista Ambiental</t>
  </si>
  <si>
    <t xml:space="preserve">1. Levantamiento topográfico definitivo con estación total, dibujo de planos de ubicación, topográfico. Los mismos que deberán ser supervisados y validados por el profesional que encargue la labor (Arquitecto y/o Ingeniero Civil), integrante del equipo formulador.
2. Dibujo de planos de cortes longitudinal y transversal de acuerdo a la variación del terreno.
3. Elaboración del presupuesto y flujo de costos. </t>
  </si>
  <si>
    <t>RESPONSABLES</t>
  </si>
  <si>
    <t>Viaje de Diagnóstico</t>
  </si>
  <si>
    <t>Economistas</t>
  </si>
  <si>
    <t>Economista</t>
  </si>
  <si>
    <t>Arquitecto</t>
  </si>
  <si>
    <t>Fecha Inicio</t>
  </si>
  <si>
    <t>Geólogo</t>
  </si>
  <si>
    <t>1. Planificar, programar y dirigirla elaboración del estudio de pre inversión
2. consolidar, sistematizar la información de cada especialidad de acuerdo a cada modulo en coordinación con los especialistas del equipo técnico
3. Revisión y análisis de consistencia del contenido del estudio y la coherencia de información entre las diferentes especialidades.
4. velar por el cumplimiento del cronograma de actividades.
5.coordinar los talleres y otras actividades de recopilación de información primaria y secundaria con las autoridades y/o involucrados.
6. verificar y gestionar el saneamiento físico legal y disponibilidad de terreno.
7. Deberá sellar y firmar el estudio de pre inversión y documentos que se generen en la formulación del mismo.
8. Otras funciones de acuerdo a su rol como jefe del proyecto.
9. Desarrollo del estudio de pre inversión de acuerdo al FORMATO N° 06 B: FICHA TÉCNICA GENERAL PARA PROYECTOS DE INVERSIÓN DE BAJA Y MEDIANA COMPLEJIDAD.
10. Análisis de consistencia e interpretación de la información obtenida para el uso de desarrollo del estudio de pre inversión.
11. Levantamiento de observaciones, realizadas por la UF, dentro de los plazos establecidos en coordinación con los especialistas del equipo técnico del estudio de pre inversión.</t>
  </si>
  <si>
    <t>Especialista de Diseño de Infraestructura educativa</t>
  </si>
  <si>
    <t>1. Realiza la evaluación arquitectónica de la infraestructura existente. 
2. Define el programa arquitectónico del estudio de pre inversión en base a la demanda, geometrla y topografía del terreno y normatividad vigente.
3. Presentar la propuesta arquitectónica y planos a nivel de ante proyecto, con la correspondiente memoria descriptiva de la arquitectura.
4. otras funciones de su especialidad y demás actividades que deba aportar para el cumplimiento de las metas.
5. deberá suscribir el modulo y/o informe correspondiente.</t>
  </si>
  <si>
    <t xml:space="preserve">1. Realiza la evaluación estructural de la infraestructura existente 
2. Pre dimensionamiento de los elementos estructurales necesarios.
3. Elaboración de costos y presupuestos de las diferentes componentes de infraestructura. 
4. Determinación de la estructura de costos del proyecto. 
5. Determinación del cronograma de ejecución física y financiera del proyecto. 
6. Interpretación y sistematización de los diferentes estudios de ingeniería para la aplicación en la formulación del estudio de pre inversión.
7. Deberá coordinar estrechamente con el Arquitecto y los Especialistas en levantamiento topográfico y estudio de suelos. 
8. Coordina, supervisa y valida la calidad del Levantamiento Topográfico, Estudio de geológico y mecánica de Suelos. 
9. Levantamiento de las observaciones realizadas por la UF. 
10. Dimensionamiento de las instalaciones sanitarias y propuesta de evacuación de aguas pluviales y servidas. 
11. Gestionar el punto de factibilidad del servicio de agua y desagüe. 
12. Otras funciones de su especialidad y demás actividades que deba aportar para el cumplimiento de las metas. 
13. Deberá suscribir el Módulo vio informe correspondiente. </t>
  </si>
  <si>
    <t>Especialista en Instalaciones Eléctricas</t>
  </si>
  <si>
    <t>1. Determinación de la demanda de energía en la UP. 
2. Gestionar el punto de factibilidad del servicio y la necesidad de una red de uso exclusivo en media tensión. 
3. Dimensionamiento y costeo de las instalaciones especiales requeridas. 
4. Otras funciones de su especialidad y demás actividades que deba aportar para el cumplimiento de las metas.
5. Deberá suscribir en modulo y/o informe correspondiente.</t>
  </si>
  <si>
    <t xml:space="preserve">1. Informe para la categorización ambiental del estudio a nivel de pre inversión en cumplimiento al SEIA. 
2. Dimensionamiento y desarrollo del ítem de impacto ambiental del estudio. 
3. Costeo de la mitigación ambiental.
4. Otras funciones de su especialidad y demás actividades que deba aportar para el cumplimiento de las metas
5. Deberá suscribir el Módulo y/o informe correspondiente. </t>
  </si>
  <si>
    <t>COORDINADOR</t>
  </si>
  <si>
    <t>Responsable de la Formulación del Proyecto</t>
  </si>
  <si>
    <t>ARQUITECTO (a)</t>
  </si>
  <si>
    <t>Especialista en Estructuras - Costo y Presupuesto.</t>
  </si>
  <si>
    <t>Papel bond A4</t>
  </si>
  <si>
    <t>millar</t>
  </si>
  <si>
    <t>Papel Bond A1</t>
  </si>
  <si>
    <t>rollo</t>
  </si>
  <si>
    <t xml:space="preserve">Clip Wingo </t>
  </si>
  <si>
    <t>caja</t>
  </si>
  <si>
    <t>Cola sintetica 1/4</t>
  </si>
  <si>
    <t>frasco</t>
  </si>
  <si>
    <t xml:space="preserve">Unidad </t>
  </si>
  <si>
    <t>Grapas</t>
  </si>
  <si>
    <t>Saca grapas</t>
  </si>
  <si>
    <t>Portafolio</t>
  </si>
  <si>
    <t>Micas</t>
  </si>
  <si>
    <t>unidad</t>
  </si>
  <si>
    <t>Cartulina simple</t>
  </si>
  <si>
    <t>Lapiceros</t>
  </si>
  <si>
    <t>Pioner de Color Blanco de Tres Aillos</t>
  </si>
  <si>
    <t>Plumón Marcador (Rojo, Azul y Negro)</t>
  </si>
  <si>
    <t>Plumón acrilico.</t>
  </si>
  <si>
    <t>Papelógrafos</t>
  </si>
  <si>
    <t>Cinta Masking Tape 2''</t>
  </si>
  <si>
    <t>cinta de embalaje</t>
  </si>
  <si>
    <t>Cuadernos Espiralados A4</t>
  </si>
  <si>
    <t>Alquiler camioneta</t>
  </si>
  <si>
    <t>días</t>
  </si>
  <si>
    <t>Combustible</t>
  </si>
  <si>
    <t>galón</t>
  </si>
  <si>
    <t xml:space="preserve">Formulador </t>
  </si>
  <si>
    <t>MATERIAL, INSUMOS Y EQUIPAMIENTO</t>
  </si>
  <si>
    <t>GASTOS DE MOVILIDAD</t>
  </si>
  <si>
    <t>dias</t>
  </si>
  <si>
    <t>Civil</t>
  </si>
  <si>
    <t>AGOSTO</t>
  </si>
  <si>
    <t>J</t>
  </si>
  <si>
    <t>V</t>
  </si>
  <si>
    <t>S</t>
  </si>
  <si>
    <t>D</t>
  </si>
  <si>
    <t>L</t>
  </si>
  <si>
    <t>M</t>
  </si>
  <si>
    <t>Sem 01</t>
  </si>
  <si>
    <t>Sem 03</t>
  </si>
  <si>
    <t>Sem 04</t>
  </si>
  <si>
    <t>Sem 05</t>
  </si>
  <si>
    <t>Sem 06</t>
  </si>
  <si>
    <t>Sem 07</t>
  </si>
  <si>
    <t>Sem 08</t>
  </si>
  <si>
    <t>Sem 09</t>
  </si>
  <si>
    <t>Sem 10</t>
  </si>
  <si>
    <t>Sem 11</t>
  </si>
  <si>
    <t>Sem 12</t>
  </si>
  <si>
    <t>Sem 13</t>
  </si>
  <si>
    <t>COSTOS DE EJECUCIÓN FÍSICA DE LAS ACCIONES</t>
  </si>
  <si>
    <t>II</t>
  </si>
  <si>
    <t>I</t>
  </si>
  <si>
    <t>IDENTIFICACIÓN (PRIMER ENTREGABLE)</t>
  </si>
  <si>
    <t>Dirigir y coordinar las acciones, actividades que involucren al desarrollo del proyecto</t>
  </si>
  <si>
    <t>1. Promover y difundir el proyecto ante la institucionalidad y población del ámbito de influencia del proyecto.
2. Coordinar y facilitar el seguimiento y supervisión de la elaboración propiamente de dicho de proyecto. 
3. Información con la población, autoridades e instituciones relacionadas directamente al proyecto.
4. Seguimiento y supervisión de los estudios complementarios que se requieran.
5. Coordinar con las instituciones pertinentes los permisos requeridos.
6. Coordinaciones y reuniones con el equipo formulador.</t>
  </si>
  <si>
    <t>ING. GEOLOGO</t>
  </si>
  <si>
    <t>Responsable del Análisis de Peligros y Estimación de Riesgos.</t>
  </si>
  <si>
    <t>1. Desarrollara el Análisis de Riesgos.
2. Planteamiento de Medidas de Reducción de Riesgos.</t>
  </si>
  <si>
    <t xml:space="preserve">ING. AMBIENTAL Y/O BIOLOGO (a) </t>
  </si>
  <si>
    <t>ING. AMBIENTAL Y/O BIOLOGO</t>
  </si>
  <si>
    <t>TOTAL</t>
  </si>
  <si>
    <t>Coordinador</t>
  </si>
  <si>
    <t>III</t>
  </si>
  <si>
    <t>Economista, Arquitecto, Ing. Civil</t>
  </si>
  <si>
    <t>IV</t>
  </si>
  <si>
    <t>FECHAS</t>
  </si>
  <si>
    <t>INCIO</t>
  </si>
  <si>
    <t>FIN</t>
  </si>
  <si>
    <t>TIEMPO ESTIMADO</t>
  </si>
  <si>
    <t>Economista, ing. Civil</t>
  </si>
  <si>
    <t>Ing. Civil</t>
  </si>
  <si>
    <t>Geologo</t>
  </si>
  <si>
    <t>Ing. Ambiental / Biologo (a)</t>
  </si>
  <si>
    <t>glb</t>
  </si>
  <si>
    <t>IMPREVISTOS</t>
  </si>
  <si>
    <t>EVALUACIÓN (TERCER ENTREGABLE)</t>
  </si>
  <si>
    <t>FORMULACIÓN (SEGUNDO ENTREGABLE)</t>
  </si>
  <si>
    <t>Especialista Ambiental.</t>
  </si>
  <si>
    <t>ing. Geólogo</t>
  </si>
  <si>
    <t>ENCUESTADOR</t>
  </si>
  <si>
    <t>Escritorio</t>
  </si>
  <si>
    <t>silla de escritorio</t>
  </si>
  <si>
    <t>impresora</t>
  </si>
  <si>
    <t>CIRA</t>
  </si>
  <si>
    <t>SERVICIO</t>
  </si>
  <si>
    <t>ING. SISTEMAS o similar</t>
  </si>
  <si>
    <t>Responsable del componente de equipamiento</t>
  </si>
  <si>
    <t>1. Elaborar el diagnostico de equipamiento y evaluar su optimizacion
2. Planteamiento del programa de equipamiento y costos</t>
  </si>
  <si>
    <t>PLAN DE TRABAJO</t>
  </si>
  <si>
    <t>ING. SISTEMAS o SIMILAR</t>
  </si>
  <si>
    <t>“MEJORAMIENTO DEL SERVICIO EDUCATIVO DEL INSTITUTO DE EDUCACION SUPERIOR TECNOLOGICO ALFREDO SARMIENTO PALOMINO, DISTRITO DE HUANCARAMA - PROVINCIA DE ANDAHUAYLAS – DEPARTAMENTO DE APURIMAC”</t>
  </si>
  <si>
    <t>CONCLUIDO</t>
  </si>
  <si>
    <t>Economistas, Ingeniero, Arquitecto, Geólogo, Especialista Ambiental.</t>
  </si>
  <si>
    <t>Arquitecto, Ing. Civil</t>
  </si>
  <si>
    <t>Geólogo, Ing. Ambiental</t>
  </si>
  <si>
    <t>Economista, Arquitecto</t>
  </si>
  <si>
    <t>Arquitecto, Ing. Civil, Ing. Sistemas</t>
  </si>
  <si>
    <t>MI</t>
  </si>
  <si>
    <t>JUNIO</t>
  </si>
  <si>
    <t>JULIO</t>
  </si>
  <si>
    <t>MODALIDAD DE EJECUCIÓN DE PROYECTO</t>
  </si>
  <si>
    <t>sem 02</t>
  </si>
  <si>
    <t>65 días hábiles</t>
  </si>
  <si>
    <t>91 días calendarios</t>
  </si>
  <si>
    <t>Especialista Riesgos</t>
  </si>
  <si>
    <t>Técnico en Construcción Civil</t>
  </si>
  <si>
    <t>ESTUDIO MECANICA DE SUELOS</t>
  </si>
  <si>
    <t>ENCUESTAS</t>
  </si>
  <si>
    <t>RACIONAMIENTOS</t>
  </si>
  <si>
    <t>ING. SISTEMAS</t>
  </si>
  <si>
    <t>ESPECIALISTA AMBIENTAL</t>
  </si>
  <si>
    <t>PROFESIONALES REQUERIDOS:</t>
  </si>
  <si>
    <t>Elaborará las Fichas de Encuestas Socio-Económicas, procesará la información en formato Word, Excel u IBM spss</t>
  </si>
  <si>
    <t>TEC. CONST. CIVIL</t>
  </si>
  <si>
    <t>Papel Bond A3</t>
  </si>
  <si>
    <t>toner impresora</t>
  </si>
  <si>
    <t>Perforador para 100 hojas</t>
  </si>
  <si>
    <t>Engrapador 150 hojas</t>
  </si>
  <si>
    <t>Equipo de computo profesional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</si>
</sst>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S/-280A]* #,##0.00_-;\-[$S/-280A]* #,##0.00_-;_-[$S/-280A]* &quot;-&quot;??_-;_-@_-"/>
    <numFmt numFmtId="165" formatCode="[$S/.-280A]#,##0.00;\-[$S/.-280A]#,##0.00"/>
  </numFmts>
  <fonts count="14" x14ac:knownFonts="1">
    <font>
      <sz val="10"/>
      <color theme="1"/>
      <name val="Arial Narrow"/>
      <family val="2"/>
    </font>
    <font>
      <b/>
      <sz val="10"/>
      <color theme="1"/>
      <name val="Arial Narrow"/>
      <family val="2"/>
    </font>
    <font>
      <b/>
      <u/>
      <sz val="10"/>
      <color theme="1"/>
      <name val="Arial Narrow"/>
      <family val="2"/>
    </font>
    <font>
      <sz val="8"/>
      <name val="Arial Narrow"/>
      <family val="2"/>
    </font>
    <font>
      <sz val="10"/>
      <name val="Arial"/>
      <family val="2"/>
    </font>
    <font>
      <sz val="10"/>
      <color theme="1"/>
      <name val="Arial"/>
      <family val="2"/>
    </font>
    <font>
      <b/>
      <sz val="10"/>
      <name val="Arial"/>
      <family val="2"/>
    </font>
    <font>
      <b/>
      <u/>
      <sz val="10"/>
      <name val="Arial"/>
      <family val="2"/>
    </font>
    <font>
      <sz val="11"/>
      <color theme="1"/>
      <name val="Calibri"/>
      <family val="2"/>
      <scheme val="minor"/>
    </font>
    <font>
      <b/>
      <i/>
      <sz val="10"/>
      <color theme="1"/>
      <name val="Arial Narrow"/>
      <family val="2"/>
    </font>
    <font>
      <sz val="8"/>
      <color theme="1"/>
      <name val="Arial Narrow"/>
      <family val="2"/>
    </font>
    <font>
      <b/>
      <sz val="8"/>
      <name val="Arial Narrow"/>
      <family val="2"/>
    </font>
    <font>
      <b/>
      <sz val="8"/>
      <color theme="1"/>
      <name val="Arial Narrow"/>
      <family val="2"/>
    </font>
    <font>
      <b/>
      <u/>
      <sz val="8"/>
      <color theme="1"/>
      <name val="Arial Narrow"/>
      <family val="2"/>
    </font>
  </fonts>
  <fills count="14">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rgb="FF00B050"/>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s>
  <cellStyleXfs count="3">
    <xf numFmtId="0" fontId="0" fillId="0" borderId="0"/>
    <xf numFmtId="0" fontId="4" fillId="0" borderId="0"/>
    <xf numFmtId="0" fontId="8" fillId="0" borderId="0"/>
  </cellStyleXfs>
  <cellXfs count="125">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0" borderId="1" xfId="0" applyFont="1" applyBorder="1" applyAlignment="1">
      <alignment horizontal="center" vertical="center"/>
    </xf>
    <xf numFmtId="164" fontId="0" fillId="0" borderId="1" xfId="0" applyNumberFormat="1" applyBorder="1" applyAlignment="1">
      <alignment vertical="center"/>
    </xf>
    <xf numFmtId="164" fontId="1" fillId="0" borderId="1" xfId="0" applyNumberFormat="1" applyFont="1" applyBorder="1" applyAlignment="1">
      <alignment vertical="center"/>
    </xf>
    <xf numFmtId="0" fontId="0" fillId="0" borderId="1" xfId="0" applyFill="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center"/>
    </xf>
    <xf numFmtId="0" fontId="6" fillId="0" borderId="1"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5" fillId="0" borderId="1" xfId="1" applyFont="1" applyBorder="1" applyAlignment="1">
      <alignment vertical="center"/>
    </xf>
    <xf numFmtId="0" fontId="5" fillId="0" borderId="7" xfId="1" applyFont="1" applyBorder="1" applyAlignment="1">
      <alignment vertical="center"/>
    </xf>
    <xf numFmtId="0" fontId="4" fillId="0" borderId="1" xfId="1" applyFont="1" applyBorder="1" applyAlignment="1">
      <alignment vertical="center" wrapText="1"/>
    </xf>
    <xf numFmtId="0" fontId="7" fillId="0" borderId="1" xfId="1" applyFont="1" applyBorder="1" applyAlignment="1">
      <alignment vertical="center" wrapText="1"/>
    </xf>
    <xf numFmtId="0" fontId="0" fillId="0" borderId="1" xfId="0" applyFont="1" applyBorder="1" applyAlignment="1">
      <alignment vertical="center"/>
    </xf>
    <xf numFmtId="164" fontId="6" fillId="0" borderId="1" xfId="1" applyNumberFormat="1" applyFont="1" applyBorder="1" applyAlignment="1">
      <alignment vertical="center"/>
    </xf>
    <xf numFmtId="0" fontId="0" fillId="0" borderId="6"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center" vertical="center"/>
    </xf>
    <xf numFmtId="164" fontId="0" fillId="0" borderId="0" xfId="0" applyNumberFormat="1" applyAlignment="1">
      <alignment vertical="center"/>
    </xf>
    <xf numFmtId="0" fontId="0" fillId="0" borderId="0" xfId="0" applyBorder="1" applyAlignment="1">
      <alignment horizontal="center" vertical="center"/>
    </xf>
    <xf numFmtId="0" fontId="4" fillId="0" borderId="2" xfId="1" applyFont="1" applyBorder="1" applyAlignment="1">
      <alignment vertical="center" wrapText="1"/>
    </xf>
    <xf numFmtId="0" fontId="4" fillId="0" borderId="3" xfId="1" applyFont="1" applyBorder="1" applyAlignment="1">
      <alignment horizontal="center" vertical="center"/>
    </xf>
    <xf numFmtId="0" fontId="6" fillId="0" borderId="2" xfId="1" applyFont="1" applyBorder="1" applyAlignment="1">
      <alignment vertical="center" wrapText="1"/>
    </xf>
    <xf numFmtId="0" fontId="0" fillId="0" borderId="0" xfId="0" applyBorder="1" applyAlignment="1">
      <alignment vertical="center" wrapText="1"/>
    </xf>
    <xf numFmtId="164" fontId="9" fillId="0" borderId="1" xfId="0" applyNumberFormat="1" applyFont="1" applyBorder="1" applyAlignment="1">
      <alignment vertical="center"/>
    </xf>
    <xf numFmtId="0" fontId="10" fillId="0" borderId="0" xfId="0" applyFont="1" applyAlignment="1">
      <alignment vertical="center"/>
    </xf>
    <xf numFmtId="0" fontId="10" fillId="0" borderId="1" xfId="0" applyFont="1" applyBorder="1" applyAlignment="1">
      <alignment horizontal="center" vertical="center"/>
    </xf>
    <xf numFmtId="0" fontId="3" fillId="0" borderId="1" xfId="2" applyFont="1" applyBorder="1" applyAlignment="1">
      <alignment horizontal="center" vertical="center"/>
    </xf>
    <xf numFmtId="0" fontId="10" fillId="0" borderId="12" xfId="0" applyFont="1" applyBorder="1" applyAlignment="1">
      <alignment horizontal="center" vertical="center"/>
    </xf>
    <xf numFmtId="0" fontId="11" fillId="0" borderId="1" xfId="2" applyFont="1" applyBorder="1" applyAlignment="1">
      <alignment vertical="center" wrapText="1"/>
    </xf>
    <xf numFmtId="0" fontId="10" fillId="0" borderId="1" xfId="0" applyFont="1" applyBorder="1" applyAlignment="1">
      <alignment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6" xfId="0" applyFont="1" applyBorder="1" applyAlignment="1">
      <alignment horizontal="center" vertical="center"/>
    </xf>
    <xf numFmtId="16" fontId="10" fillId="0" borderId="1" xfId="0" applyNumberFormat="1" applyFont="1" applyBorder="1" applyAlignment="1">
      <alignment vertical="center"/>
    </xf>
    <xf numFmtId="16" fontId="10" fillId="0" borderId="12" xfId="0" applyNumberFormat="1" applyFont="1" applyBorder="1" applyAlignment="1">
      <alignment horizontal="center" vertical="center"/>
    </xf>
    <xf numFmtId="0" fontId="10" fillId="0" borderId="0" xfId="0" applyFont="1" applyBorder="1" applyAlignment="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vertical="center"/>
    </xf>
    <xf numFmtId="0" fontId="12" fillId="2" borderId="1" xfId="0" applyFont="1" applyFill="1" applyBorder="1" applyAlignment="1">
      <alignment vertical="center"/>
    </xf>
    <xf numFmtId="0" fontId="10" fillId="0" borderId="8" xfId="0" applyFont="1" applyBorder="1" applyAlignment="1">
      <alignment vertical="center"/>
    </xf>
    <xf numFmtId="0" fontId="10" fillId="0" borderId="10" xfId="0" applyFont="1" applyBorder="1" applyAlignment="1">
      <alignment vertical="center"/>
    </xf>
    <xf numFmtId="0" fontId="12" fillId="0" borderId="1" xfId="0" applyFont="1" applyBorder="1" applyAlignment="1">
      <alignment vertical="center"/>
    </xf>
    <xf numFmtId="0" fontId="10" fillId="0" borderId="1"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4" xfId="0" applyFont="1" applyBorder="1" applyAlignment="1">
      <alignment vertical="center"/>
    </xf>
    <xf numFmtId="2" fontId="10" fillId="0" borderId="1" xfId="0" applyNumberFormat="1" applyFont="1" applyBorder="1" applyAlignment="1">
      <alignment vertical="center"/>
    </xf>
    <xf numFmtId="0" fontId="10" fillId="0" borderId="2" xfId="0" applyFont="1" applyBorder="1" applyAlignment="1">
      <alignment vertical="center"/>
    </xf>
    <xf numFmtId="0" fontId="10" fillId="0" borderId="4" xfId="0" applyFont="1" applyBorder="1" applyAlignment="1">
      <alignment horizontal="center" vertical="center"/>
    </xf>
    <xf numFmtId="0" fontId="10" fillId="0" borderId="0" xfId="0" applyFont="1" applyBorder="1" applyAlignment="1">
      <alignment horizontal="center" vertical="center" wrapText="1"/>
    </xf>
    <xf numFmtId="0" fontId="10" fillId="0" borderId="0" xfId="0" applyFont="1" applyAlignment="1">
      <alignment horizontal="center" vertical="center"/>
    </xf>
    <xf numFmtId="0" fontId="12" fillId="0"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vertical="center" wrapText="1"/>
    </xf>
    <xf numFmtId="0" fontId="12" fillId="8" borderId="1" xfId="0" applyFont="1" applyFill="1" applyBorder="1" applyAlignment="1">
      <alignment horizontal="center" vertical="center"/>
    </xf>
    <xf numFmtId="0" fontId="13" fillId="8" borderId="1" xfId="0" applyFont="1" applyFill="1" applyBorder="1" applyAlignment="1">
      <alignment vertical="center"/>
    </xf>
    <xf numFmtId="0" fontId="10" fillId="8" borderId="1" xfId="0" applyFont="1" applyFill="1" applyBorder="1" applyAlignment="1">
      <alignment horizontal="center" vertical="center"/>
    </xf>
    <xf numFmtId="0" fontId="10" fillId="5" borderId="1" xfId="0" applyFont="1" applyFill="1" applyBorder="1" applyAlignment="1">
      <alignment horizontal="center" vertical="center"/>
    </xf>
    <xf numFmtId="0" fontId="11" fillId="0" borderId="1" xfId="2" applyFont="1" applyBorder="1" applyAlignment="1">
      <alignment horizontal="center" vertical="center" wrapText="1"/>
    </xf>
    <xf numFmtId="0" fontId="10" fillId="0" borderId="1" xfId="0" applyFont="1" applyFill="1" applyBorder="1" applyAlignment="1">
      <alignment vertical="center"/>
    </xf>
    <xf numFmtId="0" fontId="10" fillId="4" borderId="1" xfId="0" applyFont="1" applyFill="1" applyBorder="1" applyAlignment="1">
      <alignment vertical="center"/>
    </xf>
    <xf numFmtId="0" fontId="11" fillId="11" borderId="15" xfId="0" applyFont="1" applyFill="1" applyBorder="1" applyAlignment="1">
      <alignment vertical="center"/>
    </xf>
    <xf numFmtId="16" fontId="10" fillId="0" borderId="1" xfId="0" applyNumberFormat="1" applyFont="1" applyBorder="1" applyAlignment="1">
      <alignment horizontal="center" vertical="center"/>
    </xf>
    <xf numFmtId="16" fontId="10" fillId="0" borderId="4" xfId="0" applyNumberFormat="1" applyFont="1" applyBorder="1" applyAlignment="1">
      <alignment horizontal="center" vertical="center"/>
    </xf>
    <xf numFmtId="16" fontId="10" fillId="8" borderId="1" xfId="0" applyNumberFormat="1" applyFont="1" applyFill="1" applyBorder="1" applyAlignment="1">
      <alignment horizontal="center" vertical="center"/>
    </xf>
    <xf numFmtId="16" fontId="10" fillId="8" borderId="4" xfId="0" applyNumberFormat="1" applyFont="1" applyFill="1" applyBorder="1" applyAlignment="1">
      <alignment horizontal="center" vertical="center"/>
    </xf>
    <xf numFmtId="16" fontId="10" fillId="3" borderId="1" xfId="0" applyNumberFormat="1" applyFont="1" applyFill="1" applyBorder="1" applyAlignment="1">
      <alignment horizontal="center" vertical="center"/>
    </xf>
    <xf numFmtId="16" fontId="10" fillId="0" borderId="5" xfId="0" applyNumberFormat="1" applyFont="1" applyBorder="1" applyAlignment="1">
      <alignment horizontal="center" vertical="center"/>
    </xf>
    <xf numFmtId="16" fontId="10" fillId="3" borderId="5" xfId="0" applyNumberFormat="1" applyFont="1" applyFill="1" applyBorder="1" applyAlignment="1">
      <alignment horizontal="center" vertical="center"/>
    </xf>
    <xf numFmtId="0" fontId="10" fillId="12" borderId="1" xfId="0" applyFont="1" applyFill="1" applyBorder="1" applyAlignment="1">
      <alignment vertical="center"/>
    </xf>
    <xf numFmtId="0" fontId="12" fillId="0" borderId="0" xfId="0" applyFont="1" applyAlignment="1">
      <alignment vertical="center"/>
    </xf>
    <xf numFmtId="165" fontId="0" fillId="0" borderId="1" xfId="0" applyNumberFormat="1" applyBorder="1" applyAlignment="1">
      <alignment vertical="center"/>
    </xf>
    <xf numFmtId="165" fontId="1" fillId="0" borderId="1" xfId="0" applyNumberFormat="1" applyFont="1" applyBorder="1" applyAlignment="1">
      <alignment vertical="center"/>
    </xf>
    <xf numFmtId="165" fontId="1" fillId="9" borderId="1" xfId="0" applyNumberFormat="1" applyFont="1" applyFill="1" applyBorder="1" applyAlignment="1">
      <alignment vertical="center"/>
    </xf>
    <xf numFmtId="0" fontId="10" fillId="13" borderId="1" xfId="0" applyFont="1" applyFill="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1" fillId="10" borderId="11" xfId="0" applyFont="1" applyFill="1" applyBorder="1" applyAlignment="1">
      <alignment horizontal="center" vertical="center"/>
    </xf>
    <xf numFmtId="0" fontId="11" fillId="10" borderId="15" xfId="0" applyFont="1" applyFill="1" applyBorder="1" applyAlignment="1">
      <alignment horizontal="center" vertical="center"/>
    </xf>
    <xf numFmtId="0" fontId="11" fillId="11" borderId="11" xfId="0" applyFont="1" applyFill="1" applyBorder="1" applyAlignment="1">
      <alignment horizontal="center" vertical="center"/>
    </xf>
    <xf numFmtId="0" fontId="11" fillId="11" borderId="15" xfId="0" applyFont="1" applyFill="1" applyBorder="1" applyAlignment="1">
      <alignment horizontal="center" vertical="center"/>
    </xf>
    <xf numFmtId="0" fontId="11" fillId="0" borderId="2" xfId="2" applyFont="1" applyBorder="1" applyAlignment="1">
      <alignment horizontal="center" vertical="center" wrapText="1"/>
    </xf>
    <xf numFmtId="0" fontId="11" fillId="0" borderId="3" xfId="2" applyFont="1" applyBorder="1" applyAlignment="1">
      <alignment horizontal="center" vertical="center" wrapText="1"/>
    </xf>
    <xf numFmtId="0" fontId="11" fillId="0" borderId="4" xfId="2" applyFont="1" applyBorder="1" applyAlignment="1">
      <alignment horizontal="center" vertical="center" wrapText="1"/>
    </xf>
    <xf numFmtId="0" fontId="12" fillId="6" borderId="0"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Fill="1" applyBorder="1" applyAlignment="1">
      <alignment horizontal="center" vertical="center"/>
    </xf>
    <xf numFmtId="0" fontId="10" fillId="0" borderId="15" xfId="0" applyFont="1" applyFill="1" applyBorder="1" applyAlignment="1">
      <alignment horizontal="center" vertical="center"/>
    </xf>
    <xf numFmtId="0" fontId="12" fillId="9" borderId="15" xfId="0" applyFont="1" applyFill="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4" xfId="0" applyFont="1" applyBorder="1" applyAlignment="1">
      <alignment horizontal="center" vertical="center"/>
    </xf>
    <xf numFmtId="0" fontId="10" fillId="0" borderId="11" xfId="0" applyFont="1" applyBorder="1" applyAlignment="1">
      <alignment horizontal="center" vertical="center"/>
    </xf>
    <xf numFmtId="0" fontId="12" fillId="0" borderId="14"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9"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3">
    <cellStyle name="Normal" xfId="0" builtinId="0"/>
    <cellStyle name="Normal 2" xfId="1" xr:uid="{9DDF8CCB-05D5-4652-B1E2-DECE6FA90D1A}"/>
    <cellStyle name="Normal 3" xfId="2" xr:uid="{2EEF51FF-CD50-4927-B412-DAC9494092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58420</xdr:colOff>
      <xdr:row>10</xdr:row>
      <xdr:rowOff>29634</xdr:rowOff>
    </xdr:from>
    <xdr:to>
      <xdr:col>48</xdr:col>
      <xdr:colOff>33021</xdr:colOff>
      <xdr:row>10</xdr:row>
      <xdr:rowOff>82974</xdr:rowOff>
    </xdr:to>
    <xdr:sp macro="" textlink="">
      <xdr:nvSpPr>
        <xdr:cNvPr id="2" name="Rectángulo 1">
          <a:extLst>
            <a:ext uri="{FF2B5EF4-FFF2-40B4-BE49-F238E27FC236}">
              <a16:creationId xmlns:a16="http://schemas.microsoft.com/office/drawing/2014/main" id="{EA12FD55-60E7-49FE-868A-77EC82105244}"/>
            </a:ext>
          </a:extLst>
        </xdr:cNvPr>
        <xdr:cNvSpPr/>
      </xdr:nvSpPr>
      <xdr:spPr>
        <a:xfrm>
          <a:off x="11149753" y="2391834"/>
          <a:ext cx="6002868" cy="53340"/>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74</xdr:col>
      <xdr:colOff>118534</xdr:colOff>
      <xdr:row>60</xdr:row>
      <xdr:rowOff>228599</xdr:rowOff>
    </xdr:from>
    <xdr:to>
      <xdr:col>95</xdr:col>
      <xdr:colOff>160020</xdr:colOff>
      <xdr:row>60</xdr:row>
      <xdr:rowOff>274318</xdr:rowOff>
    </xdr:to>
    <xdr:sp macro="" textlink="">
      <xdr:nvSpPr>
        <xdr:cNvPr id="4" name="Rectángulo 3">
          <a:extLst>
            <a:ext uri="{FF2B5EF4-FFF2-40B4-BE49-F238E27FC236}">
              <a16:creationId xmlns:a16="http://schemas.microsoft.com/office/drawing/2014/main" id="{4E3367D0-86E0-49AA-A503-D18EFA10632F}"/>
            </a:ext>
          </a:extLst>
        </xdr:cNvPr>
        <xdr:cNvSpPr/>
      </xdr:nvSpPr>
      <xdr:spPr>
        <a:xfrm flipV="1">
          <a:off x="22360467" y="10964332"/>
          <a:ext cx="4122420" cy="45719"/>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41</xdr:col>
      <xdr:colOff>61259</xdr:colOff>
      <xdr:row>37</xdr:row>
      <xdr:rowOff>115147</xdr:rowOff>
    </xdr:from>
    <xdr:to>
      <xdr:col>72</xdr:col>
      <xdr:colOff>8467</xdr:colOff>
      <xdr:row>37</xdr:row>
      <xdr:rowOff>194733</xdr:rowOff>
    </xdr:to>
    <xdr:sp macro="" textlink="">
      <xdr:nvSpPr>
        <xdr:cNvPr id="5" name="Rectángulo 4">
          <a:extLst>
            <a:ext uri="{FF2B5EF4-FFF2-40B4-BE49-F238E27FC236}">
              <a16:creationId xmlns:a16="http://schemas.microsoft.com/office/drawing/2014/main" id="{F7B3E295-9CB1-4983-AD2D-0FF495723460}"/>
            </a:ext>
          </a:extLst>
        </xdr:cNvPr>
        <xdr:cNvSpPr/>
      </xdr:nvSpPr>
      <xdr:spPr>
        <a:xfrm>
          <a:off x="15690726" y="7227147"/>
          <a:ext cx="6153274" cy="79586"/>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33D-1DAE-4073-9A8B-C82240EAFBC8}">
  <dimension ref="A3:F15"/>
  <sheetViews>
    <sheetView showGridLines="0" topLeftCell="A7" zoomScale="85" zoomScaleNormal="85" workbookViewId="0">
      <selection activeCell="B17" sqref="B17"/>
    </sheetView>
  </sheetViews>
  <sheetFormatPr baseColWidth="10" defaultColWidth="12" defaultRowHeight="13.8" x14ac:dyDescent="0.3"/>
  <cols>
    <col min="1" max="1" width="8.125" style="1" customWidth="1"/>
    <col min="2" max="2" width="30.375" style="1" customWidth="1"/>
    <col min="3" max="3" width="39.875" style="1" customWidth="1"/>
    <col min="4" max="4" width="140" style="1" customWidth="1"/>
    <col min="5" max="5" width="15.625" style="1" customWidth="1"/>
    <col min="6" max="6" width="16.375" style="1" customWidth="1"/>
    <col min="7" max="7" width="12" style="1"/>
    <col min="8" max="8" width="15.875" style="1" customWidth="1"/>
    <col min="9" max="9" width="105.875" style="1" customWidth="1"/>
    <col min="10" max="16384" width="12" style="1"/>
  </cols>
  <sheetData>
    <row r="3" spans="1:6" x14ac:dyDescent="0.3">
      <c r="A3" s="93" t="s">
        <v>4</v>
      </c>
      <c r="B3" s="4" t="s">
        <v>3</v>
      </c>
      <c r="C3" s="93" t="s">
        <v>101</v>
      </c>
      <c r="D3" s="95" t="s">
        <v>102</v>
      </c>
      <c r="E3" s="12"/>
      <c r="F3" s="12"/>
    </row>
    <row r="4" spans="1:6" x14ac:dyDescent="0.3">
      <c r="A4" s="94"/>
      <c r="B4" s="4" t="s">
        <v>10</v>
      </c>
      <c r="C4" s="94"/>
      <c r="D4" s="95"/>
      <c r="E4" s="12"/>
      <c r="F4" s="12"/>
    </row>
    <row r="5" spans="1:6" ht="82.8" x14ac:dyDescent="0.3">
      <c r="A5" s="14">
        <v>1</v>
      </c>
      <c r="B5" s="3" t="s">
        <v>119</v>
      </c>
      <c r="C5" s="27" t="s">
        <v>178</v>
      </c>
      <c r="D5" s="28" t="s">
        <v>179</v>
      </c>
      <c r="E5" s="12"/>
      <c r="F5" s="12"/>
    </row>
    <row r="6" spans="1:6" ht="179.4" x14ac:dyDescent="0.3">
      <c r="A6" s="2">
        <v>2</v>
      </c>
      <c r="B6" s="3" t="s">
        <v>0</v>
      </c>
      <c r="C6" s="3" t="s">
        <v>120</v>
      </c>
      <c r="D6" s="10" t="s">
        <v>112</v>
      </c>
      <c r="E6" s="13"/>
      <c r="F6" s="13"/>
    </row>
    <row r="7" spans="1:6" ht="69" x14ac:dyDescent="0.3">
      <c r="A7" s="16">
        <v>4</v>
      </c>
      <c r="B7" s="3" t="s">
        <v>121</v>
      </c>
      <c r="C7" s="10" t="s">
        <v>113</v>
      </c>
      <c r="D7" s="10" t="s">
        <v>114</v>
      </c>
      <c r="E7" s="13"/>
      <c r="F7" s="13"/>
    </row>
    <row r="8" spans="1:6" ht="179.4" x14ac:dyDescent="0.3">
      <c r="A8" s="15">
        <v>5</v>
      </c>
      <c r="B8" s="3" t="s">
        <v>1</v>
      </c>
      <c r="C8" s="3" t="s">
        <v>122</v>
      </c>
      <c r="D8" s="10" t="s">
        <v>115</v>
      </c>
      <c r="E8" s="13"/>
      <c r="F8" s="13"/>
    </row>
    <row r="9" spans="1:6" ht="69" x14ac:dyDescent="0.3">
      <c r="A9" s="16">
        <v>6</v>
      </c>
      <c r="B9" s="3" t="s">
        <v>9</v>
      </c>
      <c r="C9" s="3" t="s">
        <v>116</v>
      </c>
      <c r="D9" s="10" t="s">
        <v>117</v>
      </c>
      <c r="E9" s="13"/>
      <c r="F9" s="13"/>
    </row>
    <row r="10" spans="1:6" ht="27.6" x14ac:dyDescent="0.3">
      <c r="A10" s="16">
        <v>7</v>
      </c>
      <c r="B10" s="3" t="s">
        <v>214</v>
      </c>
      <c r="C10" s="3" t="s">
        <v>211</v>
      </c>
      <c r="D10" s="10" t="s">
        <v>212</v>
      </c>
      <c r="E10" s="13"/>
      <c r="F10" s="13"/>
    </row>
    <row r="11" spans="1:6" ht="69" x14ac:dyDescent="0.3">
      <c r="A11" s="15">
        <v>8</v>
      </c>
      <c r="B11" s="3" t="s">
        <v>183</v>
      </c>
      <c r="C11" s="3" t="s">
        <v>103</v>
      </c>
      <c r="D11" s="10" t="s">
        <v>118</v>
      </c>
      <c r="E11" s="13"/>
      <c r="F11" s="13"/>
    </row>
    <row r="12" spans="1:6" ht="27.6" x14ac:dyDescent="0.3">
      <c r="A12" s="29">
        <v>9</v>
      </c>
      <c r="B12" s="3" t="s">
        <v>180</v>
      </c>
      <c r="C12" s="10" t="s">
        <v>181</v>
      </c>
      <c r="D12" s="10" t="s">
        <v>182</v>
      </c>
      <c r="E12" s="13"/>
      <c r="F12" s="13"/>
    </row>
    <row r="13" spans="1:6" x14ac:dyDescent="0.3">
      <c r="A13" s="2"/>
      <c r="B13" s="4" t="s">
        <v>11</v>
      </c>
      <c r="C13" s="3"/>
      <c r="D13" s="3"/>
      <c r="E13" s="13"/>
      <c r="F13" s="13"/>
    </row>
    <row r="14" spans="1:6" ht="55.2" x14ac:dyDescent="0.3">
      <c r="A14" s="2">
        <v>1</v>
      </c>
      <c r="B14" s="10" t="s">
        <v>12</v>
      </c>
      <c r="C14" s="3" t="s">
        <v>13</v>
      </c>
      <c r="D14" s="10" t="s">
        <v>104</v>
      </c>
      <c r="E14" s="13"/>
      <c r="F14" s="13"/>
    </row>
    <row r="15" spans="1:6" x14ac:dyDescent="0.3">
      <c r="A15" s="1">
        <v>2</v>
      </c>
      <c r="B15" s="1" t="s">
        <v>204</v>
      </c>
      <c r="D15" s="1" t="s">
        <v>237</v>
      </c>
    </row>
  </sheetData>
  <mergeCells count="3">
    <mergeCell ref="C3:C4"/>
    <mergeCell ref="D3:D4"/>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F6E6-72F1-46C6-9333-1BD2B93115BE}">
  <dimension ref="A1:CR102"/>
  <sheetViews>
    <sheetView showGridLines="0" tabSelected="1" zoomScale="90" zoomScaleNormal="90" workbookViewId="0">
      <pane xSplit="5" ySplit="4" topLeftCell="F5" activePane="bottomRight" state="frozen"/>
      <selection pane="topRight" activeCell="F1" sqref="F1"/>
      <selection pane="bottomLeft" activeCell="A5" sqref="A5"/>
      <selection pane="bottomRight" activeCell="E12" sqref="E12"/>
    </sheetView>
  </sheetViews>
  <sheetFormatPr baseColWidth="10" defaultColWidth="12" defaultRowHeight="10.199999999999999" x14ac:dyDescent="0.3"/>
  <cols>
    <col min="1" max="1" width="6.875" style="37" customWidth="1"/>
    <col min="2" max="2" width="75.375" style="37" customWidth="1"/>
    <col min="3" max="3" width="20.125" style="63" customWidth="1"/>
    <col min="4" max="5" width="12" style="37"/>
    <col min="6" max="6" width="6.875" style="37" customWidth="1"/>
    <col min="7" max="7" width="7" style="37" customWidth="1"/>
    <col min="8" max="8" width="5" style="37" customWidth="1"/>
    <col min="9" max="11" width="4.375" style="37" customWidth="1"/>
    <col min="12" max="13" width="3.375" style="37" customWidth="1"/>
    <col min="14" max="14" width="3" style="37" customWidth="1"/>
    <col min="15" max="15" width="3.5" style="37" customWidth="1"/>
    <col min="16" max="16" width="3.375" style="37" customWidth="1"/>
    <col min="17" max="17" width="3.125" style="37" customWidth="1"/>
    <col min="18" max="19" width="3.625" style="37" customWidth="1"/>
    <col min="20" max="20" width="3.125" style="37" customWidth="1"/>
    <col min="21" max="24" width="3.375" style="37" customWidth="1"/>
    <col min="25" max="31" width="3" style="37" customWidth="1"/>
    <col min="32" max="32" width="3.125" style="37" customWidth="1"/>
    <col min="33" max="33" width="3" style="37" customWidth="1"/>
    <col min="34" max="42" width="3.375" style="37" customWidth="1"/>
    <col min="43" max="44" width="3" style="37" customWidth="1"/>
    <col min="45" max="46" width="3.375" style="37" customWidth="1"/>
    <col min="47" max="47" width="3.875" style="37" customWidth="1"/>
    <col min="48" max="48" width="4.375" style="37" customWidth="1"/>
    <col min="49" max="49" width="3.125" style="37" customWidth="1"/>
    <col min="50" max="50" width="3.5" style="37" customWidth="1"/>
    <col min="51" max="51" width="3" style="37" customWidth="1"/>
    <col min="52" max="54" width="3.375" style="37" customWidth="1"/>
    <col min="55" max="59" width="3" style="37" customWidth="1"/>
    <col min="60" max="60" width="3.125" style="37" customWidth="1"/>
    <col min="61" max="63" width="3" style="37" customWidth="1"/>
    <col min="64" max="75" width="3.375" style="37" customWidth="1"/>
    <col min="76" max="76" width="3.125" style="37" customWidth="1"/>
    <col min="77" max="78" width="3" style="37" customWidth="1"/>
    <col min="79" max="85" width="3.375" style="37" customWidth="1"/>
    <col min="86" max="87" width="3" style="37" customWidth="1"/>
    <col min="88" max="88" width="3.125" style="37" customWidth="1"/>
    <col min="89" max="94" width="3" style="37" customWidth="1"/>
    <col min="95" max="96" width="3.375" style="37" customWidth="1"/>
    <col min="97" max="16384" width="12" style="37"/>
  </cols>
  <sheetData>
    <row r="1" spans="1:96" ht="23.4" customHeight="1" x14ac:dyDescent="0.3">
      <c r="A1" s="103" t="s">
        <v>99</v>
      </c>
      <c r="B1" s="103"/>
      <c r="C1" s="105" t="s">
        <v>105</v>
      </c>
      <c r="D1" s="107" t="s">
        <v>110</v>
      </c>
      <c r="E1" s="105" t="s">
        <v>100</v>
      </c>
      <c r="F1" s="109" t="s">
        <v>223</v>
      </c>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96" t="s">
        <v>224</v>
      </c>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8" t="s">
        <v>155</v>
      </c>
      <c r="BO1" s="99"/>
      <c r="BP1" s="99"/>
      <c r="BQ1" s="99"/>
      <c r="BR1" s="99"/>
      <c r="BS1" s="99"/>
      <c r="BT1" s="99"/>
      <c r="BU1" s="99"/>
      <c r="BV1" s="99"/>
      <c r="BW1" s="99"/>
      <c r="BX1" s="99"/>
      <c r="BY1" s="99"/>
      <c r="BZ1" s="99"/>
      <c r="CA1" s="99"/>
      <c r="CB1" s="99"/>
      <c r="CC1" s="99"/>
      <c r="CD1" s="99"/>
      <c r="CE1" s="99"/>
      <c r="CF1" s="99"/>
      <c r="CG1" s="99"/>
      <c r="CH1" s="99"/>
      <c r="CI1" s="99"/>
      <c r="CJ1" s="99"/>
      <c r="CK1" s="99"/>
      <c r="CL1" s="99"/>
      <c r="CM1" s="99"/>
      <c r="CN1" s="99"/>
      <c r="CO1" s="99"/>
      <c r="CP1" s="99"/>
      <c r="CQ1" s="99"/>
      <c r="CR1" s="79"/>
    </row>
    <row r="2" spans="1:96" ht="39.75" customHeight="1" x14ac:dyDescent="0.3">
      <c r="A2" s="104"/>
      <c r="B2" s="104"/>
      <c r="C2" s="105"/>
      <c r="D2" s="107"/>
      <c r="E2" s="105"/>
      <c r="F2" s="38" t="s">
        <v>161</v>
      </c>
      <c r="G2" s="38" t="s">
        <v>222</v>
      </c>
      <c r="H2" s="38" t="s">
        <v>156</v>
      </c>
      <c r="I2" s="38" t="s">
        <v>157</v>
      </c>
      <c r="J2" s="38" t="s">
        <v>158</v>
      </c>
      <c r="K2" s="38" t="s">
        <v>159</v>
      </c>
      <c r="L2" s="39" t="s">
        <v>160</v>
      </c>
      <c r="M2" s="39" t="s">
        <v>161</v>
      </c>
      <c r="N2" s="39" t="s">
        <v>161</v>
      </c>
      <c r="O2" s="39" t="s">
        <v>156</v>
      </c>
      <c r="P2" s="39" t="s">
        <v>157</v>
      </c>
      <c r="Q2" s="39" t="s">
        <v>158</v>
      </c>
      <c r="R2" s="39" t="s">
        <v>159</v>
      </c>
      <c r="S2" s="39" t="s">
        <v>160</v>
      </c>
      <c r="T2" s="39" t="s">
        <v>161</v>
      </c>
      <c r="U2" s="39" t="s">
        <v>161</v>
      </c>
      <c r="V2" s="39" t="s">
        <v>156</v>
      </c>
      <c r="W2" s="39" t="s">
        <v>157</v>
      </c>
      <c r="X2" s="39" t="s">
        <v>158</v>
      </c>
      <c r="Y2" s="39" t="s">
        <v>159</v>
      </c>
      <c r="Z2" s="39" t="s">
        <v>160</v>
      </c>
      <c r="AA2" s="39" t="s">
        <v>161</v>
      </c>
      <c r="AB2" s="39" t="s">
        <v>161</v>
      </c>
      <c r="AC2" s="39" t="s">
        <v>156</v>
      </c>
      <c r="AD2" s="39" t="s">
        <v>157</v>
      </c>
      <c r="AE2" s="39" t="s">
        <v>158</v>
      </c>
      <c r="AF2" s="39" t="s">
        <v>159</v>
      </c>
      <c r="AG2" s="39" t="s">
        <v>160</v>
      </c>
      <c r="AH2" s="39" t="s">
        <v>161</v>
      </c>
      <c r="AI2" s="39" t="s">
        <v>161</v>
      </c>
      <c r="AJ2" s="39" t="s">
        <v>156</v>
      </c>
      <c r="AK2" s="39" t="s">
        <v>157</v>
      </c>
      <c r="AL2" s="39" t="s">
        <v>158</v>
      </c>
      <c r="AM2" s="39" t="s">
        <v>159</v>
      </c>
      <c r="AN2" s="39" t="s">
        <v>160</v>
      </c>
      <c r="AO2" s="39" t="s">
        <v>161</v>
      </c>
      <c r="AP2" s="39" t="s">
        <v>161</v>
      </c>
      <c r="AQ2" s="39" t="s">
        <v>156</v>
      </c>
      <c r="AR2" s="39" t="s">
        <v>157</v>
      </c>
      <c r="AS2" s="39" t="s">
        <v>158</v>
      </c>
      <c r="AT2" s="39" t="s">
        <v>159</v>
      </c>
      <c r="AU2" s="39" t="s">
        <v>160</v>
      </c>
      <c r="AV2" s="39" t="s">
        <v>161</v>
      </c>
      <c r="AW2" s="39" t="s">
        <v>161</v>
      </c>
      <c r="AX2" s="39" t="s">
        <v>156</v>
      </c>
      <c r="AY2" s="39" t="s">
        <v>157</v>
      </c>
      <c r="AZ2" s="39" t="s">
        <v>158</v>
      </c>
      <c r="BA2" s="39" t="s">
        <v>159</v>
      </c>
      <c r="BB2" s="39" t="s">
        <v>160</v>
      </c>
      <c r="BC2" s="39" t="s">
        <v>161</v>
      </c>
      <c r="BD2" s="39" t="s">
        <v>161</v>
      </c>
      <c r="BE2" s="39" t="s">
        <v>156</v>
      </c>
      <c r="BF2" s="39" t="s">
        <v>157</v>
      </c>
      <c r="BG2" s="39" t="s">
        <v>158</v>
      </c>
      <c r="BH2" s="39" t="s">
        <v>159</v>
      </c>
      <c r="BI2" s="39" t="s">
        <v>160</v>
      </c>
      <c r="BJ2" s="39" t="s">
        <v>161</v>
      </c>
      <c r="BK2" s="39" t="s">
        <v>161</v>
      </c>
      <c r="BL2" s="39" t="s">
        <v>156</v>
      </c>
      <c r="BM2" s="39" t="s">
        <v>157</v>
      </c>
      <c r="BN2" s="39" t="s">
        <v>158</v>
      </c>
      <c r="BO2" s="39" t="s">
        <v>159</v>
      </c>
      <c r="BP2" s="39" t="s">
        <v>160</v>
      </c>
      <c r="BQ2" s="39" t="s">
        <v>161</v>
      </c>
      <c r="BR2" s="39" t="s">
        <v>161</v>
      </c>
      <c r="BS2" s="39" t="s">
        <v>156</v>
      </c>
      <c r="BT2" s="39" t="s">
        <v>157</v>
      </c>
      <c r="BU2" s="39" t="s">
        <v>158</v>
      </c>
      <c r="BV2" s="39" t="s">
        <v>159</v>
      </c>
      <c r="BW2" s="39" t="s">
        <v>160</v>
      </c>
      <c r="BX2" s="39" t="s">
        <v>161</v>
      </c>
      <c r="BY2" s="39" t="s">
        <v>161</v>
      </c>
      <c r="BZ2" s="39" t="s">
        <v>156</v>
      </c>
      <c r="CA2" s="39" t="s">
        <v>157</v>
      </c>
      <c r="CB2" s="39" t="s">
        <v>158</v>
      </c>
      <c r="CC2" s="39" t="s">
        <v>159</v>
      </c>
      <c r="CD2" s="39" t="s">
        <v>160</v>
      </c>
      <c r="CE2" s="39" t="s">
        <v>161</v>
      </c>
      <c r="CF2" s="39" t="s">
        <v>161</v>
      </c>
      <c r="CG2" s="39" t="s">
        <v>156</v>
      </c>
      <c r="CH2" s="39" t="s">
        <v>157</v>
      </c>
      <c r="CI2" s="39" t="s">
        <v>158</v>
      </c>
      <c r="CJ2" s="39" t="s">
        <v>159</v>
      </c>
      <c r="CK2" s="39" t="s">
        <v>160</v>
      </c>
      <c r="CL2" s="39" t="s">
        <v>161</v>
      </c>
      <c r="CM2" s="39" t="s">
        <v>161</v>
      </c>
      <c r="CN2" s="39" t="s">
        <v>156</v>
      </c>
      <c r="CO2" s="39" t="s">
        <v>157</v>
      </c>
      <c r="CP2" s="39" t="s">
        <v>158</v>
      </c>
      <c r="CQ2" s="39" t="s">
        <v>159</v>
      </c>
      <c r="CR2" s="39" t="s">
        <v>160</v>
      </c>
    </row>
    <row r="3" spans="1:96" ht="24" customHeight="1" x14ac:dyDescent="0.3">
      <c r="A3" s="117" t="s">
        <v>215</v>
      </c>
      <c r="B3" s="118"/>
      <c r="C3" s="105"/>
      <c r="D3" s="107"/>
      <c r="E3" s="105"/>
      <c r="F3" s="38">
        <v>2</v>
      </c>
      <c r="G3" s="38">
        <f>+F3+1</f>
        <v>3</v>
      </c>
      <c r="H3" s="38">
        <f t="shared" ref="H3:AH3" si="0">+G3+1</f>
        <v>4</v>
      </c>
      <c r="I3" s="38">
        <f t="shared" si="0"/>
        <v>5</v>
      </c>
      <c r="J3" s="38">
        <f t="shared" si="0"/>
        <v>6</v>
      </c>
      <c r="K3" s="38">
        <f t="shared" si="0"/>
        <v>7</v>
      </c>
      <c r="L3" s="38">
        <f t="shared" si="0"/>
        <v>8</v>
      </c>
      <c r="M3" s="38">
        <f t="shared" si="0"/>
        <v>9</v>
      </c>
      <c r="N3" s="38">
        <f t="shared" si="0"/>
        <v>10</v>
      </c>
      <c r="O3" s="38">
        <f t="shared" si="0"/>
        <v>11</v>
      </c>
      <c r="P3" s="38">
        <f t="shared" si="0"/>
        <v>12</v>
      </c>
      <c r="Q3" s="38">
        <f t="shared" si="0"/>
        <v>13</v>
      </c>
      <c r="R3" s="38">
        <f t="shared" si="0"/>
        <v>14</v>
      </c>
      <c r="S3" s="38">
        <f t="shared" si="0"/>
        <v>15</v>
      </c>
      <c r="T3" s="38">
        <f t="shared" si="0"/>
        <v>16</v>
      </c>
      <c r="U3" s="38">
        <f t="shared" si="0"/>
        <v>17</v>
      </c>
      <c r="V3" s="38">
        <f t="shared" si="0"/>
        <v>18</v>
      </c>
      <c r="W3" s="38">
        <f t="shared" si="0"/>
        <v>19</v>
      </c>
      <c r="X3" s="38">
        <f t="shared" si="0"/>
        <v>20</v>
      </c>
      <c r="Y3" s="38">
        <f t="shared" si="0"/>
        <v>21</v>
      </c>
      <c r="Z3" s="38">
        <f t="shared" si="0"/>
        <v>22</v>
      </c>
      <c r="AA3" s="38">
        <f t="shared" si="0"/>
        <v>23</v>
      </c>
      <c r="AB3" s="38">
        <f t="shared" si="0"/>
        <v>24</v>
      </c>
      <c r="AC3" s="38">
        <f t="shared" si="0"/>
        <v>25</v>
      </c>
      <c r="AD3" s="38">
        <f t="shared" si="0"/>
        <v>26</v>
      </c>
      <c r="AE3" s="38">
        <f t="shared" si="0"/>
        <v>27</v>
      </c>
      <c r="AF3" s="38">
        <f t="shared" si="0"/>
        <v>28</v>
      </c>
      <c r="AG3" s="38">
        <f t="shared" si="0"/>
        <v>29</v>
      </c>
      <c r="AH3" s="38">
        <f t="shared" si="0"/>
        <v>30</v>
      </c>
      <c r="AI3" s="39">
        <v>1</v>
      </c>
      <c r="AJ3" s="39">
        <f t="shared" ref="AJ3" si="1">+AI3+1</f>
        <v>2</v>
      </c>
      <c r="AK3" s="39">
        <f t="shared" ref="AK3" si="2">+AJ3+1</f>
        <v>3</v>
      </c>
      <c r="AL3" s="39">
        <f t="shared" ref="AL3" si="3">+AK3+1</f>
        <v>4</v>
      </c>
      <c r="AM3" s="39">
        <f t="shared" ref="AM3" si="4">+AL3+1</f>
        <v>5</v>
      </c>
      <c r="AN3" s="39">
        <f t="shared" ref="AN3" si="5">+AM3+1</f>
        <v>6</v>
      </c>
      <c r="AO3" s="39">
        <f t="shared" ref="AO3" si="6">+AN3+1</f>
        <v>7</v>
      </c>
      <c r="AP3" s="39">
        <f t="shared" ref="AP3" si="7">+AO3+1</f>
        <v>8</v>
      </c>
      <c r="AQ3" s="39">
        <f t="shared" ref="AQ3" si="8">+AP3+1</f>
        <v>9</v>
      </c>
      <c r="AR3" s="39">
        <f t="shared" ref="AR3" si="9">+AQ3+1</f>
        <v>10</v>
      </c>
      <c r="AS3" s="39">
        <f t="shared" ref="AS3" si="10">+AR3+1</f>
        <v>11</v>
      </c>
      <c r="AT3" s="39">
        <f t="shared" ref="AT3" si="11">+AS3+1</f>
        <v>12</v>
      </c>
      <c r="AU3" s="39">
        <f t="shared" ref="AU3" si="12">+AT3+1</f>
        <v>13</v>
      </c>
      <c r="AV3" s="39">
        <f t="shared" ref="AV3" si="13">+AU3+1</f>
        <v>14</v>
      </c>
      <c r="AW3" s="39">
        <f t="shared" ref="AW3" si="14">+AV3+1</f>
        <v>15</v>
      </c>
      <c r="AX3" s="39">
        <f t="shared" ref="AX3" si="15">+AW3+1</f>
        <v>16</v>
      </c>
      <c r="AY3" s="39">
        <f t="shared" ref="AY3" si="16">+AX3+1</f>
        <v>17</v>
      </c>
      <c r="AZ3" s="39">
        <f t="shared" ref="AZ3" si="17">+AY3+1</f>
        <v>18</v>
      </c>
      <c r="BA3" s="39">
        <f t="shared" ref="BA3" si="18">+AZ3+1</f>
        <v>19</v>
      </c>
      <c r="BB3" s="39">
        <f t="shared" ref="BB3" si="19">+BA3+1</f>
        <v>20</v>
      </c>
      <c r="BC3" s="39">
        <f t="shared" ref="BC3" si="20">+BB3+1</f>
        <v>21</v>
      </c>
      <c r="BD3" s="39">
        <f t="shared" ref="BD3" si="21">+BC3+1</f>
        <v>22</v>
      </c>
      <c r="BE3" s="39">
        <f t="shared" ref="BE3" si="22">+BD3+1</f>
        <v>23</v>
      </c>
      <c r="BF3" s="39">
        <f t="shared" ref="BF3" si="23">+BE3+1</f>
        <v>24</v>
      </c>
      <c r="BG3" s="39">
        <f t="shared" ref="BG3" si="24">+BF3+1</f>
        <v>25</v>
      </c>
      <c r="BH3" s="39">
        <f t="shared" ref="BH3" si="25">+BG3+1</f>
        <v>26</v>
      </c>
      <c r="BI3" s="39">
        <f t="shared" ref="BI3" si="26">+BH3+1</f>
        <v>27</v>
      </c>
      <c r="BJ3" s="39">
        <f t="shared" ref="BJ3" si="27">+BI3+1</f>
        <v>28</v>
      </c>
      <c r="BK3" s="39">
        <f t="shared" ref="BK3" si="28">+BJ3+1</f>
        <v>29</v>
      </c>
      <c r="BL3" s="39">
        <f t="shared" ref="BL3" si="29">+BK3+1</f>
        <v>30</v>
      </c>
      <c r="BM3" s="39">
        <f t="shared" ref="BM3" si="30">+BL3+1</f>
        <v>31</v>
      </c>
      <c r="BN3" s="39">
        <v>1</v>
      </c>
      <c r="BO3" s="39">
        <f t="shared" ref="BO3" si="31">+BN3+1</f>
        <v>2</v>
      </c>
      <c r="BP3" s="39">
        <f t="shared" ref="BP3" si="32">+BO3+1</f>
        <v>3</v>
      </c>
      <c r="BQ3" s="39">
        <f t="shared" ref="BQ3" si="33">+BP3+1</f>
        <v>4</v>
      </c>
      <c r="BR3" s="39">
        <f t="shared" ref="BR3" si="34">+BQ3+1</f>
        <v>5</v>
      </c>
      <c r="BS3" s="39">
        <f t="shared" ref="BS3" si="35">+BR3+1</f>
        <v>6</v>
      </c>
      <c r="BT3" s="39">
        <f t="shared" ref="BT3" si="36">+BS3+1</f>
        <v>7</v>
      </c>
      <c r="BU3" s="39">
        <f t="shared" ref="BU3" si="37">+BT3+1</f>
        <v>8</v>
      </c>
      <c r="BV3" s="39">
        <f t="shared" ref="BV3" si="38">+BU3+1</f>
        <v>9</v>
      </c>
      <c r="BW3" s="39">
        <f t="shared" ref="BW3" si="39">+BV3+1</f>
        <v>10</v>
      </c>
      <c r="BX3" s="39">
        <f t="shared" ref="BX3" si="40">+BW3+1</f>
        <v>11</v>
      </c>
      <c r="BY3" s="39">
        <f t="shared" ref="BY3" si="41">+BX3+1</f>
        <v>12</v>
      </c>
      <c r="BZ3" s="39">
        <f t="shared" ref="BZ3" si="42">+BY3+1</f>
        <v>13</v>
      </c>
      <c r="CA3" s="39">
        <f t="shared" ref="CA3" si="43">+BZ3+1</f>
        <v>14</v>
      </c>
      <c r="CB3" s="39">
        <f t="shared" ref="CB3" si="44">+CA3+1</f>
        <v>15</v>
      </c>
      <c r="CC3" s="39">
        <f t="shared" ref="CC3" si="45">+CB3+1</f>
        <v>16</v>
      </c>
      <c r="CD3" s="39">
        <f t="shared" ref="CD3" si="46">+CC3+1</f>
        <v>17</v>
      </c>
      <c r="CE3" s="39">
        <f t="shared" ref="CE3" si="47">+CD3+1</f>
        <v>18</v>
      </c>
      <c r="CF3" s="39">
        <f t="shared" ref="CF3" si="48">+CE3+1</f>
        <v>19</v>
      </c>
      <c r="CG3" s="39">
        <f t="shared" ref="CG3" si="49">+CF3+1</f>
        <v>20</v>
      </c>
      <c r="CH3" s="39">
        <f t="shared" ref="CH3" si="50">+CG3+1</f>
        <v>21</v>
      </c>
      <c r="CI3" s="39">
        <f t="shared" ref="CI3" si="51">+CH3+1</f>
        <v>22</v>
      </c>
      <c r="CJ3" s="39">
        <f t="shared" ref="CJ3" si="52">+CI3+1</f>
        <v>23</v>
      </c>
      <c r="CK3" s="39">
        <f t="shared" ref="CK3" si="53">+CJ3+1</f>
        <v>24</v>
      </c>
      <c r="CL3" s="39">
        <f t="shared" ref="CL3" si="54">+CK3+1</f>
        <v>25</v>
      </c>
      <c r="CM3" s="39">
        <f t="shared" ref="CM3" si="55">+CL3+1</f>
        <v>26</v>
      </c>
      <c r="CN3" s="39">
        <f t="shared" ref="CN3" si="56">+CM3+1</f>
        <v>27</v>
      </c>
      <c r="CO3" s="39">
        <f t="shared" ref="CO3" si="57">+CN3+1</f>
        <v>28</v>
      </c>
      <c r="CP3" s="39">
        <f t="shared" ref="CP3" si="58">+CO3+1</f>
        <v>29</v>
      </c>
      <c r="CQ3" s="39">
        <f t="shared" ref="CQ3" si="59">+CP3+1</f>
        <v>30</v>
      </c>
      <c r="CR3" s="39">
        <f t="shared" ref="CR3" si="60">+CQ3+1</f>
        <v>31</v>
      </c>
    </row>
    <row r="4" spans="1:96" ht="24.75" customHeight="1" x14ac:dyDescent="0.3">
      <c r="A4" s="119"/>
      <c r="B4" s="120"/>
      <c r="C4" s="106"/>
      <c r="D4" s="108"/>
      <c r="E4" s="106"/>
      <c r="F4" s="110" t="s">
        <v>162</v>
      </c>
      <c r="G4" s="111"/>
      <c r="H4" s="111"/>
      <c r="I4" s="112"/>
      <c r="J4" s="40"/>
      <c r="K4" s="40"/>
      <c r="L4" s="100" t="s">
        <v>226</v>
      </c>
      <c r="M4" s="101"/>
      <c r="N4" s="101"/>
      <c r="O4" s="101"/>
      <c r="P4" s="102"/>
      <c r="Q4" s="41"/>
      <c r="R4" s="41"/>
      <c r="S4" s="100" t="s">
        <v>163</v>
      </c>
      <c r="T4" s="101"/>
      <c r="U4" s="101"/>
      <c r="V4" s="101"/>
      <c r="W4" s="102"/>
      <c r="X4" s="41"/>
      <c r="Y4" s="41"/>
      <c r="Z4" s="100" t="s">
        <v>164</v>
      </c>
      <c r="AA4" s="101"/>
      <c r="AB4" s="101"/>
      <c r="AC4" s="101"/>
      <c r="AD4" s="102"/>
      <c r="AE4" s="41"/>
      <c r="AF4" s="41"/>
      <c r="AG4" s="100" t="s">
        <v>165</v>
      </c>
      <c r="AH4" s="101"/>
      <c r="AI4" s="101"/>
      <c r="AJ4" s="101"/>
      <c r="AK4" s="102"/>
      <c r="AL4" s="41"/>
      <c r="AM4" s="41"/>
      <c r="AN4" s="100" t="s">
        <v>166</v>
      </c>
      <c r="AO4" s="101"/>
      <c r="AP4" s="101"/>
      <c r="AQ4" s="101"/>
      <c r="AR4" s="102"/>
      <c r="AS4" s="41"/>
      <c r="AT4" s="41"/>
      <c r="AU4" s="100" t="s">
        <v>167</v>
      </c>
      <c r="AV4" s="101"/>
      <c r="AW4" s="101"/>
      <c r="AX4" s="101"/>
      <c r="AY4" s="102"/>
      <c r="AZ4" s="41"/>
      <c r="BA4" s="41"/>
      <c r="BB4" s="100" t="s">
        <v>168</v>
      </c>
      <c r="BC4" s="101"/>
      <c r="BD4" s="101"/>
      <c r="BE4" s="101"/>
      <c r="BF4" s="102"/>
      <c r="BG4" s="41"/>
      <c r="BH4" s="41"/>
      <c r="BI4" s="100" t="s">
        <v>169</v>
      </c>
      <c r="BJ4" s="101"/>
      <c r="BK4" s="101"/>
      <c r="BL4" s="101"/>
      <c r="BM4" s="102"/>
      <c r="BN4" s="41"/>
      <c r="BO4" s="41"/>
      <c r="BP4" s="100" t="s">
        <v>170</v>
      </c>
      <c r="BQ4" s="101"/>
      <c r="BR4" s="101"/>
      <c r="BS4" s="101"/>
      <c r="BT4" s="102"/>
      <c r="BU4" s="41"/>
      <c r="BV4" s="41"/>
      <c r="BW4" s="100" t="s">
        <v>171</v>
      </c>
      <c r="BX4" s="101"/>
      <c r="BY4" s="101"/>
      <c r="BZ4" s="101"/>
      <c r="CA4" s="102"/>
      <c r="CB4" s="41"/>
      <c r="CC4" s="41"/>
      <c r="CD4" s="100" t="s">
        <v>172</v>
      </c>
      <c r="CE4" s="101"/>
      <c r="CF4" s="101"/>
      <c r="CG4" s="101"/>
      <c r="CH4" s="102"/>
      <c r="CI4" s="41"/>
      <c r="CJ4" s="41"/>
      <c r="CK4" s="100" t="s">
        <v>173</v>
      </c>
      <c r="CL4" s="101"/>
      <c r="CM4" s="101"/>
      <c r="CN4" s="101"/>
      <c r="CO4" s="102"/>
      <c r="CP4" s="41"/>
      <c r="CQ4" s="41"/>
      <c r="CR4" s="76"/>
    </row>
    <row r="5" spans="1:96" ht="13.5" customHeight="1" x14ac:dyDescent="0.3">
      <c r="A5" s="43"/>
      <c r="B5" s="44" t="s">
        <v>213</v>
      </c>
      <c r="C5" s="45" t="s">
        <v>0</v>
      </c>
      <c r="D5" s="46"/>
      <c r="E5" s="47"/>
      <c r="F5" s="75"/>
      <c r="G5" s="75"/>
      <c r="H5" s="75"/>
      <c r="I5" s="75"/>
      <c r="J5" s="38"/>
      <c r="K5" s="38"/>
      <c r="L5" s="76"/>
      <c r="M5" s="76"/>
      <c r="N5" s="76"/>
      <c r="O5" s="76"/>
      <c r="P5" s="76"/>
      <c r="Q5" s="41"/>
      <c r="R5" s="41"/>
      <c r="S5" s="76"/>
      <c r="T5" s="76"/>
      <c r="U5" s="76"/>
      <c r="V5" s="76"/>
      <c r="W5" s="76"/>
      <c r="X5" s="41"/>
      <c r="Y5" s="41"/>
      <c r="Z5" s="76"/>
      <c r="AA5" s="76"/>
      <c r="AB5" s="76"/>
      <c r="AC5" s="76"/>
      <c r="AD5" s="76"/>
      <c r="AE5" s="41"/>
      <c r="AF5" s="41"/>
      <c r="AG5" s="76"/>
      <c r="AH5" s="76"/>
      <c r="AI5" s="76"/>
      <c r="AJ5" s="76"/>
      <c r="AK5" s="76"/>
      <c r="AL5" s="41"/>
      <c r="AM5" s="41"/>
      <c r="AN5" s="76"/>
      <c r="AO5" s="76"/>
      <c r="AP5" s="76"/>
      <c r="AQ5" s="76"/>
      <c r="AR5" s="76"/>
      <c r="AS5" s="41"/>
      <c r="AT5" s="41"/>
      <c r="AU5" s="76"/>
      <c r="AV5" s="76"/>
      <c r="AW5" s="76"/>
      <c r="AX5" s="76"/>
      <c r="AY5" s="76"/>
      <c r="AZ5" s="41"/>
      <c r="BA5" s="41"/>
      <c r="BB5" s="76"/>
      <c r="BC5" s="76"/>
      <c r="BD5" s="76"/>
      <c r="BE5" s="76"/>
      <c r="BF5" s="76"/>
      <c r="BG5" s="41"/>
      <c r="BH5" s="41"/>
      <c r="BI5" s="76"/>
      <c r="BJ5" s="76"/>
      <c r="BK5" s="76"/>
      <c r="BL5" s="76"/>
      <c r="BM5" s="76"/>
      <c r="BN5" s="41"/>
      <c r="BO5" s="41"/>
      <c r="BP5" s="76"/>
      <c r="BQ5" s="76"/>
      <c r="BR5" s="76"/>
      <c r="BS5" s="76"/>
      <c r="BT5" s="76"/>
      <c r="BU5" s="41"/>
      <c r="BV5" s="41"/>
      <c r="BW5" s="76"/>
      <c r="BX5" s="76"/>
      <c r="BY5" s="76"/>
      <c r="BZ5" s="76"/>
      <c r="CA5" s="76"/>
      <c r="CB5" s="41"/>
      <c r="CC5" s="41"/>
      <c r="CD5" s="76"/>
      <c r="CE5" s="76"/>
      <c r="CF5" s="76"/>
      <c r="CG5" s="76"/>
      <c r="CH5" s="76"/>
      <c r="CI5" s="41"/>
      <c r="CJ5" s="41"/>
      <c r="CK5" s="76"/>
      <c r="CL5" s="76"/>
      <c r="CM5" s="76"/>
      <c r="CN5" s="76"/>
      <c r="CO5" s="76"/>
      <c r="CP5" s="41"/>
      <c r="CQ5" s="41"/>
      <c r="CR5" s="76"/>
    </row>
    <row r="6" spans="1:96" ht="21" customHeight="1" x14ac:dyDescent="0.3">
      <c r="A6" s="70" t="s">
        <v>176</v>
      </c>
      <c r="B6" s="71" t="s">
        <v>27</v>
      </c>
      <c r="C6" s="64"/>
      <c r="D6" s="80">
        <v>43983</v>
      </c>
      <c r="E6" s="81">
        <v>43984</v>
      </c>
      <c r="F6" s="46"/>
      <c r="G6" s="46"/>
      <c r="H6" s="46"/>
      <c r="I6" s="46"/>
      <c r="J6" s="46"/>
      <c r="K6" s="46"/>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row>
    <row r="7" spans="1:96" x14ac:dyDescent="0.3">
      <c r="A7" s="42">
        <v>1.01</v>
      </c>
      <c r="B7" s="42" t="s">
        <v>28</v>
      </c>
      <c r="C7" s="38" t="s">
        <v>107</v>
      </c>
      <c r="D7" s="115" t="s">
        <v>216</v>
      </c>
      <c r="E7" s="121"/>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row>
    <row r="8" spans="1:96" x14ac:dyDescent="0.3">
      <c r="A8" s="42">
        <v>1.02</v>
      </c>
      <c r="B8" s="42" t="s">
        <v>29</v>
      </c>
      <c r="C8" s="38" t="s">
        <v>108</v>
      </c>
      <c r="D8" s="115" t="s">
        <v>216</v>
      </c>
      <c r="E8" s="121"/>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row>
    <row r="9" spans="1:96" x14ac:dyDescent="0.3">
      <c r="A9" s="42">
        <v>1.03</v>
      </c>
      <c r="B9" s="42" t="s">
        <v>30</v>
      </c>
      <c r="C9" s="38" t="s">
        <v>108</v>
      </c>
      <c r="D9" s="115" t="s">
        <v>216</v>
      </c>
      <c r="E9" s="121"/>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row>
    <row r="10" spans="1:96" x14ac:dyDescent="0.3">
      <c r="A10" s="42">
        <v>1.04</v>
      </c>
      <c r="B10" s="42" t="s">
        <v>31</v>
      </c>
      <c r="C10" s="38" t="s">
        <v>108</v>
      </c>
      <c r="D10" s="115" t="s">
        <v>216</v>
      </c>
      <c r="E10" s="121"/>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row>
    <row r="11" spans="1:96" x14ac:dyDescent="0.3">
      <c r="A11" s="72" t="s">
        <v>175</v>
      </c>
      <c r="B11" s="73" t="s">
        <v>177</v>
      </c>
      <c r="C11" s="74"/>
      <c r="D11" s="82">
        <v>43997</v>
      </c>
      <c r="E11" s="83">
        <v>44026</v>
      </c>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row>
    <row r="12" spans="1:96" ht="18.75" customHeight="1" x14ac:dyDescent="0.3">
      <c r="A12" s="51">
        <v>2</v>
      </c>
      <c r="B12" s="51" t="s">
        <v>38</v>
      </c>
      <c r="C12" s="66"/>
      <c r="D12" s="52"/>
      <c r="E12" s="53"/>
      <c r="F12" s="42"/>
      <c r="G12" s="42"/>
      <c r="H12" s="42"/>
      <c r="I12" s="42"/>
      <c r="J12" s="42"/>
      <c r="K12" s="42"/>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row>
    <row r="13" spans="1:96" ht="31.95" customHeight="1" x14ac:dyDescent="0.3">
      <c r="A13" s="42"/>
      <c r="B13" s="54" t="s">
        <v>106</v>
      </c>
      <c r="C13" s="67" t="s">
        <v>217</v>
      </c>
      <c r="D13" s="52"/>
      <c r="E13" s="53"/>
      <c r="F13" s="42"/>
      <c r="G13" s="42"/>
      <c r="H13" s="42"/>
      <c r="I13" s="42"/>
      <c r="J13" s="42"/>
      <c r="K13" s="42"/>
      <c r="L13" s="42"/>
      <c r="M13" s="42"/>
      <c r="N13" s="42"/>
      <c r="O13" s="42"/>
      <c r="P13" s="42"/>
      <c r="Q13" s="42"/>
      <c r="R13" s="42"/>
      <c r="S13" s="92"/>
      <c r="T13" s="42"/>
      <c r="U13" s="9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row>
    <row r="14" spans="1:96" x14ac:dyDescent="0.3">
      <c r="A14" s="42">
        <v>2.0099999999999998</v>
      </c>
      <c r="B14" s="42" t="s">
        <v>32</v>
      </c>
      <c r="C14" s="38" t="s">
        <v>108</v>
      </c>
      <c r="D14" s="52"/>
      <c r="E14" s="53"/>
      <c r="F14" s="42"/>
      <c r="G14" s="42"/>
      <c r="H14" s="42"/>
      <c r="I14" s="42"/>
      <c r="J14" s="42"/>
      <c r="K14" s="42"/>
      <c r="L14" s="42"/>
      <c r="M14" s="42"/>
      <c r="N14" s="42"/>
      <c r="O14" s="42"/>
      <c r="P14" s="42"/>
      <c r="Q14" s="42"/>
      <c r="R14" s="42"/>
      <c r="S14" s="42"/>
      <c r="T14" s="42"/>
      <c r="U14" s="42"/>
      <c r="V14" s="9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row>
    <row r="15" spans="1:96" x14ac:dyDescent="0.3">
      <c r="A15" s="42">
        <v>2.02</v>
      </c>
      <c r="B15" s="42" t="s">
        <v>33</v>
      </c>
      <c r="C15" s="38" t="s">
        <v>108</v>
      </c>
      <c r="D15" s="52"/>
      <c r="E15" s="53"/>
      <c r="F15" s="42"/>
      <c r="G15" s="42"/>
      <c r="H15" s="42"/>
      <c r="I15" s="42"/>
      <c r="J15" s="42"/>
      <c r="K15" s="42"/>
      <c r="L15" s="42"/>
      <c r="M15" s="42"/>
      <c r="N15" s="42"/>
      <c r="O15" s="42"/>
      <c r="P15" s="42"/>
      <c r="Q15" s="42"/>
      <c r="R15" s="42"/>
      <c r="S15" s="42"/>
      <c r="T15" s="42"/>
      <c r="U15" s="42"/>
      <c r="V15" s="9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row>
    <row r="16" spans="1:96" ht="20.399999999999999" x14ac:dyDescent="0.3">
      <c r="A16" s="42">
        <v>2.0299999999999998</v>
      </c>
      <c r="B16" s="55" t="s">
        <v>34</v>
      </c>
      <c r="C16" s="38" t="s">
        <v>108</v>
      </c>
      <c r="D16" s="52"/>
      <c r="E16" s="53"/>
      <c r="F16" s="42"/>
      <c r="G16" s="42"/>
      <c r="H16" s="42"/>
      <c r="I16" s="42"/>
      <c r="J16" s="42"/>
      <c r="K16" s="42"/>
      <c r="L16" s="42"/>
      <c r="M16" s="42"/>
      <c r="N16" s="42"/>
      <c r="O16" s="42"/>
      <c r="P16" s="42"/>
      <c r="Q16" s="42"/>
      <c r="R16" s="42"/>
      <c r="S16" s="42"/>
      <c r="T16" s="42"/>
      <c r="U16" s="42"/>
      <c r="V16" s="42"/>
      <c r="W16" s="9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row>
    <row r="17" spans="1:96" ht="20.399999999999999" x14ac:dyDescent="0.3">
      <c r="A17" s="42">
        <v>2.04</v>
      </c>
      <c r="B17" s="55" t="s">
        <v>35</v>
      </c>
      <c r="C17" s="38" t="s">
        <v>218</v>
      </c>
      <c r="D17" s="52"/>
      <c r="E17" s="53"/>
      <c r="F17" s="42"/>
      <c r="G17" s="42"/>
      <c r="H17" s="42"/>
      <c r="I17" s="42"/>
      <c r="J17" s="42"/>
      <c r="K17" s="42"/>
      <c r="L17" s="42"/>
      <c r="M17" s="42"/>
      <c r="N17" s="42"/>
      <c r="O17" s="42"/>
      <c r="P17" s="42"/>
      <c r="Q17" s="42"/>
      <c r="R17" s="42"/>
      <c r="S17" s="42"/>
      <c r="T17" s="42"/>
      <c r="U17" s="42"/>
      <c r="V17" s="42"/>
      <c r="W17" s="92"/>
      <c r="X17" s="42"/>
      <c r="Y17" s="42"/>
      <c r="Z17" s="92"/>
      <c r="AA17" s="9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row>
    <row r="18" spans="1:96" x14ac:dyDescent="0.3">
      <c r="A18" s="42">
        <v>2.0499999999999998</v>
      </c>
      <c r="B18" s="42" t="s">
        <v>36</v>
      </c>
      <c r="C18" s="38" t="s">
        <v>219</v>
      </c>
      <c r="D18" s="56"/>
      <c r="E18" s="57"/>
      <c r="F18" s="42"/>
      <c r="G18" s="42"/>
      <c r="H18" s="42"/>
      <c r="I18" s="42"/>
      <c r="J18" s="42"/>
      <c r="K18" s="42"/>
      <c r="L18" s="42"/>
      <c r="M18" s="42"/>
      <c r="N18" s="42"/>
      <c r="O18" s="42"/>
      <c r="P18" s="42"/>
      <c r="Q18" s="42"/>
      <c r="R18" s="42"/>
      <c r="S18" s="42"/>
      <c r="T18" s="42"/>
      <c r="U18" s="92"/>
      <c r="V18" s="92"/>
      <c r="W18" s="9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row>
    <row r="19" spans="1:96" ht="18.75" customHeight="1" x14ac:dyDescent="0.3">
      <c r="A19" s="51">
        <v>3</v>
      </c>
      <c r="B19" s="51" t="s">
        <v>37</v>
      </c>
      <c r="C19" s="66"/>
      <c r="D19" s="42"/>
      <c r="E19" s="58"/>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row>
    <row r="20" spans="1:96" x14ac:dyDescent="0.3">
      <c r="A20" s="42">
        <v>3.01</v>
      </c>
      <c r="B20" s="42" t="s">
        <v>39</v>
      </c>
      <c r="C20" s="38" t="s">
        <v>108</v>
      </c>
      <c r="D20" s="52"/>
      <c r="E20" s="53"/>
      <c r="F20" s="42"/>
      <c r="G20" s="42"/>
      <c r="H20" s="42"/>
      <c r="I20" s="42"/>
      <c r="J20" s="42"/>
      <c r="K20" s="42"/>
      <c r="L20" s="42"/>
      <c r="M20" s="42"/>
      <c r="N20" s="42"/>
      <c r="O20" s="42"/>
      <c r="P20" s="42"/>
      <c r="Q20" s="42"/>
      <c r="R20" s="42"/>
      <c r="S20" s="42"/>
      <c r="T20" s="42"/>
      <c r="U20" s="42"/>
      <c r="V20" s="42"/>
      <c r="W20" s="42"/>
      <c r="X20" s="42"/>
      <c r="Y20" s="42"/>
      <c r="Z20" s="92"/>
      <c r="AA20" s="9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row>
    <row r="21" spans="1:96" x14ac:dyDescent="0.3">
      <c r="A21" s="42">
        <v>3.02</v>
      </c>
      <c r="B21" s="42" t="s">
        <v>40</v>
      </c>
      <c r="C21" s="38" t="s">
        <v>108</v>
      </c>
      <c r="D21" s="52"/>
      <c r="E21" s="53"/>
      <c r="F21" s="42"/>
      <c r="G21" s="42"/>
      <c r="H21" s="42"/>
      <c r="I21" s="42"/>
      <c r="J21" s="42"/>
      <c r="K21" s="42"/>
      <c r="L21" s="42"/>
      <c r="M21" s="42"/>
      <c r="N21" s="42"/>
      <c r="O21" s="42"/>
      <c r="P21" s="42"/>
      <c r="Q21" s="42"/>
      <c r="R21" s="42"/>
      <c r="S21" s="42"/>
      <c r="T21" s="42"/>
      <c r="U21" s="42"/>
      <c r="V21" s="42"/>
      <c r="W21" s="42"/>
      <c r="X21" s="42"/>
      <c r="Y21" s="42"/>
      <c r="Z21" s="42"/>
      <c r="AA21" s="9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row>
    <row r="22" spans="1:96" x14ac:dyDescent="0.3">
      <c r="A22" s="42">
        <v>3.03</v>
      </c>
      <c r="B22" s="42" t="s">
        <v>41</v>
      </c>
      <c r="C22" s="38" t="s">
        <v>108</v>
      </c>
      <c r="D22" s="52"/>
      <c r="E22" s="53"/>
      <c r="F22" s="42"/>
      <c r="G22" s="42"/>
      <c r="H22" s="42"/>
      <c r="I22" s="42"/>
      <c r="J22" s="42"/>
      <c r="K22" s="42"/>
      <c r="L22" s="42"/>
      <c r="M22" s="42"/>
      <c r="N22" s="42"/>
      <c r="O22" s="42"/>
      <c r="P22" s="42"/>
      <c r="Q22" s="42"/>
      <c r="R22" s="42"/>
      <c r="S22" s="42"/>
      <c r="T22" s="42"/>
      <c r="U22" s="42"/>
      <c r="V22" s="42"/>
      <c r="W22" s="42"/>
      <c r="X22" s="42"/>
      <c r="Y22" s="42"/>
      <c r="Z22" s="42"/>
      <c r="AA22" s="9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row>
    <row r="23" spans="1:96" x14ac:dyDescent="0.3">
      <c r="A23" s="42">
        <v>3.04</v>
      </c>
      <c r="B23" s="42" t="s">
        <v>53</v>
      </c>
      <c r="C23" s="38" t="s">
        <v>220</v>
      </c>
      <c r="D23" s="52"/>
      <c r="E23" s="53"/>
      <c r="F23" s="42"/>
      <c r="G23" s="42"/>
      <c r="H23" s="42"/>
      <c r="I23" s="42"/>
      <c r="J23" s="42"/>
      <c r="K23" s="42"/>
      <c r="L23" s="42"/>
      <c r="M23" s="42"/>
      <c r="N23" s="42"/>
      <c r="O23" s="42"/>
      <c r="P23" s="42"/>
      <c r="Q23" s="42"/>
      <c r="R23" s="42"/>
      <c r="S23" s="42"/>
      <c r="T23" s="42"/>
      <c r="U23" s="42"/>
      <c r="V23" s="42"/>
      <c r="W23" s="42"/>
      <c r="X23" s="42"/>
      <c r="Y23" s="42"/>
      <c r="Z23" s="42"/>
      <c r="AA23" s="42"/>
      <c r="AB23" s="92"/>
      <c r="AC23" s="9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row>
    <row r="24" spans="1:96" x14ac:dyDescent="0.3">
      <c r="A24" s="42">
        <v>3.05</v>
      </c>
      <c r="B24" s="42" t="s">
        <v>42</v>
      </c>
      <c r="C24" s="38" t="s">
        <v>220</v>
      </c>
      <c r="D24" s="52"/>
      <c r="E24" s="53"/>
      <c r="F24" s="42"/>
      <c r="G24" s="42"/>
      <c r="H24" s="42"/>
      <c r="I24" s="42"/>
      <c r="J24" s="42"/>
      <c r="K24" s="42"/>
      <c r="L24" s="42"/>
      <c r="M24" s="42"/>
      <c r="N24" s="42"/>
      <c r="O24" s="42"/>
      <c r="P24" s="42"/>
      <c r="Q24" s="42"/>
      <c r="R24" s="42"/>
      <c r="S24" s="42"/>
      <c r="T24" s="42"/>
      <c r="U24" s="42"/>
      <c r="V24" s="42"/>
      <c r="W24" s="42"/>
      <c r="X24" s="42"/>
      <c r="Y24" s="42"/>
      <c r="Z24" s="42"/>
      <c r="AA24" s="42"/>
      <c r="AB24" s="92"/>
      <c r="AC24" s="9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row>
    <row r="25" spans="1:96" x14ac:dyDescent="0.3">
      <c r="A25" s="42">
        <v>3.06</v>
      </c>
      <c r="B25" s="42" t="s">
        <v>43</v>
      </c>
      <c r="C25" s="38" t="s">
        <v>108</v>
      </c>
      <c r="D25" s="52"/>
      <c r="E25" s="53"/>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92"/>
      <c r="AH25" s="9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row>
    <row r="26" spans="1:96" ht="31.5" customHeight="1" x14ac:dyDescent="0.3">
      <c r="A26" s="42">
        <v>3.07</v>
      </c>
      <c r="B26" s="42" t="s">
        <v>44</v>
      </c>
      <c r="C26" s="38" t="s">
        <v>108</v>
      </c>
      <c r="D26" s="52"/>
      <c r="E26" s="53"/>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92"/>
      <c r="AH26" s="9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row>
    <row r="27" spans="1:96" x14ac:dyDescent="0.3">
      <c r="A27" s="42">
        <v>3.08</v>
      </c>
      <c r="B27" s="55" t="s">
        <v>45</v>
      </c>
      <c r="C27" s="67" t="s">
        <v>111</v>
      </c>
      <c r="D27" s="52"/>
      <c r="E27" s="53"/>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92"/>
      <c r="AK27" s="92"/>
      <c r="AL27" s="42"/>
      <c r="AM27" s="42"/>
      <c r="AN27" s="92"/>
      <c r="AO27" s="9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row>
    <row r="28" spans="1:96" x14ac:dyDescent="0.3">
      <c r="A28" s="42">
        <v>3.09</v>
      </c>
      <c r="B28" s="42" t="s">
        <v>46</v>
      </c>
      <c r="C28" s="67" t="s">
        <v>111</v>
      </c>
      <c r="D28" s="52"/>
      <c r="E28" s="53"/>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92"/>
      <c r="AO28" s="9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row>
    <row r="29" spans="1:96" x14ac:dyDescent="0.3">
      <c r="A29" s="59">
        <v>3.1</v>
      </c>
      <c r="B29" s="42" t="s">
        <v>47</v>
      </c>
      <c r="C29" s="67" t="s">
        <v>111</v>
      </c>
      <c r="D29" s="52"/>
      <c r="E29" s="53"/>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9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row>
    <row r="30" spans="1:96" ht="20.25" customHeight="1" x14ac:dyDescent="0.3">
      <c r="A30" s="51">
        <v>4</v>
      </c>
      <c r="B30" s="51" t="s">
        <v>49</v>
      </c>
      <c r="C30" s="66"/>
      <c r="D30" s="60"/>
      <c r="E30" s="58"/>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row>
    <row r="31" spans="1:96" x14ac:dyDescent="0.3">
      <c r="A31" s="42">
        <v>4.01</v>
      </c>
      <c r="B31" s="42" t="s">
        <v>48</v>
      </c>
      <c r="C31" s="38" t="s">
        <v>108</v>
      </c>
      <c r="D31" s="52"/>
      <c r="E31" s="53"/>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92"/>
      <c r="AQ31" s="92"/>
      <c r="AR31" s="9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row>
    <row r="32" spans="1:96" x14ac:dyDescent="0.3">
      <c r="A32" s="42">
        <v>4.0199999999999996</v>
      </c>
      <c r="B32" s="42" t="s">
        <v>50</v>
      </c>
      <c r="C32" s="38" t="s">
        <v>108</v>
      </c>
      <c r="D32" s="52"/>
      <c r="E32" s="53"/>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92"/>
      <c r="AQ32" s="92"/>
      <c r="AR32" s="9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row>
    <row r="33" spans="1:96" x14ac:dyDescent="0.3">
      <c r="A33" s="42">
        <v>4.03</v>
      </c>
      <c r="B33" s="42" t="s">
        <v>51</v>
      </c>
      <c r="C33" s="38" t="s">
        <v>220</v>
      </c>
      <c r="D33" s="52"/>
      <c r="E33" s="53"/>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92"/>
      <c r="AQ33" s="92"/>
      <c r="AR33" s="9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row>
    <row r="34" spans="1:96" ht="22.5" customHeight="1" x14ac:dyDescent="0.3">
      <c r="A34" s="51">
        <v>5</v>
      </c>
      <c r="B34" s="51" t="s">
        <v>52</v>
      </c>
      <c r="C34" s="66"/>
      <c r="D34" s="60"/>
      <c r="E34" s="58"/>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row>
    <row r="35" spans="1:96" x14ac:dyDescent="0.3">
      <c r="A35" s="42">
        <v>5.01</v>
      </c>
      <c r="B35" s="42" t="s">
        <v>54</v>
      </c>
      <c r="C35" s="38" t="s">
        <v>108</v>
      </c>
      <c r="D35" s="52"/>
      <c r="E35" s="53"/>
      <c r="F35" s="42"/>
      <c r="G35" s="42"/>
      <c r="H35" s="42"/>
      <c r="I35" s="42"/>
      <c r="J35" s="42"/>
      <c r="K35" s="42"/>
      <c r="L35" s="42"/>
      <c r="M35" s="42"/>
      <c r="N35" s="42"/>
      <c r="O35" s="42"/>
      <c r="P35" s="42"/>
      <c r="Q35" s="42"/>
      <c r="R35" s="42"/>
      <c r="S35" s="42"/>
      <c r="T35" s="42"/>
      <c r="U35" s="42"/>
      <c r="V35" s="42"/>
      <c r="W35" s="42"/>
      <c r="X35" s="42"/>
      <c r="Y35" s="42"/>
      <c r="Z35" s="42"/>
      <c r="AA35" s="42"/>
      <c r="AB35" s="42"/>
      <c r="AC35" s="42"/>
      <c r="AI35" s="42"/>
      <c r="AJ35" s="42"/>
      <c r="AK35" s="42"/>
      <c r="AL35" s="42"/>
      <c r="AM35" s="42"/>
      <c r="AN35" s="42"/>
      <c r="AO35" s="42"/>
      <c r="AP35" s="42"/>
      <c r="AQ35" s="42"/>
      <c r="AR35" s="42"/>
      <c r="AS35" s="42"/>
      <c r="AT35" s="42"/>
      <c r="AU35" s="92"/>
      <c r="AV35" s="9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row>
    <row r="36" spans="1:96" x14ac:dyDescent="0.3">
      <c r="A36" s="42">
        <v>5.0199999999999996</v>
      </c>
      <c r="B36" s="42" t="s">
        <v>55</v>
      </c>
      <c r="C36" s="38" t="s">
        <v>108</v>
      </c>
      <c r="D36" s="52"/>
      <c r="E36" s="53"/>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92"/>
      <c r="AV36" s="9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row>
    <row r="37" spans="1:96" x14ac:dyDescent="0.3">
      <c r="A37" s="42">
        <v>5.03</v>
      </c>
      <c r="B37" s="42" t="s">
        <v>56</v>
      </c>
      <c r="C37" s="38" t="s">
        <v>188</v>
      </c>
      <c r="D37" s="52"/>
      <c r="E37" s="53"/>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92"/>
      <c r="AV37" s="9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row>
    <row r="38" spans="1:96" ht="24" customHeight="1" x14ac:dyDescent="0.3">
      <c r="A38" s="49" t="s">
        <v>187</v>
      </c>
      <c r="B38" s="50" t="s">
        <v>201</v>
      </c>
      <c r="C38" s="65"/>
      <c r="D38" s="84">
        <v>44020</v>
      </c>
      <c r="E38" s="84">
        <v>44050</v>
      </c>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row>
    <row r="39" spans="1:96" ht="21.75" customHeight="1" x14ac:dyDescent="0.3">
      <c r="A39" s="51">
        <v>6</v>
      </c>
      <c r="B39" s="51" t="s">
        <v>57</v>
      </c>
      <c r="C39" s="66"/>
      <c r="D39" s="60"/>
      <c r="E39" s="58"/>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row>
    <row r="40" spans="1:96" x14ac:dyDescent="0.3">
      <c r="A40" s="42">
        <v>6.01</v>
      </c>
      <c r="B40" s="42" t="s">
        <v>57</v>
      </c>
      <c r="C40" s="38" t="s">
        <v>188</v>
      </c>
      <c r="D40" s="52"/>
      <c r="E40" s="53"/>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87"/>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row>
    <row r="41" spans="1:96" ht="17.25" customHeight="1" x14ac:dyDescent="0.3">
      <c r="A41" s="51">
        <v>7</v>
      </c>
      <c r="B41" s="51" t="s">
        <v>58</v>
      </c>
      <c r="C41" s="66"/>
      <c r="D41" s="60"/>
      <c r="E41" s="58"/>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row>
    <row r="42" spans="1:96" x14ac:dyDescent="0.3">
      <c r="A42" s="42">
        <v>7.01</v>
      </c>
      <c r="B42" s="42" t="s">
        <v>59</v>
      </c>
      <c r="C42" s="38" t="s">
        <v>108</v>
      </c>
      <c r="D42" s="52"/>
      <c r="E42" s="53"/>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87"/>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row>
    <row r="43" spans="1:96" x14ac:dyDescent="0.3">
      <c r="A43" s="42">
        <v>7.02</v>
      </c>
      <c r="B43" s="42" t="s">
        <v>60</v>
      </c>
      <c r="C43" s="38" t="s">
        <v>108</v>
      </c>
      <c r="D43" s="52"/>
      <c r="E43" s="53"/>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87"/>
      <c r="AQ43" s="87"/>
      <c r="AR43" s="87"/>
      <c r="AS43" s="42"/>
      <c r="AT43" s="42"/>
      <c r="AU43" s="87"/>
      <c r="AV43" s="87"/>
      <c r="AW43" s="87"/>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row>
    <row r="44" spans="1:96" x14ac:dyDescent="0.3">
      <c r="A44" s="42">
        <v>7.03</v>
      </c>
      <c r="B44" s="42" t="s">
        <v>61</v>
      </c>
      <c r="C44" s="38" t="s">
        <v>220</v>
      </c>
      <c r="D44" s="52"/>
      <c r="E44" s="53"/>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87"/>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row>
    <row r="45" spans="1:96" x14ac:dyDescent="0.3">
      <c r="A45" s="42">
        <v>7.04</v>
      </c>
      <c r="B45" s="42" t="s">
        <v>62</v>
      </c>
      <c r="C45" s="38" t="s">
        <v>220</v>
      </c>
      <c r="D45" s="52"/>
      <c r="E45" s="53"/>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87"/>
      <c r="AV45" s="42"/>
      <c r="AW45" s="42"/>
      <c r="AX45" s="87"/>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row>
    <row r="46" spans="1:96" x14ac:dyDescent="0.3">
      <c r="A46" s="42">
        <v>7.05</v>
      </c>
      <c r="B46" s="42" t="s">
        <v>63</v>
      </c>
      <c r="C46" s="38" t="s">
        <v>220</v>
      </c>
      <c r="D46" s="52"/>
      <c r="E46" s="53"/>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87"/>
      <c r="AZ46" s="42"/>
      <c r="BA46" s="42"/>
      <c r="BB46" s="87"/>
      <c r="BC46" s="87"/>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row>
    <row r="47" spans="1:96" x14ac:dyDescent="0.3">
      <c r="A47" s="42">
        <v>7.06</v>
      </c>
      <c r="B47" s="42" t="s">
        <v>64</v>
      </c>
      <c r="C47" s="38" t="s">
        <v>220</v>
      </c>
      <c r="D47" s="52"/>
      <c r="E47" s="53"/>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87"/>
      <c r="AZ47" s="42"/>
      <c r="BA47" s="42"/>
      <c r="BB47" s="42"/>
      <c r="BC47" s="87"/>
      <c r="BD47" s="87"/>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row>
    <row r="48" spans="1:96" ht="21.75" customHeight="1" x14ac:dyDescent="0.3">
      <c r="A48" s="51">
        <v>8</v>
      </c>
      <c r="B48" s="51" t="s">
        <v>65</v>
      </c>
      <c r="C48" s="66"/>
      <c r="D48" s="60"/>
      <c r="E48" s="58"/>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row>
    <row r="49" spans="1:96" x14ac:dyDescent="0.3">
      <c r="A49" s="42">
        <v>8.01</v>
      </c>
      <c r="B49" s="42" t="s">
        <v>66</v>
      </c>
      <c r="C49" s="38" t="s">
        <v>188</v>
      </c>
      <c r="D49" s="52"/>
      <c r="E49" s="53"/>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87"/>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row>
    <row r="50" spans="1:96" x14ac:dyDescent="0.3">
      <c r="A50" s="42">
        <v>8.02</v>
      </c>
      <c r="B50" s="42" t="s">
        <v>67</v>
      </c>
      <c r="C50" s="38" t="s">
        <v>188</v>
      </c>
      <c r="D50" s="52"/>
      <c r="E50" s="53"/>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87"/>
      <c r="BE50" s="87"/>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row>
    <row r="51" spans="1:96" x14ac:dyDescent="0.3">
      <c r="A51" s="42">
        <v>8.0299999999999994</v>
      </c>
      <c r="B51" s="42" t="s">
        <v>68</v>
      </c>
      <c r="C51" s="38" t="s">
        <v>188</v>
      </c>
      <c r="D51" s="52"/>
      <c r="E51" s="53"/>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87"/>
      <c r="BE51" s="87"/>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row>
    <row r="52" spans="1:96" x14ac:dyDescent="0.3">
      <c r="A52" s="42">
        <v>8.0399999999999991</v>
      </c>
      <c r="B52" s="42" t="s">
        <v>69</v>
      </c>
      <c r="C52" s="38" t="s">
        <v>203</v>
      </c>
      <c r="D52" s="52"/>
      <c r="E52" s="53"/>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87"/>
      <c r="BE52" s="87"/>
      <c r="BF52" s="87"/>
      <c r="BG52" s="42"/>
      <c r="BH52" s="42"/>
      <c r="BI52" s="87"/>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row>
    <row r="53" spans="1:96" x14ac:dyDescent="0.3">
      <c r="A53" s="42">
        <v>8.0500000000000007</v>
      </c>
      <c r="B53" s="42" t="s">
        <v>70</v>
      </c>
      <c r="C53" s="38" t="s">
        <v>221</v>
      </c>
      <c r="D53" s="52"/>
      <c r="E53" s="53"/>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87"/>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row>
    <row r="54" spans="1:96" x14ac:dyDescent="0.3">
      <c r="A54" s="42">
        <v>8.06</v>
      </c>
      <c r="B54" s="55" t="s">
        <v>71</v>
      </c>
      <c r="C54" s="38" t="s">
        <v>221</v>
      </c>
      <c r="D54" s="52"/>
      <c r="E54" s="53"/>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87"/>
      <c r="BJ54" s="87"/>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row>
    <row r="55" spans="1:96" ht="22.5" customHeight="1" x14ac:dyDescent="0.3">
      <c r="A55" s="51">
        <v>9</v>
      </c>
      <c r="B55" s="51" t="s">
        <v>72</v>
      </c>
      <c r="C55" s="66"/>
      <c r="D55" s="60"/>
      <c r="E55" s="58"/>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row>
    <row r="56" spans="1:96" x14ac:dyDescent="0.3">
      <c r="A56" s="42">
        <v>9.01</v>
      </c>
      <c r="B56" s="42" t="s">
        <v>174</v>
      </c>
      <c r="C56" s="38" t="s">
        <v>195</v>
      </c>
      <c r="D56" s="52"/>
      <c r="E56" s="53"/>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87"/>
      <c r="BL56" s="87"/>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row>
    <row r="57" spans="1:96" x14ac:dyDescent="0.3">
      <c r="A57" s="42">
        <v>9.02</v>
      </c>
      <c r="B57" s="42" t="s">
        <v>73</v>
      </c>
      <c r="C57" s="38" t="s">
        <v>195</v>
      </c>
      <c r="D57" s="52"/>
      <c r="E57" s="53"/>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87"/>
      <c r="BL57" s="87"/>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row>
    <row r="58" spans="1:96" x14ac:dyDescent="0.3">
      <c r="A58" s="42">
        <v>9.0299999999999994</v>
      </c>
      <c r="B58" s="42" t="s">
        <v>74</v>
      </c>
      <c r="C58" s="38" t="s">
        <v>108</v>
      </c>
      <c r="D58" s="52"/>
      <c r="E58" s="53"/>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c r="BH58" s="42"/>
      <c r="BI58" s="42"/>
      <c r="BJ58" s="42"/>
      <c r="BK58" s="42"/>
      <c r="BL58" s="87"/>
      <c r="BM58" s="87"/>
      <c r="BN58" s="42"/>
      <c r="BO58" s="42"/>
      <c r="BP58" s="87"/>
      <c r="BQ58" s="87"/>
      <c r="BR58" s="87"/>
      <c r="BS58" s="87"/>
      <c r="BT58" s="42"/>
      <c r="BU58" s="42"/>
      <c r="BV58" s="42"/>
      <c r="BW58" s="42"/>
      <c r="BX58" s="42"/>
      <c r="BY58" s="42"/>
      <c r="BZ58" s="42"/>
      <c r="CA58" s="42"/>
      <c r="CB58" s="42"/>
      <c r="CC58" s="42"/>
      <c r="CD58" s="42"/>
      <c r="CE58" s="42"/>
      <c r="CF58" s="42"/>
      <c r="CG58" s="42"/>
      <c r="CH58" s="42"/>
      <c r="CI58" s="42"/>
      <c r="CJ58" s="42"/>
      <c r="CK58" s="42"/>
      <c r="CL58" s="42"/>
      <c r="CM58" s="42"/>
      <c r="CN58" s="42"/>
      <c r="CO58" s="42"/>
      <c r="CP58" s="42"/>
      <c r="CQ58" s="42"/>
      <c r="CR58" s="42"/>
    </row>
    <row r="59" spans="1:96" x14ac:dyDescent="0.3">
      <c r="A59" s="42">
        <v>9.0399999999999991</v>
      </c>
      <c r="B59" s="42" t="s">
        <v>75</v>
      </c>
      <c r="C59" s="38" t="s">
        <v>195</v>
      </c>
      <c r="D59" s="52"/>
      <c r="E59" s="53"/>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c r="BH59" s="42"/>
      <c r="BI59" s="42"/>
      <c r="BJ59" s="42"/>
      <c r="BK59" s="42"/>
      <c r="BL59" s="87"/>
      <c r="BM59" s="87"/>
      <c r="BN59" s="42"/>
      <c r="BO59" s="42"/>
      <c r="BP59" s="87"/>
      <c r="BQ59" s="87"/>
      <c r="BR59" s="87"/>
      <c r="BS59" s="87"/>
      <c r="BT59" s="42"/>
      <c r="BU59" s="42"/>
      <c r="BV59" s="42"/>
      <c r="BW59" s="42"/>
      <c r="BX59" s="42"/>
      <c r="BY59" s="42"/>
      <c r="BZ59" s="42"/>
      <c r="CA59" s="42"/>
      <c r="CB59" s="42"/>
      <c r="CC59" s="42"/>
      <c r="CD59" s="42"/>
      <c r="CE59" s="42"/>
      <c r="CF59" s="42"/>
      <c r="CG59" s="42"/>
      <c r="CH59" s="42"/>
      <c r="CI59" s="42"/>
      <c r="CJ59" s="42"/>
      <c r="CK59" s="42"/>
      <c r="CL59" s="42"/>
      <c r="CM59" s="42"/>
      <c r="CN59" s="42"/>
      <c r="CO59" s="42"/>
      <c r="CP59" s="42"/>
      <c r="CQ59" s="42"/>
      <c r="CR59" s="42"/>
    </row>
    <row r="60" spans="1:96" x14ac:dyDescent="0.3">
      <c r="A60" s="42">
        <v>9.0500000000000007</v>
      </c>
      <c r="B60" s="42" t="s">
        <v>76</v>
      </c>
      <c r="C60" s="38" t="s">
        <v>195</v>
      </c>
      <c r="D60" s="52"/>
      <c r="E60" s="53"/>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c r="BH60" s="42"/>
      <c r="BI60" s="42"/>
      <c r="BJ60" s="42"/>
      <c r="BK60" s="42"/>
      <c r="BL60" s="87"/>
      <c r="BM60" s="87"/>
      <c r="BN60" s="42"/>
      <c r="BO60" s="42"/>
      <c r="BP60" s="87"/>
      <c r="BQ60" s="87"/>
      <c r="BR60" s="87"/>
      <c r="BS60" s="87"/>
      <c r="BT60" s="87"/>
      <c r="BU60" s="42"/>
      <c r="BV60" s="42"/>
      <c r="BW60" s="42"/>
      <c r="BX60" s="42"/>
      <c r="BY60" s="42"/>
      <c r="BZ60" s="42"/>
      <c r="CA60" s="42"/>
      <c r="CB60" s="42"/>
      <c r="CC60" s="42"/>
      <c r="CD60" s="42"/>
      <c r="CE60" s="42"/>
      <c r="CF60" s="42"/>
      <c r="CG60" s="42"/>
      <c r="CH60" s="42"/>
      <c r="CI60" s="42"/>
      <c r="CJ60" s="42"/>
      <c r="CK60" s="42"/>
      <c r="CL60" s="42"/>
      <c r="CM60" s="42"/>
      <c r="CN60" s="42"/>
      <c r="CO60" s="42"/>
      <c r="CP60" s="42"/>
      <c r="CQ60" s="42"/>
      <c r="CR60" s="42"/>
    </row>
    <row r="61" spans="1:96" ht="31.2" customHeight="1" x14ac:dyDescent="0.3">
      <c r="A61" s="49" t="s">
        <v>189</v>
      </c>
      <c r="B61" s="50" t="s">
        <v>200</v>
      </c>
      <c r="C61" s="65"/>
      <c r="D61" s="84">
        <v>44053</v>
      </c>
      <c r="E61" s="84">
        <v>44074</v>
      </c>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c r="CF61" s="42"/>
      <c r="CG61" s="42"/>
      <c r="CH61" s="42"/>
      <c r="CI61" s="42"/>
      <c r="CJ61" s="42"/>
      <c r="CK61" s="42"/>
      <c r="CL61" s="42"/>
      <c r="CM61" s="42"/>
      <c r="CN61" s="42"/>
      <c r="CO61" s="42"/>
      <c r="CP61" s="42"/>
      <c r="CQ61" s="42"/>
      <c r="CR61" s="42"/>
    </row>
    <row r="62" spans="1:96" ht="23.25" customHeight="1" x14ac:dyDescent="0.3">
      <c r="A62" s="51">
        <v>10</v>
      </c>
      <c r="B62" s="51" t="s">
        <v>77</v>
      </c>
      <c r="C62" s="66"/>
      <c r="D62" s="60"/>
      <c r="E62" s="58"/>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row>
    <row r="63" spans="1:96" x14ac:dyDescent="0.3">
      <c r="A63" s="42">
        <v>10.01</v>
      </c>
      <c r="B63" s="42" t="s">
        <v>78</v>
      </c>
      <c r="C63" s="38" t="s">
        <v>108</v>
      </c>
      <c r="D63" s="52"/>
      <c r="E63" s="53"/>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78"/>
      <c r="BX63" s="42"/>
      <c r="BY63" s="42"/>
      <c r="BZ63" s="42"/>
      <c r="CA63" s="42"/>
      <c r="CB63" s="42"/>
      <c r="CC63" s="42"/>
      <c r="CD63" s="42"/>
      <c r="CE63" s="42"/>
      <c r="CF63" s="42"/>
      <c r="CG63" s="42"/>
      <c r="CH63" s="42"/>
      <c r="CI63" s="42"/>
      <c r="CJ63" s="42"/>
      <c r="CK63" s="42"/>
      <c r="CL63" s="42"/>
      <c r="CM63" s="42"/>
      <c r="CN63" s="42"/>
      <c r="CO63" s="42"/>
      <c r="CP63" s="42"/>
      <c r="CQ63" s="42"/>
      <c r="CR63" s="42"/>
    </row>
    <row r="64" spans="1:96" x14ac:dyDescent="0.3">
      <c r="A64" s="42">
        <v>10.02</v>
      </c>
      <c r="B64" s="42" t="s">
        <v>79</v>
      </c>
      <c r="C64" s="38" t="s">
        <v>108</v>
      </c>
      <c r="D64" s="52"/>
      <c r="E64" s="53"/>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78"/>
      <c r="BX64" s="78"/>
      <c r="BY64" s="42"/>
      <c r="BZ64" s="42"/>
      <c r="CA64" s="42"/>
      <c r="CB64" s="42"/>
      <c r="CC64" s="42"/>
      <c r="CD64" s="42"/>
      <c r="CE64" s="42"/>
      <c r="CF64" s="42"/>
      <c r="CG64" s="42"/>
      <c r="CH64" s="42"/>
      <c r="CI64" s="42"/>
      <c r="CJ64" s="42"/>
      <c r="CK64" s="42"/>
      <c r="CL64" s="42"/>
      <c r="CM64" s="42"/>
      <c r="CN64" s="42"/>
      <c r="CO64" s="42"/>
      <c r="CP64" s="42"/>
      <c r="CQ64" s="42"/>
      <c r="CR64" s="42"/>
    </row>
    <row r="65" spans="1:96" x14ac:dyDescent="0.3">
      <c r="A65" s="42">
        <v>10.029999999999999</v>
      </c>
      <c r="B65" s="42" t="s">
        <v>80</v>
      </c>
      <c r="C65" s="38" t="s">
        <v>108</v>
      </c>
      <c r="D65" s="52"/>
      <c r="E65" s="53"/>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78"/>
      <c r="BY65" s="78"/>
      <c r="BZ65" s="42"/>
      <c r="CA65" s="42"/>
      <c r="CB65" s="42"/>
      <c r="CC65" s="42"/>
      <c r="CD65" s="42"/>
      <c r="CE65" s="42"/>
      <c r="CF65" s="42"/>
      <c r="CG65" s="42"/>
      <c r="CH65" s="42"/>
      <c r="CI65" s="42"/>
      <c r="CJ65" s="42"/>
      <c r="CK65" s="42"/>
      <c r="CL65" s="42"/>
      <c r="CM65" s="42"/>
      <c r="CN65" s="42"/>
      <c r="CO65" s="42"/>
      <c r="CP65" s="42"/>
      <c r="CQ65" s="42"/>
      <c r="CR65" s="42"/>
    </row>
    <row r="66" spans="1:96" x14ac:dyDescent="0.3">
      <c r="A66" s="42">
        <v>10.039999999999999</v>
      </c>
      <c r="B66" s="42" t="s">
        <v>81</v>
      </c>
      <c r="C66" s="38" t="s">
        <v>108</v>
      </c>
      <c r="D66" s="52"/>
      <c r="E66" s="53"/>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78"/>
      <c r="BZ66" s="78"/>
      <c r="CA66" s="42"/>
      <c r="CB66" s="42"/>
      <c r="CC66" s="42"/>
      <c r="CD66" s="42"/>
      <c r="CE66" s="42"/>
      <c r="CF66" s="42"/>
      <c r="CG66" s="42"/>
      <c r="CH66" s="42"/>
      <c r="CI66" s="42"/>
      <c r="CJ66" s="42"/>
      <c r="CK66" s="42"/>
      <c r="CL66" s="42"/>
      <c r="CM66" s="42"/>
      <c r="CN66" s="42"/>
      <c r="CO66" s="42"/>
      <c r="CP66" s="42"/>
      <c r="CQ66" s="42"/>
      <c r="CR66" s="42"/>
    </row>
    <row r="67" spans="1:96" x14ac:dyDescent="0.3">
      <c r="A67" s="42">
        <v>10.050000000000001</v>
      </c>
      <c r="B67" s="42" t="s">
        <v>82</v>
      </c>
      <c r="C67" s="38" t="s">
        <v>108</v>
      </c>
      <c r="D67" s="52"/>
      <c r="E67" s="53"/>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78"/>
      <c r="BZ67" s="78"/>
      <c r="CA67" s="78"/>
      <c r="CB67" s="42"/>
      <c r="CC67" s="42"/>
      <c r="CD67" s="42"/>
      <c r="CE67" s="42"/>
      <c r="CF67" s="42"/>
      <c r="CG67" s="42"/>
      <c r="CH67" s="42"/>
      <c r="CI67" s="42"/>
      <c r="CJ67" s="42"/>
      <c r="CK67" s="42"/>
      <c r="CL67" s="42"/>
      <c r="CM67" s="42"/>
      <c r="CN67" s="42"/>
      <c r="CO67" s="42"/>
      <c r="CP67" s="42"/>
      <c r="CQ67" s="42"/>
      <c r="CR67" s="42"/>
    </row>
    <row r="68" spans="1:96" ht="21.75" customHeight="1" x14ac:dyDescent="0.3">
      <c r="A68" s="51">
        <v>11</v>
      </c>
      <c r="B68" s="51" t="s">
        <v>83</v>
      </c>
      <c r="C68" s="66"/>
      <c r="D68" s="60"/>
      <c r="E68" s="58"/>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42"/>
      <c r="CP68" s="42"/>
      <c r="CQ68" s="42"/>
      <c r="CR68" s="42"/>
    </row>
    <row r="69" spans="1:96" x14ac:dyDescent="0.3">
      <c r="A69" s="42">
        <v>11.01</v>
      </c>
      <c r="B69" s="42" t="s">
        <v>85</v>
      </c>
      <c r="C69" s="38" t="s">
        <v>108</v>
      </c>
      <c r="D69" s="52"/>
      <c r="E69" s="53"/>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78"/>
      <c r="CE69" s="78"/>
      <c r="CF69" s="78"/>
      <c r="CG69" s="42"/>
      <c r="CH69" s="42"/>
      <c r="CI69" s="42"/>
      <c r="CJ69" s="42"/>
      <c r="CK69" s="42"/>
      <c r="CL69" s="42"/>
      <c r="CM69" s="42"/>
      <c r="CN69" s="42"/>
      <c r="CO69" s="42"/>
      <c r="CP69" s="42"/>
      <c r="CQ69" s="42"/>
      <c r="CR69" s="42"/>
    </row>
    <row r="70" spans="1:96" x14ac:dyDescent="0.3">
      <c r="A70" s="42">
        <v>11.02</v>
      </c>
      <c r="B70" s="42" t="s">
        <v>84</v>
      </c>
      <c r="C70" s="38" t="s">
        <v>108</v>
      </c>
      <c r="D70" s="52"/>
      <c r="E70" s="53"/>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78"/>
      <c r="CF70" s="78"/>
      <c r="CG70" s="78"/>
      <c r="CH70" s="42"/>
      <c r="CI70" s="42"/>
      <c r="CJ70" s="42"/>
      <c r="CK70" s="42"/>
      <c r="CL70" s="42"/>
      <c r="CM70" s="42"/>
      <c r="CN70" s="42"/>
      <c r="CO70" s="42"/>
      <c r="CP70" s="42"/>
      <c r="CQ70" s="42"/>
      <c r="CR70" s="42"/>
    </row>
    <row r="71" spans="1:96" x14ac:dyDescent="0.3">
      <c r="A71" s="42">
        <v>11.03</v>
      </c>
      <c r="B71" s="42" t="s">
        <v>86</v>
      </c>
      <c r="C71" s="38" t="s">
        <v>108</v>
      </c>
      <c r="D71" s="52"/>
      <c r="E71" s="53"/>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78"/>
      <c r="CH71" s="42"/>
      <c r="CI71" s="42"/>
      <c r="CJ71" s="42"/>
      <c r="CK71" s="42"/>
      <c r="CL71" s="42"/>
      <c r="CM71" s="42"/>
      <c r="CN71" s="42"/>
      <c r="CO71" s="42"/>
      <c r="CP71" s="42"/>
      <c r="CQ71" s="42"/>
      <c r="CR71" s="42"/>
    </row>
    <row r="72" spans="1:96" x14ac:dyDescent="0.3">
      <c r="A72" s="42">
        <v>11.04</v>
      </c>
      <c r="B72" s="42" t="s">
        <v>87</v>
      </c>
      <c r="C72" s="38" t="s">
        <v>108</v>
      </c>
      <c r="D72" s="52"/>
      <c r="E72" s="53"/>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78"/>
      <c r="CH72" s="78"/>
      <c r="CI72" s="42"/>
      <c r="CJ72" s="42"/>
      <c r="CK72" s="42"/>
      <c r="CL72" s="42"/>
      <c r="CM72" s="42"/>
      <c r="CN72" s="42"/>
      <c r="CO72" s="42"/>
      <c r="CP72" s="42"/>
      <c r="CQ72" s="42"/>
      <c r="CR72" s="42"/>
    </row>
    <row r="73" spans="1:96" x14ac:dyDescent="0.3">
      <c r="A73" s="42">
        <v>11.05</v>
      </c>
      <c r="B73" s="42" t="s">
        <v>88</v>
      </c>
      <c r="C73" s="67" t="s">
        <v>111</v>
      </c>
      <c r="D73" s="52"/>
      <c r="E73" s="53"/>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78"/>
      <c r="CH73" s="78"/>
      <c r="CI73" s="42"/>
      <c r="CJ73" s="42"/>
      <c r="CK73" s="78"/>
      <c r="CL73" s="78"/>
      <c r="CM73" s="42"/>
      <c r="CN73" s="42"/>
      <c r="CO73" s="42"/>
      <c r="CP73" s="42"/>
      <c r="CQ73" s="42"/>
      <c r="CR73" s="42"/>
    </row>
    <row r="74" spans="1:96" ht="24" customHeight="1" x14ac:dyDescent="0.3">
      <c r="A74" s="51">
        <v>12</v>
      </c>
      <c r="B74" s="51" t="s">
        <v>89</v>
      </c>
      <c r="C74" s="66"/>
      <c r="D74" s="60"/>
      <c r="E74" s="58"/>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row>
    <row r="75" spans="1:96" x14ac:dyDescent="0.3">
      <c r="A75" s="42">
        <v>12.01</v>
      </c>
      <c r="B75" s="42" t="s">
        <v>90</v>
      </c>
      <c r="C75" s="38" t="s">
        <v>108</v>
      </c>
      <c r="D75" s="52"/>
      <c r="E75" s="53"/>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78"/>
      <c r="CL75" s="78"/>
      <c r="CM75" s="42"/>
      <c r="CN75" s="42"/>
      <c r="CO75" s="42"/>
      <c r="CP75" s="42"/>
      <c r="CQ75" s="42"/>
      <c r="CR75" s="42"/>
    </row>
    <row r="76" spans="1:96" x14ac:dyDescent="0.3">
      <c r="A76" s="42">
        <v>12.02</v>
      </c>
      <c r="B76" s="42" t="s">
        <v>225</v>
      </c>
      <c r="C76" s="38" t="s">
        <v>194</v>
      </c>
      <c r="D76" s="52"/>
      <c r="E76" s="53"/>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78"/>
      <c r="CM76" s="78"/>
      <c r="CN76" s="42"/>
      <c r="CO76" s="42"/>
      <c r="CP76" s="42"/>
      <c r="CQ76" s="42"/>
      <c r="CR76" s="42"/>
    </row>
    <row r="77" spans="1:96" ht="20.399999999999999" x14ac:dyDescent="0.3">
      <c r="A77" s="42">
        <v>12.03</v>
      </c>
      <c r="B77" s="55" t="s">
        <v>91</v>
      </c>
      <c r="C77" s="38" t="s">
        <v>108</v>
      </c>
      <c r="D77" s="52"/>
      <c r="E77" s="53"/>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78"/>
      <c r="CM77" s="78"/>
      <c r="CN77" s="42"/>
      <c r="CO77" s="42"/>
      <c r="CP77" s="42"/>
      <c r="CQ77" s="42"/>
      <c r="CR77" s="42"/>
    </row>
    <row r="78" spans="1:96" x14ac:dyDescent="0.3">
      <c r="A78" s="42">
        <v>12.04</v>
      </c>
      <c r="B78" s="42" t="s">
        <v>92</v>
      </c>
      <c r="C78" s="38" t="s">
        <v>108</v>
      </c>
      <c r="D78" s="52"/>
      <c r="E78" s="53"/>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78"/>
      <c r="CM78" s="78"/>
      <c r="CN78" s="42"/>
      <c r="CO78" s="42"/>
      <c r="CP78" s="42"/>
      <c r="CQ78" s="42"/>
      <c r="CR78" s="42"/>
    </row>
    <row r="79" spans="1:96" x14ac:dyDescent="0.3">
      <c r="A79" s="42">
        <v>12.05</v>
      </c>
      <c r="B79" s="42" t="s">
        <v>93</v>
      </c>
      <c r="C79" s="38" t="s">
        <v>108</v>
      </c>
      <c r="D79" s="52"/>
      <c r="E79" s="53"/>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78"/>
      <c r="CN79" s="42"/>
      <c r="CO79" s="42"/>
      <c r="CP79" s="42"/>
      <c r="CQ79" s="42"/>
      <c r="CR79" s="42"/>
    </row>
    <row r="80" spans="1:96" ht="23.25" customHeight="1" x14ac:dyDescent="0.3">
      <c r="A80" s="51">
        <v>13</v>
      </c>
      <c r="B80" s="51" t="s">
        <v>94</v>
      </c>
      <c r="C80" s="66"/>
      <c r="D80" s="60"/>
      <c r="E80" s="58"/>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42"/>
      <c r="CP80" s="42"/>
      <c r="CQ80" s="42"/>
      <c r="CR80" s="42"/>
    </row>
    <row r="81" spans="1:96" x14ac:dyDescent="0.3">
      <c r="A81" s="42">
        <v>13.01</v>
      </c>
      <c r="B81" s="42" t="s">
        <v>94</v>
      </c>
      <c r="C81" s="38" t="s">
        <v>202</v>
      </c>
      <c r="D81" s="52"/>
      <c r="E81" s="53"/>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78"/>
      <c r="CO81" s="42"/>
      <c r="CP81" s="42"/>
      <c r="CQ81" s="42"/>
      <c r="CR81" s="42"/>
    </row>
    <row r="82" spans="1:96" ht="21.75" customHeight="1" x14ac:dyDescent="0.3">
      <c r="A82" s="51">
        <v>14</v>
      </c>
      <c r="B82" s="51" t="s">
        <v>95</v>
      </c>
      <c r="C82" s="66"/>
      <c r="D82" s="60"/>
      <c r="E82" s="58"/>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42"/>
      <c r="CP82" s="42"/>
      <c r="CQ82" s="42"/>
      <c r="CR82" s="42"/>
    </row>
    <row r="83" spans="1:96" x14ac:dyDescent="0.3">
      <c r="A83" s="42">
        <v>14.01</v>
      </c>
      <c r="B83" s="42" t="s">
        <v>96</v>
      </c>
      <c r="C83" s="38" t="s">
        <v>108</v>
      </c>
      <c r="D83" s="52"/>
      <c r="E83" s="53"/>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78"/>
      <c r="CP83" s="42"/>
      <c r="CQ83" s="42"/>
      <c r="CR83" s="42"/>
    </row>
    <row r="84" spans="1:96" x14ac:dyDescent="0.3">
      <c r="A84" s="51">
        <v>15</v>
      </c>
      <c r="B84" s="51" t="s">
        <v>97</v>
      </c>
      <c r="C84" s="66"/>
      <c r="D84" s="60"/>
      <c r="E84" s="58"/>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42"/>
      <c r="CP84" s="42"/>
      <c r="CQ84" s="42"/>
      <c r="CR84" s="42"/>
    </row>
    <row r="85" spans="1:96" x14ac:dyDescent="0.3">
      <c r="A85" s="42">
        <v>17</v>
      </c>
      <c r="B85" s="42" t="s">
        <v>98</v>
      </c>
      <c r="C85" s="38"/>
      <c r="D85" s="56"/>
      <c r="E85" s="57"/>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78"/>
    </row>
    <row r="87" spans="1:96" x14ac:dyDescent="0.3">
      <c r="B87" s="115" t="s">
        <v>190</v>
      </c>
      <c r="C87" s="68"/>
      <c r="D87" s="38" t="s">
        <v>191</v>
      </c>
      <c r="E87" s="61" t="s">
        <v>192</v>
      </c>
      <c r="F87" s="48"/>
      <c r="G87" s="48"/>
      <c r="H87" s="48"/>
      <c r="I87" s="48"/>
      <c r="J87" s="48"/>
      <c r="K87" s="48"/>
    </row>
    <row r="88" spans="1:96" x14ac:dyDescent="0.3">
      <c r="B88" s="116"/>
      <c r="C88" s="48"/>
      <c r="D88" s="85">
        <f>+D11</f>
        <v>43997</v>
      </c>
      <c r="E88" s="86">
        <f>+E61</f>
        <v>44074</v>
      </c>
    </row>
    <row r="89" spans="1:96" x14ac:dyDescent="0.3">
      <c r="B89" s="115" t="s">
        <v>193</v>
      </c>
      <c r="C89" s="68"/>
      <c r="D89" s="113" t="s">
        <v>227</v>
      </c>
      <c r="E89" s="114"/>
      <c r="F89" s="62"/>
      <c r="G89" s="62"/>
      <c r="H89" s="62"/>
      <c r="I89" s="62"/>
      <c r="J89" s="62"/>
      <c r="K89" s="62"/>
    </row>
    <row r="90" spans="1:96" ht="25.5" customHeight="1" x14ac:dyDescent="0.3">
      <c r="B90" s="116"/>
      <c r="C90" s="69"/>
      <c r="D90" s="113" t="s">
        <v>228</v>
      </c>
      <c r="E90" s="114"/>
      <c r="F90" s="62"/>
      <c r="G90" s="62"/>
      <c r="H90" s="62"/>
      <c r="I90" s="62"/>
      <c r="J90" s="62"/>
      <c r="K90" s="62"/>
    </row>
    <row r="92" spans="1:96" x14ac:dyDescent="0.3">
      <c r="C92" s="63">
        <f>13*5</f>
        <v>65</v>
      </c>
    </row>
    <row r="95" spans="1:96" x14ac:dyDescent="0.3">
      <c r="B95" s="88" t="s">
        <v>236</v>
      </c>
    </row>
    <row r="96" spans="1:96" x14ac:dyDescent="0.3">
      <c r="A96" s="37">
        <v>1</v>
      </c>
      <c r="B96" s="37" t="s">
        <v>0</v>
      </c>
    </row>
    <row r="97" spans="1:2" x14ac:dyDescent="0.3">
      <c r="A97" s="37">
        <v>2</v>
      </c>
      <c r="B97" s="37" t="s">
        <v>1</v>
      </c>
    </row>
    <row r="98" spans="1:2" x14ac:dyDescent="0.3">
      <c r="A98" s="37">
        <v>3</v>
      </c>
      <c r="B98" s="37" t="s">
        <v>2</v>
      </c>
    </row>
    <row r="99" spans="1:2" x14ac:dyDescent="0.3">
      <c r="A99" s="37">
        <v>4</v>
      </c>
      <c r="B99" s="37" t="s">
        <v>234</v>
      </c>
    </row>
    <row r="100" spans="1:2" x14ac:dyDescent="0.3">
      <c r="A100" s="37">
        <v>5</v>
      </c>
      <c r="B100" s="37" t="s">
        <v>235</v>
      </c>
    </row>
    <row r="101" spans="1:2" x14ac:dyDescent="0.3">
      <c r="A101" s="37">
        <v>6</v>
      </c>
      <c r="B101" s="37" t="s">
        <v>180</v>
      </c>
    </row>
    <row r="102" spans="1:2" x14ac:dyDescent="0.3">
      <c r="A102" s="37">
        <v>7</v>
      </c>
      <c r="B102" s="37" t="s">
        <v>238</v>
      </c>
    </row>
  </sheetData>
  <mergeCells count="29">
    <mergeCell ref="D90:E90"/>
    <mergeCell ref="B89:B90"/>
    <mergeCell ref="B87:B88"/>
    <mergeCell ref="A3:B4"/>
    <mergeCell ref="D9:E9"/>
    <mergeCell ref="D10:E10"/>
    <mergeCell ref="D7:E7"/>
    <mergeCell ref="D8:E8"/>
    <mergeCell ref="D89:E89"/>
    <mergeCell ref="A1:B2"/>
    <mergeCell ref="E1:E4"/>
    <mergeCell ref="D1:D4"/>
    <mergeCell ref="C1:C4"/>
    <mergeCell ref="F1:AH1"/>
    <mergeCell ref="F4:I4"/>
    <mergeCell ref="L4:P4"/>
    <mergeCell ref="S4:W4"/>
    <mergeCell ref="Z4:AD4"/>
    <mergeCell ref="AI1:BM1"/>
    <mergeCell ref="BN1:CQ1"/>
    <mergeCell ref="BB4:BF4"/>
    <mergeCell ref="AU4:AY4"/>
    <mergeCell ref="AN4:AR4"/>
    <mergeCell ref="AG4:AK4"/>
    <mergeCell ref="BI4:BM4"/>
    <mergeCell ref="CK4:CO4"/>
    <mergeCell ref="CD4:CH4"/>
    <mergeCell ref="BW4:CA4"/>
    <mergeCell ref="BP4:BT4"/>
  </mergeCells>
  <phoneticPr fontId="3" type="noConversion"/>
  <pageMargins left="0.70866141732283472" right="0.70866141732283472" top="0.74803149606299213" bottom="0.74803149606299213" header="0.31496062992125984" footer="0.31496062992125984"/>
  <pageSetup paperSize="8" scale="6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F0343-53AF-4B02-BC03-ACC3328D8F3B}">
  <dimension ref="A2:K59"/>
  <sheetViews>
    <sheetView showGridLines="0" topLeftCell="A37" workbookViewId="0">
      <selection activeCell="G57" sqref="G57"/>
    </sheetView>
  </sheetViews>
  <sheetFormatPr baseColWidth="10" defaultColWidth="12" defaultRowHeight="13.8" x14ac:dyDescent="0.3"/>
  <cols>
    <col min="1" max="1" width="5.875" style="1" customWidth="1"/>
    <col min="2" max="2" width="38.875" style="1" customWidth="1"/>
    <col min="3" max="3" width="44.375" style="1" hidden="1" customWidth="1"/>
    <col min="4" max="4" width="12.5" style="1" customWidth="1"/>
    <col min="5" max="5" width="11" style="1" customWidth="1"/>
    <col min="6" max="6" width="12.125" style="1" bestFit="1" customWidth="1"/>
    <col min="7" max="7" width="17" style="1" customWidth="1"/>
    <col min="8" max="8" width="16" style="1" customWidth="1"/>
    <col min="9" max="9" width="13.625" style="1" customWidth="1"/>
    <col min="10" max="10" width="14.125" style="1" customWidth="1"/>
    <col min="11" max="11" width="17" style="1" customWidth="1"/>
    <col min="12" max="16384" width="12" style="1"/>
  </cols>
  <sheetData>
    <row r="2" spans="1:11" ht="27.6" x14ac:dyDescent="0.3">
      <c r="A2" s="11" t="s">
        <v>4</v>
      </c>
      <c r="B2" s="11" t="s">
        <v>14</v>
      </c>
      <c r="C2" s="11" t="s">
        <v>15</v>
      </c>
      <c r="D2" s="11" t="s">
        <v>16</v>
      </c>
      <c r="E2" s="11" t="s">
        <v>17</v>
      </c>
      <c r="F2" s="11" t="s">
        <v>18</v>
      </c>
      <c r="G2" s="11" t="s">
        <v>185</v>
      </c>
      <c r="H2" s="11" t="s">
        <v>223</v>
      </c>
      <c r="I2" s="11" t="s">
        <v>224</v>
      </c>
      <c r="J2" s="11" t="s">
        <v>155</v>
      </c>
    </row>
    <row r="3" spans="1:11" x14ac:dyDescent="0.3">
      <c r="A3" s="2"/>
      <c r="B3" s="8" t="s">
        <v>19</v>
      </c>
      <c r="C3" s="3"/>
      <c r="D3" s="3"/>
      <c r="E3" s="3"/>
      <c r="F3" s="5"/>
      <c r="G3" s="90">
        <f>SUM(G4:G11)</f>
        <v>69500</v>
      </c>
      <c r="K3" s="6">
        <f>SUM(K4:K11)</f>
        <v>61500</v>
      </c>
    </row>
    <row r="4" spans="1:11" x14ac:dyDescent="0.3">
      <c r="A4" s="16">
        <v>1</v>
      </c>
      <c r="B4" s="25" t="s">
        <v>119</v>
      </c>
      <c r="C4" s="3"/>
      <c r="D4" s="16" t="s">
        <v>22</v>
      </c>
      <c r="E4" s="16">
        <v>3</v>
      </c>
      <c r="F4" s="89">
        <v>4500</v>
      </c>
      <c r="G4" s="89">
        <f>F4*E4</f>
        <v>13500</v>
      </c>
      <c r="H4" s="89">
        <f>+F4</f>
        <v>4500</v>
      </c>
      <c r="I4" s="89">
        <f>+F4</f>
        <v>4500</v>
      </c>
      <c r="J4" s="89">
        <f>+F4</f>
        <v>4500</v>
      </c>
      <c r="K4" s="30">
        <f t="shared" ref="K4:K11" si="0">SUM(H4:J4)</f>
        <v>13500</v>
      </c>
    </row>
    <row r="5" spans="1:11" x14ac:dyDescent="0.3">
      <c r="A5" s="2">
        <v>2</v>
      </c>
      <c r="B5" s="3" t="s">
        <v>0</v>
      </c>
      <c r="C5" s="3" t="s">
        <v>5</v>
      </c>
      <c r="D5" s="2" t="s">
        <v>22</v>
      </c>
      <c r="E5" s="2">
        <v>3</v>
      </c>
      <c r="F5" s="89">
        <v>4000</v>
      </c>
      <c r="G5" s="89">
        <f>F5*E5</f>
        <v>12000</v>
      </c>
      <c r="H5" s="89">
        <f>+F5</f>
        <v>4000</v>
      </c>
      <c r="I5" s="89">
        <f>+H5</f>
        <v>4000</v>
      </c>
      <c r="J5" s="89">
        <f>+I5</f>
        <v>4000</v>
      </c>
      <c r="K5" s="30">
        <f t="shared" si="0"/>
        <v>12000</v>
      </c>
    </row>
    <row r="6" spans="1:11" x14ac:dyDescent="0.3">
      <c r="A6" s="16">
        <v>3</v>
      </c>
      <c r="B6" s="3" t="s">
        <v>2</v>
      </c>
      <c r="C6" s="3" t="s">
        <v>6</v>
      </c>
      <c r="D6" s="2" t="s">
        <v>22</v>
      </c>
      <c r="E6" s="2">
        <v>3</v>
      </c>
      <c r="F6" s="89">
        <v>4000</v>
      </c>
      <c r="G6" s="89">
        <f t="shared" ref="G6:G17" si="1">F6*E6</f>
        <v>12000</v>
      </c>
      <c r="H6" s="89"/>
      <c r="I6" s="89">
        <f>+F6</f>
        <v>4000</v>
      </c>
      <c r="J6" s="89">
        <f>+I6</f>
        <v>4000</v>
      </c>
      <c r="K6" s="30">
        <f t="shared" si="0"/>
        <v>8000</v>
      </c>
    </row>
    <row r="7" spans="1:11" x14ac:dyDescent="0.3">
      <c r="A7" s="16">
        <v>4</v>
      </c>
      <c r="B7" s="3" t="s">
        <v>1</v>
      </c>
      <c r="C7" s="3" t="s">
        <v>7</v>
      </c>
      <c r="D7" s="2" t="s">
        <v>22</v>
      </c>
      <c r="E7" s="2">
        <v>3</v>
      </c>
      <c r="F7" s="89">
        <v>4000</v>
      </c>
      <c r="G7" s="89">
        <f t="shared" si="1"/>
        <v>12000</v>
      </c>
      <c r="H7" s="89"/>
      <c r="I7" s="89">
        <f>+F7</f>
        <v>4000</v>
      </c>
      <c r="J7" s="89">
        <f>+I7</f>
        <v>4000</v>
      </c>
      <c r="K7" s="30">
        <f t="shared" si="0"/>
        <v>8000</v>
      </c>
    </row>
    <row r="8" spans="1:11" x14ac:dyDescent="0.3">
      <c r="A8" s="16">
        <v>5</v>
      </c>
      <c r="B8" s="3" t="s">
        <v>9</v>
      </c>
      <c r="C8" s="3" t="s">
        <v>8</v>
      </c>
      <c r="D8" s="2" t="s">
        <v>22</v>
      </c>
      <c r="E8" s="2">
        <v>1</v>
      </c>
      <c r="F8" s="89">
        <v>4000</v>
      </c>
      <c r="G8" s="89">
        <f t="shared" si="1"/>
        <v>4000</v>
      </c>
      <c r="H8" s="89"/>
      <c r="I8" s="89"/>
      <c r="J8" s="89">
        <f>+F8</f>
        <v>4000</v>
      </c>
      <c r="K8" s="30">
        <f t="shared" si="0"/>
        <v>4000</v>
      </c>
    </row>
    <row r="9" spans="1:11" x14ac:dyDescent="0.3">
      <c r="A9" s="16">
        <v>6</v>
      </c>
      <c r="B9" s="3" t="s">
        <v>210</v>
      </c>
      <c r="C9" s="3"/>
      <c r="D9" s="16" t="s">
        <v>22</v>
      </c>
      <c r="E9" s="16">
        <v>2</v>
      </c>
      <c r="F9" s="89">
        <v>4000</v>
      </c>
      <c r="G9" s="89">
        <f t="shared" si="1"/>
        <v>8000</v>
      </c>
      <c r="H9" s="89"/>
      <c r="I9" s="89">
        <f>F9</f>
        <v>4000</v>
      </c>
      <c r="J9" s="89">
        <f>+I9</f>
        <v>4000</v>
      </c>
      <c r="K9" s="30">
        <f t="shared" si="0"/>
        <v>8000</v>
      </c>
    </row>
    <row r="10" spans="1:11" x14ac:dyDescent="0.3">
      <c r="A10" s="16">
        <v>7</v>
      </c>
      <c r="B10" s="3" t="s">
        <v>184</v>
      </c>
      <c r="C10" s="3" t="s">
        <v>103</v>
      </c>
      <c r="D10" s="2" t="s">
        <v>22</v>
      </c>
      <c r="E10" s="2">
        <v>1</v>
      </c>
      <c r="F10" s="89">
        <v>4000</v>
      </c>
      <c r="G10" s="89">
        <f t="shared" si="1"/>
        <v>4000</v>
      </c>
      <c r="H10" s="89"/>
      <c r="I10" s="89"/>
      <c r="J10" s="89">
        <f>F10</f>
        <v>4000</v>
      </c>
      <c r="K10" s="30">
        <f t="shared" si="0"/>
        <v>4000</v>
      </c>
    </row>
    <row r="11" spans="1:11" x14ac:dyDescent="0.3">
      <c r="A11" s="16">
        <v>8</v>
      </c>
      <c r="B11" s="3" t="s">
        <v>180</v>
      </c>
      <c r="C11" s="3" t="s">
        <v>229</v>
      </c>
      <c r="D11" s="16" t="s">
        <v>22</v>
      </c>
      <c r="E11" s="16">
        <v>1</v>
      </c>
      <c r="F11" s="89">
        <v>4000</v>
      </c>
      <c r="G11" s="89">
        <f>F11*E11</f>
        <v>4000</v>
      </c>
      <c r="H11" s="89">
        <f>F11</f>
        <v>4000</v>
      </c>
      <c r="I11" s="89"/>
      <c r="J11" s="89"/>
      <c r="K11" s="30">
        <f t="shared" si="0"/>
        <v>4000</v>
      </c>
    </row>
    <row r="12" spans="1:11" x14ac:dyDescent="0.3">
      <c r="A12" s="2"/>
      <c r="B12" s="9" t="s">
        <v>20</v>
      </c>
      <c r="C12" s="3"/>
      <c r="D12" s="2"/>
      <c r="E12" s="2"/>
      <c r="F12" s="89"/>
      <c r="G12" s="90">
        <f>+G13</f>
        <v>5000</v>
      </c>
      <c r="H12" s="89"/>
      <c r="I12" s="89"/>
      <c r="J12" s="89"/>
      <c r="K12" s="6">
        <f>+K13</f>
        <v>5000</v>
      </c>
    </row>
    <row r="13" spans="1:11" x14ac:dyDescent="0.3">
      <c r="A13" s="2">
        <v>1</v>
      </c>
      <c r="B13" s="7" t="s">
        <v>21</v>
      </c>
      <c r="C13" s="3" t="s">
        <v>230</v>
      </c>
      <c r="D13" s="2" t="s">
        <v>22</v>
      </c>
      <c r="E13" s="2">
        <v>2</v>
      </c>
      <c r="F13" s="89">
        <v>2500</v>
      </c>
      <c r="G13" s="5">
        <f>F13*E13</f>
        <v>5000</v>
      </c>
      <c r="H13" s="89">
        <f>+F13</f>
        <v>2500</v>
      </c>
      <c r="I13" s="89">
        <f>+F13</f>
        <v>2500</v>
      </c>
      <c r="J13" s="89"/>
      <c r="K13" s="30">
        <f>SUM(H13:J13)</f>
        <v>5000</v>
      </c>
    </row>
    <row r="14" spans="1:11" x14ac:dyDescent="0.3">
      <c r="A14" s="2"/>
      <c r="B14" s="8" t="s">
        <v>26</v>
      </c>
      <c r="C14" s="3"/>
      <c r="D14" s="2"/>
      <c r="E14" s="2"/>
      <c r="F14" s="89"/>
      <c r="G14" s="90">
        <f>SUM(G15:G17)</f>
        <v>8400</v>
      </c>
      <c r="H14" s="89"/>
      <c r="I14" s="89"/>
      <c r="J14" s="89"/>
      <c r="K14" s="6">
        <f>SUM(K15:K17)</f>
        <v>8400</v>
      </c>
    </row>
    <row r="15" spans="1:11" ht="14.25" customHeight="1" x14ac:dyDescent="0.3">
      <c r="A15" s="2">
        <v>1</v>
      </c>
      <c r="B15" s="3" t="s">
        <v>231</v>
      </c>
      <c r="C15" s="10" t="s">
        <v>23</v>
      </c>
      <c r="D15" s="2" t="s">
        <v>24</v>
      </c>
      <c r="E15" s="2">
        <v>1</v>
      </c>
      <c r="F15" s="89">
        <f>700*4</f>
        <v>2800</v>
      </c>
      <c r="G15" s="89">
        <f t="shared" si="1"/>
        <v>2800</v>
      </c>
      <c r="H15" s="89">
        <f>+G15</f>
        <v>2800</v>
      </c>
      <c r="I15" s="89"/>
      <c r="J15" s="89"/>
      <c r="K15" s="30">
        <f>SUM(H15:J15)</f>
        <v>2800</v>
      </c>
    </row>
    <row r="16" spans="1:11" ht="14.25" customHeight="1" x14ac:dyDescent="0.3">
      <c r="A16" s="16">
        <v>2</v>
      </c>
      <c r="B16" s="3" t="s">
        <v>208</v>
      </c>
      <c r="C16" s="35"/>
      <c r="D16" s="16" t="s">
        <v>24</v>
      </c>
      <c r="E16" s="16">
        <v>1</v>
      </c>
      <c r="F16" s="89">
        <v>2100</v>
      </c>
      <c r="G16" s="89">
        <f t="shared" si="1"/>
        <v>2100</v>
      </c>
      <c r="H16" s="89">
        <f>+F16</f>
        <v>2100</v>
      </c>
      <c r="I16" s="89"/>
      <c r="J16" s="89"/>
      <c r="K16" s="30">
        <f>SUM(H16:J16)</f>
        <v>2100</v>
      </c>
    </row>
    <row r="17" spans="1:11" ht="14.25" customHeight="1" x14ac:dyDescent="0.3">
      <c r="A17" s="16">
        <v>3</v>
      </c>
      <c r="B17" s="3" t="s">
        <v>232</v>
      </c>
      <c r="C17" s="35"/>
      <c r="D17" s="16" t="s">
        <v>209</v>
      </c>
      <c r="E17" s="16">
        <v>1</v>
      </c>
      <c r="F17" s="89">
        <v>3500</v>
      </c>
      <c r="G17" s="89">
        <f t="shared" si="1"/>
        <v>3500</v>
      </c>
      <c r="H17" s="89">
        <f>+F17</f>
        <v>3500</v>
      </c>
      <c r="I17" s="89"/>
      <c r="J17" s="89"/>
      <c r="K17" s="30">
        <f>SUM(H17:J17)</f>
        <v>3500</v>
      </c>
    </row>
    <row r="18" spans="1:11" ht="26.4" x14ac:dyDescent="0.3">
      <c r="A18" s="16"/>
      <c r="B18" s="24" t="s">
        <v>151</v>
      </c>
      <c r="C18" s="17"/>
      <c r="D18" s="19"/>
      <c r="E18" s="19"/>
      <c r="F18" s="89"/>
      <c r="G18" s="90">
        <f>SUM(G19:G43)</f>
        <v>26031.5</v>
      </c>
      <c r="H18" s="89"/>
      <c r="I18" s="89"/>
      <c r="J18" s="89"/>
      <c r="K18" s="26">
        <f>SUM(K19:K43)</f>
        <v>26031.5</v>
      </c>
    </row>
    <row r="19" spans="1:11" x14ac:dyDescent="0.3">
      <c r="A19" s="16">
        <v>1</v>
      </c>
      <c r="B19" s="19" t="s">
        <v>123</v>
      </c>
      <c r="C19" s="17"/>
      <c r="D19" s="20" t="s">
        <v>124</v>
      </c>
      <c r="E19" s="20">
        <v>6</v>
      </c>
      <c r="F19" s="89">
        <v>16</v>
      </c>
      <c r="G19" s="89">
        <f>E19*F19</f>
        <v>96</v>
      </c>
      <c r="H19" s="89">
        <f>G19/2</f>
        <v>48</v>
      </c>
      <c r="I19" s="89">
        <f>+H19</f>
        <v>48</v>
      </c>
      <c r="J19" s="89"/>
      <c r="K19" s="30">
        <f t="shared" ref="K19:K43" si="2">SUM(H19:J19)</f>
        <v>96</v>
      </c>
    </row>
    <row r="20" spans="1:11" x14ac:dyDescent="0.3">
      <c r="A20" s="16">
        <v>2</v>
      </c>
      <c r="B20" s="21" t="s">
        <v>125</v>
      </c>
      <c r="C20" s="17"/>
      <c r="D20" s="20" t="s">
        <v>126</v>
      </c>
      <c r="E20" s="20">
        <v>4</v>
      </c>
      <c r="F20" s="89">
        <v>30</v>
      </c>
      <c r="G20" s="89">
        <f>E20*F20</f>
        <v>120</v>
      </c>
      <c r="H20" s="89"/>
      <c r="I20" s="89"/>
      <c r="J20" s="89">
        <f>+G20</f>
        <v>120</v>
      </c>
      <c r="K20" s="30">
        <f t="shared" si="2"/>
        <v>120</v>
      </c>
    </row>
    <row r="21" spans="1:11" x14ac:dyDescent="0.3">
      <c r="A21" s="16">
        <v>3</v>
      </c>
      <c r="B21" s="21" t="s">
        <v>239</v>
      </c>
      <c r="C21" s="17"/>
      <c r="D21" s="20" t="s">
        <v>124</v>
      </c>
      <c r="E21" s="20">
        <v>6</v>
      </c>
      <c r="F21" s="89">
        <v>28</v>
      </c>
      <c r="G21" s="89">
        <f t="shared" ref="G21:G39" si="3">E21*F21</f>
        <v>168</v>
      </c>
      <c r="H21" s="89">
        <f>+G21</f>
        <v>168</v>
      </c>
      <c r="I21" s="89"/>
      <c r="J21" s="89"/>
      <c r="K21" s="30">
        <f t="shared" si="2"/>
        <v>168</v>
      </c>
    </row>
    <row r="22" spans="1:11" x14ac:dyDescent="0.3">
      <c r="A22" s="16">
        <v>4</v>
      </c>
      <c r="B22" s="21" t="s">
        <v>127</v>
      </c>
      <c r="C22" s="17"/>
      <c r="D22" s="20" t="s">
        <v>128</v>
      </c>
      <c r="E22" s="20">
        <v>5</v>
      </c>
      <c r="F22" s="89">
        <v>1.5</v>
      </c>
      <c r="G22" s="89">
        <f t="shared" si="3"/>
        <v>7.5</v>
      </c>
      <c r="H22" s="89">
        <f>+G22</f>
        <v>7.5</v>
      </c>
      <c r="I22" s="89"/>
      <c r="J22" s="89"/>
      <c r="K22" s="30">
        <f t="shared" si="2"/>
        <v>7.5</v>
      </c>
    </row>
    <row r="23" spans="1:11" x14ac:dyDescent="0.3">
      <c r="A23" s="16">
        <v>5</v>
      </c>
      <c r="B23" s="21" t="s">
        <v>129</v>
      </c>
      <c r="C23" s="17"/>
      <c r="D23" s="20" t="s">
        <v>130</v>
      </c>
      <c r="E23" s="20">
        <v>4</v>
      </c>
      <c r="F23" s="89">
        <v>4</v>
      </c>
      <c r="G23" s="89">
        <f t="shared" si="3"/>
        <v>16</v>
      </c>
      <c r="H23" s="89"/>
      <c r="I23" s="89">
        <f>+G23</f>
        <v>16</v>
      </c>
      <c r="J23" s="89"/>
      <c r="K23" s="30">
        <f t="shared" si="2"/>
        <v>16</v>
      </c>
    </row>
    <row r="24" spans="1:11" x14ac:dyDescent="0.3">
      <c r="A24" s="16">
        <v>6</v>
      </c>
      <c r="B24" s="21" t="s">
        <v>242</v>
      </c>
      <c r="C24" s="17"/>
      <c r="D24" s="20" t="s">
        <v>131</v>
      </c>
      <c r="E24" s="20">
        <v>2</v>
      </c>
      <c r="F24" s="89">
        <v>310</v>
      </c>
      <c r="G24" s="89">
        <f t="shared" si="3"/>
        <v>620</v>
      </c>
      <c r="H24" s="89">
        <f>+G24</f>
        <v>620</v>
      </c>
      <c r="I24" s="89"/>
      <c r="J24" s="89"/>
      <c r="K24" s="30">
        <f t="shared" si="2"/>
        <v>620</v>
      </c>
    </row>
    <row r="25" spans="1:11" x14ac:dyDescent="0.3">
      <c r="A25" s="16">
        <v>7</v>
      </c>
      <c r="B25" s="21" t="s">
        <v>241</v>
      </c>
      <c r="C25" s="17"/>
      <c r="D25" s="20" t="s">
        <v>131</v>
      </c>
      <c r="E25" s="20">
        <v>2</v>
      </c>
      <c r="F25" s="89">
        <v>275</v>
      </c>
      <c r="G25" s="89">
        <f t="shared" si="3"/>
        <v>550</v>
      </c>
      <c r="H25" s="89">
        <f>+G25</f>
        <v>550</v>
      </c>
      <c r="I25" s="89"/>
      <c r="J25" s="89"/>
      <c r="K25" s="30">
        <f t="shared" si="2"/>
        <v>550</v>
      </c>
    </row>
    <row r="26" spans="1:11" x14ac:dyDescent="0.3">
      <c r="A26" s="16">
        <v>8</v>
      </c>
      <c r="B26" s="22" t="s">
        <v>132</v>
      </c>
      <c r="C26" s="17"/>
      <c r="D26" s="20" t="s">
        <v>128</v>
      </c>
      <c r="E26" s="20">
        <v>3</v>
      </c>
      <c r="F26" s="89">
        <v>2</v>
      </c>
      <c r="G26" s="89">
        <f t="shared" si="3"/>
        <v>6</v>
      </c>
      <c r="H26" s="89">
        <f>+G26</f>
        <v>6</v>
      </c>
      <c r="I26" s="89"/>
      <c r="J26" s="89"/>
      <c r="K26" s="30">
        <f t="shared" si="2"/>
        <v>6</v>
      </c>
    </row>
    <row r="27" spans="1:11" x14ac:dyDescent="0.3">
      <c r="A27" s="16">
        <v>9</v>
      </c>
      <c r="B27" s="21" t="s">
        <v>133</v>
      </c>
      <c r="C27" s="17"/>
      <c r="D27" s="20" t="s">
        <v>131</v>
      </c>
      <c r="E27" s="20">
        <v>4</v>
      </c>
      <c r="F27" s="89">
        <v>5</v>
      </c>
      <c r="G27" s="89">
        <f t="shared" si="3"/>
        <v>20</v>
      </c>
      <c r="H27" s="89">
        <f>+G27</f>
        <v>20</v>
      </c>
      <c r="I27" s="89"/>
      <c r="J27" s="89"/>
      <c r="K27" s="30">
        <f t="shared" si="2"/>
        <v>20</v>
      </c>
    </row>
    <row r="28" spans="1:11" x14ac:dyDescent="0.3">
      <c r="A28" s="16">
        <v>10</v>
      </c>
      <c r="B28" s="21" t="s">
        <v>134</v>
      </c>
      <c r="C28" s="17"/>
      <c r="D28" s="20" t="s">
        <v>131</v>
      </c>
      <c r="E28" s="20">
        <v>5</v>
      </c>
      <c r="F28" s="89">
        <v>10</v>
      </c>
      <c r="G28" s="89">
        <f t="shared" si="3"/>
        <v>50</v>
      </c>
      <c r="H28" s="89">
        <f>+G28</f>
        <v>50</v>
      </c>
      <c r="I28" s="89"/>
      <c r="J28" s="89"/>
      <c r="K28" s="30">
        <f t="shared" si="2"/>
        <v>50</v>
      </c>
    </row>
    <row r="29" spans="1:11" x14ac:dyDescent="0.3">
      <c r="A29" s="16">
        <v>11</v>
      </c>
      <c r="B29" s="19" t="s">
        <v>135</v>
      </c>
      <c r="C29" s="17"/>
      <c r="D29" s="20" t="s">
        <v>136</v>
      </c>
      <c r="E29" s="20">
        <v>100</v>
      </c>
      <c r="F29" s="89">
        <v>1</v>
      </c>
      <c r="G29" s="89">
        <f t="shared" si="3"/>
        <v>100</v>
      </c>
      <c r="H29" s="89"/>
      <c r="I29" s="89"/>
      <c r="J29" s="89">
        <f>+G29</f>
        <v>100</v>
      </c>
      <c r="K29" s="30">
        <f t="shared" si="2"/>
        <v>100</v>
      </c>
    </row>
    <row r="30" spans="1:11" x14ac:dyDescent="0.3">
      <c r="A30" s="16">
        <v>12</v>
      </c>
      <c r="B30" s="19" t="s">
        <v>137</v>
      </c>
      <c r="C30" s="17"/>
      <c r="D30" s="20" t="s">
        <v>136</v>
      </c>
      <c r="E30" s="20">
        <v>100</v>
      </c>
      <c r="F30" s="89">
        <v>0.5</v>
      </c>
      <c r="G30" s="89">
        <f t="shared" si="3"/>
        <v>50</v>
      </c>
      <c r="H30" s="89"/>
      <c r="I30" s="89">
        <f>+G30</f>
        <v>50</v>
      </c>
      <c r="J30" s="89"/>
      <c r="K30" s="30">
        <f t="shared" si="2"/>
        <v>50</v>
      </c>
    </row>
    <row r="31" spans="1:11" x14ac:dyDescent="0.3">
      <c r="A31" s="16">
        <v>13</v>
      </c>
      <c r="B31" s="19" t="s">
        <v>138</v>
      </c>
      <c r="C31" s="17"/>
      <c r="D31" s="20" t="s">
        <v>128</v>
      </c>
      <c r="E31" s="20">
        <v>5</v>
      </c>
      <c r="F31" s="89">
        <v>20</v>
      </c>
      <c r="G31" s="89">
        <f t="shared" si="3"/>
        <v>100</v>
      </c>
      <c r="H31" s="89">
        <f>G31/2</f>
        <v>50</v>
      </c>
      <c r="I31" s="89">
        <f>+H31</f>
        <v>50</v>
      </c>
      <c r="J31" s="89"/>
      <c r="K31" s="30">
        <f t="shared" si="2"/>
        <v>100</v>
      </c>
    </row>
    <row r="32" spans="1:11" x14ac:dyDescent="0.3">
      <c r="A32" s="16">
        <v>14</v>
      </c>
      <c r="B32" s="21" t="s">
        <v>139</v>
      </c>
      <c r="C32" s="17"/>
      <c r="D32" s="20" t="s">
        <v>136</v>
      </c>
      <c r="E32" s="20">
        <v>12</v>
      </c>
      <c r="F32" s="89">
        <v>18</v>
      </c>
      <c r="G32" s="89">
        <f t="shared" si="3"/>
        <v>216</v>
      </c>
      <c r="H32" s="89">
        <f>+G32/2</f>
        <v>108</v>
      </c>
      <c r="I32" s="89">
        <f>+H32</f>
        <v>108</v>
      </c>
      <c r="J32" s="89"/>
      <c r="K32" s="30">
        <f t="shared" si="2"/>
        <v>216</v>
      </c>
    </row>
    <row r="33" spans="1:11" x14ac:dyDescent="0.3">
      <c r="A33" s="16">
        <v>15</v>
      </c>
      <c r="B33" s="21" t="s">
        <v>140</v>
      </c>
      <c r="C33" s="17"/>
      <c r="D33" s="20" t="s">
        <v>128</v>
      </c>
      <c r="E33" s="20">
        <v>12</v>
      </c>
      <c r="F33" s="89">
        <v>12</v>
      </c>
      <c r="G33" s="89">
        <f t="shared" si="3"/>
        <v>144</v>
      </c>
      <c r="H33" s="89">
        <f>G33/2</f>
        <v>72</v>
      </c>
      <c r="I33" s="89"/>
      <c r="J33" s="89">
        <f>+H33</f>
        <v>72</v>
      </c>
      <c r="K33" s="30">
        <f t="shared" si="2"/>
        <v>144</v>
      </c>
    </row>
    <row r="34" spans="1:11" x14ac:dyDescent="0.3">
      <c r="A34" s="16">
        <v>16</v>
      </c>
      <c r="B34" s="21" t="s">
        <v>141</v>
      </c>
      <c r="C34" s="17"/>
      <c r="D34" s="20" t="s">
        <v>136</v>
      </c>
      <c r="E34" s="20">
        <v>14</v>
      </c>
      <c r="F34" s="89">
        <v>3</v>
      </c>
      <c r="G34" s="89">
        <f t="shared" si="3"/>
        <v>42</v>
      </c>
      <c r="H34" s="89">
        <f>G34/2</f>
        <v>21</v>
      </c>
      <c r="I34" s="89"/>
      <c r="J34" s="89">
        <f>+H34</f>
        <v>21</v>
      </c>
      <c r="K34" s="30">
        <f t="shared" si="2"/>
        <v>42</v>
      </c>
    </row>
    <row r="35" spans="1:11" x14ac:dyDescent="0.3">
      <c r="A35" s="16">
        <v>17</v>
      </c>
      <c r="B35" s="21" t="s">
        <v>142</v>
      </c>
      <c r="C35" s="17"/>
      <c r="D35" s="20" t="s">
        <v>136</v>
      </c>
      <c r="E35" s="20">
        <v>200</v>
      </c>
      <c r="F35" s="89">
        <v>0.5</v>
      </c>
      <c r="G35" s="89">
        <f t="shared" si="3"/>
        <v>100</v>
      </c>
      <c r="H35" s="89">
        <f>G35/2</f>
        <v>50</v>
      </c>
      <c r="I35" s="89">
        <f>+H35</f>
        <v>50</v>
      </c>
      <c r="J35" s="89"/>
      <c r="K35" s="30">
        <f t="shared" si="2"/>
        <v>100</v>
      </c>
    </row>
    <row r="36" spans="1:11" x14ac:dyDescent="0.3">
      <c r="A36" s="16">
        <v>18</v>
      </c>
      <c r="B36" s="21" t="s">
        <v>143</v>
      </c>
      <c r="C36" s="17"/>
      <c r="D36" s="20" t="s">
        <v>136</v>
      </c>
      <c r="E36" s="20">
        <v>10</v>
      </c>
      <c r="F36" s="89">
        <v>2.5</v>
      </c>
      <c r="G36" s="89">
        <f t="shared" si="3"/>
        <v>25</v>
      </c>
      <c r="H36" s="89">
        <f>+G36</f>
        <v>25</v>
      </c>
      <c r="I36" s="89"/>
      <c r="J36" s="89"/>
      <c r="K36" s="30">
        <f t="shared" si="2"/>
        <v>25</v>
      </c>
    </row>
    <row r="37" spans="1:11" x14ac:dyDescent="0.3">
      <c r="A37" s="16">
        <v>19</v>
      </c>
      <c r="B37" s="21" t="s">
        <v>144</v>
      </c>
      <c r="C37" s="17"/>
      <c r="D37" s="20" t="s">
        <v>136</v>
      </c>
      <c r="E37" s="20">
        <v>8</v>
      </c>
      <c r="F37" s="89">
        <v>2.5</v>
      </c>
      <c r="G37" s="89">
        <f t="shared" si="3"/>
        <v>20</v>
      </c>
      <c r="H37" s="89"/>
      <c r="I37" s="89"/>
      <c r="J37" s="89">
        <f>+G37</f>
        <v>20</v>
      </c>
      <c r="K37" s="30">
        <f t="shared" si="2"/>
        <v>20</v>
      </c>
    </row>
    <row r="38" spans="1:11" x14ac:dyDescent="0.3">
      <c r="A38" s="16">
        <v>20</v>
      </c>
      <c r="B38" s="21" t="s">
        <v>240</v>
      </c>
      <c r="C38" s="17"/>
      <c r="D38" s="20" t="s">
        <v>136</v>
      </c>
      <c r="E38" s="20">
        <v>5</v>
      </c>
      <c r="F38" s="89">
        <v>119</v>
      </c>
      <c r="G38" s="89">
        <f t="shared" si="3"/>
        <v>595</v>
      </c>
      <c r="H38" s="89">
        <f t="shared" ref="H38:H43" si="4">+G38</f>
        <v>595</v>
      </c>
      <c r="I38" s="89"/>
      <c r="J38" s="89"/>
      <c r="K38" s="30">
        <f t="shared" si="2"/>
        <v>595</v>
      </c>
    </row>
    <row r="39" spans="1:11" x14ac:dyDescent="0.3">
      <c r="A39" s="16">
        <v>21</v>
      </c>
      <c r="B39" s="21" t="s">
        <v>145</v>
      </c>
      <c r="C39" s="17"/>
      <c r="D39" s="20" t="s">
        <v>136</v>
      </c>
      <c r="E39" s="20">
        <v>3</v>
      </c>
      <c r="F39" s="89">
        <v>25</v>
      </c>
      <c r="G39" s="89">
        <f t="shared" si="3"/>
        <v>75</v>
      </c>
      <c r="H39" s="89">
        <f t="shared" si="4"/>
        <v>75</v>
      </c>
      <c r="I39" s="89"/>
      <c r="J39" s="89"/>
      <c r="K39" s="30">
        <f t="shared" si="2"/>
        <v>75</v>
      </c>
    </row>
    <row r="40" spans="1:11" x14ac:dyDescent="0.3">
      <c r="A40" s="16">
        <v>22</v>
      </c>
      <c r="B40" s="21" t="s">
        <v>243</v>
      </c>
      <c r="C40" s="17"/>
      <c r="D40" s="20" t="s">
        <v>136</v>
      </c>
      <c r="E40" s="20">
        <v>3</v>
      </c>
      <c r="F40" s="89">
        <v>6000</v>
      </c>
      <c r="G40" s="89">
        <f t="shared" ref="G40:G43" si="5">E40*F40</f>
        <v>18000</v>
      </c>
      <c r="H40" s="89">
        <f t="shared" si="4"/>
        <v>18000</v>
      </c>
      <c r="I40" s="89"/>
      <c r="J40" s="89"/>
      <c r="K40" s="30">
        <f t="shared" si="2"/>
        <v>18000</v>
      </c>
    </row>
    <row r="41" spans="1:11" x14ac:dyDescent="0.3">
      <c r="A41" s="16">
        <v>23</v>
      </c>
      <c r="B41" s="21" t="s">
        <v>205</v>
      </c>
      <c r="C41" s="17"/>
      <c r="D41" s="20" t="s">
        <v>136</v>
      </c>
      <c r="E41" s="20">
        <v>3</v>
      </c>
      <c r="F41" s="89">
        <v>650</v>
      </c>
      <c r="G41" s="89">
        <f t="shared" si="5"/>
        <v>1950</v>
      </c>
      <c r="H41" s="89">
        <f t="shared" si="4"/>
        <v>1950</v>
      </c>
      <c r="I41" s="89"/>
      <c r="J41" s="89"/>
      <c r="K41" s="30">
        <f t="shared" si="2"/>
        <v>1950</v>
      </c>
    </row>
    <row r="42" spans="1:11" x14ac:dyDescent="0.3">
      <c r="A42" s="16">
        <v>24</v>
      </c>
      <c r="B42" s="21" t="s">
        <v>206</v>
      </c>
      <c r="C42" s="17"/>
      <c r="D42" s="20" t="s">
        <v>136</v>
      </c>
      <c r="E42" s="20">
        <v>3</v>
      </c>
      <c r="F42" s="89">
        <v>487</v>
      </c>
      <c r="G42" s="89">
        <f t="shared" si="5"/>
        <v>1461</v>
      </c>
      <c r="H42" s="89">
        <f t="shared" si="4"/>
        <v>1461</v>
      </c>
      <c r="I42" s="89"/>
      <c r="J42" s="89"/>
      <c r="K42" s="30">
        <f t="shared" si="2"/>
        <v>1461</v>
      </c>
    </row>
    <row r="43" spans="1:11" x14ac:dyDescent="0.3">
      <c r="A43" s="16">
        <v>25</v>
      </c>
      <c r="B43" s="21" t="s">
        <v>207</v>
      </c>
      <c r="C43" s="17"/>
      <c r="D43" s="20" t="s">
        <v>136</v>
      </c>
      <c r="E43" s="20">
        <v>1</v>
      </c>
      <c r="F43" s="89">
        <v>1500</v>
      </c>
      <c r="G43" s="89">
        <f t="shared" si="5"/>
        <v>1500</v>
      </c>
      <c r="H43" s="89">
        <f t="shared" si="4"/>
        <v>1500</v>
      </c>
      <c r="I43" s="89"/>
      <c r="J43" s="89"/>
      <c r="K43" s="30">
        <f t="shared" si="2"/>
        <v>1500</v>
      </c>
    </row>
    <row r="44" spans="1:11" x14ac:dyDescent="0.3">
      <c r="A44" s="16"/>
      <c r="B44" s="18" t="s">
        <v>152</v>
      </c>
      <c r="C44" s="17"/>
      <c r="D44" s="19"/>
      <c r="E44" s="19"/>
      <c r="F44" s="89"/>
      <c r="G44" s="90">
        <f>+G45+G46</f>
        <v>5205</v>
      </c>
      <c r="H44" s="89"/>
      <c r="I44" s="89"/>
      <c r="J44" s="89"/>
      <c r="K44" s="6">
        <f>+K45+K46</f>
        <v>5205</v>
      </c>
    </row>
    <row r="45" spans="1:11" x14ac:dyDescent="0.3">
      <c r="A45" s="16">
        <v>1</v>
      </c>
      <c r="B45" s="19" t="s">
        <v>146</v>
      </c>
      <c r="C45" s="17"/>
      <c r="D45" s="20" t="s">
        <v>147</v>
      </c>
      <c r="E45" s="20">
        <v>10</v>
      </c>
      <c r="F45" s="89">
        <v>300</v>
      </c>
      <c r="G45" s="89">
        <f>E45*F45</f>
        <v>3000</v>
      </c>
      <c r="H45" s="89">
        <f>+F45*5</f>
        <v>1500</v>
      </c>
      <c r="I45" s="89">
        <f>F45*5</f>
        <v>1500</v>
      </c>
      <c r="J45" s="89"/>
      <c r="K45" s="30">
        <f>SUM(H45:J45)</f>
        <v>3000</v>
      </c>
    </row>
    <row r="46" spans="1:11" x14ac:dyDescent="0.3">
      <c r="A46" s="16">
        <v>2</v>
      </c>
      <c r="B46" s="19" t="s">
        <v>148</v>
      </c>
      <c r="C46" s="17"/>
      <c r="D46" s="20" t="s">
        <v>149</v>
      </c>
      <c r="E46" s="20">
        <v>150</v>
      </c>
      <c r="F46" s="89">
        <v>14.7</v>
      </c>
      <c r="G46" s="89">
        <f>E46*F46</f>
        <v>2205</v>
      </c>
      <c r="H46" s="89">
        <f>+F46*100</f>
        <v>1470</v>
      </c>
      <c r="I46" s="89">
        <f>F46*50</f>
        <v>735</v>
      </c>
      <c r="J46" s="89"/>
      <c r="K46" s="30">
        <f>SUM(H46:J46)</f>
        <v>2205</v>
      </c>
    </row>
    <row r="47" spans="1:11" x14ac:dyDescent="0.3">
      <c r="A47" s="16"/>
      <c r="B47" s="18" t="s">
        <v>233</v>
      </c>
      <c r="C47" s="17"/>
      <c r="D47" s="19"/>
      <c r="E47" s="19"/>
      <c r="F47" s="89"/>
      <c r="G47" s="90">
        <f>SUM(G48:G53)</f>
        <v>900</v>
      </c>
      <c r="H47" s="89"/>
      <c r="I47" s="89"/>
      <c r="J47" s="89"/>
      <c r="K47" s="6">
        <f>SUM(K48:K53)</f>
        <v>900</v>
      </c>
    </row>
    <row r="48" spans="1:11" x14ac:dyDescent="0.3">
      <c r="A48" s="16">
        <v>1</v>
      </c>
      <c r="B48" s="23" t="s">
        <v>186</v>
      </c>
      <c r="C48" s="17"/>
      <c r="D48" s="20" t="s">
        <v>147</v>
      </c>
      <c r="E48" s="20">
        <v>3</v>
      </c>
      <c r="F48" s="89">
        <v>50</v>
      </c>
      <c r="G48" s="89">
        <f>E48*F48</f>
        <v>150</v>
      </c>
      <c r="H48" s="89">
        <f>F48*2</f>
        <v>100</v>
      </c>
      <c r="I48" s="89">
        <f>F48</f>
        <v>50</v>
      </c>
      <c r="J48" s="89"/>
      <c r="K48" s="30">
        <f t="shared" ref="K48:K54" si="6">SUM(H48:J48)</f>
        <v>150</v>
      </c>
    </row>
    <row r="49" spans="1:11" x14ac:dyDescent="0.3">
      <c r="A49" s="16">
        <v>2</v>
      </c>
      <c r="B49" s="23" t="s">
        <v>150</v>
      </c>
      <c r="C49" s="17"/>
      <c r="D49" s="20" t="s">
        <v>147</v>
      </c>
      <c r="E49" s="20">
        <v>3</v>
      </c>
      <c r="F49" s="89">
        <v>50</v>
      </c>
      <c r="G49" s="89">
        <f t="shared" ref="G49:G51" si="7">E49*F49</f>
        <v>150</v>
      </c>
      <c r="H49" s="89">
        <f t="shared" ref="H49:H53" si="8">F49*2</f>
        <v>100</v>
      </c>
      <c r="I49" s="89">
        <f t="shared" ref="I49:I53" si="9">F49</f>
        <v>50</v>
      </c>
      <c r="J49" s="89"/>
      <c r="K49" s="30">
        <f t="shared" si="6"/>
        <v>150</v>
      </c>
    </row>
    <row r="50" spans="1:11" x14ac:dyDescent="0.3">
      <c r="A50" s="16">
        <v>4</v>
      </c>
      <c r="B50" s="23" t="s">
        <v>109</v>
      </c>
      <c r="C50" s="17"/>
      <c r="D50" s="20" t="s">
        <v>153</v>
      </c>
      <c r="E50" s="20">
        <v>3</v>
      </c>
      <c r="F50" s="89">
        <v>50</v>
      </c>
      <c r="G50" s="89">
        <f t="shared" si="7"/>
        <v>150</v>
      </c>
      <c r="H50" s="89">
        <f t="shared" si="8"/>
        <v>100</v>
      </c>
      <c r="I50" s="89">
        <f t="shared" si="9"/>
        <v>50</v>
      </c>
      <c r="J50" s="89"/>
      <c r="K50" s="30">
        <f t="shared" si="6"/>
        <v>150</v>
      </c>
    </row>
    <row r="51" spans="1:11" x14ac:dyDescent="0.3">
      <c r="A51" s="16">
        <v>5</v>
      </c>
      <c r="B51" s="23" t="s">
        <v>154</v>
      </c>
      <c r="C51" s="17"/>
      <c r="D51" s="20" t="s">
        <v>147</v>
      </c>
      <c r="E51" s="20">
        <v>3</v>
      </c>
      <c r="F51" s="89">
        <v>50</v>
      </c>
      <c r="G51" s="89">
        <f t="shared" si="7"/>
        <v>150</v>
      </c>
      <c r="H51" s="89">
        <f t="shared" si="8"/>
        <v>100</v>
      </c>
      <c r="I51" s="89">
        <f t="shared" si="9"/>
        <v>50</v>
      </c>
      <c r="J51" s="89"/>
      <c r="K51" s="30">
        <f t="shared" si="6"/>
        <v>150</v>
      </c>
    </row>
    <row r="52" spans="1:11" x14ac:dyDescent="0.3">
      <c r="A52" s="16">
        <v>6</v>
      </c>
      <c r="B52" s="32" t="s">
        <v>196</v>
      </c>
      <c r="C52" s="17"/>
      <c r="D52" s="20" t="s">
        <v>147</v>
      </c>
      <c r="E52" s="20">
        <v>3</v>
      </c>
      <c r="F52" s="89">
        <v>50</v>
      </c>
      <c r="G52" s="89">
        <f t="shared" ref="G52:G54" si="10">E52*F52</f>
        <v>150</v>
      </c>
      <c r="H52" s="89">
        <f t="shared" si="8"/>
        <v>100</v>
      </c>
      <c r="I52" s="89">
        <f t="shared" si="9"/>
        <v>50</v>
      </c>
      <c r="J52" s="89"/>
      <c r="K52" s="30">
        <f t="shared" si="6"/>
        <v>150</v>
      </c>
    </row>
    <row r="53" spans="1:11" x14ac:dyDescent="0.3">
      <c r="A53" s="16">
        <v>7</v>
      </c>
      <c r="B53" s="32" t="s">
        <v>197</v>
      </c>
      <c r="C53" s="17"/>
      <c r="D53" s="20" t="s">
        <v>147</v>
      </c>
      <c r="E53" s="20">
        <v>3</v>
      </c>
      <c r="F53" s="89">
        <v>50</v>
      </c>
      <c r="G53" s="89">
        <f t="shared" si="10"/>
        <v>150</v>
      </c>
      <c r="H53" s="89">
        <f t="shared" si="8"/>
        <v>100</v>
      </c>
      <c r="I53" s="89">
        <f t="shared" si="9"/>
        <v>50</v>
      </c>
      <c r="J53" s="89"/>
      <c r="K53" s="30">
        <f t="shared" si="6"/>
        <v>150</v>
      </c>
    </row>
    <row r="54" spans="1:11" x14ac:dyDescent="0.3">
      <c r="A54" s="31"/>
      <c r="B54" s="34" t="s">
        <v>199</v>
      </c>
      <c r="C54" s="17"/>
      <c r="D54" s="33" t="s">
        <v>198</v>
      </c>
      <c r="E54" s="33">
        <v>1</v>
      </c>
      <c r="F54" s="89">
        <v>5000</v>
      </c>
      <c r="G54" s="90">
        <f t="shared" si="10"/>
        <v>5000</v>
      </c>
      <c r="H54" s="89"/>
      <c r="I54" s="89">
        <f>+G54/2</f>
        <v>2500</v>
      </c>
      <c r="J54" s="89">
        <f>+I54</f>
        <v>2500</v>
      </c>
      <c r="K54" s="6">
        <f t="shared" si="6"/>
        <v>5000</v>
      </c>
    </row>
    <row r="55" spans="1:11" ht="23.25" customHeight="1" x14ac:dyDescent="0.3">
      <c r="B55" s="122" t="s">
        <v>25</v>
      </c>
      <c r="C55" s="123"/>
      <c r="D55" s="123"/>
      <c r="E55" s="123"/>
      <c r="F55" s="124"/>
      <c r="G55" s="91">
        <f>+G3+G12+G14+G18+G44+G47+G54</f>
        <v>120036.5</v>
      </c>
      <c r="H55" s="36">
        <f>SUM(H4:H54)</f>
        <v>52346.5</v>
      </c>
      <c r="I55" s="36">
        <f t="shared" ref="I55:J55" si="11">SUM(I4:I54)</f>
        <v>28357</v>
      </c>
      <c r="J55" s="36">
        <f t="shared" si="11"/>
        <v>31333</v>
      </c>
      <c r="K55" s="6">
        <f>+K3+K12+K14+K18+K44+K47+K54</f>
        <v>112036.5</v>
      </c>
    </row>
    <row r="56" spans="1:11" x14ac:dyDescent="0.3">
      <c r="K56" s="30">
        <f>SUM(H55:J55)</f>
        <v>112036.5</v>
      </c>
    </row>
    <row r="59" spans="1:11" x14ac:dyDescent="0.3">
      <c r="G59" s="30"/>
    </row>
  </sheetData>
  <mergeCells count="1">
    <mergeCell ref="B55:F55"/>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Profesionales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UNIDAD FORMULADORA</dc:creator>
  <cp:lastModifiedBy>ORFEI-PC-02</cp:lastModifiedBy>
  <cp:lastPrinted>2020-06-03T14:47:37Z</cp:lastPrinted>
  <dcterms:created xsi:type="dcterms:W3CDTF">2019-08-14T13:42:49Z</dcterms:created>
  <dcterms:modified xsi:type="dcterms:W3CDTF">2020-06-16T16:26:56Z</dcterms:modified>
</cp:coreProperties>
</file>